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25.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11.xml"/>
  <Override ContentType="application/vnd.openxmlformats-officedocument.spreadsheetml.pivotTable+xml" PartName="/xl/pivotTables/pivotTable18.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6.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22.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12.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Datos originales" sheetId="1" r:id="rId5"/>
    <sheet state="visible" name="Hoja 2 Exploración inicial" sheetId="2" r:id="rId6"/>
    <sheet state="hidden" name="Copia de prestamos_biblioteca_p" sheetId="3" r:id="rId7"/>
    <sheet state="visible" name="Analisis de Cantidades y frecue" sheetId="4" r:id="rId8"/>
    <sheet state="hidden" name="PPT Claudio " sheetId="5" r:id="rId9"/>
    <sheet state="visible" name="Analisis por Retrasos" sheetId="6" r:id="rId10"/>
    <sheet state="visible" name="Analisis por Franjas Horarias" sheetId="7" r:id="rId11"/>
    <sheet state="visible" name="Analisis por Dias de la semana" sheetId="8" r:id="rId12"/>
    <sheet state="visible" name="Analisis por Meses" sheetId="9" r:id="rId13"/>
    <sheet state="hidden" name="Conclusiones" sheetId="10" r:id="rId14"/>
    <sheet state="visible" name="Hoja final Resumen ejecutivo" sheetId="11" r:id="rId15"/>
  </sheets>
  <definedNames>
    <definedName hidden="1" localSheetId="2" name="_xlnm._FilterDatabase">'Copia de prestamos_biblioteca_p'!$A$1:$H$262</definedName>
    <definedName hidden="1" localSheetId="5" name="_xlnm._FilterDatabase">'Analisis por Retrasos'!$A$1:$H$262</definedName>
    <definedName hidden="1" localSheetId="7" name="_xlnm._FilterDatabase">'Analisis por Dias de la semana'!$A$1:$H$262</definedName>
  </definedNames>
  <calcPr/>
  <pivotCaches>
    <pivotCache cacheId="0" r:id="rId16"/>
    <pivotCache cacheId="1" r:id="rId17"/>
    <pivotCache cacheId="2" r:id="rId18"/>
    <pivotCache cacheId="3" r:id="rId19"/>
    <pivotCache cacheId="4" r:id="rId2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tc={b4a61784-5a57-4bf9-8a57-d44a8a825429}</author>
  </authors>
  <commentList>
    <comment authorId="0" xr:uid="{b4a61784-5a57-4bf9-8a57-d44a8a825429}" ref="AS3">
      <text>
        <t xml:space="preserve">[Threaded comment]
 Your version of Excel allows you to read this threaded comment; however, any edits to it will get removed if the file is opened in a newer version of Excel. Learn more: https://go.microsoft.com/fwlink/?linkid=870924
Comment:
	La Categoría de libros de mayor interés son los de ficción con unos 103 ejemplares que representarían el 39,46% de un total de ejemplares de 261, además 76 de ellos fueron entregados en la franja de LA tarde un 73,78%
las Categorías de Ficción e infantil 1concentran el mayor interés del lector 158 libros de un total de 261 esto representa un 60,53% y estos en mayor parte se entregan en la franja horaria de la tarde que son 115 el 72,78%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49">
      <text>
        <t xml:space="preserve">
</t>
      </text>
    </comment>
  </commentList>
</comments>
</file>

<file path=xl/sharedStrings.xml><?xml version="1.0" encoding="utf-8"?>
<sst xmlns="http://schemas.openxmlformats.org/spreadsheetml/2006/main" count="13337" uniqueCount="285">
  <si>
    <t>fecha_prestamo</t>
  </si>
  <si>
    <t>categoria_libro</t>
  </si>
  <si>
    <t>idioma</t>
  </si>
  <si>
    <t>duracion_prestamo_dias</t>
  </si>
  <si>
    <t>devuelto_a_tiempo</t>
  </si>
  <si>
    <t>franja_horaria</t>
  </si>
  <si>
    <t>mes</t>
  </si>
  <si>
    <t>dia_semana</t>
  </si>
  <si>
    <t>ficcion</t>
  </si>
  <si>
    <t>español</t>
  </si>
  <si>
    <t>si</t>
  </si>
  <si>
    <t>tarde</t>
  </si>
  <si>
    <t>enero</t>
  </si>
  <si>
    <t>domingo</t>
  </si>
  <si>
    <t>ensayo</t>
  </si>
  <si>
    <t>mañana</t>
  </si>
  <si>
    <t>martes</t>
  </si>
  <si>
    <t>infantil</t>
  </si>
  <si>
    <t>miércoles</t>
  </si>
  <si>
    <t>comic</t>
  </si>
  <si>
    <t>viernes</t>
  </si>
  <si>
    <t>inglés</t>
  </si>
  <si>
    <t>no</t>
  </si>
  <si>
    <t>novela_grafica</t>
  </si>
  <si>
    <t>catalán</t>
  </si>
  <si>
    <t>poesia</t>
  </si>
  <si>
    <t>divulgacion</t>
  </si>
  <si>
    <t>febrero</t>
  </si>
  <si>
    <t>marzo</t>
  </si>
  <si>
    <t>abril</t>
  </si>
  <si>
    <t>mayo</t>
  </si>
  <si>
    <t>junio</t>
  </si>
  <si>
    <t>julio</t>
  </si>
  <si>
    <t>jueves</t>
  </si>
  <si>
    <t>agosto</t>
  </si>
  <si>
    <t>septiembre</t>
  </si>
  <si>
    <t>octubre</t>
  </si>
  <si>
    <t>noviembre</t>
  </si>
  <si>
    <t>diciembre</t>
  </si>
  <si>
    <t>lunes</t>
  </si>
  <si>
    <t>sábado</t>
  </si>
  <si>
    <t>Conteos - Promedios:</t>
  </si>
  <si>
    <t>Préstamos total</t>
  </si>
  <si>
    <t>Valor mínimo de días de préstamo</t>
  </si>
  <si>
    <t>Promedio de días</t>
  </si>
  <si>
    <t>Valor maximo de días de préstamo</t>
  </si>
  <si>
    <t>Categoria</t>
  </si>
  <si>
    <t>Días de prestamo por categoría</t>
  </si>
  <si>
    <t>Nº de libros por categoría</t>
  </si>
  <si>
    <t>Ficcion</t>
  </si>
  <si>
    <t>Ensayo</t>
  </si>
  <si>
    <t>Infantil</t>
  </si>
  <si>
    <t>Comic</t>
  </si>
  <si>
    <t>Poesia</t>
  </si>
  <si>
    <t>Novela grafica</t>
  </si>
  <si>
    <t>Divulgacion</t>
  </si>
  <si>
    <t>Total</t>
  </si>
  <si>
    <t>De los 261 préstamos, 15 no se han devuelto a tiempo. Eso es un 5,75%, lo que quiere decir que tenemos un 94,25% de préstamos devueltos a tiempo.</t>
  </si>
  <si>
    <t>Indicadores sencillos:</t>
  </si>
  <si>
    <t>% Libros  por categoría</t>
  </si>
  <si>
    <t>Promedio + alto</t>
  </si>
  <si>
    <t>ratio mañana/tarde</t>
  </si>
  <si>
    <t>Libros de mañana:</t>
  </si>
  <si>
    <t>%préstamos&gt;14 días</t>
  </si>
  <si>
    <t>%meses de verano:</t>
  </si>
  <si>
    <t>Gráficos:</t>
  </si>
  <si>
    <t>¿Hay alguna relación entre el tipo de libro y el tiempo que tarda en devolverse?</t>
  </si>
  <si>
    <t>Eva</t>
  </si>
  <si>
    <t>¿Qué tipo de libros se piden más?</t>
  </si>
  <si>
    <t>¿Que se presta más durante el fin de semana?</t>
  </si>
  <si>
    <t>¿Hay meses donde se piden más libros que en otros?</t>
  </si>
  <si>
    <t>Sara</t>
  </si>
  <si>
    <t>¿Notas algún patrón en los días de la semana o las franjas horarias?</t>
  </si>
  <si>
    <t>¿Que patron hay entre el mes del prestamo y la devolucion a tiempo del prestamo?</t>
  </si>
  <si>
    <t>¿que relacion hay entre la franja horaria y los prestamos devueltos a tiempo?</t>
  </si>
  <si>
    <t>Diana</t>
  </si>
  <si>
    <t>Claudio</t>
  </si>
  <si>
    <t>¿En qué idioma están la mayoría de los libros prestados?</t>
  </si>
  <si>
    <t>¿La gente suele devolver los libros a tiempo?</t>
  </si>
  <si>
    <t>¿Hay diferencias entre la franja de mañana y de tarde?</t>
  </si>
  <si>
    <t>Fran</t>
  </si>
  <si>
    <t>¿Qué día de la semana parece más popular para sacar libros?</t>
  </si>
  <si>
    <t>Numero de Mes</t>
  </si>
  <si>
    <t># Mes</t>
  </si>
  <si>
    <t>Numero de dia</t>
  </si>
  <si>
    <t>COUNTA de categoria_libro</t>
  </si>
  <si>
    <t>Valores</t>
  </si>
  <si>
    <t>Que tipo de libros se piden mas ?</t>
  </si>
  <si>
    <t>Suma total</t>
  </si>
  <si>
    <t>#libros</t>
  </si>
  <si>
    <t>% del total</t>
  </si>
  <si>
    <t>Total de las Categorias Ficción e Infantil</t>
  </si>
  <si>
    <t xml:space="preserve">Manana </t>
  </si>
  <si>
    <t>Tarde</t>
  </si>
  <si>
    <t># libros</t>
  </si>
  <si>
    <t>% t. Libros</t>
  </si>
  <si>
    <t># de_libro</t>
  </si>
  <si>
    <t>% de Total</t>
  </si>
  <si>
    <t xml:space="preserve"> </t>
  </si>
  <si>
    <t># Libros</t>
  </si>
  <si>
    <t>% T. de libros</t>
  </si>
  <si>
    <t># de Prestamos</t>
  </si>
  <si>
    <t>% del T.Prestamo</t>
  </si>
  <si>
    <t>NO</t>
  </si>
  <si>
    <t>SI</t>
  </si>
  <si>
    <t>TOTAL</t>
  </si>
  <si>
    <t>1 Semestre</t>
  </si>
  <si>
    <t>2 Semestre</t>
  </si>
  <si>
    <t xml:space="preserve">En el ano se entregan el </t>
  </si>
  <si>
    <t>de los Prestamos en el 1 Semestre que son:</t>
  </si>
  <si>
    <t xml:space="preserve">donde solo fuera del plazo fueron  el </t>
  </si>
  <si>
    <t xml:space="preserve">el : </t>
  </si>
  <si>
    <t>de los Prestamos en la franja de la Tarde:</t>
  </si>
  <si>
    <t>x</t>
  </si>
  <si>
    <t>Que dia de la semana es mas Popular?</t>
  </si>
  <si>
    <t>Que Idioma es el que mas ejemplares se prestan?</t>
  </si>
  <si>
    <t>NO DEVUELTO A TIEMPO</t>
  </si>
  <si>
    <t>Diferencias por categoría y mes entre franjas de mañana y de tarde</t>
  </si>
  <si>
    <t>Devoluciones por franja horaria</t>
  </si>
  <si>
    <t>Presentación del dataset</t>
  </si>
  <si>
    <t>Prestamos devueltos a tiempo (mañana)</t>
  </si>
  <si>
    <r>
      <rPr>
        <rFont val="Arial"/>
        <b/>
        <color theme="1"/>
      </rPr>
      <t xml:space="preserve">NO </t>
    </r>
    <r>
      <rPr>
        <rFont val="Arial"/>
        <color theme="1"/>
      </rPr>
      <t>devuelto a tiempo (franja mañana)</t>
    </r>
  </si>
  <si>
    <t>Devoluciones por la mañana</t>
  </si>
  <si>
    <t>Prestamos por mes en la franja de la mañana</t>
  </si>
  <si>
    <t>Prestamos de libros por mes y categoría en la franja de la mañana</t>
  </si>
  <si>
    <t>en los meses donde existen retrasos</t>
  </si>
  <si>
    <t>Día</t>
  </si>
  <si>
    <t>Prestamos</t>
  </si>
  <si>
    <t>%</t>
  </si>
  <si>
    <t>Mes</t>
  </si>
  <si>
    <t>Prestamo</t>
  </si>
  <si>
    <t>Devolución media</t>
  </si>
  <si>
    <t>Devolución mediana</t>
  </si>
  <si>
    <t>Prestamos de libros por mes y categoría</t>
  </si>
  <si>
    <t>A tiempo</t>
  </si>
  <si>
    <t>Retrasado</t>
  </si>
  <si>
    <t>% sobre el mes</t>
  </si>
  <si>
    <t>fecha más antigua: 2025/01/03</t>
  </si>
  <si>
    <t xml:space="preserve">lunes </t>
  </si>
  <si>
    <t xml:space="preserve">catalan </t>
  </si>
  <si>
    <t>valor mínimo: 7</t>
  </si>
  <si>
    <t xml:space="preserve">mañana </t>
  </si>
  <si>
    <t xml:space="preserve">febrero </t>
  </si>
  <si>
    <t xml:space="preserve">martes </t>
  </si>
  <si>
    <t>fecha más reciente: 2025/12/30</t>
  </si>
  <si>
    <t xml:space="preserve">marzo </t>
  </si>
  <si>
    <t>miercoles</t>
  </si>
  <si>
    <t>valor máximo: 35</t>
  </si>
  <si>
    <t xml:space="preserve">abril </t>
  </si>
  <si>
    <t xml:space="preserve">jueves </t>
  </si>
  <si>
    <t>yyyy/mm/dd</t>
  </si>
  <si>
    <t xml:space="preserve">viernes </t>
  </si>
  <si>
    <t>Año</t>
  </si>
  <si>
    <t xml:space="preserve">junio </t>
  </si>
  <si>
    <t xml:space="preserve">sabado </t>
  </si>
  <si>
    <t xml:space="preserve">agosto </t>
  </si>
  <si>
    <t>total</t>
  </si>
  <si>
    <t>261 registros</t>
  </si>
  <si>
    <t>8 campos o atributos</t>
  </si>
  <si>
    <t>Prestamos devuelto a tiempo (franja de tarde)</t>
  </si>
  <si>
    <t>Prestamos por mes en la franja de la tarde</t>
  </si>
  <si>
    <t>Prestamos de libros por mes y categoría en la franja de la tarde</t>
  </si>
  <si>
    <r>
      <rPr>
        <rFont val="Arial"/>
        <b/>
        <color theme="1"/>
      </rPr>
      <t>NO</t>
    </r>
    <r>
      <rPr>
        <rFont val="Arial"/>
        <color theme="1"/>
      </rPr>
      <t xml:space="preserve"> devuelto a tiempo (franja tarde)</t>
    </r>
  </si>
  <si>
    <t>Los días que más libros se prestan son los domingos y los martes ( en conjunto suponen casi el 40%) y los que menos los lunes y sábados (16 %)</t>
  </si>
  <si>
    <r>
      <rPr>
        <rFont val="Arial"/>
        <b/>
        <color theme="1"/>
      </rPr>
      <t>NO</t>
    </r>
    <r>
      <rPr>
        <rFont val="Arial"/>
        <color theme="1"/>
      </rPr>
      <t xml:space="preserve"> devuelto a tiempo (franja tarde)</t>
    </r>
  </si>
  <si>
    <t>En relación al total de libros prestados en cada franja horaria, se observa que se producen más retrasos en el cómputo anual del turno de mañana (8%) respecto al de la tarde (4,6%)</t>
  </si>
  <si>
    <t>COUNTA de franja_horaria</t>
  </si>
  <si>
    <t>Porcentaje</t>
  </si>
  <si>
    <t>Franja horaria</t>
  </si>
  <si>
    <t>En relación a la franja horaria, se producen el doble de préstamos en el turno de tarde (66,28%), respecto al de la mañana (33,72%)</t>
  </si>
  <si>
    <t>Siendo los meses de mayo y marzo en los que se efectúan una mayor cantidad de prestamos y julio y agosto los que presentan las tasa más bajas , en ambas franjas horarias</t>
  </si>
  <si>
    <t>Aunque la tendencia general es que la mayoría de prestamos se realizan por la tarde. Analizando los datos por categoría, la mayoría de préstamos de divulgación, novela gráfica y poesía se realizan por la mañana</t>
  </si>
  <si>
    <t>préstamos</t>
  </si>
  <si>
    <t>porcentaje</t>
  </si>
  <si>
    <t>Domingo</t>
  </si>
  <si>
    <t>Conclusión: los libros de poesía tardan de media en devolverse 31 días frente a los 7 que tardan en devolverse los cómics. Es llamativo que los de poesía tarden más incluso que los de divulgación o ensayo, que son más largos.</t>
  </si>
  <si>
    <t>Conclusión: Los lunes y los sábados por la mañana no ha habido préstamos, y por la tarde exactamente el mismo número (21). El día de la semana que más préstamos hay es el domingo por la tarde, seguido del miércoles, también por la tarde. No hay una tendencia clara ni relación entre días de la semana y franja horaria, al menos con los datos que tenemos.</t>
  </si>
  <si>
    <t>MEDIAN de duracion_prestamo_dias</t>
  </si>
  <si>
    <t>Jueves</t>
  </si>
  <si>
    <t>Días de la semana</t>
  </si>
  <si>
    <t>Los consumidores de ficción son los que más adquieren los libros por las tardes seguidos de los de género infantil. Por el contrario, los de divulgación, poesía y novela gráfica se adquieren por las mañanas en su mayoría. Aunque la tendencia general es que el 66% de los préstamos se obtienen por las tardes, siendo una tendencia generalizada en el total de los préstamos, al ser superior al 50%.</t>
  </si>
  <si>
    <t>Los lunes y los sábados solo se realizan préstamos por la tarde, pero a partir de junio, ninguno de los dos días se realizan préstamos, con lo que se podría cerrar la biblioteca esos días de junio a diciembre</t>
  </si>
  <si>
    <t xml:space="preserve"> Nº de libros</t>
  </si>
  <si>
    <t>Devueltos a tiempo:</t>
  </si>
  <si>
    <t>% devueltos a tiempo</t>
  </si>
  <si>
    <t>Media 1er semestre:</t>
  </si>
  <si>
    <t>Libros de enero</t>
  </si>
  <si>
    <t>Media 2o semestre:</t>
  </si>
  <si>
    <t>Libros de febrero</t>
  </si>
  <si>
    <t>% de caida:</t>
  </si>
  <si>
    <t>Libros de marzo</t>
  </si>
  <si>
    <t>Libros de abril</t>
  </si>
  <si>
    <t>Libros de mayo</t>
  </si>
  <si>
    <t>Libros de Junio</t>
  </si>
  <si>
    <t>Libros de Julio</t>
  </si>
  <si>
    <t>Libros de Agosto</t>
  </si>
  <si>
    <t>Libros de Septiembre</t>
  </si>
  <si>
    <t>Libros de Octubre</t>
  </si>
  <si>
    <t>Libros de Noviembre</t>
  </si>
  <si>
    <t>Libros de Diciembre</t>
  </si>
  <si>
    <t>Lunes</t>
  </si>
  <si>
    <t>Martes</t>
  </si>
  <si>
    <t>Miercoles</t>
  </si>
  <si>
    <t>Viernes</t>
  </si>
  <si>
    <t>Sábado</t>
  </si>
  <si>
    <t>21</t>
  </si>
  <si>
    <t>52</t>
  </si>
  <si>
    <t>42</t>
  </si>
  <si>
    <t>30</t>
  </si>
  <si>
    <t>43</t>
  </si>
  <si>
    <t>Dias de la semana</t>
  </si>
  <si>
    <t>Nº de prestamos</t>
  </si>
  <si>
    <t>Sabado</t>
  </si>
  <si>
    <t>CONCLUSIONES</t>
  </si>
  <si>
    <r>
      <rPr>
        <rFont val="Arial"/>
        <color theme="1"/>
        <sz val="10.0"/>
      </rPr>
      <t xml:space="preserve">Suelen </t>
    </r>
    <r>
      <rPr>
        <rFont val="Arial"/>
        <color rgb="FFFF00FF"/>
        <sz val="10.0"/>
      </rPr>
      <t>devolver los libros</t>
    </r>
    <r>
      <rPr>
        <rFont val="Arial"/>
        <color theme="1"/>
        <sz val="10.0"/>
      </rPr>
      <t xml:space="preserve"> a tiempo?</t>
    </r>
  </si>
  <si>
    <t>Los lectores suelen entregar los libros prestados a tiempo en un 94,25% de los casos solo 15 ejemplares tuvieron retraso de 261 solo un 5,75%</t>
  </si>
  <si>
    <t>DIANA</t>
  </si>
  <si>
    <r>
      <rPr>
        <rFont val="Arial"/>
        <color theme="1"/>
      </rPr>
      <t xml:space="preserve">Analizando los </t>
    </r>
    <r>
      <rPr>
        <rFont val="Arial"/>
        <color rgb="FFC27BA0"/>
      </rPr>
      <t>retrasos</t>
    </r>
    <r>
      <rPr>
        <rFont val="Arial"/>
        <color theme="1"/>
      </rPr>
      <t>:</t>
    </r>
  </si>
  <si>
    <t>Analizando los libros que no se han devuelto a tiempo vemos que la franja horaria es similar, por la mañana (46,7%) y por la tarde (53,3%).</t>
  </si>
  <si>
    <t>El día de la semana que más incidencia tiene es el domingo con un 26,7%; y los que menos son lunes y martes con tan solo un 6,7%.</t>
  </si>
  <si>
    <t>Las categorías de comic, infantil y novela gráfica no tienen reportes de entregas fuera de tiempo. Por el contrario, la categoría con mayor incidencia en retrasos es la ficción con un 40%.</t>
  </si>
  <si>
    <t>Los meses que acumulan más retrasos son enero y marzo con un 20%, viendo que el primer semestre del año es el que acumula más % de retrasos; destacando que los meses de junio y octubre no tienen retrasos.</t>
  </si>
  <si>
    <t>La duración de los prestamos de los libros entregados fuera de tiempo van desde los 15 hasta los 35 días</t>
  </si>
  <si>
    <r>
      <rPr>
        <rFont val="Arial"/>
        <color rgb="FFC27BA0"/>
        <sz val="10.0"/>
      </rPr>
      <t>Retrasos</t>
    </r>
    <r>
      <rPr>
        <rFont val="Arial"/>
        <color theme="1"/>
        <sz val="10.0"/>
      </rPr>
      <t xml:space="preserve"> / </t>
    </r>
    <r>
      <rPr>
        <rFont val="Arial"/>
        <color rgb="FFFF0000"/>
        <sz val="10.0"/>
      </rPr>
      <t>franja horaria</t>
    </r>
  </si>
  <si>
    <t>En relación al total de libros prestados en cada franja horaria, se observa que se producen más retrasos en el cómputo anual del turno de mañana (8%) respecto al de la tarde (4,6 %)</t>
  </si>
  <si>
    <t>FRAN+PRESENTACIÓN DEL GRUPO</t>
  </si>
  <si>
    <r>
      <rPr>
        <rFont val="Arial"/>
        <color rgb="FFF1C232"/>
        <sz val="10.0"/>
      </rPr>
      <t>Prestamos</t>
    </r>
    <r>
      <rPr>
        <rFont val="Arial"/>
        <color theme="1"/>
        <sz val="10.0"/>
      </rPr>
      <t xml:space="preserve"> /</t>
    </r>
    <r>
      <rPr>
        <rFont val="Arial"/>
        <color rgb="FFFF0000"/>
        <sz val="10.0"/>
      </rPr>
      <t xml:space="preserve"> franja horaria</t>
    </r>
  </si>
  <si>
    <r>
      <rPr>
        <rFont val="Arial,sans-serif"/>
        <color rgb="FF000000"/>
        <sz val="10.0"/>
      </rPr>
      <t>Diferencias entre</t>
    </r>
    <r>
      <rPr>
        <rFont val="Arial,sans-serif"/>
        <color rgb="FFFF0000"/>
        <sz val="10.0"/>
      </rPr>
      <t xml:space="preserve"> mañana y tarde</t>
    </r>
    <r>
      <rPr>
        <rFont val="Arial,sans-serif"/>
        <color rgb="FF000000"/>
        <sz val="10.0"/>
      </rPr>
      <t>?</t>
    </r>
  </si>
  <si>
    <t>Se evidencia que hay una mayor solicitud de préstamos en la franja de la tarde en un 66,28 %que sería 173 ejemplares de un total de 261 más que duplica a la franja de la tarde</t>
  </si>
  <si>
    <r>
      <rPr>
        <rFont val="Arial"/>
        <color rgb="FF0000FF"/>
        <sz val="10.0"/>
      </rPr>
      <t>Categoria</t>
    </r>
    <r>
      <rPr>
        <rFont val="Arial"/>
        <color theme="1"/>
        <sz val="10.0"/>
      </rPr>
      <t xml:space="preserve"> / </t>
    </r>
    <r>
      <rPr>
        <rFont val="Arial"/>
        <color rgb="FFFF0000"/>
        <sz val="10.0"/>
      </rPr>
      <t>franja horaria</t>
    </r>
  </si>
  <si>
    <t>EVA</t>
  </si>
  <si>
    <r>
      <rPr>
        <rFont val="Arial"/>
        <color rgb="FFFF0000"/>
      </rPr>
      <t>Franja horaria</t>
    </r>
    <r>
      <rPr>
        <rFont val="Arial"/>
        <color theme="1"/>
      </rPr>
      <t>/</t>
    </r>
    <r>
      <rPr>
        <rFont val="Arial"/>
        <color rgb="FF0000FF"/>
      </rPr>
      <t>categoría</t>
    </r>
  </si>
  <si>
    <t>CONCLUSIÓN 4: Los consumidores de ficción son los que más adquieren los libros por las tardes seguidos de los de género infantil. Por el contrario, los de divulgación, poesía y novela gráfica se adquieren por las mañanas en su mayoría. Aunque la tendencia general es que, el 66% de los préstamos se obtienen por las tardes, siendo una tendencia generalizada en el total de los préstamos, al ser superior al 50%.</t>
  </si>
  <si>
    <r>
      <rPr>
        <rFont val="Roboto,sans-serif"/>
        <color rgb="FF1F1F1F"/>
        <sz val="10.0"/>
      </rPr>
      <t xml:space="preserve">Que </t>
    </r>
    <r>
      <rPr>
        <rFont val="Roboto,sans-serif"/>
        <color rgb="FF0000FF"/>
        <sz val="10.0"/>
      </rPr>
      <t>categoria</t>
    </r>
    <r>
      <rPr>
        <rFont val="Roboto,sans-serif"/>
        <color rgb="FF1F1F1F"/>
        <sz val="10.0"/>
      </rPr>
      <t xml:space="preserve"> se pide más ?</t>
    </r>
  </si>
  <si>
    <t>La Categoría de libros de mayor interés son los de ficción con unos 103 ejemplares que representarían el 39,46% de un total de ejemplares de 261, además 76 de ellos fueron entregados en la franja de la tarde un 73,78%</t>
  </si>
  <si>
    <t>las Categorías de Ficción e infantil concentran el mayor interés del lector 158 libros de un total de 261 esto representa un 60,53% y estos en mayor parte se entregan en la franja horaria de la tarde que son 115 el 72,78</t>
  </si>
  <si>
    <r>
      <rPr>
        <rFont val="Arial"/>
        <color rgb="FF0000FF"/>
      </rPr>
      <t>Categoría</t>
    </r>
    <r>
      <rPr>
        <rFont val="Arial"/>
        <color theme="1"/>
      </rPr>
      <t>/</t>
    </r>
    <r>
      <rPr>
        <rFont val="Arial"/>
        <color rgb="FFFF00FF"/>
      </rPr>
      <t>tiempo de devolución</t>
    </r>
    <r>
      <rPr>
        <rFont val="Arial"/>
        <color theme="1"/>
      </rPr>
      <t>:</t>
    </r>
  </si>
  <si>
    <t xml:space="preserve">CONCLUSIÓN: </t>
  </si>
  <si>
    <t xml:space="preserve"> Los libros de poesía tardan en devolverse exactamente 31 días frente a los 7 que tardan en devolverse los cómics. Es llamativo que en ambas categorías se tarda exactamente el mismo número de días, también vemos que los de poesía tardan más en devolverse incluso que los de divulgación o ensayo, que son más largos.</t>
  </si>
  <si>
    <r>
      <rPr>
        <rFont val="Arial"/>
        <color rgb="FFF1C232"/>
      </rPr>
      <t>Prestamos</t>
    </r>
    <r>
      <rPr>
        <rFont val="Arial"/>
        <color theme="1"/>
      </rPr>
      <t>/</t>
    </r>
    <r>
      <rPr>
        <rFont val="Arial"/>
        <color rgb="FF6AA84F"/>
      </rPr>
      <t>mes</t>
    </r>
    <r>
      <rPr>
        <rFont val="Arial"/>
        <color theme="1"/>
      </rPr>
      <t xml:space="preserve">: </t>
    </r>
  </si>
  <si>
    <t xml:space="preserve">CONCLUSION 2: Hasta mayo, la gente iba a la biblioteca todos los días de la semana. A partir de junio, todos los meses tienen dias de la semana en los que no se realizan prestamos. </t>
  </si>
  <si>
    <t>SARA</t>
  </si>
  <si>
    <r>
      <rPr>
        <rFont val="Arial"/>
        <color rgb="FFF1C232"/>
        <sz val="10.0"/>
      </rPr>
      <t>Prestamos</t>
    </r>
    <r>
      <rPr>
        <rFont val="Arial"/>
        <color theme="1"/>
        <sz val="10.0"/>
      </rPr>
      <t xml:space="preserve"> / </t>
    </r>
    <r>
      <rPr>
        <rFont val="Arial"/>
        <color rgb="FF6AA84F"/>
        <sz val="10.0"/>
      </rPr>
      <t>mes</t>
    </r>
    <r>
      <rPr>
        <rFont val="Arial"/>
        <color theme="1"/>
        <sz val="10.0"/>
      </rPr>
      <t xml:space="preserve"> </t>
    </r>
  </si>
  <si>
    <t>CONCLUSION: A partir de junio, los prestamos caen, de una media de 22,5 libros prestados al mes en el primer semestre a una media de 15,5 libros al mes en el segundo semestre. Es decir, caen los prestamos aproximadamente un 30%.</t>
  </si>
  <si>
    <t xml:space="preserve">CONCLUSION 3: A partir de junio, la gente deja de pedir prestamos en la biblioteca los lunes y los sabados. </t>
  </si>
  <si>
    <r>
      <rPr>
        <rFont val="Arial"/>
        <color theme="1"/>
        <sz val="10.0"/>
      </rPr>
      <t xml:space="preserve">Día de la </t>
    </r>
    <r>
      <rPr>
        <rFont val="Arial"/>
        <color rgb="FF00FFFF"/>
        <sz val="10.0"/>
      </rPr>
      <t>semana</t>
    </r>
    <r>
      <rPr>
        <rFont val="Arial"/>
        <color theme="1"/>
        <sz val="10.0"/>
      </rPr>
      <t xml:space="preserve"> más popular</t>
    </r>
  </si>
  <si>
    <t>Se evidencia que se concentran en los días martes 52 y domingos 52 sumando 104 el 39,85% . Préstamos de ejemplares</t>
  </si>
  <si>
    <t>CLAUDIO</t>
  </si>
  <si>
    <t xml:space="preserve">CONCLUSIÓN: Los lunes y los sábados por la mañana no ha habido préstamos, ya que el 100% de los préstamos de esos días ha sido por la tarde. </t>
  </si>
  <si>
    <r>
      <rPr>
        <rFont val="Arial"/>
        <color rgb="FFF1C232"/>
      </rPr>
      <t>Prestamos</t>
    </r>
    <r>
      <rPr>
        <rFont val="Arial"/>
        <color theme="1"/>
      </rPr>
      <t xml:space="preserve"> / </t>
    </r>
    <r>
      <rPr>
        <rFont val="Arial"/>
        <color rgb="FF00FFFF"/>
      </rPr>
      <t>semana</t>
    </r>
  </si>
  <si>
    <t>Idioma preferido:</t>
  </si>
  <si>
    <t>El 80,08% de los libros entregados en el año son escritos en el idioma castellano 209 de 261 libros</t>
  </si>
  <si>
    <t>0. Fran presentación</t>
  </si>
  <si>
    <t>1. Diana</t>
  </si>
  <si>
    <t xml:space="preserve">Fran.  </t>
  </si>
  <si>
    <t>Resumen Ejecutivo – Análisis de la Biblioteca</t>
  </si>
  <si>
    <r>
      <rPr>
        <rFont val="Merriweather"/>
        <color theme="1"/>
      </rPr>
      <t xml:space="preserve">Proyecto de análisis descriptivo – Bootcamp </t>
    </r>
    <r>
      <rPr>
        <rFont val="Merriweather"/>
        <i/>
        <color theme="1"/>
      </rPr>
      <t>Data Analyst</t>
    </r>
  </si>
  <si>
    <t xml:space="preserve">Autores: </t>
  </si>
  <si>
    <t>Claudio, Diana, Eva, Fran y Sara</t>
  </si>
  <si>
    <t>Indicadores clave</t>
  </si>
  <si>
    <t>Gráficos clave</t>
  </si>
  <si>
    <t>Promedio de días de préstamo</t>
  </si>
  <si>
    <t>Promedio de dias de prestamo más alto</t>
  </si>
  <si>
    <t>Ratio mañana/tarde</t>
  </si>
  <si>
    <t>Libros de mañana</t>
  </si>
  <si>
    <t>Libros de tarde</t>
  </si>
  <si>
    <t>% de préstamos de más de 14 días</t>
  </si>
  <si>
    <t>% de prestamos en los meses de verano</t>
  </si>
  <si>
    <t>Prestamos entregados con retraso</t>
  </si>
  <si>
    <t>% de prestamos entregados con retraso</t>
  </si>
  <si>
    <t>Conclusiones principales</t>
  </si>
  <si>
    <t>Recomendaciones a la biblioteca</t>
  </si>
  <si>
    <t>1. El domingo concentra la mayor incidencia de retrasos, mientras que lunes y martes apenas registran casos. Los meses con más incidencias son enero y marzo.</t>
  </si>
  <si>
    <t xml:space="preserve">1. GESTION DE RETRASOS: Ya que la tasa de retrasos es baja (≈5%), consideramos que no sería necesario aumentar las sanciones o implantar otro tipo de medidas estrictas. Pero si recomendariamos a la biblioteca reforzar la puntualidad mediante recordatorios automáticos suaves (correo o notificación) y mensajes informativos sobre la importancia de la devolución a tiempo. </t>
  </si>
  <si>
    <t xml:space="preserve">2. En relación al retraso en las devoluciones por cada franja horaria, se observa que se producen más retrasos en el cómputo anual del turno de mañana (8%) respecto al de la tarde (4,6 %). </t>
  </si>
  <si>
    <t>2. AJUSTAR EL PLAZO DE PRÉSTAMO SEGUN CATEGORIA: Los libros de poesía presentan tiempos de devolución más largos que otras categorías más extensas. Se recomienda ampliar el plazo de devolución del préstamo para motivar a los usuarios al disfrute de su lectura</t>
  </si>
  <si>
    <t>3. En relación a la franja horaria, se producen el doble de préstamos en el turno de tarde (66,28%), respecto al de la mañana (33,72%)</t>
  </si>
  <si>
    <t>3. IMPULSO DE LA ACTIVIDAD A PARTIR DE JUNIO: La caída del 30% en los préstamos durante el segundo semestre sugiere la necesidad de reactivar el interés de los usuarios tras el verano. Recomendamos organizar actividades que atraigan a estos perfiles, como clubes de lectura de ficción para adultos, cuentacuentos y talleres creativos para público infantil, retos de lectura en otoño o recomendaciones temáticas (Vuelta al cole, Halloween, Navidad...)</t>
  </si>
  <si>
    <t>4. Los libros de poesía son los que más tardan en devolverse, incluso tardan más que los de divulgación o ensayo, que, generalmente, son libros más extensos.</t>
  </si>
  <si>
    <t>5. La Categoría de libros de mayor interés son los de ficción (39,46%), que, sumado con los de “infantil”, representan el 60,53% de los préstamos.</t>
  </si>
  <si>
    <t xml:space="preserve">4. AJUSTES DE HORARIOS Y PERSONAL SEGÚN PATRONES DE USO: Los datos muestran que la biblioteca tiene más usuarios por las tardes, lo que permite optimizar recursos. Recomendamos reforzar el personal en horario de tarde, especialmente los domingos y los martes, y revisar el horario de apertura en mañanas con baja actividad, como lunes y sábados, para valorar una posible reestructuración. </t>
  </si>
  <si>
    <r>
      <rPr>
        <rFont val="Merriweather"/>
        <color theme="1"/>
      </rPr>
      <t>6. Los lunes y los sábados por la mañana no hay préstamos: el 100% de esos días son por la tarde. Los días que más libros se prestan son los domingos y los martes ( en conjunto suponen casi el 40%)</t>
    </r>
    <r>
      <rPr>
        <rFont val="Arial"/>
        <color theme="1"/>
      </rPr>
      <t>.</t>
    </r>
  </si>
  <si>
    <t>5. PROMOCIÓN DEL USO DEL CASTELLANO Y DE LA DIVERSIDAD LINGUISTICA: Queda confirmada la preferencia de los usuarios por el idioma castellano. Aun así, podriamos recomendarle a la biblioteca mantener una oferta básica en otros idiomas y realizar pequeñas campañas temáticas, como el mes de la lectura en ingles, semana de la literatura catalana con recomendaciones, sorteos simbólicos o marcapáginas, hacer una lista mensual de “imprescindibles en català” e incorporar novedades atractivas en inglés y catalán, especialmente en ficción e infantil</t>
  </si>
  <si>
    <t>7. A partir de junio, los prestamos caen de 22,5 al mes en el primer semestre a una media de 15,5 al mes en el segundo semestre. (Caen un 30%). Además, a partir de junio, no hay ningún préstamo realizado en lunes o sábado.</t>
  </si>
  <si>
    <t>8. El 80,08% de los libros prestados en el año son escritos en el idioma castellano: 209 de 261 libros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</si>
</sst>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
  </numFmts>
  <fonts count="48">
    <font>
      <sz val="10.0"/>
      <color rgb="FF000000"/>
      <name val="Arial"/>
      <scheme val="minor"/>
    </font>
    <font>
      <color theme="1"/>
      <name val="Arial"/>
    </font>
    <font>
      <sz val="16.0"/>
      <color theme="1"/>
      <name val="Arial"/>
      <scheme val="minor"/>
    </font>
    <font>
      <sz val="9.0"/>
      <color rgb="FF1F2328"/>
      <name val="Arial"/>
    </font>
    <font>
      <sz val="8.0"/>
      <color theme="1"/>
      <name val="Arial"/>
      <scheme val="minor"/>
    </font>
    <font>
      <sz val="15.0"/>
      <color theme="1"/>
      <name val="Arial"/>
      <scheme val="minor"/>
    </font>
    <font>
      <sz val="9.0"/>
      <color theme="1"/>
      <name val="Arial"/>
      <scheme val="minor"/>
    </font>
    <font>
      <sz val="8.0"/>
      <color rgb="FF1F2328"/>
      <name val="Arial"/>
    </font>
    <font>
      <sz val="17.0"/>
      <color theme="1"/>
      <name val="Arial"/>
      <scheme val="minor"/>
    </font>
    <font>
      <b/>
      <sz val="13.0"/>
      <color theme="1"/>
      <name val="Merriweather"/>
    </font>
    <font>
      <color theme="1"/>
      <name val="Arial"/>
      <scheme val="minor"/>
    </font>
    <font>
      <sz val="9.0"/>
      <color theme="1"/>
      <name val="Arial"/>
    </font>
    <font>
      <color rgb="FF0000FF"/>
      <name val="Arial"/>
      <scheme val="minor"/>
    </font>
    <font>
      <color rgb="FFFF00FF"/>
      <name val="Arial"/>
      <scheme val="minor"/>
    </font>
    <font>
      <b/>
      <color theme="1"/>
      <name val="Arial"/>
      <scheme val="minor"/>
    </font>
    <font>
      <sz val="7.0"/>
      <color theme="1"/>
      <name val="Arial"/>
      <scheme val="minor"/>
    </font>
    <font>
      <sz val="12.0"/>
      <color rgb="FF1F2328"/>
      <name val="-apple-system"/>
    </font>
    <font>
      <sz val="9.0"/>
      <color rgb="FF0000FF"/>
      <name val="Arial"/>
    </font>
    <font>
      <sz val="12.0"/>
      <color rgb="FF6AA84F"/>
      <name val="-apple-system"/>
    </font>
    <font>
      <sz val="12.0"/>
      <color rgb="FF0000FF"/>
      <name val="Arial"/>
    </font>
    <font>
      <sz val="12.0"/>
      <color rgb="FF00FF00"/>
      <name val="Arial"/>
    </font>
    <font>
      <sz val="12.0"/>
      <color rgb="FFF1C232"/>
      <name val="Arial"/>
    </font>
    <font>
      <color rgb="FFFF9900"/>
      <name val="Arial"/>
      <scheme val="minor"/>
    </font>
    <font>
      <color rgb="FF000000"/>
      <name val="Arial"/>
      <scheme val="minor"/>
    </font>
    <font>
      <b/>
      <sz val="18.0"/>
      <color theme="1"/>
      <name val="Arial"/>
      <scheme val="minor"/>
    </font>
    <font>
      <sz val="11.0"/>
      <color theme="1"/>
      <name val="Arial"/>
      <scheme val="minor"/>
    </font>
    <font>
      <sz val="11.0"/>
      <color theme="1"/>
      <name val="Arial"/>
    </font>
    <font>
      <b/>
      <sz val="11.0"/>
      <color theme="1"/>
      <name val="Arial"/>
      <scheme val="minor"/>
    </font>
    <font>
      <b/>
      <sz val="11.0"/>
      <color rgb="FF000000"/>
      <name val="Arial"/>
      <scheme val="minor"/>
    </font>
    <font>
      <sz val="12.0"/>
      <color rgb="FF1F2328"/>
      <name val="Arial"/>
    </font>
    <font>
      <sz val="9.0"/>
      <color rgb="FF1F2328"/>
      <name val="-apple-system"/>
    </font>
    <font>
      <color rgb="FF00FF00"/>
      <name val="Arial"/>
      <scheme val="minor"/>
    </font>
    <font>
      <sz val="11.0"/>
      <color rgb="FF00FF00"/>
      <name val="Pacifico"/>
    </font>
    <font>
      <sz val="9.0"/>
      <color rgb="FF00FF00"/>
      <name val="Arial"/>
    </font>
    <font>
      <sz val="11.0"/>
      <color theme="1"/>
      <name val="Pacifico"/>
    </font>
    <font>
      <sz val="11.0"/>
      <color rgb="FF0000FF"/>
      <name val="Pacifico"/>
    </font>
    <font>
      <color theme="1"/>
      <name val="Playfair Display"/>
    </font>
    <font>
      <sz val="10.0"/>
      <color theme="1"/>
      <name val="Arial"/>
      <scheme val="minor"/>
    </font>
    <font>
      <sz val="10.0"/>
      <color rgb="FF000000"/>
      <name val="Arial"/>
    </font>
    <font>
      <sz val="10.0"/>
      <color rgb="FF1F1F1F"/>
      <name val="Roboto"/>
    </font>
    <font>
      <sz val="10.0"/>
      <color rgb="FF783F04"/>
      <name val="Roboto"/>
    </font>
    <font>
      <sz val="18.0"/>
      <color theme="1"/>
      <name val="Arial"/>
      <scheme val="minor"/>
    </font>
    <font>
      <sz val="18.0"/>
      <color rgb="FF000000"/>
      <name val="Arial"/>
      <scheme val="minor"/>
    </font>
    <font>
      <b/>
      <sz val="15.0"/>
      <color rgb="FF000000"/>
      <name val="Arial"/>
    </font>
    <font>
      <sz val="9.0"/>
      <color theme="1"/>
      <name val="Merriweather"/>
    </font>
    <font>
      <sz val="10.0"/>
      <color theme="1"/>
      <name val="Merriweather"/>
    </font>
    <font>
      <color theme="1"/>
      <name val="Merriweather"/>
    </font>
    <font>
      <sz val="11.0"/>
      <color theme="1"/>
      <name val="Merriweather"/>
    </font>
  </fonts>
  <fills count="25">
    <fill>
      <patternFill patternType="none"/>
    </fill>
    <fill>
      <patternFill patternType="lightGray"/>
    </fill>
    <fill>
      <patternFill patternType="solid">
        <fgColor rgb="FFFFFFFF"/>
        <bgColor rgb="FFFFFFFF"/>
      </patternFill>
    </fill>
    <fill>
      <patternFill patternType="solid">
        <fgColor rgb="FF6D9EEB"/>
        <bgColor rgb="FF6D9EEB"/>
      </patternFill>
    </fill>
    <fill>
      <patternFill patternType="solid">
        <fgColor rgb="FFA4C2F4"/>
        <bgColor rgb="FFA4C2F4"/>
      </patternFill>
    </fill>
    <fill>
      <patternFill patternType="solid">
        <fgColor rgb="FFC9DAF8"/>
        <bgColor rgb="FFC9DAF8"/>
      </patternFill>
    </fill>
    <fill>
      <patternFill patternType="solid">
        <fgColor rgb="FFFCE5CD"/>
        <bgColor rgb="FFFCE5CD"/>
      </patternFill>
    </fill>
    <fill>
      <patternFill patternType="solid">
        <fgColor rgb="FF00FFFF"/>
        <bgColor rgb="FF00FFFF"/>
      </patternFill>
    </fill>
    <fill>
      <patternFill patternType="solid">
        <fgColor rgb="FFD9D9D9"/>
        <bgColor rgb="FFD9D9D9"/>
      </patternFill>
    </fill>
    <fill>
      <patternFill patternType="solid">
        <fgColor rgb="FFFFF2CC"/>
        <bgColor rgb="FFFFF2CC"/>
      </patternFill>
    </fill>
    <fill>
      <patternFill patternType="solid">
        <fgColor rgb="FFFF0000"/>
        <bgColor rgb="FFFF0000"/>
      </patternFill>
    </fill>
    <fill>
      <patternFill patternType="solid">
        <fgColor rgb="FFEFEFEF"/>
        <bgColor rgb="FFEFEFEF"/>
      </patternFill>
    </fill>
    <fill>
      <patternFill patternType="solid">
        <fgColor rgb="FF3C78D8"/>
        <bgColor rgb="FF3C78D8"/>
      </patternFill>
    </fill>
    <fill>
      <patternFill patternType="solid">
        <fgColor rgb="FFF4CCCC"/>
        <bgColor rgb="FFF4CCCC"/>
      </patternFill>
    </fill>
    <fill>
      <patternFill patternType="solid">
        <fgColor rgb="FFFF00FF"/>
        <bgColor rgb="FFFF00FF"/>
      </patternFill>
    </fill>
    <fill>
      <patternFill patternType="solid">
        <fgColor rgb="FF00FF00"/>
        <bgColor rgb="FF00FF00"/>
      </patternFill>
    </fill>
    <fill>
      <patternFill patternType="solid">
        <fgColor rgb="FFF4F6F8"/>
        <bgColor rgb="FFF4F6F8"/>
      </patternFill>
    </fill>
    <fill>
      <patternFill patternType="solid">
        <fgColor rgb="FFB4A7D6"/>
        <bgColor rgb="FFB4A7D6"/>
      </patternFill>
    </fill>
    <fill>
      <patternFill patternType="solid">
        <fgColor rgb="FF8E7CC3"/>
        <bgColor rgb="FF8E7CC3"/>
      </patternFill>
    </fill>
    <fill>
      <patternFill patternType="solid">
        <fgColor rgb="FFFF9900"/>
        <bgColor rgb="FFFF9900"/>
      </patternFill>
    </fill>
    <fill>
      <patternFill patternType="solid">
        <fgColor rgb="FFEA9999"/>
        <bgColor rgb="FFEA9999"/>
      </patternFill>
    </fill>
    <fill>
      <patternFill patternType="solid">
        <fgColor rgb="FF6FA8DC"/>
        <bgColor rgb="FF6FA8DC"/>
      </patternFill>
    </fill>
    <fill>
      <patternFill patternType="solid">
        <fgColor rgb="FFE4FDFB"/>
        <bgColor rgb="FFE4FDFB"/>
      </patternFill>
    </fill>
    <fill>
      <patternFill patternType="solid">
        <fgColor rgb="FFD9D2E9"/>
        <bgColor rgb="FFD9D2E9"/>
      </patternFill>
    </fill>
    <fill>
      <patternFill patternType="solid">
        <fgColor rgb="FFF1E9F2"/>
        <bgColor rgb="FFF1E9F2"/>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FFFFFF"/>
      </right>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0" fontId="1" numFmtId="0" xfId="0" applyAlignment="1" applyFont="1">
      <alignment vertical="bottom"/>
    </xf>
    <xf borderId="0" fillId="0" fontId="1" numFmtId="164" xfId="0" applyAlignment="1" applyFont="1" applyNumberFormat="1">
      <alignment horizontal="right" vertical="bottom"/>
    </xf>
    <xf borderId="0" fillId="0" fontId="1" numFmtId="0" xfId="0" applyAlignment="1" applyFont="1">
      <alignment horizontal="right" vertical="bottom"/>
    </xf>
    <xf borderId="0" fillId="0" fontId="2" numFmtId="0" xfId="0" applyAlignment="1" applyFont="1">
      <alignment readingOrder="0"/>
    </xf>
    <xf borderId="0" fillId="2" fontId="3" numFmtId="0" xfId="0" applyAlignment="1" applyFill="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2" fontId="7" numFmtId="0" xfId="0" applyAlignment="1" applyFont="1">
      <alignment readingOrder="0"/>
    </xf>
    <xf borderId="0" fillId="0" fontId="8" numFmtId="0" xfId="0" applyAlignment="1" applyFont="1">
      <alignment readingOrder="0"/>
    </xf>
    <xf borderId="0" fillId="0" fontId="1" numFmtId="0" xfId="0" applyAlignment="1" applyFont="1">
      <alignment horizontal="left" readingOrder="0"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3" fontId="9" numFmtId="0" xfId="0" applyAlignment="1" applyFill="1" applyFont="1">
      <alignment readingOrder="0"/>
    </xf>
    <xf borderId="0" fillId="3" fontId="10" numFmtId="0" xfId="0" applyFont="1"/>
    <xf borderId="0" fillId="4" fontId="10" numFmtId="0" xfId="0" applyAlignment="1" applyFill="1" applyFont="1">
      <alignment readingOrder="0"/>
    </xf>
    <xf borderId="0" fillId="5" fontId="10" numFmtId="0" xfId="0" applyFill="1" applyFont="1"/>
    <xf borderId="0" fillId="4" fontId="4" numFmtId="0" xfId="0" applyAlignment="1" applyFont="1">
      <alignment readingOrder="0"/>
    </xf>
    <xf borderId="0" fillId="4" fontId="3" numFmtId="0" xfId="0" applyAlignment="1" applyFont="1">
      <alignment readingOrder="0"/>
    </xf>
    <xf borderId="0" fillId="0" fontId="10" numFmtId="0" xfId="0" applyAlignment="1" applyFont="1">
      <alignment horizontal="left" readingOrder="0" shrinkToFit="0" vertical="center" wrapText="0"/>
    </xf>
    <xf borderId="0" fillId="0" fontId="11"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12" numFmtId="0" xfId="0" applyAlignment="1" applyFont="1">
      <alignment readingOrder="0" shrinkToFit="0" vertical="center" wrapText="0"/>
    </xf>
    <xf borderId="0" fillId="0" fontId="12" numFmtId="0" xfId="0" applyAlignment="1" applyFont="1">
      <alignment shrinkToFit="0" vertical="center" wrapText="0"/>
    </xf>
    <xf borderId="0" fillId="0" fontId="13" numFmtId="0" xfId="0" applyAlignment="1" applyFont="1">
      <alignment shrinkToFit="0" vertical="center" wrapText="0"/>
    </xf>
    <xf borderId="0" fillId="0" fontId="14" numFmtId="0" xfId="0" applyAlignment="1" applyFont="1">
      <alignment readingOrder="0" shrinkToFit="0" vertical="center" wrapText="0"/>
    </xf>
    <xf borderId="0" fillId="0" fontId="14" numFmtId="0" xfId="0" applyAlignment="1" applyFont="1">
      <alignment shrinkToFit="0" vertical="center" wrapText="0"/>
    </xf>
    <xf borderId="0" fillId="5" fontId="10" numFmtId="0" xfId="0" applyAlignment="1" applyFont="1">
      <alignment readingOrder="0"/>
    </xf>
    <xf borderId="0" fillId="0" fontId="15" numFmtId="0" xfId="0" applyAlignment="1" applyFont="1">
      <alignment shrinkToFit="0" wrapText="1"/>
    </xf>
    <xf borderId="0" fillId="0" fontId="11" numFmtId="0" xfId="0" applyAlignment="1" applyFont="1">
      <alignment horizontal="left" readingOrder="0" shrinkToFit="0" vertical="center" wrapText="0"/>
    </xf>
    <xf borderId="0" fillId="0" fontId="10" numFmtId="0" xfId="0" applyAlignment="1" applyFont="1">
      <alignment readingOrder="0" shrinkToFit="0" vertical="center" wrapText="0"/>
    </xf>
    <xf borderId="0" fillId="0" fontId="10" numFmtId="0" xfId="0" applyAlignment="1" applyFont="1">
      <alignment shrinkToFit="0" vertical="center" wrapText="0"/>
    </xf>
    <xf borderId="0" fillId="5" fontId="3" numFmtId="0" xfId="0" applyAlignment="1" applyFont="1">
      <alignment readingOrder="0"/>
    </xf>
    <xf borderId="0" fillId="5" fontId="6" numFmtId="0" xfId="0" applyAlignment="1" applyFont="1">
      <alignment readingOrder="0"/>
    </xf>
    <xf borderId="0" fillId="5" fontId="7" numFmtId="0" xfId="0" applyAlignment="1" applyFont="1">
      <alignment readingOrder="0"/>
    </xf>
    <xf borderId="0" fillId="5" fontId="4" numFmtId="0" xfId="0" applyAlignment="1" applyFont="1">
      <alignment readingOrder="0"/>
    </xf>
    <xf borderId="0" fillId="2" fontId="4" numFmtId="0" xfId="0" applyAlignment="1" applyFont="1">
      <alignment readingOrder="0"/>
    </xf>
    <xf borderId="0" fillId="0" fontId="13" numFmtId="0" xfId="0" applyFont="1"/>
    <xf borderId="0" fillId="5" fontId="16" numFmtId="0" xfId="0" applyAlignment="1" applyFont="1">
      <alignment readingOrder="0"/>
    </xf>
    <xf borderId="0" fillId="2" fontId="10" numFmtId="0" xfId="0" applyAlignment="1" applyFont="1">
      <alignment readingOrder="0"/>
    </xf>
    <xf borderId="0" fillId="2" fontId="16" numFmtId="0" xfId="0" applyAlignment="1" applyFont="1">
      <alignment readingOrder="0"/>
    </xf>
    <xf borderId="0" fillId="6" fontId="16" numFmtId="0" xfId="0" applyAlignment="1" applyFill="1" applyFont="1">
      <alignment readingOrder="0"/>
    </xf>
    <xf borderId="0" fillId="6" fontId="10" numFmtId="0" xfId="0" applyFont="1"/>
    <xf borderId="0" fillId="0" fontId="10" numFmtId="0" xfId="0" applyAlignment="1" applyFont="1">
      <alignment readingOrder="0"/>
    </xf>
    <xf borderId="0" fillId="6" fontId="10" numFmtId="0" xfId="0" applyAlignment="1" applyFont="1">
      <alignment readingOrder="0"/>
    </xf>
    <xf borderId="0" fillId="7" fontId="12" numFmtId="0" xfId="0" applyAlignment="1" applyFill="1" applyFont="1">
      <alignment readingOrder="0" vertical="center"/>
    </xf>
    <xf borderId="0" fillId="7" fontId="12" numFmtId="0" xfId="0" applyAlignment="1" applyFont="1">
      <alignment vertical="center"/>
    </xf>
    <xf borderId="0" fillId="7" fontId="17" numFmtId="0" xfId="0" applyAlignment="1" applyFont="1">
      <alignment readingOrder="0" vertical="center"/>
    </xf>
    <xf borderId="0" fillId="0" fontId="10" numFmtId="0" xfId="0" applyAlignment="1" applyFont="1">
      <alignment horizontal="center" readingOrder="0" vertical="center"/>
    </xf>
    <xf borderId="0" fillId="2" fontId="18" numFmtId="0" xfId="0" applyAlignment="1" applyFont="1">
      <alignment readingOrder="0"/>
    </xf>
    <xf borderId="0" fillId="0" fontId="1" numFmtId="49" xfId="0" applyAlignment="1" applyFont="1" applyNumberFormat="1">
      <alignment horizontal="left" readingOrder="0" shrinkToFit="0" vertical="bottom" wrapText="0"/>
    </xf>
    <xf borderId="0" fillId="0" fontId="1" numFmtId="0" xfId="0" applyAlignment="1" applyFont="1">
      <alignment readingOrder="0" shrinkToFit="0" vertical="bottom" wrapText="0"/>
    </xf>
    <xf borderId="0" fillId="0" fontId="10" numFmtId="0" xfId="0" applyFont="1"/>
    <xf borderId="0" fillId="0" fontId="14" numFmtId="0" xfId="0" applyAlignment="1" applyFont="1">
      <alignment readingOrder="0"/>
    </xf>
    <xf borderId="0" fillId="0" fontId="10" numFmtId="10" xfId="0" applyFont="1" applyNumberFormat="1"/>
    <xf borderId="1" fillId="8" fontId="14" numFmtId="0" xfId="0" applyAlignment="1" applyBorder="1" applyFill="1" applyFont="1">
      <alignment readingOrder="0"/>
    </xf>
    <xf borderId="0" fillId="2" fontId="19" numFmtId="0" xfId="0" applyAlignment="1" applyFont="1">
      <alignment readingOrder="0"/>
    </xf>
    <xf borderId="1" fillId="0" fontId="10" numFmtId="0" xfId="0" applyBorder="1" applyFont="1"/>
    <xf borderId="1" fillId="9" fontId="10" numFmtId="0" xfId="0" applyBorder="1" applyFill="1" applyFont="1"/>
    <xf borderId="1" fillId="0" fontId="10" numFmtId="10" xfId="0" applyBorder="1" applyFont="1" applyNumberFormat="1"/>
    <xf borderId="1" fillId="9" fontId="10" numFmtId="10" xfId="0" applyBorder="1" applyFont="1" applyNumberFormat="1"/>
    <xf borderId="0" fillId="2" fontId="20" numFmtId="0" xfId="0" applyAlignment="1" applyFont="1">
      <alignment readingOrder="0"/>
    </xf>
    <xf borderId="0" fillId="9" fontId="14" numFmtId="0" xfId="0" applyFont="1"/>
    <xf borderId="0" fillId="9" fontId="14" numFmtId="10" xfId="0" applyFont="1" applyNumberFormat="1"/>
    <xf borderId="0" fillId="2" fontId="21" numFmtId="0" xfId="0" applyAlignment="1" applyFont="1">
      <alignment readingOrder="0"/>
    </xf>
    <xf borderId="0" fillId="0" fontId="14" numFmtId="0" xfId="0" applyFont="1"/>
    <xf borderId="0" fillId="0" fontId="14" numFmtId="10" xfId="0" applyFont="1" applyNumberFormat="1"/>
    <xf borderId="0" fillId="0" fontId="22" numFmtId="0" xfId="0" applyAlignment="1" applyFont="1">
      <alignment readingOrder="0"/>
    </xf>
    <xf borderId="0" fillId="0" fontId="10" numFmtId="49" xfId="0" applyFont="1" applyNumberFormat="1"/>
    <xf borderId="0" fillId="9" fontId="10" numFmtId="0" xfId="0" applyFont="1"/>
    <xf borderId="0" fillId="9" fontId="10" numFmtId="10" xfId="0" applyFont="1" applyNumberFormat="1"/>
    <xf borderId="0" fillId="10" fontId="10" numFmtId="0" xfId="0" applyFill="1" applyFont="1"/>
    <xf borderId="0" fillId="11" fontId="23" numFmtId="0" xfId="0" applyFill="1" applyFont="1"/>
    <xf borderId="0" fillId="11" fontId="23" numFmtId="0" xfId="0" applyAlignment="1" applyFont="1">
      <alignment horizontal="center"/>
    </xf>
    <xf borderId="0" fillId="12" fontId="10" numFmtId="0" xfId="0" applyFill="1" applyFont="1"/>
    <xf borderId="0" fillId="12" fontId="23" numFmtId="0" xfId="0" applyAlignment="1" applyFont="1">
      <alignment horizontal="center"/>
    </xf>
    <xf borderId="0" fillId="0" fontId="23" numFmtId="0" xfId="0" applyAlignment="1" applyFont="1">
      <alignment horizontal="center"/>
    </xf>
    <xf borderId="2" fillId="10" fontId="14" numFmtId="0" xfId="0" applyAlignment="1" applyBorder="1" applyFont="1">
      <alignment readingOrder="0"/>
    </xf>
    <xf borderId="3" fillId="10" fontId="14" numFmtId="0" xfId="0" applyBorder="1" applyFont="1"/>
    <xf borderId="2" fillId="4" fontId="14" numFmtId="0" xfId="0" applyAlignment="1" applyBorder="1" applyFont="1">
      <alignment readingOrder="0"/>
    </xf>
    <xf borderId="3" fillId="4" fontId="14" numFmtId="0" xfId="0" applyBorder="1" applyFont="1"/>
    <xf borderId="2" fillId="0" fontId="14" numFmtId="0" xfId="0" applyAlignment="1" applyBorder="1" applyFont="1">
      <alignment readingOrder="0"/>
    </xf>
    <xf borderId="3" fillId="0" fontId="14" numFmtId="0" xfId="0" applyBorder="1" applyFont="1"/>
    <xf borderId="1" fillId="9" fontId="14" numFmtId="0" xfId="0" applyAlignment="1" applyBorder="1" applyFont="1">
      <alignment readingOrder="0"/>
    </xf>
    <xf borderId="1" fillId="9" fontId="14" numFmtId="0" xfId="0" applyBorder="1" applyFont="1"/>
    <xf borderId="1" fillId="9" fontId="14" numFmtId="10" xfId="0" applyBorder="1" applyFont="1" applyNumberFormat="1"/>
    <xf borderId="1" fillId="0" fontId="10" numFmtId="0" xfId="0" applyAlignment="1" applyBorder="1" applyFont="1">
      <alignment readingOrder="0"/>
    </xf>
    <xf borderId="1" fillId="0" fontId="10" numFmtId="10" xfId="0" applyAlignment="1" applyBorder="1" applyFont="1" applyNumberFormat="1">
      <alignment readingOrder="0"/>
    </xf>
    <xf borderId="0" fillId="4" fontId="10" numFmtId="0" xfId="0" applyFont="1"/>
    <xf borderId="0" fillId="4" fontId="10" numFmtId="10" xfId="0" applyFont="1" applyNumberFormat="1"/>
    <xf borderId="0" fillId="13" fontId="10" numFmtId="0" xfId="0" applyFill="1" applyFont="1"/>
    <xf borderId="0" fillId="0" fontId="24" numFmtId="0" xfId="0" applyAlignment="1" applyFont="1">
      <alignment readingOrder="0"/>
    </xf>
    <xf borderId="0" fillId="0" fontId="10" numFmtId="0" xfId="0" applyAlignment="1" applyFont="1">
      <alignment horizontal="left" readingOrder="0" shrinkToFit="0" vertical="center" wrapText="0"/>
    </xf>
    <xf borderId="0" fillId="0" fontId="10" numFmtId="164" xfId="0" applyAlignment="1" applyFont="1" applyNumberFormat="1">
      <alignment readingOrder="0" shrinkToFit="0" vertical="center" wrapText="0"/>
    </xf>
    <xf borderId="0" fillId="14" fontId="23" numFmtId="0" xfId="0" applyAlignment="1" applyFill="1" applyFont="1">
      <alignment horizontal="center" readingOrder="0" vertical="center"/>
    </xf>
    <xf borderId="0" fillId="0" fontId="1" numFmtId="164" xfId="0" applyAlignment="1" applyFont="1" applyNumberFormat="1">
      <alignment horizontal="right" shrinkToFit="0" vertical="bottom" wrapText="0"/>
    </xf>
    <xf borderId="0" fillId="0" fontId="10" numFmtId="0" xfId="0" applyAlignment="1" applyFont="1">
      <alignment horizontal="center"/>
    </xf>
    <xf borderId="0" fillId="0" fontId="25" numFmtId="0" xfId="0" applyAlignment="1" applyFont="1">
      <alignment readingOrder="0"/>
    </xf>
    <xf borderId="0" fillId="0" fontId="25" numFmtId="0" xfId="0" applyAlignment="1" applyFont="1">
      <alignment horizontal="left" readingOrder="0" shrinkToFit="0" vertical="center" wrapText="0"/>
    </xf>
    <xf borderId="0" fillId="0" fontId="25" numFmtId="49" xfId="0" applyAlignment="1" applyFont="1" applyNumberFormat="1">
      <alignment horizontal="left" readingOrder="0" shrinkToFit="0" vertical="center" wrapText="0"/>
    </xf>
    <xf borderId="0" fillId="0" fontId="26" numFmtId="0" xfId="0" applyAlignment="1" applyFont="1">
      <alignment horizontal="center" readingOrder="0" shrinkToFit="0" vertical="bottom" wrapText="0"/>
    </xf>
    <xf borderId="0" fillId="0" fontId="26" numFmtId="0" xfId="0" applyAlignment="1" applyFont="1">
      <alignment horizontal="left" readingOrder="0" shrinkToFit="0" vertical="bottom" wrapText="0"/>
    </xf>
    <xf borderId="0" fillId="6" fontId="10" numFmtId="0" xfId="0" applyAlignment="1" applyFont="1">
      <alignment horizontal="center"/>
    </xf>
    <xf borderId="0" fillId="0" fontId="10" numFmtId="10" xfId="0" applyAlignment="1" applyFont="1" applyNumberFormat="1">
      <alignment horizontal="center"/>
    </xf>
    <xf borderId="0" fillId="0" fontId="10" numFmtId="165" xfId="0" applyFont="1" applyNumberFormat="1"/>
    <xf borderId="0" fillId="0" fontId="10" numFmtId="2" xfId="0" applyFont="1" applyNumberFormat="1"/>
    <xf borderId="0" fillId="0" fontId="25" numFmtId="49" xfId="0" applyAlignment="1" applyFont="1" applyNumberFormat="1">
      <alignment shrinkToFit="0" vertical="center" wrapText="0"/>
    </xf>
    <xf borderId="0" fillId="0" fontId="25" numFmtId="0" xfId="0" applyAlignment="1" applyFont="1">
      <alignment shrinkToFit="0" vertical="center" wrapText="0"/>
    </xf>
    <xf borderId="0" fillId="0" fontId="25" numFmtId="165" xfId="0" applyAlignment="1" applyFont="1" applyNumberFormat="1">
      <alignment shrinkToFit="0" vertical="center" wrapText="0"/>
    </xf>
    <xf borderId="0" fillId="0" fontId="25" numFmtId="0" xfId="0" applyAlignment="1" applyFont="1">
      <alignment horizontal="center" readingOrder="0" shrinkToFit="0" vertical="center" wrapText="0"/>
    </xf>
    <xf borderId="0" fillId="0" fontId="25" numFmtId="0" xfId="0" applyAlignment="1" applyFont="1">
      <alignment horizontal="center" shrinkToFit="0" vertical="center" wrapText="0"/>
    </xf>
    <xf borderId="0" fillId="15" fontId="10" numFmtId="0" xfId="0" applyAlignment="1" applyFill="1" applyFont="1">
      <alignment horizontal="center"/>
    </xf>
    <xf borderId="0" fillId="0" fontId="27" numFmtId="165" xfId="0" applyAlignment="1" applyFont="1" applyNumberFormat="1">
      <alignment shrinkToFit="0" vertical="center" wrapText="0"/>
    </xf>
    <xf borderId="0" fillId="0" fontId="27" numFmtId="0" xfId="0" applyAlignment="1" applyFont="1">
      <alignment readingOrder="0" shrinkToFit="0" vertical="center" wrapText="0"/>
    </xf>
    <xf borderId="0" fillId="0" fontId="27" numFmtId="0" xfId="0" applyAlignment="1" applyFont="1">
      <alignment shrinkToFit="0" vertical="center" wrapText="0"/>
    </xf>
    <xf borderId="0" fillId="0" fontId="25" numFmtId="0" xfId="0" applyFont="1"/>
    <xf borderId="0" fillId="0" fontId="10" numFmtId="165" xfId="0" applyAlignment="1" applyFont="1" applyNumberFormat="1">
      <alignment horizontal="center"/>
    </xf>
    <xf borderId="0" fillId="0" fontId="25" numFmtId="0" xfId="0" applyAlignment="1" applyFont="1">
      <alignment horizontal="left" readingOrder="0" shrinkToFit="0" vertical="center" wrapText="0"/>
    </xf>
    <xf borderId="0" fillId="0" fontId="25" numFmtId="0" xfId="0" applyAlignment="1" applyFont="1">
      <alignment readingOrder="0" shrinkToFit="0" vertical="center" wrapText="0"/>
    </xf>
    <xf borderId="0" fillId="0" fontId="10" numFmtId="0" xfId="0" applyAlignment="1" applyFont="1">
      <alignment readingOrder="0"/>
    </xf>
    <xf borderId="0" fillId="0" fontId="10" numFmtId="10" xfId="0" applyAlignment="1" applyFont="1" applyNumberFormat="1">
      <alignment readingOrder="0"/>
    </xf>
    <xf borderId="0" fillId="15" fontId="10" numFmtId="10" xfId="0" applyAlignment="1" applyFont="1" applyNumberFormat="1">
      <alignment horizontal="center"/>
    </xf>
    <xf borderId="0" fillId="0" fontId="25" numFmtId="0" xfId="0" applyAlignment="1" applyFont="1">
      <alignment shrinkToFit="0" vertical="center" wrapText="0"/>
    </xf>
    <xf borderId="0" fillId="0" fontId="25" numFmtId="10" xfId="0" applyAlignment="1" applyFont="1" applyNumberFormat="1">
      <alignment shrinkToFit="0" vertical="center" wrapText="0"/>
    </xf>
    <xf borderId="0" fillId="0" fontId="28" numFmtId="0" xfId="0" applyAlignment="1" applyFont="1">
      <alignment shrinkToFit="0" vertical="center" wrapText="0"/>
    </xf>
    <xf borderId="0" fillId="0" fontId="28" numFmtId="0" xfId="0" applyAlignment="1" applyFont="1">
      <alignment shrinkToFit="0" vertical="center" wrapText="0"/>
    </xf>
    <xf borderId="0" fillId="0" fontId="28" numFmtId="10" xfId="0" applyAlignment="1" applyFont="1" applyNumberFormat="1">
      <alignment shrinkToFit="0" vertical="center" wrapText="0"/>
    </xf>
    <xf borderId="0" fillId="5" fontId="29" numFmtId="0" xfId="0" applyAlignment="1" applyFont="1">
      <alignment readingOrder="0"/>
    </xf>
    <xf borderId="4" fillId="16" fontId="1" numFmtId="0" xfId="0" applyAlignment="1" applyBorder="1" applyFill="1" applyFont="1">
      <alignment vertical="bottom"/>
    </xf>
    <xf borderId="0" fillId="2" fontId="1" numFmtId="10" xfId="0" applyAlignment="1" applyFont="1" applyNumberFormat="1">
      <alignment vertical="bottom"/>
    </xf>
    <xf borderId="0" fillId="2" fontId="1" numFmtId="0" xfId="0" applyAlignment="1" applyFont="1">
      <alignment vertical="bottom"/>
    </xf>
    <xf borderId="0" fillId="2" fontId="1" numFmtId="0" xfId="0" applyAlignment="1" applyFont="1">
      <alignment horizontal="right" vertical="bottom"/>
    </xf>
    <xf borderId="0" fillId="0" fontId="10" numFmtId="10" xfId="0" applyAlignment="1" applyFont="1" applyNumberFormat="1">
      <alignment shrinkToFit="0" vertical="center" wrapText="0"/>
    </xf>
    <xf borderId="0" fillId="2" fontId="21" numFmtId="0" xfId="0" applyAlignment="1" applyFont="1">
      <alignment readingOrder="0" vertical="bottom"/>
    </xf>
    <xf borderId="0" fillId="0" fontId="10" numFmtId="0" xfId="0" applyFont="1"/>
    <xf borderId="0" fillId="0" fontId="1" numFmtId="0" xfId="0" applyAlignment="1" applyFont="1">
      <alignment horizontal="left" readingOrder="0" shrinkToFit="0" vertical="bottom" wrapText="0"/>
    </xf>
    <xf borderId="0" fillId="17" fontId="10" numFmtId="0" xfId="0" applyAlignment="1" applyFill="1" applyFont="1">
      <alignment readingOrder="0"/>
    </xf>
    <xf borderId="0" fillId="17" fontId="10" numFmtId="0" xfId="0" applyFont="1"/>
    <xf borderId="0" fillId="2" fontId="10" numFmtId="0" xfId="0" applyAlignment="1" applyFont="1">
      <alignment readingOrder="0" shrinkToFit="0" vertical="center" wrapText="0"/>
    </xf>
    <xf borderId="0" fillId="2" fontId="6" numFmtId="0" xfId="0" applyAlignment="1" applyFont="1">
      <alignment shrinkToFit="0" vertical="center" wrapText="0"/>
    </xf>
    <xf borderId="0" fillId="2" fontId="30" numFmtId="0" xfId="0" applyAlignment="1" applyFont="1">
      <alignment readingOrder="0" shrinkToFit="0" vertical="center" wrapText="0"/>
    </xf>
    <xf borderId="0" fillId="2" fontId="10" numFmtId="0" xfId="0" applyFont="1"/>
    <xf borderId="0" fillId="18" fontId="10" numFmtId="0" xfId="0" applyAlignment="1" applyFill="1" applyFont="1">
      <alignment readingOrder="0"/>
    </xf>
    <xf borderId="0" fillId="18" fontId="10" numFmtId="0" xfId="0" applyFont="1"/>
    <xf borderId="0" fillId="2" fontId="10" numFmtId="0" xfId="0" applyAlignment="1" applyFont="1">
      <alignment shrinkToFit="0" vertical="center" wrapText="0"/>
    </xf>
    <xf borderId="0" fillId="2" fontId="31" numFmtId="0" xfId="0" applyAlignment="1" applyFont="1">
      <alignment shrinkToFit="0" vertical="center" wrapText="0"/>
    </xf>
    <xf borderId="0" fillId="2" fontId="32" numFmtId="0" xfId="0" applyAlignment="1" applyFont="1">
      <alignment shrinkToFit="0" vertical="center" wrapText="0"/>
    </xf>
    <xf borderId="0" fillId="2" fontId="32" numFmtId="0" xfId="0" applyAlignment="1" applyFont="1">
      <alignment readingOrder="0" shrinkToFit="0" vertical="center" wrapText="0"/>
    </xf>
    <xf borderId="0" fillId="0" fontId="32" numFmtId="0" xfId="0" applyAlignment="1" applyFont="1">
      <alignment shrinkToFit="0" vertical="center" wrapText="0"/>
    </xf>
    <xf borderId="0" fillId="0" fontId="31" numFmtId="0" xfId="0" applyAlignment="1" applyFont="1">
      <alignment shrinkToFit="0" vertical="center" wrapText="0"/>
    </xf>
    <xf borderId="0" fillId="2" fontId="33" numFmtId="0" xfId="0" applyAlignment="1" applyFont="1">
      <alignment readingOrder="0" shrinkToFit="0" vertical="center" wrapText="0"/>
    </xf>
    <xf borderId="0" fillId="0" fontId="34" numFmtId="0" xfId="0" applyAlignment="1" applyFont="1">
      <alignment shrinkToFit="0" vertical="center" wrapText="0"/>
    </xf>
    <xf borderId="0" fillId="0" fontId="34" numFmtId="0" xfId="0" applyAlignment="1" applyFont="1">
      <alignment readingOrder="0" shrinkToFit="0" vertical="center" wrapText="0"/>
    </xf>
    <xf borderId="0" fillId="2" fontId="34" numFmtId="0" xfId="0" applyAlignment="1" applyFont="1">
      <alignment shrinkToFit="0" vertical="center" wrapText="0"/>
    </xf>
    <xf borderId="0" fillId="2" fontId="35" numFmtId="0" xfId="0" applyAlignment="1" applyFont="1">
      <alignment shrinkToFit="0" vertical="center" wrapText="0"/>
    </xf>
    <xf borderId="0" fillId="2" fontId="34" numFmtId="0" xfId="0" applyAlignment="1" applyFont="1">
      <alignment horizontal="right" readingOrder="0" shrinkToFit="0" vertical="center" wrapText="0"/>
    </xf>
    <xf borderId="0" fillId="2" fontId="35" numFmtId="0" xfId="0" applyAlignment="1" applyFont="1">
      <alignment readingOrder="0" shrinkToFit="0" vertical="center" wrapText="0"/>
    </xf>
    <xf borderId="0" fillId="2" fontId="36" numFmtId="0" xfId="0" applyAlignment="1" applyFont="1">
      <alignment readingOrder="0"/>
    </xf>
    <xf borderId="0" fillId="0" fontId="36" numFmtId="0" xfId="0" applyAlignment="1" applyFont="1">
      <alignment readingOrder="0"/>
    </xf>
    <xf borderId="0" fillId="19" fontId="23" numFmtId="0" xfId="0" applyAlignment="1" applyFill="1" applyFont="1">
      <alignment readingOrder="0"/>
    </xf>
    <xf borderId="0" fillId="0" fontId="37" numFmtId="0" xfId="0" applyAlignment="1" applyFont="1">
      <alignment readingOrder="0"/>
    </xf>
    <xf borderId="0" fillId="0" fontId="38" numFmtId="0" xfId="0" applyAlignment="1" applyFont="1">
      <alignment readingOrder="0"/>
    </xf>
    <xf borderId="0" fillId="0" fontId="37" numFmtId="0" xfId="0" applyFont="1"/>
    <xf borderId="0" fillId="19" fontId="23" numFmtId="0" xfId="0" applyFont="1"/>
    <xf borderId="0" fillId="2" fontId="23" numFmtId="0" xfId="0" applyFont="1"/>
    <xf borderId="0" fillId="20" fontId="23" numFmtId="0" xfId="0" applyAlignment="1" applyFill="1" applyFont="1">
      <alignment readingOrder="0"/>
    </xf>
    <xf borderId="0" fillId="20" fontId="23" numFmtId="0" xfId="0" applyFont="1"/>
    <xf borderId="0" fillId="2" fontId="39" numFmtId="0" xfId="0" applyAlignment="1" applyFont="1">
      <alignment readingOrder="0"/>
    </xf>
    <xf borderId="0" fillId="2" fontId="39" numFmtId="0" xfId="0" applyFont="1"/>
    <xf borderId="0" fillId="0" fontId="39" numFmtId="0" xfId="0" applyAlignment="1" applyFont="1">
      <alignment readingOrder="0"/>
    </xf>
    <xf borderId="1" fillId="20" fontId="23" numFmtId="0" xfId="0" applyBorder="1" applyFont="1"/>
    <xf borderId="0" fillId="21" fontId="10" numFmtId="0" xfId="0" applyAlignment="1" applyFill="1" applyFont="1">
      <alignment readingOrder="0"/>
    </xf>
    <xf borderId="0" fillId="0" fontId="37" numFmtId="0" xfId="0" applyAlignment="1" applyFont="1">
      <alignment horizontal="left" readingOrder="0"/>
    </xf>
    <xf borderId="0" fillId="21" fontId="10" numFmtId="0" xfId="0" applyFont="1"/>
    <xf borderId="0" fillId="7" fontId="10" numFmtId="0" xfId="0" applyAlignment="1" applyFont="1">
      <alignment readingOrder="0"/>
    </xf>
    <xf borderId="0" fillId="7" fontId="10" numFmtId="0" xfId="0" applyFont="1"/>
    <xf borderId="0" fillId="2" fontId="40" numFmtId="0" xfId="0" applyAlignment="1" applyFont="1">
      <alignment readingOrder="0"/>
    </xf>
    <xf borderId="0" fillId="15" fontId="41" numFmtId="0" xfId="0" applyAlignment="1" applyFont="1">
      <alignment readingOrder="0"/>
    </xf>
    <xf borderId="0" fillId="15" fontId="10" numFmtId="0" xfId="0" applyFont="1"/>
    <xf borderId="0" fillId="15" fontId="37" numFmtId="0" xfId="0" applyFont="1"/>
    <xf borderId="0" fillId="19" fontId="42" numFmtId="0" xfId="0" applyAlignment="1" applyFont="1">
      <alignment readingOrder="0"/>
    </xf>
    <xf borderId="0" fillId="20" fontId="42" numFmtId="0" xfId="0" applyFont="1"/>
    <xf borderId="0" fillId="0" fontId="38" numFmtId="0" xfId="0" applyAlignment="1" applyFont="1">
      <alignment horizontal="center" readingOrder="0"/>
    </xf>
    <xf borderId="0" fillId="0" fontId="38" numFmtId="0" xfId="0" applyAlignment="1" applyFont="1">
      <alignment horizontal="center"/>
    </xf>
    <xf borderId="0" fillId="0" fontId="43" numFmtId="0" xfId="0" applyFont="1"/>
    <xf borderId="0" fillId="10" fontId="10" numFmtId="0" xfId="0" applyAlignment="1" applyFont="1">
      <alignment readingOrder="0"/>
    </xf>
    <xf borderId="0" fillId="8" fontId="9" numFmtId="0" xfId="0" applyAlignment="1" applyFont="1">
      <alignment horizontal="center" readingOrder="0" vertical="center"/>
    </xf>
    <xf borderId="0" fillId="11" fontId="10" numFmtId="0" xfId="0" applyAlignment="1" applyFont="1">
      <alignment horizontal="center" readingOrder="0" vertical="center"/>
    </xf>
    <xf borderId="0" fillId="11" fontId="44" numFmtId="0" xfId="0" applyAlignment="1" applyFont="1">
      <alignment horizontal="center" readingOrder="0"/>
    </xf>
    <xf borderId="0" fillId="11" fontId="44" numFmtId="0" xfId="0" applyAlignment="1" applyFont="1">
      <alignment readingOrder="0"/>
    </xf>
    <xf borderId="0" fillId="5" fontId="9" numFmtId="0" xfId="0" applyAlignment="1" applyFont="1">
      <alignment readingOrder="0"/>
    </xf>
    <xf borderId="0" fillId="22" fontId="37" numFmtId="0" xfId="0" applyFill="1" applyFont="1"/>
    <xf borderId="0" fillId="22" fontId="45" numFmtId="0" xfId="0" applyAlignment="1" applyFont="1">
      <alignment horizontal="right" readingOrder="0"/>
    </xf>
    <xf borderId="0" fillId="22" fontId="45" numFmtId="0" xfId="0" applyFont="1"/>
    <xf borderId="0" fillId="2" fontId="9" numFmtId="0" xfId="0" applyAlignment="1" applyFont="1">
      <alignment readingOrder="0"/>
    </xf>
    <xf borderId="0" fillId="22" fontId="10" numFmtId="0" xfId="0" applyFont="1"/>
    <xf borderId="0" fillId="22" fontId="45" numFmtId="0" xfId="0" applyAlignment="1" applyFont="1">
      <alignment readingOrder="0"/>
    </xf>
    <xf borderId="0" fillId="23" fontId="46" numFmtId="0" xfId="0" applyAlignment="1" applyFill="1" applyFont="1">
      <alignment readingOrder="0" shrinkToFit="0" vertical="center" wrapText="1"/>
    </xf>
    <xf borderId="0" fillId="24" fontId="46" numFmtId="0" xfId="0" applyAlignment="1" applyFill="1" applyFont="1">
      <alignment readingOrder="0" shrinkToFit="0" vertical="center" wrapText="1"/>
    </xf>
    <xf borderId="0" fillId="23" fontId="47" numFmtId="0" xfId="0" applyAlignment="1" applyFont="1">
      <alignment readingOrder="0" shrinkToFit="0" vertical="center" wrapText="1"/>
    </xf>
    <xf borderId="0" fillId="23" fontId="46" numFmtId="0" xfId="0" applyAlignment="1" applyFont="1">
      <alignment readingOrder="0" shrinkToFit="0" wrapText="1"/>
    </xf>
    <xf borderId="0" fillId="24" fontId="10" numFmtId="0" xfId="0" applyAlignment="1" applyFont="1">
      <alignment readingOrder="0" shrinkToFit="0" vertical="center" wrapText="1"/>
    </xf>
    <xf borderId="0" fillId="24" fontId="47" numFmtId="0" xfId="0" applyAlignment="1" applyFont="1">
      <alignment readingOrder="0" shrinkToFit="0" vertical="center" wrapText="1"/>
    </xf>
  </cellXfs>
  <cellStyles count="1">
    <cellStyle xfId="0" name="Normal" builtinId="0"/>
  </cellStyles>
  <dxfs count="12">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535FC1"/>
          <bgColor rgb="FF535FC1"/>
        </patternFill>
      </fill>
      <border/>
    </dxf>
    <dxf>
      <font/>
      <fill>
        <patternFill patternType="solid">
          <fgColor rgb="FF356854"/>
          <bgColor rgb="FF356854"/>
        </patternFill>
      </fill>
      <border/>
    </dxf>
    <dxf>
      <font/>
      <fill>
        <patternFill patternType="solid">
          <fgColor rgb="FFB7E1CD"/>
          <bgColor rgb="FFB7E1CD"/>
        </patternFill>
      </fill>
      <border/>
    </dxf>
    <dxf>
      <font/>
      <fill>
        <patternFill patternType="solid">
          <fgColor rgb="FF373F6B"/>
          <bgColor rgb="FF373F6B"/>
        </patternFill>
      </fill>
      <border/>
    </dxf>
    <dxf>
      <font/>
      <fill>
        <patternFill patternType="solid">
          <fgColor rgb="FFB8A544"/>
          <bgColor rgb="FFB8A544"/>
        </patternFill>
      </fill>
      <border/>
    </dxf>
    <dxf>
      <font/>
      <fill>
        <patternFill patternType="solid">
          <fgColor rgb="FFEDE9D0"/>
          <bgColor rgb="FFEDE9D0"/>
        </patternFill>
      </fill>
      <border/>
    </dxf>
    <dxf>
      <font/>
      <fill>
        <patternFill patternType="solid">
          <fgColor rgb="FF6DB939"/>
          <bgColor rgb="FF6DB939"/>
        </patternFill>
      </fill>
      <border/>
    </dxf>
  </dxfs>
  <tableStyles count="18">
    <tableStyle count="4" pivot="0" name="Hoja 2 Exploración inicial-style">
      <tableStyleElement dxfId="1" type="headerRow"/>
      <tableStyleElement dxfId="2" type="firstRowStripe"/>
      <tableStyleElement dxfId="3" type="secondRowStripe"/>
      <tableStyleElement dxfId="4" size="0" type="wholeTable"/>
    </tableStyle>
    <tableStyle count="4" pivot="0" name="Hoja 2 Exploración inicial-style 2">
      <tableStyleElement dxfId="5" type="headerRow"/>
      <tableStyleElement dxfId="2" type="firstRowStripe"/>
      <tableStyleElement dxfId="3" type="secondRowStripe"/>
      <tableStyleElement dxfId="4" size="0" type="wholeTable"/>
    </tableStyle>
    <tableStyle count="4" pivot="0" name="Hoja 2 Exploración inicial-style 3">
      <tableStyleElement dxfId="5" type="headerRow"/>
      <tableStyleElement dxfId="2" type="firstRowStripe"/>
      <tableStyleElement dxfId="3" type="secondRowStripe"/>
      <tableStyleElement dxfId="4" size="0" type="wholeTable"/>
    </tableStyle>
    <tableStyle count="4" pivot="0" name="Copia de prestamos_biblioteca_p-style">
      <tableStyleElement dxfId="6" type="headerRow"/>
      <tableStyleElement dxfId="2" type="firstRowStripe"/>
      <tableStyleElement dxfId="3" type="secondRowStripe"/>
      <tableStyleElement dxfId="4" size="0" type="wholeTable"/>
    </tableStyle>
    <tableStyle count="4" pivot="0" name="Analisis de Cantidades y frecue-style">
      <tableStyleElement dxfId="6" type="headerRow"/>
      <tableStyleElement dxfId="2" type="firstRowStripe"/>
      <tableStyleElement dxfId="3" type="secondRowStripe"/>
      <tableStyleElement dxfId="4" size="0" type="wholeTable"/>
    </tableStyle>
    <tableStyle count="4" pivot="0" name="Analisis por Retrasos-style">
      <tableStyleElement dxfId="5" type="headerRow"/>
      <tableStyleElement dxfId="2" type="firstRowStripe"/>
      <tableStyleElement dxfId="3" type="secondRowStripe"/>
      <tableStyleElement dxfId="4" size="0" type="wholeTable"/>
    </tableStyle>
    <tableStyle count="4" pivot="0" name="Analisis por Franjas Horarias-style">
      <tableStyleElement dxfId="6" type="headerRow"/>
      <tableStyleElement dxfId="2" type="firstRowStripe"/>
      <tableStyleElement dxfId="3" type="secondRowStripe"/>
      <tableStyleElement dxfId="4" size="0" type="wholeTable"/>
    </tableStyle>
    <tableStyle count="4" pivot="0" name="Analisis por Franjas Horarias-style 2">
      <tableStyleElement dxfId="6" type="headerRow"/>
      <tableStyleElement dxfId="2" type="firstRowStripe"/>
      <tableStyleElement dxfId="3" type="secondRowStripe"/>
      <tableStyleElement dxfId="4" size="0" type="wholeTable"/>
    </tableStyle>
    <tableStyle count="4" pivot="0" name="Analisis por Franjas Horarias-style 3">
      <tableStyleElement dxfId="6" type="headerRow"/>
      <tableStyleElement dxfId="2" type="firstRowStripe"/>
      <tableStyleElement dxfId="3" type="secondRowStripe"/>
      <tableStyleElement dxfId="4" size="0" type="wholeTable"/>
    </tableStyle>
    <tableStyle count="4" pivot="0" name="Analisis por Franjas Horarias-style 4">
      <tableStyleElement dxfId="6" type="headerRow"/>
      <tableStyleElement dxfId="2" type="firstRowStripe"/>
      <tableStyleElement dxfId="3" type="secondRowStripe"/>
      <tableStyleElement dxfId="4" size="0" type="wholeTable"/>
    </tableStyle>
    <tableStyle count="4" pivot="0" name="Analisis por Franjas Horarias-style 5">
      <tableStyleElement dxfId="6" type="headerRow"/>
      <tableStyleElement dxfId="2" type="firstRowStripe"/>
      <tableStyleElement dxfId="3" type="secondRowStripe"/>
      <tableStyleElement dxfId="4" size="0" type="wholeTable"/>
    </tableStyle>
    <tableStyle count="4" pivot="0" name="Analisis por Dias de la semana-style">
      <tableStyleElement dxfId="6" type="headerRow"/>
      <tableStyleElement dxfId="2" type="firstRowStripe"/>
      <tableStyleElement dxfId="3" type="secondRowStripe"/>
      <tableStyleElement dxfId="4" size="0" type="wholeTable"/>
    </tableStyle>
    <tableStyle count="4" pivot="0" name="Analisis por Dias de la semana-style 2">
      <tableStyleElement dxfId="6" type="headerRow"/>
      <tableStyleElement dxfId="2" type="firstRowStripe"/>
      <tableStyleElement dxfId="3" type="secondRowStripe"/>
      <tableStyleElement dxfId="4" size="0" type="wholeTable"/>
    </tableStyle>
    <tableStyle count="4" pivot="0" name="Analisis por Meses-style">
      <tableStyleElement dxfId="6" type="headerRow"/>
      <tableStyleElement dxfId="2" type="firstRowStripe"/>
      <tableStyleElement dxfId="3" type="secondRowStripe"/>
      <tableStyleElement dxfId="4" size="0" type="wholeTable"/>
    </tableStyle>
    <tableStyle count="4" pivot="0" name="Analisis por Meses-style 2">
      <tableStyleElement dxfId="8" type="headerRow"/>
      <tableStyleElement dxfId="2" type="firstRowStripe"/>
      <tableStyleElement dxfId="3" type="secondRowStripe"/>
      <tableStyleElement dxfId="4" size="0" type="wholeTable"/>
    </tableStyle>
    <tableStyle count="2" pivot="0" name="Analisis por Meses-style 3">
      <tableStyleElement dxfId="2" type="firstRowStripe"/>
      <tableStyleElement dxfId="3" type="secondRowStripe"/>
    </tableStyle>
    <tableStyle count="5" pivot="0" name="Analisis por Meses-style 4">
      <tableStyleElement dxfId="9" type="headerRow"/>
      <tableStyleElement dxfId="2" type="firstRowStripe"/>
      <tableStyleElement dxfId="3" type="secondRowStripe"/>
      <tableStyleElement dxfId="10" type="totalRow"/>
      <tableStyleElement dxfId="4" size="0" type="wholeTable"/>
    </tableStyle>
    <tableStyle count="4" pivot="0" name="Analisis por Meses-style 5">
      <tableStyleElement dxfId="1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19" Type="http://schemas.openxmlformats.org/officeDocument/2006/relationships/pivotCacheDefinition" Target="pivotCache/pivotCacheDefinition4.xml"/><Relationship Id="rId6" Type="http://schemas.openxmlformats.org/officeDocument/2006/relationships/worksheet" Target="worksheets/sheet2.xml"/><Relationship Id="rId18" Type="http://schemas.openxmlformats.org/officeDocument/2006/relationships/pivotCacheDefinition" Target="pivotCache/pivotCacheDefinition3.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Arial Narrow"/>
              </a:defRPr>
            </a:pPr>
            <a:r>
              <a:rPr b="1">
                <a:solidFill>
                  <a:srgbClr val="757575"/>
                </a:solidFill>
                <a:latin typeface="Arial Narrow"/>
              </a:rPr>
              <a:t>Préstamos por categoría de libro</a:t>
            </a:r>
          </a:p>
        </c:rich>
      </c:tx>
      <c:overlay val="0"/>
    </c:title>
    <c:plotArea>
      <c:layout/>
      <c:barChart>
        <c:barDir val="col"/>
        <c:ser>
          <c:idx val="0"/>
          <c:order val="0"/>
          <c:spPr>
            <a:solidFill>
              <a:schemeClr val="accent1"/>
            </a:solidFill>
            <a:ln cmpd="sng">
              <a:solidFill>
                <a:srgbClr val="000000"/>
              </a:solidFill>
            </a:ln>
          </c:spPr>
          <c:cat>
            <c:strRef>
              <c:f>'Hoja 2 Exploración inicial'!$J$10:$J$17</c:f>
            </c:strRef>
          </c:cat>
          <c:val>
            <c:numRef>
              <c:f>'Hoja 2 Exploración inicial'!$L$10:$L$16</c:f>
              <c:numCache/>
            </c:numRef>
          </c:val>
        </c:ser>
        <c:axId val="1351243249"/>
        <c:axId val="1472355879"/>
      </c:barChart>
      <c:catAx>
        <c:axId val="13512432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72355879"/>
      </c:catAx>
      <c:valAx>
        <c:axId val="14723558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124324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categoria_libro</a:t>
            </a:r>
          </a:p>
        </c:rich>
      </c:tx>
      <c:overlay val="0"/>
    </c:title>
    <c:plotArea>
      <c:layout/>
      <c:pieChart>
        <c:varyColors val="1"/>
        <c:ser>
          <c:idx val="0"/>
          <c:order val="0"/>
          <c:tx>
            <c:strRef>
              <c:f>'Analisis de Cantidades y frecue'!$O$3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0"/>
            <c:showBubbleSize val="0"/>
            <c:showLeaderLines val="1"/>
          </c:dLbls>
          <c:cat>
            <c:strRef>
              <c:f>'Analisis de Cantidades y frecue'!$N$4:$N$10</c:f>
            </c:strRef>
          </c:cat>
          <c:val>
            <c:numRef>
              <c:f>'Analisis de Cantidades y frecue'!$O$4:$O$10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Cantidad de Ejemplares de lbros por idioma</a:t>
            </a:r>
          </a:p>
        </c:rich>
      </c:tx>
      <c:overlay val="0"/>
    </c:title>
    <c:view3D>
      <c:rotX val="50"/>
      <c:perspective val="0"/>
    </c:view3D>
    <c:plotArea>
      <c:layout>
        <c:manualLayout>
          <c:xMode val="edge"/>
          <c:yMode val="edge"/>
          <c:x val="0.0975833333333333"/>
          <c:y val="0.17951557501830653"/>
          <c:w val="0.8474166666666667"/>
          <c:h val="0.7301975333626741"/>
        </c:manualLayout>
      </c:layout>
      <c:doughnutChart>
        <c:varyColors val="1"/>
        <c:ser>
          <c:idx val="0"/>
          <c:order val="0"/>
          <c:dPt>
            <c:idx val="0"/>
            <c:spPr>
              <a:solidFill>
                <a:srgbClr val="4285F4"/>
              </a:solidFill>
            </c:spPr>
          </c:dPt>
          <c:dPt>
            <c:idx val="1"/>
            <c:explosion val="0"/>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'Analisis de Cantidades y frecue'!$Z$16:$Z$18</c:f>
            </c:strRef>
          </c:cat>
          <c:val>
            <c:numRef>
              <c:f>'Analisis de Cantidades y frecue'!$AA$16:$AA$18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 de Prestamos por día de Semana</a:t>
            </a:r>
          </a:p>
        </c:rich>
      </c:tx>
      <c:overlay val="0"/>
    </c:title>
    <c:plotArea>
      <c:layout/>
      <c:areaChart>
        <c:ser>
          <c:idx val="0"/>
          <c:order val="0"/>
          <c:tx>
            <c:strRef>
              <c:f>'Analisis de Cantidades y frecue'!$AF$64</c:f>
            </c:strRef>
          </c:tx>
          <c:spPr>
            <a:solidFill>
              <a:srgbClr val="4285F4">
                <a:alpha val="30000"/>
              </a:srgbClr>
            </a:solidFill>
            <a:ln cmpd="sng">
              <a:solidFill>
                <a:srgbClr val="4285F4">
                  <a:alpha val="100000"/>
                </a:srgbClr>
              </a:solidFill>
            </a:ln>
          </c:spPr>
          <c:dLbls>
            <c:numFmt formatCode="General" sourceLinked="1"/>
            <c:txPr>
              <a:bodyPr/>
              <a:lstStyle/>
              <a:p>
                <a:pPr lvl="0">
                  <a:defRPr b="1" sz="1600">
                    <a:solidFill>
                      <a:srgbClr val="000000"/>
                    </a:solidFill>
                  </a:defRPr>
                </a:pPr>
              </a:p>
            </c:txPr>
            <c:showLegendKey val="0"/>
            <c:showVal val="1"/>
            <c:showCatName val="0"/>
            <c:showSerName val="0"/>
            <c:showPercent val="0"/>
            <c:showBubbleSize val="0"/>
          </c:dLbls>
          <c:cat>
            <c:strRef>
              <c:f>'Analisis de Cantidades y frecue'!$AE$65:$AE$71</c:f>
            </c:strRef>
          </c:cat>
          <c:val>
            <c:numRef>
              <c:f>'Analisis de Cantidades y frecue'!$AF$65:$AF$71</c:f>
              <c:numCache/>
            </c:numRef>
          </c:val>
        </c:ser>
        <c:axId val="639023985"/>
        <c:axId val="2039107897"/>
      </c:areaChart>
      <c:catAx>
        <c:axId val="6390239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2039107897"/>
      </c:catAx>
      <c:valAx>
        <c:axId val="20391078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solidFill/>
          </a:ln>
        </c:spPr>
        <c:txPr>
          <a:bodyPr/>
          <a:lstStyle/>
          <a:p>
            <a:pPr lvl="0">
              <a:defRPr b="0">
                <a:solidFill>
                  <a:srgbClr val="000000"/>
                </a:solidFill>
                <a:latin typeface="+mn-lt"/>
              </a:defRPr>
            </a:pPr>
          </a:p>
        </c:txPr>
        <c:crossAx val="639023985"/>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Evolucion Mensual de los Prestamos de libros por categoría</a:t>
            </a:r>
          </a:p>
        </c:rich>
      </c:tx>
      <c:overlay val="0"/>
    </c:title>
    <c:view3D>
      <c:rotX val="15"/>
      <c:rotY val="20"/>
      <c:depthPercent val="100"/>
      <c:rAngAx val="1"/>
    </c:view3D>
    <c:plotArea>
      <c:layout/>
      <c:bar3DChart>
        <c:barDir val="col"/>
        <c:grouping val="stacked"/>
        <c:ser>
          <c:idx val="0"/>
          <c:order val="0"/>
          <c:tx>
            <c:strRef>
              <c:f>'Analisis de Cantidades y frecue'!$M$48</c:f>
            </c:strRef>
          </c:tx>
          <c:spPr>
            <a:solidFill>
              <a:schemeClr val="accent1"/>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'Analisis de Cantidades y frecue'!$N$47:$Y$47</c:f>
            </c:strRef>
          </c:cat>
          <c:val>
            <c:numRef>
              <c:f>'Analisis de Cantidades y frecue'!$N$48:$Y$48</c:f>
              <c:numCache/>
            </c:numRef>
          </c:val>
        </c:ser>
        <c:ser>
          <c:idx val="1"/>
          <c:order val="1"/>
          <c:tx>
            <c:strRef>
              <c:f>'Analisis de Cantidades y frecue'!$M$49</c:f>
            </c:strRef>
          </c:tx>
          <c:spPr>
            <a:solidFill>
              <a:schemeClr val="accent2"/>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'Analisis de Cantidades y frecue'!$N$47:$Y$47</c:f>
            </c:strRef>
          </c:cat>
          <c:val>
            <c:numRef>
              <c:f>'Analisis de Cantidades y frecue'!$N$49:$Y$49</c:f>
              <c:numCache/>
            </c:numRef>
          </c:val>
        </c:ser>
        <c:ser>
          <c:idx val="2"/>
          <c:order val="2"/>
          <c:tx>
            <c:strRef>
              <c:f>'Analisis de Cantidades y frecue'!$M$50</c:f>
            </c:strRef>
          </c:tx>
          <c:spPr>
            <a:solidFill>
              <a:schemeClr val="accent3"/>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'Analisis de Cantidades y frecue'!$N$47:$Y$47</c:f>
            </c:strRef>
          </c:cat>
          <c:val>
            <c:numRef>
              <c:f>'Analisis de Cantidades y frecue'!$N$50:$Y$50</c:f>
              <c:numCache/>
            </c:numRef>
          </c:val>
        </c:ser>
        <c:ser>
          <c:idx val="3"/>
          <c:order val="3"/>
          <c:tx>
            <c:strRef>
              <c:f>'Analisis de Cantidades y frecue'!$M$51</c:f>
            </c:strRef>
          </c:tx>
          <c:spPr>
            <a:solidFill>
              <a:schemeClr val="accent4"/>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'Analisis de Cantidades y frecue'!$N$47:$Y$47</c:f>
            </c:strRef>
          </c:cat>
          <c:val>
            <c:numRef>
              <c:f>'Analisis de Cantidades y frecue'!$N$51:$Y$51</c:f>
              <c:numCache/>
            </c:numRef>
          </c:val>
        </c:ser>
        <c:ser>
          <c:idx val="4"/>
          <c:order val="4"/>
          <c:tx>
            <c:strRef>
              <c:f>'Analisis de Cantidades y frecue'!$M$52</c:f>
            </c:strRef>
          </c:tx>
          <c:spPr>
            <a:solidFill>
              <a:schemeClr val="accent5"/>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'Analisis de Cantidades y frecue'!$N$47:$Y$47</c:f>
            </c:strRef>
          </c:cat>
          <c:val>
            <c:numRef>
              <c:f>'Analisis de Cantidades y frecue'!$N$52:$Y$52</c:f>
              <c:numCache/>
            </c:numRef>
          </c:val>
        </c:ser>
        <c:ser>
          <c:idx val="5"/>
          <c:order val="5"/>
          <c:tx>
            <c:strRef>
              <c:f>'Analisis de Cantidades y frecue'!$M$53</c:f>
            </c:strRef>
          </c:tx>
          <c:spPr>
            <a:solidFill>
              <a:schemeClr val="accent6"/>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'Analisis de Cantidades y frecue'!$N$47:$Y$47</c:f>
            </c:strRef>
          </c:cat>
          <c:val>
            <c:numRef>
              <c:f>'Analisis de Cantidades y frecue'!$N$53:$Y$53</c:f>
              <c:numCache/>
            </c:numRef>
          </c:val>
        </c:ser>
        <c:ser>
          <c:idx val="6"/>
          <c:order val="6"/>
          <c:tx>
            <c:strRef>
              <c:f>'Analisis de Cantidades y frecue'!$M$54</c:f>
            </c:strRef>
          </c:tx>
          <c:spPr>
            <a:solidFill>
              <a:schemeClr val="accent1">
                <a:lumOff val="30000"/>
              </a:schemeClr>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'Analisis de Cantidades y frecue'!$N$47:$Y$47</c:f>
            </c:strRef>
          </c:cat>
          <c:val>
            <c:numRef>
              <c:f>'Analisis de Cantidades y frecue'!$N$54:$Y$54</c:f>
              <c:numCache/>
            </c:numRef>
          </c:val>
        </c:ser>
        <c:axId val="244543430"/>
        <c:axId val="1837166076"/>
      </c:bar3DChart>
      <c:catAx>
        <c:axId val="2445434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37166076"/>
      </c:catAx>
      <c:valAx>
        <c:axId val="183716607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4543430"/>
      </c:valAx>
    </c:plotArea>
    <c:legend>
      <c:legendPos val="b"/>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'Analisis de Cantidades y frecue'!$AI$4:$AI$5</c:f>
            </c:strRef>
          </c:tx>
          <c:spPr>
            <a:solidFill>
              <a:schemeClr val="accent1"/>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'Analisis de Cantidades y frecue'!$AH$6:$AH$12</c:f>
            </c:strRef>
          </c:cat>
          <c:val>
            <c:numRef>
              <c:f>'Analisis de Cantidades y frecue'!$AI$6:$AI$12</c:f>
              <c:numCache/>
            </c:numRef>
          </c:val>
        </c:ser>
        <c:ser>
          <c:idx val="1"/>
          <c:order val="1"/>
          <c:tx>
            <c:strRef>
              <c:f>'Analisis de Cantidades y frecue'!$AK$4:$AK$5</c:f>
            </c:strRef>
          </c:tx>
          <c:spPr>
            <a:solidFill>
              <a:schemeClr val="accent2"/>
            </a:solidFill>
            <a:ln cmpd="sng">
              <a:solidFill>
                <a:srgbClr val="000000"/>
              </a:solidFill>
            </a:ln>
          </c:spPr>
          <c:dLbls>
            <c:numFmt formatCode="General" sourceLinked="1"/>
            <c:txPr>
              <a:bodyPr/>
              <a:lstStyle/>
              <a:p>
                <a:pPr lvl="0">
                  <a:defRPr sz="1600"/>
                </a:pPr>
              </a:p>
            </c:txPr>
            <c:showLegendKey val="0"/>
            <c:showVal val="1"/>
            <c:showCatName val="0"/>
            <c:showSerName val="0"/>
            <c:showPercent val="0"/>
            <c:showBubbleSize val="0"/>
          </c:dLbls>
          <c:cat>
            <c:strRef>
              <c:f>'Analisis de Cantidades y frecue'!$AH$6:$AH$12</c:f>
            </c:strRef>
          </c:cat>
          <c:val>
            <c:numRef>
              <c:f>'Analisis de Cantidades y frecue'!$AK$6:$AK$12</c:f>
              <c:numCache/>
            </c:numRef>
          </c:val>
        </c:ser>
        <c:overlap val="100"/>
        <c:axId val="512185992"/>
        <c:axId val="1529918906"/>
      </c:barChart>
      <c:catAx>
        <c:axId val="51218599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29918906"/>
      </c:catAx>
      <c:valAx>
        <c:axId val="152991890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2185992"/>
        <c:crosses val="max"/>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000000"/>
                </a:solidFill>
                <a:latin typeface="+mn-lt"/>
              </a:defRPr>
            </a:pPr>
            <a:r>
              <a:rPr b="1" sz="1800">
                <a:solidFill>
                  <a:srgbClr val="000000"/>
                </a:solidFill>
                <a:latin typeface="+mn-lt"/>
              </a:rPr>
              <a:t>Porcentaje de numero de libros por franja horaria</a:t>
            </a:r>
          </a:p>
        </c:rich>
      </c:tx>
      <c:overlay val="0"/>
    </c:title>
    <c:view3D>
      <c:rotX val="50"/>
      <c:perspective val="0"/>
    </c:view3D>
    <c:plotArea>
      <c:layout/>
      <c:doughnutChart>
        <c:varyColors val="1"/>
        <c:ser>
          <c:idx val="0"/>
          <c:order val="0"/>
          <c:tx>
            <c:strRef>
              <c:f>'Analisis de Cantidades y frecue'!$N$71</c:f>
            </c:strRef>
          </c:tx>
          <c:dPt>
            <c:idx val="0"/>
            <c:explosion val="0"/>
            <c:spPr>
              <a:solidFill>
                <a:srgbClr val="3C78D8"/>
              </a:solidFill>
            </c:spPr>
          </c:dPt>
          <c:dPt>
            <c:idx val="1"/>
            <c:spPr>
              <a:solidFill>
                <a:srgbClr val="EA4335"/>
              </a:solidFill>
            </c:spPr>
          </c:dPt>
          <c:dLbls>
            <c:showLegendKey val="0"/>
            <c:showVal val="0"/>
            <c:showCatName val="0"/>
            <c:showSerName val="0"/>
            <c:showPercent val="0"/>
            <c:showBubbleSize val="0"/>
            <c:showLeaderLines val="1"/>
          </c:dLbls>
          <c:cat>
            <c:strRef>
              <c:f>'Analisis de Cantidades y frecue'!$M$72:$M$73</c:f>
            </c:strRef>
          </c:cat>
          <c:val>
            <c:numRef>
              <c:f>'Analisis de Cantidades y frecue'!$N$72:$N$73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12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 de ejemplares entregados por día en la franja de la tarde</a:t>
            </a:r>
          </a:p>
        </c:rich>
      </c:tx>
      <c:overlay val="0"/>
    </c:title>
    <c:view3D>
      <c:rotX val="15"/>
      <c:rotY val="20"/>
      <c:depthPercent val="100"/>
      <c:rAngAx val="1"/>
    </c:view3D>
    <c:plotArea>
      <c:layout/>
      <c:bar3DChart>
        <c:barDir val="bar"/>
        <c:grouping val="clustered"/>
        <c:ser>
          <c:idx val="0"/>
          <c:order val="0"/>
          <c:tx>
            <c:strRef>
              <c:f>'Analisis de Cantidades y frecue'!$AF$97:$AF$99</c:f>
            </c:strRef>
          </c:tx>
          <c:spPr>
            <a:solidFill>
              <a:schemeClr val="accent1"/>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'Analisis de Cantidades y frecue'!$AE$100:$AE$106</c:f>
            </c:strRef>
          </c:cat>
          <c:val>
            <c:numRef>
              <c:f>'Analisis de Cantidades y frecue'!$AF$100:$AF$106</c:f>
              <c:numCache/>
            </c:numRef>
          </c:val>
        </c:ser>
        <c:axId val="1263238502"/>
        <c:axId val="121754553"/>
      </c:bar3DChart>
      <c:catAx>
        <c:axId val="12632385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21754553"/>
      </c:catAx>
      <c:valAx>
        <c:axId val="1217545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3238502"/>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 de ejemplares entregados por día en la franja de la tarde</a:t>
            </a:r>
          </a:p>
        </c:rich>
      </c:tx>
      <c:overlay val="0"/>
    </c:title>
    <c:view3D>
      <c:rotX val="15"/>
      <c:rotY val="20"/>
      <c:depthPercent val="100"/>
      <c:rAngAx val="1"/>
    </c:view3D>
    <c:plotArea>
      <c:layout/>
      <c:bar3DChart>
        <c:barDir val="bar"/>
        <c:grouping val="clustered"/>
        <c:ser>
          <c:idx val="0"/>
          <c:order val="0"/>
          <c:tx>
            <c:strRef>
              <c:f>'Analisis de Cantidades y frecue'!$AH$97:$AH$99</c:f>
            </c:strRef>
          </c:tx>
          <c:spPr>
            <a:solidFill>
              <a:srgbClr val="FF0000"/>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'Analisis de Cantidades y frecue'!$AE$100:$AE$106</c:f>
            </c:strRef>
          </c:cat>
          <c:val>
            <c:numRef>
              <c:f>'Analisis de Cantidades y frecue'!$AH$100:$AH$106</c:f>
              <c:numCache/>
            </c:numRef>
          </c:val>
        </c:ser>
        <c:axId val="391376678"/>
        <c:axId val="963851935"/>
      </c:bar3DChart>
      <c:catAx>
        <c:axId val="39137667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963851935"/>
      </c:catAx>
      <c:valAx>
        <c:axId val="9638519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1376678"/>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'Analisis por Retrasos'!$D$1</c:f>
            </c:strRef>
          </c:tx>
          <c:spPr>
            <a:solidFill>
              <a:srgbClr val="6AA84F"/>
            </a:solidFill>
            <a:ln cmpd="sng">
              <a:solidFill>
                <a:srgbClr val="000000"/>
              </a:solidFill>
            </a:ln>
          </c:spPr>
          <c:val>
            <c:numRef>
              <c:f>'Analisis por Retrasos'!$D$2:$D$249</c:f>
              <c:numCache/>
            </c:numRef>
          </c:val>
        </c:ser>
        <c:axId val="1311265384"/>
        <c:axId val="2136869492"/>
      </c:barChart>
      <c:catAx>
        <c:axId val="13112653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36869492"/>
      </c:catAx>
      <c:valAx>
        <c:axId val="21368694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1265384"/>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Prestamos frente a día</a:t>
            </a:r>
          </a:p>
        </c:rich>
      </c:tx>
      <c:overlay val="0"/>
    </c:title>
    <c:plotArea>
      <c:layout/>
      <c:barChart>
        <c:barDir val="col"/>
        <c:ser>
          <c:idx val="0"/>
          <c:order val="0"/>
          <c:tx>
            <c:strRef>
              <c:f>'Analisis por Franjas Horarias'!$M$4</c:f>
            </c:strRef>
          </c:tx>
          <c:spPr>
            <a:solidFill>
              <a:schemeClr val="accent1"/>
            </a:solidFill>
            <a:ln cmpd="sng">
              <a:solidFill>
                <a:srgbClr val="000000"/>
              </a:solidFill>
            </a:ln>
          </c:spPr>
          <c:cat>
            <c:strRef>
              <c:f>'Analisis por Franjas Horarias'!$L$5:$L$11</c:f>
            </c:strRef>
          </c:cat>
          <c:val>
            <c:numRef>
              <c:f>'Analisis por Franjas Horarias'!$M$5:$M$11</c:f>
              <c:numCache/>
            </c:numRef>
          </c:val>
        </c:ser>
        <c:axId val="1822553385"/>
        <c:axId val="973327348"/>
      </c:barChart>
      <c:catAx>
        <c:axId val="18225533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Día</a:t>
                </a:r>
              </a:p>
            </c:rich>
          </c:tx>
          <c:overlay val="0"/>
        </c:title>
        <c:numFmt formatCode="General" sourceLinked="1"/>
        <c:majorTickMark val="none"/>
        <c:minorTickMark val="none"/>
        <c:spPr/>
        <c:txPr>
          <a:bodyPr/>
          <a:lstStyle/>
          <a:p>
            <a:pPr lvl="0">
              <a:defRPr b="0">
                <a:solidFill>
                  <a:srgbClr val="000000"/>
                </a:solidFill>
                <a:latin typeface="+mn-lt"/>
              </a:defRPr>
            </a:pPr>
          </a:p>
        </c:txPr>
        <c:crossAx val="973327348"/>
      </c:catAx>
      <c:valAx>
        <c:axId val="973327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Prestamos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2553385"/>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Prestamos por mes en la franja de tarde</a:t>
            </a:r>
          </a:p>
        </c:rich>
      </c:tx>
      <c:overlay val="0"/>
    </c:title>
    <c:plotArea>
      <c:layout/>
      <c:barChart>
        <c:barDir val="col"/>
        <c:ser>
          <c:idx val="0"/>
          <c:order val="0"/>
          <c:tx>
            <c:strRef>
              <c:f>'Analisis por Franjas Horarias'!$V$21</c:f>
            </c:strRef>
          </c:tx>
          <c:spPr>
            <a:solidFill>
              <a:schemeClr val="accent1"/>
            </a:solidFill>
            <a:ln cmpd="sng">
              <a:solidFill>
                <a:srgbClr val="000000"/>
              </a:solidFill>
            </a:ln>
          </c:spPr>
          <c:cat>
            <c:strRef>
              <c:f>'Analisis por Franjas Horarias'!$U$22:$U$33</c:f>
            </c:strRef>
          </c:cat>
          <c:val>
            <c:numRef>
              <c:f>'Analisis por Franjas Horarias'!$V$22:$V$33</c:f>
              <c:numCache/>
            </c:numRef>
          </c:val>
        </c:ser>
        <c:axId val="970575117"/>
        <c:axId val="1554265955"/>
      </c:barChart>
      <c:catAx>
        <c:axId val="9705751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Mes</a:t>
                </a:r>
              </a:p>
            </c:rich>
          </c:tx>
          <c:overlay val="0"/>
        </c:title>
        <c:numFmt formatCode="General" sourceLinked="1"/>
        <c:majorTickMark val="none"/>
        <c:minorTickMark val="none"/>
        <c:spPr/>
        <c:txPr>
          <a:bodyPr/>
          <a:lstStyle/>
          <a:p>
            <a:pPr lvl="0">
              <a:defRPr b="0">
                <a:solidFill>
                  <a:srgbClr val="000000"/>
                </a:solidFill>
                <a:latin typeface="+mn-lt"/>
              </a:defRPr>
            </a:pPr>
          </a:p>
        </c:txPr>
        <c:crossAx val="1554265955"/>
      </c:catAx>
      <c:valAx>
        <c:axId val="15542659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Prestamos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0575117"/>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Prestamo por mes en franja de mañana</a:t>
            </a:r>
          </a:p>
        </c:rich>
      </c:tx>
      <c:overlay val="0"/>
    </c:title>
    <c:plotArea>
      <c:layout/>
      <c:barChart>
        <c:barDir val="col"/>
        <c:ser>
          <c:idx val="0"/>
          <c:order val="0"/>
          <c:tx>
            <c:strRef>
              <c:f>'Analisis por Franjas Horarias'!$V$4</c:f>
            </c:strRef>
          </c:tx>
          <c:spPr>
            <a:solidFill>
              <a:schemeClr val="accent1"/>
            </a:solidFill>
            <a:ln cmpd="sng">
              <a:solidFill>
                <a:srgbClr val="000000"/>
              </a:solidFill>
            </a:ln>
          </c:spPr>
          <c:cat>
            <c:strRef>
              <c:f>'Analisis por Franjas Horarias'!$U$5:$U$16</c:f>
            </c:strRef>
          </c:cat>
          <c:val>
            <c:numRef>
              <c:f>'Analisis por Franjas Horarias'!$V$5:$V$16</c:f>
              <c:numCache/>
            </c:numRef>
          </c:val>
        </c:ser>
        <c:axId val="819987959"/>
        <c:axId val="1000598120"/>
      </c:barChart>
      <c:catAx>
        <c:axId val="8199879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Mes</a:t>
                </a:r>
              </a:p>
            </c:rich>
          </c:tx>
          <c:overlay val="0"/>
        </c:title>
        <c:numFmt formatCode="General" sourceLinked="1"/>
        <c:majorTickMark val="none"/>
        <c:minorTickMark val="none"/>
        <c:spPr/>
        <c:txPr>
          <a:bodyPr/>
          <a:lstStyle/>
          <a:p>
            <a:pPr lvl="0">
              <a:defRPr b="0">
                <a:solidFill>
                  <a:srgbClr val="000000"/>
                </a:solidFill>
                <a:latin typeface="+mn-lt"/>
              </a:defRPr>
            </a:pPr>
          </a:p>
        </c:txPr>
        <c:crossAx val="1000598120"/>
      </c:catAx>
      <c:valAx>
        <c:axId val="10005981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Prestamo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9987959"/>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Media de días de devolución por categoría</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latin typeface="Roboto"/>
                  </a:defRPr>
                </a:pPr>
              </a:p>
            </c:txPr>
            <c:showLegendKey val="0"/>
            <c:showVal val="1"/>
            <c:showCatName val="0"/>
            <c:showSerName val="0"/>
            <c:showPercent val="0"/>
            <c:showBubbleSize val="0"/>
          </c:dLbls>
          <c:cat>
            <c:strRef>
              <c:f>'Analisis por Dias de la semana'!$J$13:$J$20</c:f>
            </c:strRef>
          </c:cat>
          <c:val>
            <c:numRef>
              <c:f>'Analisis por Dias de la semana'!$K$13:$K$20</c:f>
              <c:numCache/>
            </c:numRef>
          </c:val>
        </c:ser>
        <c:axId val="635050298"/>
        <c:axId val="1470425542"/>
      </c:barChart>
      <c:catAx>
        <c:axId val="6350502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Categorías </a:t>
                </a:r>
              </a:p>
            </c:rich>
          </c:tx>
          <c:overlay val="0"/>
        </c:title>
        <c:numFmt formatCode="General" sourceLinked="1"/>
        <c:majorTickMark val="none"/>
        <c:minorTickMark val="none"/>
        <c:spPr/>
        <c:txPr>
          <a:bodyPr/>
          <a:lstStyle/>
          <a:p>
            <a:pPr lvl="0">
              <a:defRPr b="0">
                <a:solidFill>
                  <a:srgbClr val="000000"/>
                </a:solidFill>
                <a:latin typeface="+mn-lt"/>
              </a:defRPr>
            </a:pPr>
          </a:p>
        </c:txPr>
        <c:crossAx val="1470425542"/>
      </c:catAx>
      <c:valAx>
        <c:axId val="14704255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Días de préstamo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5050298"/>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Franjas horarias de préstamos por categoría</a:t>
            </a:r>
          </a:p>
        </c:rich>
      </c:tx>
      <c:overlay val="0"/>
    </c:title>
    <c:plotArea>
      <c:layout/>
      <c:barChart>
        <c:barDir val="col"/>
        <c:ser>
          <c:idx val="0"/>
          <c:order val="0"/>
          <c:tx>
            <c:strRef>
              <c:f>'Analisis por Dias de la semana'!$L$38:$L$39</c:f>
            </c:strRef>
          </c:tx>
          <c:spPr>
            <a:solidFill>
              <a:srgbClr val="DF8BF5"/>
            </a:solidFill>
            <a:ln cmpd="sng">
              <a:solidFill>
                <a:srgbClr val="000000"/>
              </a:solidFill>
            </a:ln>
          </c:spPr>
          <c:dPt>
            <c:idx val="1"/>
            <c:spPr>
              <a:solidFill>
                <a:srgbClr val="DF8BF5"/>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'Analisis por Dias de la semana'!$K$40:$K$47</c:f>
            </c:strRef>
          </c:cat>
          <c:val>
            <c:numRef>
              <c:f>'Analisis por Dias de la semana'!$L$40:$L$47</c:f>
              <c:numCache/>
            </c:numRef>
          </c:val>
        </c:ser>
        <c:ser>
          <c:idx val="1"/>
          <c:order val="1"/>
          <c:tx>
            <c:strRef>
              <c:f>'Analisis por Dias de la semana'!$M$38:$M$39</c:f>
            </c:strRef>
          </c:tx>
          <c:spPr>
            <a:solidFill>
              <a:srgbClr val="F279AB"/>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'Analisis por Dias de la semana'!$K$40:$K$47</c:f>
            </c:strRef>
          </c:cat>
          <c:val>
            <c:numRef>
              <c:f>'Analisis por Dias de la semana'!$M$40:$M$47</c:f>
              <c:numCache/>
            </c:numRef>
          </c:val>
        </c:ser>
        <c:ser>
          <c:idx val="2"/>
          <c:order val="2"/>
          <c:tx>
            <c:strRef>
              <c:f>'Analisis por Dias de la semana'!$N$38:$N$39</c:f>
            </c:strRef>
          </c:tx>
          <c:cat>
            <c:strRef>
              <c:f>'Analisis por Dias de la semana'!$K$40:$K$47</c:f>
            </c:strRef>
          </c:cat>
          <c:val>
            <c:numRef>
              <c:f>'Analisis por Dias de la semana'!$N$40:$N$47</c:f>
              <c:numCache/>
            </c:numRef>
          </c:val>
        </c:ser>
        <c:axId val="948802321"/>
        <c:axId val="1721773759"/>
      </c:barChart>
      <c:catAx>
        <c:axId val="9488023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Categorías</a:t>
                </a:r>
              </a:p>
            </c:rich>
          </c:tx>
          <c:overlay val="0"/>
        </c:title>
        <c:numFmt formatCode="General" sourceLinked="1"/>
        <c:majorTickMark val="none"/>
        <c:minorTickMark val="none"/>
        <c:spPr/>
        <c:txPr>
          <a:bodyPr/>
          <a:lstStyle/>
          <a:p>
            <a:pPr lvl="0">
              <a:defRPr b="0">
                <a:solidFill>
                  <a:srgbClr val="000000"/>
                </a:solidFill>
                <a:latin typeface="+mn-lt"/>
              </a:defRPr>
            </a:pPr>
          </a:p>
        </c:txPr>
        <c:crossAx val="1721773759"/>
      </c:catAx>
      <c:valAx>
        <c:axId val="17217737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8802321"/>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Franjas horarias por cada día de la semana</a:t>
            </a:r>
          </a:p>
        </c:rich>
      </c:tx>
      <c:overlay val="0"/>
    </c:title>
    <c:plotArea>
      <c:layout/>
      <c:barChart>
        <c:barDir val="col"/>
        <c:ser>
          <c:idx val="0"/>
          <c:order val="0"/>
          <c:tx>
            <c:strRef>
              <c:f>'Analisis por Dias de la semana'!$Y$29</c:f>
            </c:strRef>
          </c:tx>
          <c:spPr>
            <a:solidFill>
              <a:srgbClr val="F279AB"/>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'Analisis por Dias de la semana'!$X$30:$X$36</c:f>
            </c:strRef>
          </c:cat>
          <c:val>
            <c:numRef>
              <c:f>'Analisis por Dias de la semana'!$Y$30:$Y$36</c:f>
              <c:numCache/>
            </c:numRef>
          </c:val>
        </c:ser>
        <c:ser>
          <c:idx val="1"/>
          <c:order val="1"/>
          <c:tx>
            <c:strRef>
              <c:f>'Analisis por Dias de la semana'!$Z$29</c:f>
            </c:strRef>
          </c:tx>
          <c:spPr>
            <a:solidFill>
              <a:srgbClr val="DF8BF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'Analisis por Dias de la semana'!$X$30:$X$36</c:f>
            </c:strRef>
          </c:cat>
          <c:val>
            <c:numRef>
              <c:f>'Analisis por Dias de la semana'!$Z$30:$Z$36</c:f>
              <c:numCache/>
            </c:numRef>
          </c:val>
        </c:ser>
        <c:axId val="1351718034"/>
        <c:axId val="489626576"/>
      </c:barChart>
      <c:catAx>
        <c:axId val="13517180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Días de la semana</a:t>
                </a:r>
              </a:p>
            </c:rich>
          </c:tx>
          <c:overlay val="0"/>
        </c:title>
        <c:numFmt formatCode="General" sourceLinked="1"/>
        <c:majorTickMark val="none"/>
        <c:minorTickMark val="none"/>
        <c:spPr/>
        <c:txPr>
          <a:bodyPr/>
          <a:lstStyle/>
          <a:p>
            <a:pPr lvl="0">
              <a:defRPr b="0">
                <a:solidFill>
                  <a:srgbClr val="000000"/>
                </a:solidFill>
                <a:latin typeface="+mn-lt"/>
              </a:defRPr>
            </a:pPr>
          </a:p>
        </c:txPr>
        <c:crossAx val="489626576"/>
      </c:catAx>
      <c:valAx>
        <c:axId val="4896265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1718034"/>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Nº de prestamos frente a Dias de la semana</a:t>
            </a:r>
          </a:p>
        </c:rich>
      </c:tx>
      <c:overlay val="0"/>
    </c:title>
    <c:plotArea>
      <c:layout/>
      <c:barChart>
        <c:barDir val="col"/>
        <c:ser>
          <c:idx val="0"/>
          <c:order val="0"/>
          <c:tx>
            <c:strRef>
              <c:f>'Analisis por Meses'!$P$42</c:f>
            </c:strRef>
          </c:tx>
          <c:spPr>
            <a:solidFill>
              <a:schemeClr val="accent1"/>
            </a:solidFill>
            <a:ln cmpd="sng">
              <a:solidFill>
                <a:srgbClr val="000000"/>
              </a:solidFill>
            </a:ln>
          </c:spPr>
          <c:cat>
            <c:strRef>
              <c:f>'Analisis por Meses'!$O$43:$O$49</c:f>
            </c:strRef>
          </c:cat>
          <c:val>
            <c:numRef>
              <c:f>'Analisis por Meses'!$P$43:$P$49</c:f>
              <c:numCache/>
            </c:numRef>
          </c:val>
        </c:ser>
        <c:axId val="1657392928"/>
        <c:axId val="1181669607"/>
      </c:barChart>
      <c:catAx>
        <c:axId val="16573929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Dias de la semana</a:t>
                </a:r>
              </a:p>
            </c:rich>
          </c:tx>
          <c:overlay val="0"/>
        </c:title>
        <c:numFmt formatCode="General" sourceLinked="1"/>
        <c:majorTickMark val="none"/>
        <c:minorTickMark val="none"/>
        <c:spPr/>
        <c:txPr>
          <a:bodyPr/>
          <a:lstStyle/>
          <a:p>
            <a:pPr lvl="0">
              <a:defRPr b="0">
                <a:solidFill>
                  <a:srgbClr val="000000"/>
                </a:solidFill>
                <a:latin typeface="+mn-lt"/>
              </a:defRPr>
            </a:pPr>
          </a:p>
        </c:txPr>
        <c:crossAx val="1181669607"/>
      </c:catAx>
      <c:valAx>
        <c:axId val="11816696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Nº de prestamos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7392928"/>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Lunes, Martes, Miercoles, Jueves, Viernes…</a:t>
            </a:r>
          </a:p>
        </c:rich>
      </c:tx>
      <c:overlay val="0"/>
    </c:title>
    <c:plotArea>
      <c:layout/>
      <c:areaChart>
        <c:grouping val="stacked"/>
        <c:ser>
          <c:idx val="0"/>
          <c:order val="0"/>
          <c:tx>
            <c:strRef>
              <c:f>'Analisis por Meses'!$J$22</c:f>
            </c:strRef>
          </c:tx>
          <c:spPr>
            <a:solidFill>
              <a:srgbClr val="4285F4">
                <a:alpha val="30000"/>
              </a:srgbClr>
            </a:solidFill>
            <a:ln cmpd="sng">
              <a:solidFill>
                <a:srgbClr val="4285F4"/>
              </a:solidFill>
            </a:ln>
          </c:spPr>
          <c:cat>
            <c:strRef>
              <c:f>'Analisis por Meses'!$K$21:$Q$21</c:f>
            </c:strRef>
          </c:cat>
          <c:val>
            <c:numRef>
              <c:f>'Analisis por Meses'!$K$22:$Q$22</c:f>
              <c:numCache/>
            </c:numRef>
          </c:val>
        </c:ser>
        <c:ser>
          <c:idx val="1"/>
          <c:order val="1"/>
          <c:tx>
            <c:strRef>
              <c:f>'Analisis por Meses'!$J$23</c:f>
            </c:strRef>
          </c:tx>
          <c:spPr>
            <a:solidFill>
              <a:srgbClr val="EA4335">
                <a:alpha val="30000"/>
              </a:srgbClr>
            </a:solidFill>
            <a:ln cmpd="sng">
              <a:solidFill>
                <a:srgbClr val="EA4335"/>
              </a:solidFill>
            </a:ln>
          </c:spPr>
          <c:cat>
            <c:strRef>
              <c:f>'Analisis por Meses'!$K$21:$Q$21</c:f>
            </c:strRef>
          </c:cat>
          <c:val>
            <c:numRef>
              <c:f>'Analisis por Meses'!$K$23:$Q$23</c:f>
              <c:numCache/>
            </c:numRef>
          </c:val>
        </c:ser>
        <c:ser>
          <c:idx val="2"/>
          <c:order val="2"/>
          <c:tx>
            <c:strRef>
              <c:f>'Analisis por Meses'!$J$24</c:f>
            </c:strRef>
          </c:tx>
          <c:spPr>
            <a:solidFill>
              <a:srgbClr val="FBBC04">
                <a:alpha val="30000"/>
              </a:srgbClr>
            </a:solidFill>
            <a:ln cmpd="sng">
              <a:solidFill>
                <a:srgbClr val="FBBC04"/>
              </a:solidFill>
            </a:ln>
          </c:spPr>
          <c:cat>
            <c:strRef>
              <c:f>'Analisis por Meses'!$K$21:$Q$21</c:f>
            </c:strRef>
          </c:cat>
          <c:val>
            <c:numRef>
              <c:f>'Analisis por Meses'!$K$24:$Q$24</c:f>
              <c:numCache/>
            </c:numRef>
          </c:val>
        </c:ser>
        <c:ser>
          <c:idx val="3"/>
          <c:order val="3"/>
          <c:tx>
            <c:strRef>
              <c:f>'Analisis por Meses'!$J$25</c:f>
            </c:strRef>
          </c:tx>
          <c:spPr>
            <a:solidFill>
              <a:srgbClr val="34A853">
                <a:alpha val="30000"/>
              </a:srgbClr>
            </a:solidFill>
            <a:ln cmpd="sng">
              <a:solidFill>
                <a:srgbClr val="34A853"/>
              </a:solidFill>
            </a:ln>
          </c:spPr>
          <c:cat>
            <c:strRef>
              <c:f>'Analisis por Meses'!$K$21:$Q$21</c:f>
            </c:strRef>
          </c:cat>
          <c:val>
            <c:numRef>
              <c:f>'Analisis por Meses'!$K$25:$Q$25</c:f>
              <c:numCache/>
            </c:numRef>
          </c:val>
        </c:ser>
        <c:ser>
          <c:idx val="4"/>
          <c:order val="4"/>
          <c:tx>
            <c:strRef>
              <c:f>'Analisis por Meses'!$J$26</c:f>
            </c:strRef>
          </c:tx>
          <c:spPr>
            <a:solidFill>
              <a:srgbClr val="FF6D01">
                <a:alpha val="30000"/>
              </a:srgbClr>
            </a:solidFill>
            <a:ln cmpd="sng">
              <a:solidFill>
                <a:srgbClr val="FF6D01"/>
              </a:solidFill>
            </a:ln>
          </c:spPr>
          <c:cat>
            <c:strRef>
              <c:f>'Analisis por Meses'!$K$21:$Q$21</c:f>
            </c:strRef>
          </c:cat>
          <c:val>
            <c:numRef>
              <c:f>'Analisis por Meses'!$K$26:$Q$26</c:f>
              <c:numCache/>
            </c:numRef>
          </c:val>
        </c:ser>
        <c:ser>
          <c:idx val="5"/>
          <c:order val="5"/>
          <c:tx>
            <c:strRef>
              <c:f>'Analisis por Meses'!$J$27</c:f>
            </c:strRef>
          </c:tx>
          <c:spPr>
            <a:solidFill>
              <a:srgbClr val="46BDC6">
                <a:alpha val="30000"/>
              </a:srgbClr>
            </a:solidFill>
            <a:ln cmpd="sng">
              <a:solidFill>
                <a:srgbClr val="46BDC6"/>
              </a:solidFill>
            </a:ln>
          </c:spPr>
          <c:cat>
            <c:strRef>
              <c:f>'Analisis por Meses'!$K$21:$Q$21</c:f>
            </c:strRef>
          </c:cat>
          <c:val>
            <c:numRef>
              <c:f>'Analisis por Meses'!$K$27:$Q$27</c:f>
              <c:numCache/>
            </c:numRef>
          </c:val>
        </c:ser>
        <c:ser>
          <c:idx val="6"/>
          <c:order val="6"/>
          <c:tx>
            <c:strRef>
              <c:f>'Analisis por Meses'!$J$28</c:f>
            </c:strRef>
          </c:tx>
          <c:spPr>
            <a:solidFill>
              <a:srgbClr val="7BAAF7">
                <a:alpha val="30000"/>
              </a:srgbClr>
            </a:solidFill>
            <a:ln cmpd="sng">
              <a:solidFill>
                <a:srgbClr val="7BAAF7"/>
              </a:solidFill>
            </a:ln>
          </c:spPr>
          <c:cat>
            <c:strRef>
              <c:f>'Analisis por Meses'!$K$21:$Q$21</c:f>
            </c:strRef>
          </c:cat>
          <c:val>
            <c:numRef>
              <c:f>'Analisis por Meses'!$K$28:$Q$28</c:f>
              <c:numCache/>
            </c:numRef>
          </c:val>
        </c:ser>
        <c:ser>
          <c:idx val="7"/>
          <c:order val="7"/>
          <c:tx>
            <c:strRef>
              <c:f>'Analisis por Meses'!$J$29</c:f>
            </c:strRef>
          </c:tx>
          <c:spPr>
            <a:solidFill>
              <a:srgbClr val="F07B72">
                <a:alpha val="30000"/>
              </a:srgbClr>
            </a:solidFill>
            <a:ln cmpd="sng">
              <a:solidFill>
                <a:srgbClr val="F07B72"/>
              </a:solidFill>
            </a:ln>
          </c:spPr>
          <c:cat>
            <c:strRef>
              <c:f>'Analisis por Meses'!$K$21:$Q$21</c:f>
            </c:strRef>
          </c:cat>
          <c:val>
            <c:numRef>
              <c:f>'Analisis por Meses'!$K$29:$Q$29</c:f>
              <c:numCache/>
            </c:numRef>
          </c:val>
        </c:ser>
        <c:ser>
          <c:idx val="8"/>
          <c:order val="8"/>
          <c:tx>
            <c:strRef>
              <c:f>'Analisis por Meses'!$J$30</c:f>
            </c:strRef>
          </c:tx>
          <c:spPr>
            <a:solidFill>
              <a:srgbClr val="FCD04F">
                <a:alpha val="30000"/>
              </a:srgbClr>
            </a:solidFill>
            <a:ln cmpd="sng">
              <a:solidFill>
                <a:srgbClr val="FCD04F"/>
              </a:solidFill>
            </a:ln>
          </c:spPr>
          <c:cat>
            <c:strRef>
              <c:f>'Analisis por Meses'!$K$21:$Q$21</c:f>
            </c:strRef>
          </c:cat>
          <c:val>
            <c:numRef>
              <c:f>'Analisis por Meses'!$K$30:$Q$30</c:f>
              <c:numCache/>
            </c:numRef>
          </c:val>
        </c:ser>
        <c:ser>
          <c:idx val="9"/>
          <c:order val="9"/>
          <c:tx>
            <c:strRef>
              <c:f>'Analisis por Meses'!$J$31</c:f>
            </c:strRef>
          </c:tx>
          <c:spPr>
            <a:solidFill>
              <a:srgbClr val="71C287">
                <a:alpha val="30000"/>
              </a:srgbClr>
            </a:solidFill>
            <a:ln cmpd="sng">
              <a:solidFill>
                <a:srgbClr val="71C287"/>
              </a:solidFill>
            </a:ln>
          </c:spPr>
          <c:cat>
            <c:strRef>
              <c:f>'Analisis por Meses'!$K$21:$Q$21</c:f>
            </c:strRef>
          </c:cat>
          <c:val>
            <c:numRef>
              <c:f>'Analisis por Meses'!$K$31:$Q$31</c:f>
              <c:numCache/>
            </c:numRef>
          </c:val>
        </c:ser>
        <c:ser>
          <c:idx val="10"/>
          <c:order val="10"/>
          <c:tx>
            <c:strRef>
              <c:f>'Analisis por Meses'!$J$32</c:f>
            </c:strRef>
          </c:tx>
          <c:spPr>
            <a:solidFill>
              <a:srgbClr val="FF994D">
                <a:alpha val="30000"/>
              </a:srgbClr>
            </a:solidFill>
            <a:ln cmpd="sng">
              <a:solidFill>
                <a:srgbClr val="FF994D"/>
              </a:solidFill>
            </a:ln>
          </c:spPr>
          <c:cat>
            <c:strRef>
              <c:f>'Analisis por Meses'!$K$21:$Q$21</c:f>
            </c:strRef>
          </c:cat>
          <c:val>
            <c:numRef>
              <c:f>'Analisis por Meses'!$K$32:$Q$32</c:f>
              <c:numCache/>
            </c:numRef>
          </c:val>
        </c:ser>
        <c:ser>
          <c:idx val="11"/>
          <c:order val="11"/>
          <c:tx>
            <c:strRef>
              <c:f>'Analisis por Meses'!$J$33</c:f>
            </c:strRef>
          </c:tx>
          <c:spPr>
            <a:solidFill>
              <a:srgbClr val="7ED1D7">
                <a:alpha val="30000"/>
              </a:srgbClr>
            </a:solidFill>
            <a:ln cmpd="sng">
              <a:solidFill>
                <a:srgbClr val="7ED1D7"/>
              </a:solidFill>
            </a:ln>
          </c:spPr>
          <c:cat>
            <c:strRef>
              <c:f>'Analisis por Meses'!$K$21:$Q$21</c:f>
            </c:strRef>
          </c:cat>
          <c:val>
            <c:numRef>
              <c:f>'Analisis por Meses'!$K$33:$Q$33</c:f>
              <c:numCache/>
            </c:numRef>
          </c:val>
        </c:ser>
        <c:axId val="497351875"/>
        <c:axId val="686770875"/>
      </c:areaChart>
      <c:catAx>
        <c:axId val="4973518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Mes</a:t>
                </a:r>
              </a:p>
            </c:rich>
          </c:tx>
          <c:overlay val="0"/>
        </c:title>
        <c:numFmt formatCode="General" sourceLinked="1"/>
        <c:majorTickMark val="none"/>
        <c:minorTickMark val="none"/>
        <c:spPr/>
        <c:txPr>
          <a:bodyPr/>
          <a:lstStyle/>
          <a:p>
            <a:pPr lvl="0">
              <a:defRPr b="0">
                <a:solidFill>
                  <a:srgbClr val="000000"/>
                </a:solidFill>
                <a:latin typeface="+mn-lt"/>
              </a:defRPr>
            </a:pPr>
          </a:p>
        </c:txPr>
        <c:crossAx val="686770875"/>
      </c:catAx>
      <c:valAx>
        <c:axId val="6867708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7351875"/>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Media de días de devolución por categoría</a:t>
            </a:r>
          </a:p>
        </c:rich>
      </c:tx>
      <c:overlay val="0"/>
    </c:title>
    <c:plotArea>
      <c:layout/>
      <c:barChart>
        <c:barDir val="col"/>
        <c:ser>
          <c:idx val="0"/>
          <c:order val="0"/>
          <c:spPr>
            <a:solidFill>
              <a:srgbClr val="F279AB"/>
            </a:solidFill>
            <a:ln cmpd="sng">
              <a:solidFill>
                <a:srgbClr val="1F1F1F">
                  <a:alpha val="100000"/>
                </a:srgbClr>
              </a:solidFill>
            </a:ln>
          </c:spPr>
          <c:dPt>
            <c:idx val="2"/>
          </c:dPt>
          <c:dPt>
            <c:idx val="3"/>
          </c:dPt>
          <c:dPt>
            <c:idx val="4"/>
          </c:dPt>
          <c:dPt>
            <c:idx val="5"/>
          </c:dPt>
          <c:dPt>
            <c:idx val="7"/>
          </c:dPt>
          <c:dLbls>
            <c:dLbl>
              <c:idx val="2"/>
              <c:numFmt formatCode="General" sourceLinked="1"/>
              <c:txPr>
                <a:bodyPr/>
                <a:lstStyle/>
                <a:p>
                  <a:pPr lvl="0">
                    <a:defRPr>
                      <a:solidFill>
                        <a:srgbClr val="1F1F1F"/>
                      </a:solidFill>
                    </a:defRPr>
                  </a:pPr>
                </a:p>
              </c:txPr>
              <c:showLegendKey val="0"/>
              <c:showVal val="1"/>
              <c:showCatName val="0"/>
              <c:showSerName val="0"/>
              <c:showPercent val="0"/>
              <c:showBubbleSize val="0"/>
            </c:dLbl>
            <c:dLbl>
              <c:idx val="3"/>
              <c:numFmt formatCode="General" sourceLinked="1"/>
              <c:txPr>
                <a:bodyPr/>
                <a:lstStyle/>
                <a:p>
                  <a:pPr lvl="0">
                    <a:defRPr>
                      <a:solidFill>
                        <a:srgbClr val="1F1F1F"/>
                      </a:solidFill>
                    </a:defRPr>
                  </a:pPr>
                </a:p>
              </c:txPr>
              <c:showLegendKey val="0"/>
              <c:showVal val="1"/>
              <c:showCatName val="0"/>
              <c:showSerName val="0"/>
              <c:showPercent val="0"/>
              <c:showBubbleSize val="0"/>
            </c:dLbl>
            <c:dLbl>
              <c:idx val="4"/>
              <c:numFmt formatCode="General" sourceLinked="1"/>
              <c:txPr>
                <a:bodyPr/>
                <a:lstStyle/>
                <a:p>
                  <a:pPr lvl="0">
                    <a:defRPr>
                      <a:solidFill>
                        <a:srgbClr val="1F1F1F"/>
                      </a:solidFill>
                    </a:defRPr>
                  </a:pPr>
                </a:p>
              </c:txPr>
              <c:showLegendKey val="0"/>
              <c:showVal val="1"/>
              <c:showCatName val="0"/>
              <c:showSerName val="0"/>
              <c:showPercent val="0"/>
              <c:showBubbleSize val="0"/>
            </c:dLbl>
            <c:dLbl>
              <c:idx val="5"/>
              <c:numFmt formatCode="General" sourceLinked="1"/>
              <c:txPr>
                <a:bodyPr/>
                <a:lstStyle/>
                <a:p>
                  <a:pPr lvl="0">
                    <a:defRPr>
                      <a:solidFill>
                        <a:srgbClr val="1F1F1F"/>
                      </a:solidFill>
                    </a:defRPr>
                  </a:pPr>
                </a:p>
              </c:txPr>
              <c:showLegendKey val="0"/>
              <c:showVal val="1"/>
              <c:showCatName val="0"/>
              <c:showSerName val="0"/>
              <c:showPercent val="0"/>
              <c:showBubbleSize val="0"/>
            </c:dLbl>
            <c:dLbl>
              <c:idx val="7"/>
              <c:numFmt formatCode="General" sourceLinked="1"/>
              <c:txPr>
                <a:bodyPr/>
                <a:lstStyle/>
                <a:p>
                  <a:pPr lvl="0">
                    <a:defRPr>
                      <a:solidFill>
                        <a:srgbClr val="1F1F1F"/>
                      </a:solidFill>
                    </a:defRPr>
                  </a:pPr>
                </a:p>
              </c:txPr>
              <c:showLegendKey val="0"/>
              <c:showVal val="1"/>
              <c:showCatName val="0"/>
              <c:showSerName val="0"/>
              <c:showPercent val="0"/>
              <c:showBubbleSize val="0"/>
            </c:dLbl>
            <c:numFmt formatCode="General" sourceLinked="1"/>
            <c:txPr>
              <a:bodyPr/>
              <a:lstStyle/>
              <a:p>
                <a:pPr lvl="0">
                  <a:defRPr>
                    <a:latin typeface="Roboto"/>
                  </a:defRPr>
                </a:pPr>
              </a:p>
            </c:txPr>
            <c:showLegendKey val="0"/>
            <c:showVal val="1"/>
            <c:showCatName val="0"/>
            <c:showSerName val="0"/>
            <c:showPercent val="0"/>
            <c:showBubbleSize val="0"/>
          </c:dLbls>
          <c:cat>
            <c:strRef>
              <c:f>'Analisis por Dias de la semana'!$J$13:$J$20</c:f>
            </c:strRef>
          </c:cat>
          <c:val>
            <c:numRef>
              <c:f>'Analisis por Dias de la semana'!$K$13:$K$20</c:f>
              <c:numCache/>
            </c:numRef>
          </c:val>
        </c:ser>
        <c:axId val="1878996675"/>
        <c:axId val="67353144"/>
      </c:barChart>
      <c:catAx>
        <c:axId val="18789966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Categorías </a:t>
                </a:r>
              </a:p>
            </c:rich>
          </c:tx>
          <c:overlay val="0"/>
        </c:title>
        <c:numFmt formatCode="General" sourceLinked="1"/>
        <c:majorTickMark val="none"/>
        <c:minorTickMark val="none"/>
        <c:spPr/>
        <c:txPr>
          <a:bodyPr/>
          <a:lstStyle/>
          <a:p>
            <a:pPr lvl="0">
              <a:defRPr b="0">
                <a:solidFill>
                  <a:srgbClr val="000000"/>
                </a:solidFill>
                <a:latin typeface="+mn-lt"/>
              </a:defRPr>
            </a:pPr>
          </a:p>
        </c:txPr>
        <c:crossAx val="67353144"/>
      </c:catAx>
      <c:valAx>
        <c:axId val="67353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Días de préstamo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8996675"/>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a:defRPr>
            </a:pPr>
            <a:r>
              <a:rPr b="0">
                <a:solidFill>
                  <a:srgbClr val="000000"/>
                </a:solidFill>
                <a:latin typeface="Arial"/>
              </a:rPr>
              <a:t>Relación entre meses y días de la semana</a:t>
            </a:r>
          </a:p>
        </c:rich>
      </c:tx>
      <c:overlay val="0"/>
    </c:title>
    <c:plotArea>
      <c:layout/>
      <c:areaChart>
        <c:grouping val="stacked"/>
        <c:ser>
          <c:idx val="0"/>
          <c:order val="0"/>
          <c:tx>
            <c:strRef>
              <c:f>'Analisis por Meses'!$J$22</c:f>
            </c:strRef>
          </c:tx>
          <c:spPr>
            <a:solidFill>
              <a:srgbClr val="4285F4">
                <a:alpha val="50000"/>
              </a:srgbClr>
            </a:solidFill>
            <a:ln cmpd="sng">
              <a:solidFill>
                <a:srgbClr val="4285F4"/>
              </a:solidFill>
              <a:prstDash val="solid"/>
            </a:ln>
          </c:spPr>
          <c:cat>
            <c:strRef>
              <c:f>'Analisis por Meses'!$K$21:$Q$21</c:f>
            </c:strRef>
          </c:cat>
          <c:val>
            <c:numRef>
              <c:f>'Analisis por Meses'!$K$22:$Q$22</c:f>
              <c:numCache/>
            </c:numRef>
          </c:val>
        </c:ser>
        <c:ser>
          <c:idx val="1"/>
          <c:order val="1"/>
          <c:tx>
            <c:strRef>
              <c:f>'Analisis por Meses'!$J$23</c:f>
            </c:strRef>
          </c:tx>
          <c:spPr>
            <a:solidFill>
              <a:srgbClr val="EA4335">
                <a:alpha val="50000"/>
              </a:srgbClr>
            </a:solidFill>
            <a:ln cmpd="sng">
              <a:solidFill>
                <a:srgbClr val="EA4335"/>
              </a:solidFill>
              <a:prstDash val="solid"/>
            </a:ln>
          </c:spPr>
          <c:cat>
            <c:strRef>
              <c:f>'Analisis por Meses'!$K$21:$Q$21</c:f>
            </c:strRef>
          </c:cat>
          <c:val>
            <c:numRef>
              <c:f>'Analisis por Meses'!$K$23:$Q$23</c:f>
              <c:numCache/>
            </c:numRef>
          </c:val>
        </c:ser>
        <c:ser>
          <c:idx val="2"/>
          <c:order val="2"/>
          <c:tx>
            <c:strRef>
              <c:f>'Analisis por Meses'!$J$24</c:f>
            </c:strRef>
          </c:tx>
          <c:spPr>
            <a:solidFill>
              <a:srgbClr val="FBBC04">
                <a:alpha val="50000"/>
              </a:srgbClr>
            </a:solidFill>
            <a:ln cmpd="sng">
              <a:solidFill>
                <a:srgbClr val="FBBC04"/>
              </a:solidFill>
              <a:prstDash val="solid"/>
            </a:ln>
          </c:spPr>
          <c:cat>
            <c:strRef>
              <c:f>'Analisis por Meses'!$K$21:$Q$21</c:f>
            </c:strRef>
          </c:cat>
          <c:val>
            <c:numRef>
              <c:f>'Analisis por Meses'!$K$24:$Q$24</c:f>
              <c:numCache/>
            </c:numRef>
          </c:val>
        </c:ser>
        <c:ser>
          <c:idx val="3"/>
          <c:order val="3"/>
          <c:tx>
            <c:strRef>
              <c:f>'Analisis por Meses'!$J$25</c:f>
            </c:strRef>
          </c:tx>
          <c:spPr>
            <a:solidFill>
              <a:srgbClr val="34A853">
                <a:alpha val="50000"/>
              </a:srgbClr>
            </a:solidFill>
            <a:ln cmpd="sng">
              <a:solidFill>
                <a:srgbClr val="34A853"/>
              </a:solidFill>
              <a:prstDash val="solid"/>
            </a:ln>
          </c:spPr>
          <c:cat>
            <c:strRef>
              <c:f>'Analisis por Meses'!$K$21:$Q$21</c:f>
            </c:strRef>
          </c:cat>
          <c:val>
            <c:numRef>
              <c:f>'Analisis por Meses'!$K$25:$Q$25</c:f>
              <c:numCache/>
            </c:numRef>
          </c:val>
        </c:ser>
        <c:ser>
          <c:idx val="4"/>
          <c:order val="4"/>
          <c:tx>
            <c:strRef>
              <c:f>'Analisis por Meses'!$J$26</c:f>
            </c:strRef>
          </c:tx>
          <c:spPr>
            <a:solidFill>
              <a:srgbClr val="FF6D01">
                <a:alpha val="50000"/>
              </a:srgbClr>
            </a:solidFill>
            <a:ln cmpd="sng">
              <a:solidFill>
                <a:srgbClr val="FF6D01"/>
              </a:solidFill>
              <a:prstDash val="solid"/>
            </a:ln>
          </c:spPr>
          <c:cat>
            <c:strRef>
              <c:f>'Analisis por Meses'!$K$21:$Q$21</c:f>
            </c:strRef>
          </c:cat>
          <c:val>
            <c:numRef>
              <c:f>'Analisis por Meses'!$K$26:$Q$26</c:f>
              <c:numCache/>
            </c:numRef>
          </c:val>
        </c:ser>
        <c:ser>
          <c:idx val="5"/>
          <c:order val="5"/>
          <c:tx>
            <c:strRef>
              <c:f>'Analisis por Meses'!$J$27</c:f>
            </c:strRef>
          </c:tx>
          <c:spPr>
            <a:solidFill>
              <a:srgbClr val="46BDC6">
                <a:alpha val="50000"/>
              </a:srgbClr>
            </a:solidFill>
            <a:ln cmpd="sng">
              <a:solidFill>
                <a:srgbClr val="46BDC6"/>
              </a:solidFill>
              <a:prstDash val="solid"/>
            </a:ln>
          </c:spPr>
          <c:cat>
            <c:strRef>
              <c:f>'Analisis por Meses'!$K$21:$Q$21</c:f>
            </c:strRef>
          </c:cat>
          <c:val>
            <c:numRef>
              <c:f>'Analisis por Meses'!$K$27:$Q$27</c:f>
              <c:numCache/>
            </c:numRef>
          </c:val>
        </c:ser>
        <c:ser>
          <c:idx val="6"/>
          <c:order val="6"/>
          <c:tx>
            <c:strRef>
              <c:f>'Analisis por Meses'!$J$28</c:f>
            </c:strRef>
          </c:tx>
          <c:spPr>
            <a:solidFill>
              <a:srgbClr val="7BAAF7">
                <a:alpha val="50000"/>
              </a:srgbClr>
            </a:solidFill>
            <a:ln cmpd="sng">
              <a:solidFill>
                <a:srgbClr val="7BAAF7"/>
              </a:solidFill>
              <a:prstDash val="solid"/>
            </a:ln>
          </c:spPr>
          <c:cat>
            <c:strRef>
              <c:f>'Analisis por Meses'!$K$21:$Q$21</c:f>
            </c:strRef>
          </c:cat>
          <c:val>
            <c:numRef>
              <c:f>'Analisis por Meses'!$K$28:$Q$28</c:f>
              <c:numCache/>
            </c:numRef>
          </c:val>
        </c:ser>
        <c:ser>
          <c:idx val="7"/>
          <c:order val="7"/>
          <c:tx>
            <c:strRef>
              <c:f>'Analisis por Meses'!$J$29</c:f>
            </c:strRef>
          </c:tx>
          <c:spPr>
            <a:solidFill>
              <a:srgbClr val="F07B72">
                <a:alpha val="50000"/>
              </a:srgbClr>
            </a:solidFill>
            <a:ln cmpd="sng">
              <a:solidFill>
                <a:srgbClr val="F07B72"/>
              </a:solidFill>
              <a:prstDash val="solid"/>
            </a:ln>
          </c:spPr>
          <c:cat>
            <c:strRef>
              <c:f>'Analisis por Meses'!$K$21:$Q$21</c:f>
            </c:strRef>
          </c:cat>
          <c:val>
            <c:numRef>
              <c:f>'Analisis por Meses'!$K$29:$Q$29</c:f>
              <c:numCache/>
            </c:numRef>
          </c:val>
        </c:ser>
        <c:ser>
          <c:idx val="8"/>
          <c:order val="8"/>
          <c:tx>
            <c:strRef>
              <c:f>'Analisis por Meses'!$J$30</c:f>
            </c:strRef>
          </c:tx>
          <c:spPr>
            <a:solidFill>
              <a:srgbClr val="FCD04F">
                <a:alpha val="50000"/>
              </a:srgbClr>
            </a:solidFill>
            <a:ln cmpd="sng">
              <a:solidFill>
                <a:srgbClr val="FCD04F"/>
              </a:solidFill>
              <a:prstDash val="solid"/>
            </a:ln>
          </c:spPr>
          <c:cat>
            <c:strRef>
              <c:f>'Analisis por Meses'!$K$21:$Q$21</c:f>
            </c:strRef>
          </c:cat>
          <c:val>
            <c:numRef>
              <c:f>'Analisis por Meses'!$K$30:$Q$30</c:f>
              <c:numCache/>
            </c:numRef>
          </c:val>
        </c:ser>
        <c:ser>
          <c:idx val="9"/>
          <c:order val="9"/>
          <c:tx>
            <c:strRef>
              <c:f>'Analisis por Meses'!$J$31</c:f>
            </c:strRef>
          </c:tx>
          <c:spPr>
            <a:solidFill>
              <a:srgbClr val="71C287">
                <a:alpha val="50000"/>
              </a:srgbClr>
            </a:solidFill>
            <a:ln cmpd="sng">
              <a:solidFill>
                <a:srgbClr val="71C287"/>
              </a:solidFill>
              <a:prstDash val="solid"/>
            </a:ln>
          </c:spPr>
          <c:cat>
            <c:strRef>
              <c:f>'Analisis por Meses'!$K$21:$Q$21</c:f>
            </c:strRef>
          </c:cat>
          <c:val>
            <c:numRef>
              <c:f>'Analisis por Meses'!$K$31:$Q$31</c:f>
              <c:numCache/>
            </c:numRef>
          </c:val>
        </c:ser>
        <c:ser>
          <c:idx val="10"/>
          <c:order val="10"/>
          <c:tx>
            <c:strRef>
              <c:f>'Analisis por Meses'!$J$32</c:f>
            </c:strRef>
          </c:tx>
          <c:spPr>
            <a:solidFill>
              <a:srgbClr val="FF994D">
                <a:alpha val="50000"/>
              </a:srgbClr>
            </a:solidFill>
            <a:ln cmpd="sng">
              <a:solidFill>
                <a:srgbClr val="FF994D"/>
              </a:solidFill>
              <a:prstDash val="solid"/>
            </a:ln>
          </c:spPr>
          <c:cat>
            <c:strRef>
              <c:f>'Analisis por Meses'!$K$21:$Q$21</c:f>
            </c:strRef>
          </c:cat>
          <c:val>
            <c:numRef>
              <c:f>'Analisis por Meses'!$K$32:$Q$32</c:f>
              <c:numCache/>
            </c:numRef>
          </c:val>
        </c:ser>
        <c:ser>
          <c:idx val="11"/>
          <c:order val="11"/>
          <c:tx>
            <c:strRef>
              <c:f>'Analisis por Meses'!$J$33</c:f>
            </c:strRef>
          </c:tx>
          <c:spPr>
            <a:solidFill>
              <a:srgbClr val="7ED1D7">
                <a:alpha val="50000"/>
              </a:srgbClr>
            </a:solidFill>
            <a:ln cmpd="sng">
              <a:solidFill>
                <a:srgbClr val="7ED1D7"/>
              </a:solidFill>
              <a:prstDash val="solid"/>
            </a:ln>
          </c:spPr>
          <c:cat>
            <c:strRef>
              <c:f>'Analisis por Meses'!$K$21:$Q$21</c:f>
            </c:strRef>
          </c:cat>
          <c:val>
            <c:numRef>
              <c:f>'Analisis por Meses'!$K$33:$Q$33</c:f>
              <c:numCache/>
            </c:numRef>
          </c:val>
        </c:ser>
        <c:axId val="1018837371"/>
        <c:axId val="1995960402"/>
      </c:areaChart>
      <c:catAx>
        <c:axId val="1018837371"/>
        <c:scaling>
          <c:orientation val="minMax"/>
        </c:scaling>
        <c:delete val="0"/>
        <c:axPos val="b"/>
        <c:title>
          <c:tx>
            <c:rich>
              <a:bodyPr/>
              <a:lstStyle/>
              <a:p>
                <a:pPr lvl="0">
                  <a:defRPr b="0">
                    <a:solidFill>
                      <a:srgbClr val="000000"/>
                    </a:solidFill>
                    <a:latin typeface="Arial Narrow"/>
                  </a:defRPr>
                </a:pPr>
                <a:r>
                  <a:rPr b="0">
                    <a:solidFill>
                      <a:srgbClr val="000000"/>
                    </a:solidFill>
                    <a:latin typeface="Arial Narrow"/>
                  </a:rPr>
                  <a:t>Días de la semana</a:t>
                </a:r>
              </a:p>
            </c:rich>
          </c:tx>
          <c:overlay val="0"/>
        </c:title>
        <c:numFmt formatCode="General" sourceLinked="1"/>
        <c:majorTickMark val="none"/>
        <c:minorTickMark val="none"/>
        <c:spPr/>
        <c:txPr>
          <a:bodyPr rot="0"/>
          <a:lstStyle/>
          <a:p>
            <a:pPr lvl="0">
              <a:defRPr b="0">
                <a:solidFill>
                  <a:srgbClr val="000000"/>
                </a:solidFill>
                <a:latin typeface="Arial Narrow"/>
              </a:defRPr>
            </a:pPr>
          </a:p>
        </c:txPr>
        <c:crossAx val="1995960402"/>
      </c:catAx>
      <c:valAx>
        <c:axId val="1995960402"/>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Narrow"/>
                  </a:defRPr>
                </a:pPr>
                <a:r>
                  <a:rPr b="0">
                    <a:solidFill>
                      <a:srgbClr val="000000"/>
                    </a:solidFill>
                    <a:latin typeface="Arial Narrow"/>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Narrow"/>
              </a:defRPr>
            </a:pPr>
          </a:p>
        </c:txPr>
        <c:crossAx val="1018837371"/>
      </c:valAx>
    </c:plotArea>
    <c:legend>
      <c:legendPos val="r"/>
      <c:legendEntry>
        <c:idx val="0"/>
        <c:txPr>
          <a:bodyPr/>
          <a:lstStyle/>
          <a:p>
            <a:pPr lvl="0">
              <a:defRPr b="1"/>
            </a:pPr>
          </a:p>
        </c:txPr>
      </c:legendEntry>
      <c:layout>
        <c:manualLayout>
          <c:xMode val="edge"/>
          <c:yMode val="edge"/>
          <c:x val="0.8556355740801577"/>
          <c:y val="0.2663120567375886"/>
        </c:manualLayout>
      </c:layout>
      <c:overlay val="0"/>
      <c:txPr>
        <a:bodyPr/>
        <a:lstStyle/>
        <a:p>
          <a:pPr lvl="0">
            <a:defRPr b="0">
              <a:solidFill>
                <a:srgbClr val="1A1A1A"/>
              </a:solidFill>
              <a:latin typeface="Arial Narrow"/>
            </a:defRPr>
          </a:pPr>
        </a:p>
      </c:txPr>
    </c:legend>
    <c:plotVisOnly val="1"/>
  </c:chart>
  <c:spPr>
    <a:solidFill>
      <a:srgbClr val="FFFFFF">
        <a:alpha val="0"/>
      </a:srgbClr>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Franjas horarias de préstamos por categoría</a:t>
            </a:r>
          </a:p>
        </c:rich>
      </c:tx>
      <c:overlay val="0"/>
    </c:title>
    <c:plotArea>
      <c:layout/>
      <c:barChart>
        <c:barDir val="col"/>
        <c:ser>
          <c:idx val="0"/>
          <c:order val="0"/>
          <c:tx>
            <c:strRef>
              <c:f>'Analisis por Dias de la semana'!$L$38:$L$39</c:f>
            </c:strRef>
          </c:tx>
          <c:spPr>
            <a:solidFill>
              <a:srgbClr val="DF8BF5"/>
            </a:solidFill>
            <a:ln cmpd="sng">
              <a:solidFill>
                <a:srgbClr val="000000"/>
              </a:solidFill>
            </a:ln>
          </c:spPr>
          <c:dPt>
            <c:idx val="1"/>
            <c:spPr>
              <a:solidFill>
                <a:srgbClr val="DF8BF5"/>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'Analisis por Dias de la semana'!$K$40:$K$47</c:f>
            </c:strRef>
          </c:cat>
          <c:val>
            <c:numRef>
              <c:f>'Analisis por Dias de la semana'!$L$40:$L$47</c:f>
              <c:numCache/>
            </c:numRef>
          </c:val>
        </c:ser>
        <c:ser>
          <c:idx val="1"/>
          <c:order val="1"/>
          <c:tx>
            <c:strRef>
              <c:f>'Analisis por Dias de la semana'!$M$38:$M$39</c:f>
            </c:strRef>
          </c:tx>
          <c:spPr>
            <a:solidFill>
              <a:srgbClr val="F279AB"/>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'Analisis por Dias de la semana'!$K$40:$K$47</c:f>
            </c:strRef>
          </c:cat>
          <c:val>
            <c:numRef>
              <c:f>'Analisis por Dias de la semana'!$M$40:$M$47</c:f>
              <c:numCache/>
            </c:numRef>
          </c:val>
        </c:ser>
        <c:ser>
          <c:idx val="2"/>
          <c:order val="2"/>
          <c:tx>
            <c:strRef>
              <c:f>'Analisis por Dias de la semana'!$N$38:$N$39</c:f>
            </c:strRef>
          </c:tx>
          <c:cat>
            <c:strRef>
              <c:f>'Analisis por Dias de la semana'!$K$40:$K$47</c:f>
            </c:strRef>
          </c:cat>
          <c:val>
            <c:numRef>
              <c:f>'Analisis por Dias de la semana'!$N$40:$N$47</c:f>
              <c:numCache/>
            </c:numRef>
          </c:val>
        </c:ser>
        <c:axId val="1978366099"/>
        <c:axId val="225129972"/>
      </c:barChart>
      <c:catAx>
        <c:axId val="19783660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Categorías</a:t>
                </a:r>
              </a:p>
            </c:rich>
          </c:tx>
          <c:overlay val="0"/>
        </c:title>
        <c:numFmt formatCode="General" sourceLinked="1"/>
        <c:majorTickMark val="none"/>
        <c:minorTickMark val="none"/>
        <c:spPr/>
        <c:txPr>
          <a:bodyPr/>
          <a:lstStyle/>
          <a:p>
            <a:pPr lvl="0">
              <a:defRPr b="0">
                <a:solidFill>
                  <a:srgbClr val="000000"/>
                </a:solidFill>
                <a:latin typeface="+mn-lt"/>
              </a:defRPr>
            </a:pPr>
          </a:p>
        </c:txPr>
        <c:crossAx val="225129972"/>
      </c:catAx>
      <c:valAx>
        <c:axId val="2251299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8366099"/>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 de Prestamos por día de Semana</a:t>
            </a:r>
          </a:p>
        </c:rich>
      </c:tx>
      <c:overlay val="0"/>
    </c:title>
    <c:plotArea>
      <c:layout/>
      <c:areaChart>
        <c:ser>
          <c:idx val="0"/>
          <c:order val="0"/>
          <c:tx>
            <c:strRef>
              <c:f>'Analisis de Cantidades y frecue'!$AF$64</c:f>
            </c:strRef>
          </c:tx>
          <c:spPr>
            <a:solidFill>
              <a:srgbClr val="4285F4">
                <a:alpha val="30000"/>
              </a:srgbClr>
            </a:solidFill>
            <a:ln cmpd="sng">
              <a:solidFill>
                <a:srgbClr val="4285F4">
                  <a:alpha val="100000"/>
                </a:srgbClr>
              </a:solidFill>
            </a:ln>
          </c:spPr>
          <c:dLbls>
            <c:numFmt formatCode="General" sourceLinked="1"/>
            <c:txPr>
              <a:bodyPr/>
              <a:lstStyle/>
              <a:p>
                <a:pPr lvl="0">
                  <a:defRPr b="1" sz="1600">
                    <a:solidFill>
                      <a:srgbClr val="000000"/>
                    </a:solidFill>
                  </a:defRPr>
                </a:pPr>
              </a:p>
            </c:txPr>
            <c:showLegendKey val="0"/>
            <c:showVal val="1"/>
            <c:showCatName val="0"/>
            <c:showSerName val="0"/>
            <c:showPercent val="0"/>
            <c:showBubbleSize val="0"/>
          </c:dLbls>
          <c:cat>
            <c:strRef>
              <c:f>'Analisis de Cantidades y frecue'!$AE$65:$AE$71</c:f>
            </c:strRef>
          </c:cat>
          <c:val>
            <c:numRef>
              <c:f>'Analisis de Cantidades y frecue'!$AF$65:$AF$71</c:f>
              <c:numCache/>
            </c:numRef>
          </c:val>
        </c:ser>
        <c:axId val="952379024"/>
        <c:axId val="1031042902"/>
      </c:areaChart>
      <c:catAx>
        <c:axId val="952379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sz="1600">
                <a:solidFill>
                  <a:srgbClr val="000000"/>
                </a:solidFill>
                <a:latin typeface="+mn-lt"/>
              </a:defRPr>
            </a:pPr>
          </a:p>
        </c:txPr>
        <c:crossAx val="1031042902"/>
      </c:catAx>
      <c:valAx>
        <c:axId val="10310429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solidFill/>
          </a:ln>
        </c:spPr>
        <c:txPr>
          <a:bodyPr/>
          <a:lstStyle/>
          <a:p>
            <a:pPr lvl="0">
              <a:defRPr b="0">
                <a:solidFill>
                  <a:srgbClr val="000000"/>
                </a:solidFill>
                <a:latin typeface="+mn-lt"/>
              </a:defRPr>
            </a:pPr>
          </a:p>
        </c:txPr>
        <c:crossAx val="952379024"/>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 de ejemplares entregados por día en la franja de la tarde</a:t>
            </a:r>
          </a:p>
        </c:rich>
      </c:tx>
      <c:overlay val="0"/>
    </c:title>
    <c:view3D>
      <c:rotX val="15"/>
      <c:rotY val="20"/>
      <c:depthPercent val="100"/>
      <c:rAngAx val="1"/>
    </c:view3D>
    <c:plotArea>
      <c:layout/>
      <c:bar3DChart>
        <c:barDir val="bar"/>
        <c:grouping val="clustered"/>
        <c:ser>
          <c:idx val="0"/>
          <c:order val="0"/>
          <c:tx>
            <c:strRef>
              <c:f>'Analisis de Cantidades y frecue'!$AF$97:$AF$99</c:f>
            </c:strRef>
          </c:tx>
          <c:spPr>
            <a:solidFill>
              <a:schemeClr val="accent1"/>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'Analisis de Cantidades y frecue'!$AE$100:$AE$106</c:f>
            </c:strRef>
          </c:cat>
          <c:val>
            <c:numRef>
              <c:f>'Analisis de Cantidades y frecue'!$AF$100:$AF$106</c:f>
              <c:numCache/>
            </c:numRef>
          </c:val>
        </c:ser>
        <c:axId val="401644984"/>
        <c:axId val="1068287345"/>
      </c:bar3DChart>
      <c:catAx>
        <c:axId val="40164498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068287345"/>
      </c:catAx>
      <c:valAx>
        <c:axId val="10682873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1644984"/>
        <c:crosses val="max"/>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 de ejemplares entregados por día en la franja de la tarde</a:t>
            </a:r>
          </a:p>
        </c:rich>
      </c:tx>
      <c:overlay val="0"/>
    </c:title>
    <c:view3D>
      <c:rotX val="15"/>
      <c:rotY val="20"/>
      <c:depthPercent val="100"/>
      <c:rAngAx val="1"/>
    </c:view3D>
    <c:plotArea>
      <c:layout/>
      <c:bar3DChart>
        <c:barDir val="bar"/>
        <c:grouping val="clustered"/>
        <c:ser>
          <c:idx val="0"/>
          <c:order val="0"/>
          <c:tx>
            <c:strRef>
              <c:f>'Analisis de Cantidades y frecue'!$AH$97:$AH$99</c:f>
            </c:strRef>
          </c:tx>
          <c:spPr>
            <a:solidFill>
              <a:srgbClr val="FF0000"/>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'Analisis de Cantidades y frecue'!$AE$100:$AE$106</c:f>
            </c:strRef>
          </c:cat>
          <c:val>
            <c:numRef>
              <c:f>'Analisis de Cantidades y frecue'!$AH$100:$AH$106</c:f>
              <c:numCache/>
            </c:numRef>
          </c:val>
        </c:ser>
        <c:axId val="1297684119"/>
        <c:axId val="650022126"/>
      </c:bar3DChart>
      <c:catAx>
        <c:axId val="129768411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650022126"/>
      </c:catAx>
      <c:valAx>
        <c:axId val="65002212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7684119"/>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000000"/>
                </a:solidFill>
                <a:latin typeface="+mn-lt"/>
              </a:defRPr>
            </a:pPr>
            <a:r>
              <a:rPr b="1" sz="2000">
                <a:solidFill>
                  <a:srgbClr val="000000"/>
                </a:solidFill>
                <a:latin typeface="+mn-lt"/>
              </a:rPr>
              <a:t>Cantidad de Ejemplares de lbros por idioma</a:t>
            </a:r>
          </a:p>
        </c:rich>
      </c:tx>
      <c:overlay val="0"/>
    </c:title>
    <c:view3D>
      <c:rotX val="50"/>
      <c:perspective val="0"/>
    </c:view3D>
    <c:plotArea>
      <c:layout>
        <c:manualLayout>
          <c:xMode val="edge"/>
          <c:yMode val="edge"/>
          <c:x val="0.0975833333333333"/>
          <c:y val="0.17951557501830653"/>
          <c:w val="0.8474166666666667"/>
          <c:h val="0.7301975333626741"/>
        </c:manualLayout>
      </c:layout>
      <c:doughnutChart>
        <c:varyColors val="1"/>
        <c:ser>
          <c:idx val="0"/>
          <c:order val="0"/>
          <c:dPt>
            <c:idx val="0"/>
            <c:spPr>
              <a:solidFill>
                <a:srgbClr val="4285F4"/>
              </a:solidFill>
            </c:spPr>
          </c:dPt>
          <c:dPt>
            <c:idx val="1"/>
            <c:explosion val="0"/>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'Analisis de Cantidades y frecue'!$Z$16:$Z$18</c:f>
            </c:strRef>
          </c:cat>
          <c:val>
            <c:numRef>
              <c:f>'Analisis de Cantidades y frecue'!$AA$16:$AA$18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sz="160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'Analisis por Retrasos'!$D$1</c:f>
            </c:strRef>
          </c:tx>
          <c:spPr>
            <a:solidFill>
              <a:srgbClr val="6AA84F"/>
            </a:solidFill>
            <a:ln cmpd="sng">
              <a:solidFill>
                <a:srgbClr val="000000"/>
              </a:solidFill>
            </a:ln>
          </c:spPr>
          <c:val>
            <c:numRef>
              <c:f>'Analisis por Retrasos'!$D$2:$D$249</c:f>
              <c:numCache/>
            </c:numRef>
          </c:val>
        </c:ser>
        <c:axId val="615794681"/>
        <c:axId val="1287091241"/>
      </c:barChart>
      <c:catAx>
        <c:axId val="6157946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87091241"/>
      </c:catAx>
      <c:valAx>
        <c:axId val="12870912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5794681"/>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999999"/>
                </a:solidFill>
                <a:latin typeface="Arial Narrow"/>
              </a:defRPr>
            </a:pPr>
            <a:r>
              <a:rPr b="1">
                <a:solidFill>
                  <a:srgbClr val="999999"/>
                </a:solidFill>
                <a:latin typeface="Arial Narrow"/>
              </a:rPr>
              <a:t>Prestamos al día por la mañana</a:t>
            </a:r>
          </a:p>
        </c:rich>
      </c:tx>
      <c:layout>
        <c:manualLayout>
          <c:xMode val="edge"/>
          <c:yMode val="edge"/>
          <c:x val="0.025464190981432364"/>
          <c:y val="0.05431034482758621"/>
        </c:manualLayout>
      </c:layout>
      <c:overlay val="0"/>
    </c:title>
    <c:view3D>
      <c:rotX val="15"/>
      <c:rotY val="20"/>
      <c:depthPercent val="100"/>
      <c:rAngAx val="1"/>
    </c:view3D>
    <c:plotArea>
      <c:layout/>
      <c:bar3DChart>
        <c:barDir val="bar"/>
        <c:grouping val="clustered"/>
        <c:ser>
          <c:idx val="0"/>
          <c:order val="0"/>
          <c:tx>
            <c:strRef>
              <c:f>'Analisis de Cantidades y frecue'!$AF$97:$AF$99</c:f>
            </c:strRef>
          </c:tx>
          <c:spPr>
            <a:solidFill>
              <a:schemeClr val="accent1"/>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'Analisis de Cantidades y frecue'!$AE$100:$AE$106</c:f>
            </c:strRef>
          </c:cat>
          <c:val>
            <c:numRef>
              <c:f>'Analisis de Cantidades y frecue'!$AF$100:$AF$106</c:f>
              <c:numCache/>
            </c:numRef>
          </c:val>
        </c:ser>
        <c:axId val="1259649066"/>
        <c:axId val="1235765177"/>
      </c:bar3DChart>
      <c:catAx>
        <c:axId val="125964906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1235765177"/>
      </c:catAx>
      <c:valAx>
        <c:axId val="123576517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9649066"/>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999999"/>
                </a:solidFill>
                <a:latin typeface="Arial Narrow"/>
              </a:defRPr>
            </a:pPr>
            <a:r>
              <a:rPr b="1">
                <a:solidFill>
                  <a:srgbClr val="999999"/>
                </a:solidFill>
                <a:latin typeface="Arial Narrow"/>
              </a:rPr>
              <a:t>Prestamos al día por la tarde</a:t>
            </a:r>
          </a:p>
        </c:rich>
      </c:tx>
      <c:overlay val="0"/>
    </c:title>
    <c:view3D>
      <c:rotX val="15"/>
      <c:rotY val="20"/>
      <c:depthPercent val="100"/>
      <c:rAngAx val="1"/>
    </c:view3D>
    <c:plotArea>
      <c:layout/>
      <c:bar3DChart>
        <c:barDir val="bar"/>
        <c:grouping val="clustered"/>
        <c:ser>
          <c:idx val="0"/>
          <c:order val="0"/>
          <c:tx>
            <c:strRef>
              <c:f>'Analisis de Cantidades y frecue'!$AH$97:$AH$99</c:f>
            </c:strRef>
          </c:tx>
          <c:spPr>
            <a:solidFill>
              <a:srgbClr val="FF0000"/>
            </a:solidFill>
            <a:ln cmpd="sng">
              <a:solidFill>
                <a:srgbClr val="000000"/>
              </a:solidFill>
            </a:ln>
          </c:spPr>
          <c:dLbls>
            <c:numFmt formatCode="General" sourceLinked="1"/>
            <c:txPr>
              <a:bodyPr/>
              <a:lstStyle/>
              <a:p>
                <a:pPr lvl="0">
                  <a:defRPr b="1" sz="1600"/>
                </a:pPr>
              </a:p>
            </c:txPr>
            <c:showLegendKey val="0"/>
            <c:showVal val="1"/>
            <c:showCatName val="0"/>
            <c:showSerName val="0"/>
            <c:showPercent val="0"/>
            <c:showBubbleSize val="0"/>
          </c:dLbls>
          <c:cat>
            <c:strRef>
              <c:f>'Analisis de Cantidades y frecue'!$AE$100:$AE$106</c:f>
            </c:strRef>
          </c:cat>
          <c:val>
            <c:numRef>
              <c:f>'Analisis de Cantidades y frecue'!$AH$100:$AH$106</c:f>
              <c:numCache/>
            </c:numRef>
          </c:val>
        </c:ser>
        <c:axId val="432383211"/>
        <c:axId val="607600271"/>
      </c:bar3DChart>
      <c:catAx>
        <c:axId val="4323832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600">
                <a:solidFill>
                  <a:srgbClr val="000000"/>
                </a:solidFill>
                <a:latin typeface="+mn-lt"/>
              </a:defRPr>
            </a:pPr>
          </a:p>
        </c:txPr>
        <c:crossAx val="607600271"/>
      </c:catAx>
      <c:valAx>
        <c:axId val="6076002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2383211"/>
        <c:crosses val="max"/>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999999"/>
                </a:solidFill>
                <a:latin typeface="Arial Narrow"/>
              </a:defRPr>
            </a:pPr>
            <a:r>
              <a:rPr b="1">
                <a:solidFill>
                  <a:srgbClr val="999999"/>
                </a:solidFill>
                <a:latin typeface="Arial Narrow"/>
              </a:rPr>
              <a:t>Prestamos frente a día</a:t>
            </a:r>
          </a:p>
        </c:rich>
      </c:tx>
      <c:overlay val="0"/>
    </c:title>
    <c:plotArea>
      <c:layout/>
      <c:barChart>
        <c:barDir val="col"/>
        <c:ser>
          <c:idx val="0"/>
          <c:order val="0"/>
          <c:tx>
            <c:strRef>
              <c:f>'Analisis por Franjas Horarias'!$M$4</c:f>
            </c:strRef>
          </c:tx>
          <c:spPr>
            <a:solidFill>
              <a:schemeClr val="accent1"/>
            </a:solidFill>
            <a:ln cmpd="sng">
              <a:solidFill>
                <a:srgbClr val="000000"/>
              </a:solidFill>
            </a:ln>
          </c:spPr>
          <c:cat>
            <c:strRef>
              <c:f>'Analisis por Franjas Horarias'!$L$5:$L$11</c:f>
            </c:strRef>
          </c:cat>
          <c:val>
            <c:numRef>
              <c:f>'Analisis por Franjas Horarias'!$M$5:$M$11</c:f>
              <c:numCache/>
            </c:numRef>
          </c:val>
        </c:ser>
        <c:axId val="106000520"/>
        <c:axId val="86095041"/>
      </c:barChart>
      <c:catAx>
        <c:axId val="1060005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Día</a:t>
                </a:r>
              </a:p>
            </c:rich>
          </c:tx>
          <c:overlay val="0"/>
        </c:title>
        <c:numFmt formatCode="General" sourceLinked="1"/>
        <c:majorTickMark val="none"/>
        <c:minorTickMark val="none"/>
        <c:spPr/>
        <c:txPr>
          <a:bodyPr/>
          <a:lstStyle/>
          <a:p>
            <a:pPr lvl="0">
              <a:defRPr b="0">
                <a:solidFill>
                  <a:srgbClr val="000000"/>
                </a:solidFill>
                <a:latin typeface="+mn-lt"/>
              </a:defRPr>
            </a:pPr>
          </a:p>
        </c:txPr>
        <c:crossAx val="86095041"/>
      </c:catAx>
      <c:valAx>
        <c:axId val="86095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Prestamos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000520"/>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999999"/>
                </a:solidFill>
                <a:latin typeface="Arial Narrow"/>
              </a:defRPr>
            </a:pPr>
            <a:r>
              <a:rPr b="1">
                <a:solidFill>
                  <a:srgbClr val="999999"/>
                </a:solidFill>
                <a:latin typeface="Arial Narrow"/>
              </a:rPr>
              <a:t>Franjas horarias por categoría</a:t>
            </a:r>
          </a:p>
        </c:rich>
      </c:tx>
      <c:overlay val="0"/>
    </c:title>
    <c:plotArea>
      <c:layout/>
      <c:barChart>
        <c:barDir val="col"/>
        <c:ser>
          <c:idx val="0"/>
          <c:order val="0"/>
          <c:tx>
            <c:strRef>
              <c:f>'Analisis por Dias de la semana'!$L$38:$L$39</c:f>
            </c:strRef>
          </c:tx>
          <c:spPr>
            <a:solidFill>
              <a:srgbClr val="DF8BF5"/>
            </a:solidFill>
            <a:ln cmpd="sng">
              <a:solidFill>
                <a:srgbClr val="000000"/>
              </a:solidFill>
            </a:ln>
          </c:spPr>
          <c:dPt>
            <c:idx val="1"/>
            <c:spPr>
              <a:solidFill>
                <a:srgbClr val="DF8BF5"/>
              </a:solidFill>
              <a:ln cmpd="sng">
                <a:solidFill>
                  <a:srgbClr val="000000"/>
                </a:solidFill>
              </a:ln>
            </c:spPr>
          </c:dPt>
          <c:cat>
            <c:strRef>
              <c:f>'Analisis por Dias de la semana'!$K$40:$K$47</c:f>
            </c:strRef>
          </c:cat>
          <c:val>
            <c:numRef>
              <c:f>'Analisis por Dias de la semana'!$L$40:$L$47</c:f>
              <c:numCache/>
            </c:numRef>
          </c:val>
        </c:ser>
        <c:ser>
          <c:idx val="1"/>
          <c:order val="1"/>
          <c:tx>
            <c:strRef>
              <c:f>'Analisis por Dias de la semana'!$M$38:$M$39</c:f>
            </c:strRef>
          </c:tx>
          <c:spPr>
            <a:solidFill>
              <a:srgbClr val="F279AB"/>
            </a:solidFill>
            <a:ln cmpd="sng">
              <a:solidFill>
                <a:srgbClr val="000000"/>
              </a:solidFill>
            </a:ln>
          </c:spPr>
          <c:cat>
            <c:strRef>
              <c:f>'Analisis por Dias de la semana'!$K$40:$K$47</c:f>
            </c:strRef>
          </c:cat>
          <c:val>
            <c:numRef>
              <c:f>'Analisis por Dias de la semana'!$M$40:$M$47</c:f>
              <c:numCache/>
            </c:numRef>
          </c:val>
        </c:ser>
        <c:ser>
          <c:idx val="2"/>
          <c:order val="2"/>
          <c:tx>
            <c:strRef>
              <c:f>'Analisis por Dias de la semana'!$N$38:$N$39</c:f>
            </c:strRef>
          </c:tx>
          <c:cat>
            <c:strRef>
              <c:f>'Analisis por Dias de la semana'!$K$40:$K$47</c:f>
            </c:strRef>
          </c:cat>
          <c:val>
            <c:numRef>
              <c:f>'Analisis por Dias de la semana'!$N$40:$N$47</c:f>
              <c:numCache/>
            </c:numRef>
          </c:val>
        </c:ser>
        <c:axId val="41835586"/>
        <c:axId val="1658870909"/>
      </c:barChart>
      <c:catAx>
        <c:axId val="418355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Categorías</a:t>
                </a:r>
              </a:p>
            </c:rich>
          </c:tx>
          <c:overlay val="0"/>
        </c:title>
        <c:numFmt formatCode="General" sourceLinked="1"/>
        <c:majorTickMark val="none"/>
        <c:minorTickMark val="none"/>
        <c:spPr/>
        <c:txPr>
          <a:bodyPr/>
          <a:lstStyle/>
          <a:p>
            <a:pPr lvl="0">
              <a:defRPr b="0">
                <a:solidFill>
                  <a:srgbClr val="000000"/>
                </a:solidFill>
                <a:latin typeface="+mn-lt"/>
              </a:defRPr>
            </a:pPr>
          </a:p>
        </c:txPr>
        <c:crossAx val="1658870909"/>
      </c:catAx>
      <c:valAx>
        <c:axId val="16588709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835586"/>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999999"/>
                </a:solidFill>
                <a:latin typeface="Arial Narrow"/>
              </a:defRPr>
            </a:pPr>
            <a:r>
              <a:rPr b="1">
                <a:solidFill>
                  <a:srgbClr val="999999"/>
                </a:solidFill>
                <a:latin typeface="Arial Narrow"/>
              </a:rPr>
              <a:t>Prestamos por categoria</a:t>
            </a:r>
          </a:p>
        </c:rich>
      </c:tx>
      <c:overlay val="0"/>
    </c:title>
    <c:plotArea>
      <c:layout/>
      <c:pieChart>
        <c:varyColors val="1"/>
        <c:ser>
          <c:idx val="0"/>
          <c:order val="0"/>
          <c:tx>
            <c:strRef>
              <c:f>'Analisis de Cantidades y frecue'!$O$3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0"/>
            <c:showBubbleSize val="0"/>
            <c:showLeaderLines val="1"/>
          </c:dLbls>
          <c:cat>
            <c:strRef>
              <c:f>'Analisis de Cantidades y frecue'!$N$4:$N$10</c:f>
            </c:strRef>
          </c:cat>
          <c:val>
            <c:numRef>
              <c:f>'Analisis de Cantidades y frecue'!$O$4:$O$10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Chart6.png"/><Relationship Id="rId3" Type="http://schemas.openxmlformats.org/officeDocument/2006/relationships/chart" Target="../charts/chart3.xml"/><Relationship Id="rId4" Type="http://schemas.openxmlformats.org/officeDocument/2006/relationships/image" Target="../media/Chart8.png"/><Relationship Id="rId11" Type="http://schemas.openxmlformats.org/officeDocument/2006/relationships/image" Target="../media/image1.png"/><Relationship Id="rId10" Type="http://schemas.openxmlformats.org/officeDocument/2006/relationships/chart" Target="../charts/chart9.xml"/><Relationship Id="rId9" Type="http://schemas.openxmlformats.org/officeDocument/2006/relationships/chart" Target="../charts/chart8.xml"/><Relationship Id="rId5" Type="http://schemas.openxmlformats.org/officeDocument/2006/relationships/chart" Target="../charts/chart4.xml"/><Relationship Id="rId6" Type="http://schemas.openxmlformats.org/officeDocument/2006/relationships/chart" Target="../charts/chart5.xml"/><Relationship Id="rId7" Type="http://schemas.openxmlformats.org/officeDocument/2006/relationships/chart" Target="../charts/chart6.xml"/><Relationship Id="rId8"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Chart15.png"/><Relationship Id="rId2" Type="http://schemas.openxmlformats.org/officeDocument/2006/relationships/chart" Target="../charts/chart10.xml"/><Relationship Id="rId3" Type="http://schemas.openxmlformats.org/officeDocument/2006/relationships/image" Target="../media/Chart17.png"/><Relationship Id="rId4" Type="http://schemas.openxmlformats.org/officeDocument/2006/relationships/image" Target="../media/Chart18.png"/><Relationship Id="rId5" Type="http://schemas.openxmlformats.org/officeDocument/2006/relationships/image" Target="../media/Chart19.png"/><Relationship Id="rId6" Type="http://schemas.openxmlformats.org/officeDocument/2006/relationships/image" Target="../media/Chart20.png"/><Relationship Id="rId7" Type="http://schemas.openxmlformats.org/officeDocument/2006/relationships/image" Target="../media/Chart2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1" Type="http://schemas.openxmlformats.org/officeDocument/2006/relationships/image" Target="../media/Chart18.png"/><Relationship Id="rId10" Type="http://schemas.openxmlformats.org/officeDocument/2006/relationships/image" Target="../media/Chart19.png"/><Relationship Id="rId13" Type="http://schemas.openxmlformats.org/officeDocument/2006/relationships/image" Target="../media/image7.png"/><Relationship Id="rId12" Type="http://schemas.openxmlformats.org/officeDocument/2006/relationships/chart" Target="../charts/chart26.xml"/><Relationship Id="rId1" Type="http://schemas.openxmlformats.org/officeDocument/2006/relationships/chart" Target="../charts/chart19.xml"/><Relationship Id="rId2" Type="http://schemas.openxmlformats.org/officeDocument/2006/relationships/image" Target="../media/Chart31.png"/><Relationship Id="rId3" Type="http://schemas.openxmlformats.org/officeDocument/2006/relationships/chart" Target="../charts/chart20.xml"/><Relationship Id="rId4" Type="http://schemas.openxmlformats.org/officeDocument/2006/relationships/chart" Target="../charts/chart21.xml"/><Relationship Id="rId9" Type="http://schemas.openxmlformats.org/officeDocument/2006/relationships/image" Target="../media/Chart17.png"/><Relationship Id="rId15" Type="http://schemas.openxmlformats.org/officeDocument/2006/relationships/image" Target="../media/image6.png"/><Relationship Id="rId14" Type="http://schemas.openxmlformats.org/officeDocument/2006/relationships/image" Target="../media/image5.png"/><Relationship Id="rId16" Type="http://schemas.openxmlformats.org/officeDocument/2006/relationships/image" Target="../media/image8.png"/><Relationship Id="rId5" Type="http://schemas.openxmlformats.org/officeDocument/2006/relationships/chart" Target="../charts/chart22.xml"/><Relationship Id="rId6" Type="http://schemas.openxmlformats.org/officeDocument/2006/relationships/chart" Target="../charts/chart23.xml"/><Relationship Id="rId7" Type="http://schemas.openxmlformats.org/officeDocument/2006/relationships/chart" Target="../charts/chart24.xml"/><Relationship Id="rId8" Type="http://schemas.openxmlformats.org/officeDocument/2006/relationships/chart" Target="../charts/chart25.xml"/></Relationships>
</file>

<file path=xl/drawings/_rels/drawing11.xml.rels><?xml version="1.0" encoding="UTF-8" standalone="yes"?><Relationships xmlns="http://schemas.openxmlformats.org/package/2006/relationships"><Relationship Id="rId1" Type="http://schemas.openxmlformats.org/officeDocument/2006/relationships/image" Target="../media/Chart42.png"/><Relationship Id="rId2" Type="http://schemas.openxmlformats.org/officeDocument/2006/relationships/chart" Target="../charts/chart27.xml"/><Relationship Id="rId3" Type="http://schemas.openxmlformats.org/officeDocument/2006/relationships/chart" Target="../charts/chart28.xml"/><Relationship Id="rId4" Type="http://schemas.openxmlformats.org/officeDocument/2006/relationships/chart" Target="../charts/chart29.xml"/><Relationship Id="rId5" Type="http://schemas.openxmlformats.org/officeDocument/2006/relationships/chart" Target="../charts/chart30.xml"/><Relationship Id="rId6"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952500</xdr:colOff>
      <xdr:row>33</xdr:row>
      <xdr:rowOff>85725</xdr:rowOff>
    </xdr:from>
    <xdr:ext cx="3524250" cy="21717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952500</xdr:colOff>
      <xdr:row>41</xdr:row>
      <xdr:rowOff>123825</xdr:rowOff>
    </xdr:from>
    <xdr:ext cx="3524250" cy="2171700"/>
    <xdr:pic>
      <xdr:nvPicPr>
        <xdr:cNvPr id="2128946215"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38100</xdr:colOff>
      <xdr:row>33</xdr:row>
      <xdr:rowOff>85725</xdr:rowOff>
    </xdr:from>
    <xdr:ext cx="3524250" cy="2171700"/>
    <xdr:pic>
      <xdr:nvPicPr>
        <xdr:cNvPr id="1642857551"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38100</xdr:colOff>
      <xdr:row>41</xdr:row>
      <xdr:rowOff>123825</xdr:rowOff>
    </xdr:from>
    <xdr:ext cx="3524250" cy="2171700"/>
    <xdr:pic>
      <xdr:nvPicPr>
        <xdr:cNvPr id="1387403478" name="Chart4"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152400</xdr:colOff>
      <xdr:row>1</xdr:row>
      <xdr:rowOff>257175</xdr:rowOff>
    </xdr:from>
    <xdr:ext cx="3533775" cy="2809875"/>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21</xdr:col>
      <xdr:colOff>200025</xdr:colOff>
      <xdr:row>1</xdr:row>
      <xdr:rowOff>257175</xdr:rowOff>
    </xdr:from>
    <xdr:ext cx="9172575" cy="2809875"/>
    <xdr:pic>
      <xdr:nvPicPr>
        <xdr:cNvPr id="156596159" name="Chart6"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561975</xdr:colOff>
      <xdr:row>13</xdr:row>
      <xdr:rowOff>114300</xdr:rowOff>
    </xdr:from>
    <xdr:ext cx="5715000" cy="3533775"/>
    <xdr:graphicFrame>
      <xdr:nvGraphicFramePr>
        <xdr:cNvPr id="7" name="Chart 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16</xdr:col>
      <xdr:colOff>295275</xdr:colOff>
      <xdr:row>27</xdr:row>
      <xdr:rowOff>247650</xdr:rowOff>
    </xdr:from>
    <xdr:ext cx="8772525" cy="4029075"/>
    <xdr:pic>
      <xdr:nvPicPr>
        <xdr:cNvPr id="1835849538" name="Chart8"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285750</xdr:colOff>
      <xdr:row>57</xdr:row>
      <xdr:rowOff>9525</xdr:rowOff>
    </xdr:from>
    <xdr:ext cx="5829300" cy="4200525"/>
    <xdr:graphicFrame>
      <xdr:nvGraphicFramePr>
        <xdr:cNvPr id="9" name="Chart 9"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26</xdr:col>
      <xdr:colOff>238125</xdr:colOff>
      <xdr:row>43</xdr:row>
      <xdr:rowOff>266700</xdr:rowOff>
    </xdr:from>
    <xdr:ext cx="10934700" cy="3181350"/>
    <xdr:graphicFrame>
      <xdr:nvGraphicFramePr>
        <xdr:cNvPr id="10" name="Chart 10"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33</xdr:col>
      <xdr:colOff>9525</xdr:colOff>
      <xdr:row>14</xdr:row>
      <xdr:rowOff>76200</xdr:rowOff>
    </xdr:from>
    <xdr:ext cx="6581775" cy="4895850"/>
    <xdr:graphicFrame>
      <xdr:nvGraphicFramePr>
        <xdr:cNvPr id="11" name="Chart 11"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19</xdr:col>
      <xdr:colOff>723900</xdr:colOff>
      <xdr:row>68</xdr:row>
      <xdr:rowOff>190500</xdr:rowOff>
    </xdr:from>
    <xdr:ext cx="4000500" cy="2457450"/>
    <xdr:graphicFrame>
      <xdr:nvGraphicFramePr>
        <xdr:cNvPr id="12" name="Chart 12"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25</xdr:col>
      <xdr:colOff>114300</xdr:colOff>
      <xdr:row>108</xdr:row>
      <xdr:rowOff>28575</xdr:rowOff>
    </xdr:from>
    <xdr:ext cx="5715000" cy="3533775"/>
    <xdr:graphicFrame>
      <xdr:nvGraphicFramePr>
        <xdr:cNvPr id="13" name="Chart 13" title="Gráfico"/>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31</xdr:col>
      <xdr:colOff>333375</xdr:colOff>
      <xdr:row>108</xdr:row>
      <xdr:rowOff>28575</xdr:rowOff>
    </xdr:from>
    <xdr:ext cx="5715000" cy="3533775"/>
    <xdr:graphicFrame>
      <xdr:nvGraphicFramePr>
        <xdr:cNvPr id="14" name="Chart 14" title="Gráfico"/>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12</xdr:col>
      <xdr:colOff>981075</xdr:colOff>
      <xdr:row>6</xdr:row>
      <xdr:rowOff>28575</xdr:rowOff>
    </xdr:from>
    <xdr:ext cx="2657475" cy="561975"/>
    <xdr:sp>
      <xdr:nvSpPr>
        <xdr:cNvPr id="3" name="Shape 3"/>
        <xdr:cNvSpPr/>
      </xdr:nvSpPr>
      <xdr:spPr>
        <a:xfrm>
          <a:off x="247150" y="901675"/>
          <a:ext cx="1554300" cy="460200"/>
        </a:xfrm>
        <a:prstGeom prst="roundRect">
          <a:avLst>
            <a:gd fmla="val 16667" name="adj"/>
          </a:avLst>
        </a:prstGeom>
        <a:no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27</xdr:col>
      <xdr:colOff>28575</xdr:colOff>
      <xdr:row>2</xdr:row>
      <xdr:rowOff>95250</xdr:rowOff>
    </xdr:from>
    <xdr:ext cx="2038350" cy="2400300"/>
    <xdr:sp>
      <xdr:nvSpPr>
        <xdr:cNvPr id="4" name="Shape 4"/>
        <xdr:cNvSpPr/>
      </xdr:nvSpPr>
      <xdr:spPr>
        <a:xfrm>
          <a:off x="1443550" y="932350"/>
          <a:ext cx="2423400" cy="3374400"/>
        </a:xfrm>
        <a:prstGeom prst="roundRect">
          <a:avLst>
            <a:gd fmla="val 9705" name="adj"/>
          </a:avLst>
        </a:prstGeom>
        <a:noFill/>
        <a:ln cap="flat" cmpd="sng" w="2857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22</xdr:col>
      <xdr:colOff>657225</xdr:colOff>
      <xdr:row>20</xdr:row>
      <xdr:rowOff>19050</xdr:rowOff>
    </xdr:from>
    <xdr:ext cx="4876800" cy="1276350"/>
    <xdr:sp>
      <xdr:nvSpPr>
        <xdr:cNvPr id="5" name="Shape 5"/>
        <xdr:cNvSpPr/>
      </xdr:nvSpPr>
      <xdr:spPr>
        <a:xfrm>
          <a:off x="605050" y="1689050"/>
          <a:ext cx="4857300" cy="1257900"/>
        </a:xfrm>
        <a:prstGeom prst="roundRect">
          <a:avLst>
            <a:gd fmla="val 6788" name="adj"/>
          </a:avLst>
        </a:prstGeom>
        <a:solidFill>
          <a:srgbClr val="FFF2CC"/>
        </a:solid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just">
            <a:spcBef>
              <a:spcPts val="0"/>
            </a:spcBef>
            <a:spcAft>
              <a:spcPts val="0"/>
            </a:spcAft>
            <a:buNone/>
          </a:pPr>
          <a:r>
            <a:rPr b="1" lang="en-US" sz="1400"/>
            <a:t>2.- En </a:t>
          </a:r>
          <a:r>
            <a:rPr b="1" lang="en-US" sz="1400"/>
            <a:t>qué</a:t>
          </a:r>
          <a:r>
            <a:rPr b="1" lang="en-US" sz="1400"/>
            <a:t> idioma </a:t>
          </a:r>
          <a:r>
            <a:rPr b="1" lang="en-US" sz="1400"/>
            <a:t>están</a:t>
          </a:r>
          <a:r>
            <a:rPr b="1" lang="en-US" sz="1400"/>
            <a:t> escritos la </a:t>
          </a:r>
          <a:r>
            <a:rPr b="1" lang="en-US" sz="1400"/>
            <a:t>mayoría</a:t>
          </a:r>
          <a:r>
            <a:rPr b="1" lang="en-US" sz="1400"/>
            <a:t> de los libros prestados?</a:t>
          </a:r>
          <a:endParaRPr b="1" sz="1400"/>
        </a:p>
        <a:p>
          <a:pPr indent="0" lvl="0" marL="0" rtl="0" algn="just">
            <a:spcBef>
              <a:spcPts val="0"/>
            </a:spcBef>
            <a:spcAft>
              <a:spcPts val="0"/>
            </a:spcAft>
            <a:buNone/>
          </a:pPr>
          <a:r>
            <a:t/>
          </a:r>
          <a:endParaRPr b="1" sz="1400"/>
        </a:p>
        <a:p>
          <a:pPr indent="-317500" lvl="0" marL="457200" rtl="0" algn="just">
            <a:spcBef>
              <a:spcPts val="0"/>
            </a:spcBef>
            <a:spcAft>
              <a:spcPts val="0"/>
            </a:spcAft>
            <a:buSzPts val="1400"/>
            <a:buChar char="●"/>
          </a:pPr>
          <a:r>
            <a:rPr b="1" lang="en-US" sz="1400"/>
            <a:t>El 80,08% de los libros entregados en el ano son escritos en el idioma castellano 209 de 261 libros</a:t>
          </a:r>
          <a:endParaRPr b="1" sz="1400"/>
        </a:p>
      </xdr:txBody>
    </xdr:sp>
    <xdr:clientData fLocksWithSheet="0"/>
  </xdr:oneCellAnchor>
  <xdr:oneCellAnchor>
    <xdr:from>
      <xdr:col>41</xdr:col>
      <xdr:colOff>28575</xdr:colOff>
      <xdr:row>8</xdr:row>
      <xdr:rowOff>276225</xdr:rowOff>
    </xdr:from>
    <xdr:ext cx="6305550" cy="3600450"/>
    <xdr:sp>
      <xdr:nvSpPr>
        <xdr:cNvPr id="6" name="Shape 6"/>
        <xdr:cNvSpPr/>
      </xdr:nvSpPr>
      <xdr:spPr>
        <a:xfrm>
          <a:off x="513025" y="625600"/>
          <a:ext cx="6288900" cy="3507600"/>
        </a:xfrm>
        <a:prstGeom prst="roundRect">
          <a:avLst>
            <a:gd fmla="val 9053" name="adj"/>
          </a:avLst>
        </a:prstGeom>
        <a:solidFill>
          <a:srgbClr val="FFF2CC"/>
        </a:solid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just">
            <a:spcBef>
              <a:spcPts val="0"/>
            </a:spcBef>
            <a:spcAft>
              <a:spcPts val="0"/>
            </a:spcAft>
            <a:buNone/>
          </a:pPr>
          <a:r>
            <a:t/>
          </a:r>
          <a:endParaRPr b="1" sz="1800">
            <a:solidFill>
              <a:srgbClr val="1F1F1F"/>
            </a:solidFill>
            <a:highlight>
              <a:srgbClr val="FFFFFF"/>
            </a:highlight>
            <a:latin typeface="Roboto"/>
            <a:ea typeface="Roboto"/>
            <a:cs typeface="Roboto"/>
            <a:sym typeface="Roboto"/>
          </a:endParaRPr>
        </a:p>
        <a:p>
          <a:pPr indent="0" lvl="0" marL="0" rtl="0" algn="just">
            <a:spcBef>
              <a:spcPts val="0"/>
            </a:spcBef>
            <a:spcAft>
              <a:spcPts val="0"/>
            </a:spcAft>
            <a:buNone/>
          </a:pPr>
          <a:r>
            <a:rPr b="1" lang="en-US" sz="1800">
              <a:solidFill>
                <a:srgbClr val="1F1F1F"/>
              </a:solidFill>
              <a:highlight>
                <a:srgbClr val="FFF2CC"/>
              </a:highlight>
              <a:latin typeface="Roboto"/>
              <a:ea typeface="Roboto"/>
              <a:cs typeface="Roboto"/>
              <a:sym typeface="Roboto"/>
            </a:rPr>
            <a:t>1.- Que tipo de libros se piden </a:t>
          </a:r>
          <a:r>
            <a:rPr b="1" lang="en-US" sz="1800">
              <a:solidFill>
                <a:srgbClr val="1F1F1F"/>
              </a:solidFill>
              <a:highlight>
                <a:srgbClr val="FFF2CC"/>
              </a:highlight>
              <a:latin typeface="Roboto"/>
              <a:ea typeface="Roboto"/>
              <a:cs typeface="Roboto"/>
              <a:sym typeface="Roboto"/>
            </a:rPr>
            <a:t>más</a:t>
          </a:r>
          <a:r>
            <a:rPr b="1" lang="en-US" sz="1800">
              <a:solidFill>
                <a:srgbClr val="1F1F1F"/>
              </a:solidFill>
              <a:highlight>
                <a:srgbClr val="FFF2CC"/>
              </a:highlight>
              <a:latin typeface="Roboto"/>
              <a:ea typeface="Roboto"/>
              <a:cs typeface="Roboto"/>
              <a:sym typeface="Roboto"/>
            </a:rPr>
            <a:t> ?</a:t>
          </a:r>
          <a:endParaRPr b="1" sz="1800">
            <a:solidFill>
              <a:srgbClr val="1F1F1F"/>
            </a:solidFill>
            <a:highlight>
              <a:srgbClr val="FFF2CC"/>
            </a:highlight>
            <a:latin typeface="Roboto"/>
            <a:ea typeface="Roboto"/>
            <a:cs typeface="Roboto"/>
            <a:sym typeface="Roboto"/>
          </a:endParaRPr>
        </a:p>
        <a:p>
          <a:pPr indent="0" lvl="0" marL="0" rtl="0" algn="just">
            <a:spcBef>
              <a:spcPts val="0"/>
            </a:spcBef>
            <a:spcAft>
              <a:spcPts val="0"/>
            </a:spcAft>
            <a:buNone/>
          </a:pPr>
          <a:r>
            <a:t/>
          </a:r>
          <a:endParaRPr b="1" sz="1800">
            <a:solidFill>
              <a:srgbClr val="1F1F1F"/>
            </a:solidFill>
            <a:highlight>
              <a:srgbClr val="FFFFFF"/>
            </a:highlight>
            <a:latin typeface="Roboto"/>
            <a:ea typeface="Roboto"/>
            <a:cs typeface="Roboto"/>
            <a:sym typeface="Roboto"/>
          </a:endParaRPr>
        </a:p>
        <a:p>
          <a:pPr indent="-330200" lvl="0" marL="457200" rtl="0" algn="just">
            <a:spcBef>
              <a:spcPts val="0"/>
            </a:spcBef>
            <a:spcAft>
              <a:spcPts val="0"/>
            </a:spcAft>
            <a:buClr>
              <a:srgbClr val="1F1F1F"/>
            </a:buClr>
            <a:buSzPts val="1600"/>
            <a:buFont typeface="Roboto"/>
            <a:buChar char="●"/>
          </a:pPr>
          <a:r>
            <a:rPr b="1" lang="en-US" sz="1600">
              <a:solidFill>
                <a:srgbClr val="1F1F1F"/>
              </a:solidFill>
              <a:highlight>
                <a:srgbClr val="FFF2CC"/>
              </a:highlight>
              <a:latin typeface="Roboto"/>
              <a:ea typeface="Roboto"/>
              <a:cs typeface="Roboto"/>
              <a:sym typeface="Roboto"/>
            </a:rPr>
            <a:t>La Categoría de libros de mayor interés son los de ficción con unos 103 ejemplares que representarían el 39,46% de un total de ejemplares de 261, además 76 de ellos fueron entregados en la franja de la tarde un 73,</a:t>
          </a:r>
          <a:r>
            <a:rPr b="1" lang="en-US" sz="1600">
              <a:solidFill>
                <a:srgbClr val="1F1F1F"/>
              </a:solidFill>
              <a:highlight>
                <a:srgbClr val="FFF2CC"/>
              </a:highlight>
              <a:latin typeface="Roboto"/>
              <a:ea typeface="Roboto"/>
              <a:cs typeface="Roboto"/>
              <a:sym typeface="Roboto"/>
            </a:rPr>
            <a:t>78%</a:t>
          </a:r>
          <a:endParaRPr b="1" sz="1600">
            <a:solidFill>
              <a:srgbClr val="1F1F1F"/>
            </a:solidFill>
            <a:highlight>
              <a:srgbClr val="FFF2CC"/>
            </a:highlight>
            <a:latin typeface="Roboto"/>
            <a:ea typeface="Roboto"/>
            <a:cs typeface="Roboto"/>
            <a:sym typeface="Roboto"/>
          </a:endParaRPr>
        </a:p>
        <a:p>
          <a:pPr indent="0" lvl="0" marL="457200" rtl="0" algn="just">
            <a:spcBef>
              <a:spcPts val="0"/>
            </a:spcBef>
            <a:spcAft>
              <a:spcPts val="0"/>
            </a:spcAft>
            <a:buNone/>
          </a:pPr>
          <a:r>
            <a:t/>
          </a:r>
          <a:endParaRPr b="1" sz="1600">
            <a:solidFill>
              <a:srgbClr val="1F1F1F"/>
            </a:solidFill>
            <a:highlight>
              <a:srgbClr val="FFFFFF"/>
            </a:highlight>
            <a:latin typeface="Roboto"/>
            <a:ea typeface="Roboto"/>
            <a:cs typeface="Roboto"/>
            <a:sym typeface="Roboto"/>
          </a:endParaRPr>
        </a:p>
        <a:p>
          <a:pPr indent="0" lvl="0" marL="457200" rtl="0" algn="just">
            <a:spcBef>
              <a:spcPts val="0"/>
            </a:spcBef>
            <a:spcAft>
              <a:spcPts val="0"/>
            </a:spcAft>
            <a:buNone/>
          </a:pPr>
          <a:r>
            <a:t/>
          </a:r>
          <a:endParaRPr b="1" sz="1600">
            <a:solidFill>
              <a:srgbClr val="1F1F1F"/>
            </a:solidFill>
            <a:latin typeface="Roboto"/>
            <a:ea typeface="Roboto"/>
            <a:cs typeface="Roboto"/>
            <a:sym typeface="Roboto"/>
          </a:endParaRPr>
        </a:p>
        <a:p>
          <a:pPr indent="-330200" lvl="0" marL="457200" rtl="0" algn="just">
            <a:spcBef>
              <a:spcPts val="0"/>
            </a:spcBef>
            <a:spcAft>
              <a:spcPts val="0"/>
            </a:spcAft>
            <a:buClr>
              <a:srgbClr val="1F1F1F"/>
            </a:buClr>
            <a:buSzPts val="1600"/>
            <a:buFont typeface="Roboto"/>
            <a:buChar char="●"/>
          </a:pPr>
          <a:r>
            <a:rPr b="1" lang="en-US" sz="1600">
              <a:solidFill>
                <a:srgbClr val="1F1F1F"/>
              </a:solidFill>
              <a:latin typeface="Roboto"/>
              <a:ea typeface="Roboto"/>
              <a:cs typeface="Roboto"/>
              <a:sym typeface="Roboto"/>
            </a:rPr>
            <a:t>las Categorías de Ficción e infantil concentran el mayor interés del lector 158 libros de un total de 261 esto representa un 60,53% y estos en mayor parte se entregan en la franja horaria de la tarde que son 115 el 72,78</a:t>
          </a:r>
          <a:endParaRPr b="1" sz="1600">
            <a:solidFill>
              <a:srgbClr val="1F1F1F"/>
            </a:solidFill>
            <a:latin typeface="Roboto"/>
            <a:ea typeface="Roboto"/>
            <a:cs typeface="Roboto"/>
            <a:sym typeface="Roboto"/>
          </a:endParaRPr>
        </a:p>
        <a:p>
          <a:pPr indent="0" lvl="0" marL="0" rtl="0" algn="just">
            <a:spcBef>
              <a:spcPts val="0"/>
            </a:spcBef>
            <a:spcAft>
              <a:spcPts val="0"/>
            </a:spcAft>
            <a:buNone/>
          </a:pPr>
          <a:r>
            <a:t/>
          </a:r>
          <a:endParaRPr b="1" sz="1800"/>
        </a:p>
      </xdr:txBody>
    </xdr:sp>
    <xdr:clientData fLocksWithSheet="0"/>
  </xdr:oneCellAnchor>
  <xdr:oneCellAnchor>
    <xdr:from>
      <xdr:col>12</xdr:col>
      <xdr:colOff>19050</xdr:colOff>
      <xdr:row>62</xdr:row>
      <xdr:rowOff>57150</xdr:rowOff>
    </xdr:from>
    <xdr:ext cx="4876800" cy="1933575"/>
    <xdr:sp>
      <xdr:nvSpPr>
        <xdr:cNvPr id="7" name="Shape 7"/>
        <xdr:cNvSpPr/>
      </xdr:nvSpPr>
      <xdr:spPr>
        <a:xfrm>
          <a:off x="983400" y="860775"/>
          <a:ext cx="5020800" cy="2096400"/>
        </a:xfrm>
        <a:prstGeom prst="roundRect">
          <a:avLst>
            <a:gd fmla="val 5555" name="adj"/>
          </a:avLst>
        </a:prstGeom>
        <a:solidFill>
          <a:srgbClr val="FFF2CC"/>
        </a:solid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just">
            <a:spcBef>
              <a:spcPts val="0"/>
            </a:spcBef>
            <a:spcAft>
              <a:spcPts val="0"/>
            </a:spcAft>
            <a:buNone/>
          </a:pPr>
          <a:r>
            <a:rPr b="1" lang="en-US" sz="1600"/>
            <a:t>3.- La gente suele devolver los libros a tiempo?</a:t>
          </a:r>
          <a:endParaRPr b="1" sz="1600"/>
        </a:p>
        <a:p>
          <a:pPr indent="0" lvl="0" marL="0" rtl="0" algn="just">
            <a:spcBef>
              <a:spcPts val="0"/>
            </a:spcBef>
            <a:spcAft>
              <a:spcPts val="0"/>
            </a:spcAft>
            <a:buNone/>
          </a:pPr>
          <a:r>
            <a:t/>
          </a:r>
          <a:endParaRPr b="1" sz="1600"/>
        </a:p>
        <a:p>
          <a:pPr indent="-330200" lvl="0" marL="457200" rtl="0" algn="just">
            <a:spcBef>
              <a:spcPts val="0"/>
            </a:spcBef>
            <a:spcAft>
              <a:spcPts val="0"/>
            </a:spcAft>
            <a:buSzPts val="1600"/>
            <a:buChar char="●"/>
          </a:pPr>
          <a:r>
            <a:rPr b="1" lang="en-US" sz="1600"/>
            <a:t>Los lectores suelen entregar los libros prestados a tiempo en un 94,25% de los casos solo 15 ejemplares tuvieron retraso de 261 solo un 5,75%</a:t>
          </a:r>
          <a:endParaRPr b="1" sz="1600"/>
        </a:p>
        <a:p>
          <a:pPr indent="0" lvl="0" marL="0" rtl="0" algn="ctr">
            <a:spcBef>
              <a:spcPts val="0"/>
            </a:spcBef>
            <a:spcAft>
              <a:spcPts val="0"/>
            </a:spcAft>
            <a:buNone/>
          </a:pPr>
          <a:r>
            <a:t/>
          </a:r>
          <a:endParaRPr b="1" sz="1600"/>
        </a:p>
      </xdr:txBody>
    </xdr:sp>
    <xdr:clientData fLocksWithSheet="0"/>
  </xdr:oneCellAnchor>
  <xdr:oneCellAnchor>
    <xdr:from>
      <xdr:col>32</xdr:col>
      <xdr:colOff>285750</xdr:colOff>
      <xdr:row>78</xdr:row>
      <xdr:rowOff>28575</xdr:rowOff>
    </xdr:from>
    <xdr:ext cx="5895975" cy="2066925"/>
    <xdr:sp>
      <xdr:nvSpPr>
        <xdr:cNvPr id="8" name="Shape 8"/>
        <xdr:cNvSpPr/>
      </xdr:nvSpPr>
      <xdr:spPr>
        <a:xfrm>
          <a:off x="625500" y="789200"/>
          <a:ext cx="5879700" cy="2045100"/>
        </a:xfrm>
        <a:prstGeom prst="roundRect">
          <a:avLst>
            <a:gd fmla="val 7001" name="adj"/>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600"/>
            <a:t>4.- Hay diferencias entre la franja de </a:t>
          </a:r>
          <a:r>
            <a:rPr b="1" lang="en-US" sz="1600"/>
            <a:t>mañana</a:t>
          </a:r>
          <a:r>
            <a:rPr b="1" lang="en-US" sz="1600"/>
            <a:t> y de tarde?</a:t>
          </a:r>
          <a:endParaRPr b="1" sz="1600"/>
        </a:p>
        <a:p>
          <a:pPr indent="0" lvl="0" marL="0" rtl="0" algn="ctr">
            <a:spcBef>
              <a:spcPts val="0"/>
            </a:spcBef>
            <a:spcAft>
              <a:spcPts val="0"/>
            </a:spcAft>
            <a:buNone/>
          </a:pPr>
          <a:r>
            <a:t/>
          </a:r>
          <a:endParaRPr b="1" sz="1600"/>
        </a:p>
        <a:p>
          <a:pPr indent="-330200" lvl="0" marL="457200" rtl="0" algn="just">
            <a:spcBef>
              <a:spcPts val="0"/>
            </a:spcBef>
            <a:spcAft>
              <a:spcPts val="0"/>
            </a:spcAft>
            <a:buSzPts val="1600"/>
            <a:buChar char="●"/>
          </a:pPr>
          <a:r>
            <a:rPr b="1" lang="en-US" sz="1600"/>
            <a:t>Se evidencia que hay una mayor solicitud de </a:t>
          </a:r>
          <a:r>
            <a:rPr b="1" lang="en-US" sz="1600"/>
            <a:t>préstamos</a:t>
          </a:r>
          <a:r>
            <a:rPr b="1" lang="en-US" sz="1600"/>
            <a:t> en la franja de la tarde en un 66,28 %que </a:t>
          </a:r>
          <a:r>
            <a:rPr b="1" lang="en-US" sz="1600"/>
            <a:t>sería</a:t>
          </a:r>
          <a:r>
            <a:rPr b="1" lang="en-US" sz="1600"/>
            <a:t> 173 ejemplares de un total de 261 </a:t>
          </a:r>
          <a:r>
            <a:rPr b="1" lang="en-US" sz="1600"/>
            <a:t>más</a:t>
          </a:r>
          <a:r>
            <a:rPr b="1" lang="en-US" sz="1600"/>
            <a:t> que duplica a la franja de la tarde</a:t>
          </a:r>
          <a:endParaRPr b="1" sz="1600"/>
        </a:p>
      </xdr:txBody>
    </xdr:sp>
    <xdr:clientData fLocksWithSheet="0"/>
  </xdr:oneCellAnchor>
  <xdr:oneCellAnchor>
    <xdr:from>
      <xdr:col>28</xdr:col>
      <xdr:colOff>952500</xdr:colOff>
      <xdr:row>56</xdr:row>
      <xdr:rowOff>238125</xdr:rowOff>
    </xdr:from>
    <xdr:ext cx="4514850" cy="1438275"/>
    <xdr:sp>
      <xdr:nvSpPr>
        <xdr:cNvPr id="9" name="Shape 9"/>
        <xdr:cNvSpPr/>
      </xdr:nvSpPr>
      <xdr:spPr>
        <a:xfrm>
          <a:off x="1351525" y="1351600"/>
          <a:ext cx="5102700" cy="1626000"/>
        </a:xfrm>
        <a:prstGeom prst="roundRect">
          <a:avLst>
            <a:gd fmla="val 10692" name="adj"/>
          </a:avLst>
        </a:prstGeom>
        <a:solidFill>
          <a:srgbClr val="FFF2CC"/>
        </a:solid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just">
            <a:spcBef>
              <a:spcPts val="0"/>
            </a:spcBef>
            <a:spcAft>
              <a:spcPts val="0"/>
            </a:spcAft>
            <a:buNone/>
          </a:pPr>
          <a:r>
            <a:rPr b="1" lang="en-US" sz="1500"/>
            <a:t>5.- </a:t>
          </a:r>
          <a:r>
            <a:rPr b="1" lang="en-US" sz="1500"/>
            <a:t>Qué</a:t>
          </a:r>
          <a:r>
            <a:rPr b="1" lang="en-US" sz="1500"/>
            <a:t> </a:t>
          </a:r>
          <a:r>
            <a:rPr b="1" lang="en-US" sz="1500"/>
            <a:t>día</a:t>
          </a:r>
          <a:r>
            <a:rPr b="1" lang="en-US" sz="1500"/>
            <a:t> de la semana parece </a:t>
          </a:r>
          <a:r>
            <a:rPr b="1" lang="en-US" sz="1500"/>
            <a:t>más</a:t>
          </a:r>
          <a:r>
            <a:rPr b="1" lang="en-US" sz="1500"/>
            <a:t> popular para sacar libros?</a:t>
          </a:r>
          <a:endParaRPr b="1" sz="1500"/>
        </a:p>
        <a:p>
          <a:pPr indent="0" lvl="0" marL="0" rtl="0" algn="just">
            <a:spcBef>
              <a:spcPts val="0"/>
            </a:spcBef>
            <a:spcAft>
              <a:spcPts val="0"/>
            </a:spcAft>
            <a:buNone/>
          </a:pPr>
          <a:r>
            <a:t/>
          </a:r>
          <a:endParaRPr b="1" sz="1500"/>
        </a:p>
        <a:p>
          <a:pPr indent="0" lvl="0" marL="0" rtl="0" algn="just">
            <a:spcBef>
              <a:spcPts val="0"/>
            </a:spcBef>
            <a:spcAft>
              <a:spcPts val="0"/>
            </a:spcAft>
            <a:buNone/>
          </a:pPr>
          <a:r>
            <a:rPr b="1" lang="en-US" sz="1500"/>
            <a:t>Se evidencia que se </a:t>
          </a:r>
          <a:r>
            <a:rPr b="1" lang="en-US" sz="1500"/>
            <a:t>concentran</a:t>
          </a:r>
          <a:r>
            <a:rPr b="1" lang="en-US" sz="1500"/>
            <a:t> en los </a:t>
          </a:r>
          <a:r>
            <a:rPr b="1" lang="en-US" sz="1500"/>
            <a:t>días</a:t>
          </a:r>
          <a:r>
            <a:rPr b="1" lang="en-US" sz="1500"/>
            <a:t> martes 52 y domingos 52 sumando 104 el 39,85% . </a:t>
          </a:r>
          <a:r>
            <a:rPr b="1" lang="en-US" sz="1500"/>
            <a:t>Préstamos</a:t>
          </a:r>
          <a:r>
            <a:rPr b="1" lang="en-US" sz="1500"/>
            <a:t> de ejemplares</a:t>
          </a:r>
          <a:endParaRPr b="1" sz="1500"/>
        </a:p>
      </xdr:txBody>
    </xdr:sp>
    <xdr:clientData fLocksWithSheet="0"/>
  </xdr:oneCellAnchor>
  <xdr:oneCellAnchor>
    <xdr:from>
      <xdr:col>37</xdr:col>
      <xdr:colOff>371475</xdr:colOff>
      <xdr:row>15</xdr:row>
      <xdr:rowOff>276225</xdr:rowOff>
    </xdr:from>
    <xdr:ext cx="904875" cy="285750"/>
    <xdr:sp>
      <xdr:nvSpPr>
        <xdr:cNvPr id="10" name="Shape 10"/>
        <xdr:cNvSpPr/>
      </xdr:nvSpPr>
      <xdr:spPr>
        <a:xfrm>
          <a:off x="502800" y="584675"/>
          <a:ext cx="889500" cy="265800"/>
        </a:xfrm>
        <a:prstGeom prst="roundRect">
          <a:avLst>
            <a:gd fmla="val 16667" name="adj"/>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Tarde</a:t>
          </a:r>
          <a:endParaRPr sz="1400">
            <a:solidFill>
              <a:srgbClr val="FFFFFF"/>
            </a:solidFill>
          </a:endParaRPr>
        </a:p>
      </xdr:txBody>
    </xdr:sp>
    <xdr:clientData fLocksWithSheet="0"/>
  </xdr:oneCellAnchor>
  <xdr:oneCellAnchor>
    <xdr:from>
      <xdr:col>37</xdr:col>
      <xdr:colOff>371475</xdr:colOff>
      <xdr:row>14</xdr:row>
      <xdr:rowOff>219075</xdr:rowOff>
    </xdr:from>
    <xdr:ext cx="876300" cy="276225"/>
    <xdr:sp>
      <xdr:nvSpPr>
        <xdr:cNvPr id="11" name="Shape 11"/>
        <xdr:cNvSpPr/>
      </xdr:nvSpPr>
      <xdr:spPr>
        <a:xfrm>
          <a:off x="1249275" y="1055075"/>
          <a:ext cx="858900" cy="255600"/>
        </a:xfrm>
        <a:prstGeom prst="roundRect">
          <a:avLst>
            <a:gd fmla="val 16667" name="adj"/>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solidFill>
                <a:srgbClr val="FFFFFF"/>
              </a:solidFill>
            </a:rPr>
            <a:t>Mañana</a:t>
          </a:r>
          <a:endParaRPr sz="1400">
            <a:solidFill>
              <a:srgbClr val="FFFFFF"/>
            </a:solidFill>
          </a:endParaRPr>
        </a:p>
      </xdr:txBody>
    </xdr:sp>
    <xdr:clientData fLocksWithSheet="0"/>
  </xdr:oneCellAnchor>
  <xdr:oneCellAnchor>
    <xdr:from>
      <xdr:col>25</xdr:col>
      <xdr:colOff>228600</xdr:colOff>
      <xdr:row>117</xdr:row>
      <xdr:rowOff>219075</xdr:rowOff>
    </xdr:from>
    <xdr:ext cx="11125200" cy="419100"/>
    <xdr:sp>
      <xdr:nvSpPr>
        <xdr:cNvPr id="12" name="Shape 12"/>
        <xdr:cNvSpPr/>
      </xdr:nvSpPr>
      <xdr:spPr>
        <a:xfrm>
          <a:off x="185800" y="881225"/>
          <a:ext cx="6288900" cy="6441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highlight>
              <a:srgbClr val="FCFCFC"/>
            </a:highlight>
          </a:endParaRPr>
        </a:p>
      </xdr:txBody>
    </xdr:sp>
    <xdr:clientData fLocksWithSheet="0"/>
  </xdr:oneCellAnchor>
  <xdr:oneCellAnchor>
    <xdr:from>
      <xdr:col>25</xdr:col>
      <xdr:colOff>257175</xdr:colOff>
      <xdr:row>111</xdr:row>
      <xdr:rowOff>95250</xdr:rowOff>
    </xdr:from>
    <xdr:ext cx="11096625" cy="419100"/>
    <xdr:sp>
      <xdr:nvSpPr>
        <xdr:cNvPr id="13" name="Shape 13"/>
        <xdr:cNvSpPr/>
      </xdr:nvSpPr>
      <xdr:spPr>
        <a:xfrm>
          <a:off x="513025" y="1188000"/>
          <a:ext cx="5000400" cy="5421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28</xdr:col>
      <xdr:colOff>142875</xdr:colOff>
      <xdr:row>119</xdr:row>
      <xdr:rowOff>95250</xdr:rowOff>
    </xdr:from>
    <xdr:ext cx="1476375" cy="561975"/>
    <xdr:sp>
      <xdr:nvSpPr>
        <xdr:cNvPr id="14" name="Shape 14"/>
        <xdr:cNvSpPr/>
      </xdr:nvSpPr>
      <xdr:spPr>
        <a:xfrm>
          <a:off x="492575" y="1852650"/>
          <a:ext cx="1645800" cy="5757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88 - 33,72%</a:t>
          </a:r>
          <a:endParaRPr b="1" sz="1400"/>
        </a:p>
      </xdr:txBody>
    </xdr:sp>
    <xdr:clientData fLocksWithSheet="0"/>
  </xdr:oneCellAnchor>
  <xdr:oneCellAnchor>
    <xdr:from>
      <xdr:col>33</xdr:col>
      <xdr:colOff>457200</xdr:colOff>
      <xdr:row>119</xdr:row>
      <xdr:rowOff>114300</xdr:rowOff>
    </xdr:from>
    <xdr:ext cx="1476375" cy="561975"/>
    <xdr:sp>
      <xdr:nvSpPr>
        <xdr:cNvPr id="15" name="Shape 15"/>
        <xdr:cNvSpPr/>
      </xdr:nvSpPr>
      <xdr:spPr>
        <a:xfrm>
          <a:off x="492575" y="2568445"/>
          <a:ext cx="1645800" cy="623700"/>
        </a:xfrm>
        <a:prstGeom prst="roundRect">
          <a:avLst>
            <a:gd fmla="val 16667" name="adj"/>
          </a:avLst>
        </a:prstGeom>
        <a:solidFill>
          <a:srgbClr val="F4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173 - 66,28%</a:t>
          </a:r>
          <a:endParaRPr b="1" sz="1400"/>
        </a:p>
      </xdr:txBody>
    </xdr:sp>
    <xdr:clientData fLocksWithSheet="0"/>
  </xdr:oneCellAnchor>
  <xdr:oneCellAnchor>
    <xdr:from>
      <xdr:col>24</xdr:col>
      <xdr:colOff>733425</xdr:colOff>
      <xdr:row>96</xdr:row>
      <xdr:rowOff>161925</xdr:rowOff>
    </xdr:from>
    <xdr:ext cx="3162300" cy="2867025"/>
    <xdr:sp>
      <xdr:nvSpPr>
        <xdr:cNvPr id="16" name="Shape 16"/>
        <xdr:cNvSpPr/>
      </xdr:nvSpPr>
      <xdr:spPr>
        <a:xfrm>
          <a:off x="0" y="789200"/>
          <a:ext cx="3429000" cy="3088200"/>
        </a:xfrm>
        <a:prstGeom prst="roundRect">
          <a:avLst>
            <a:gd fmla="val 6348" name="adj"/>
          </a:avLst>
        </a:prstGeom>
        <a:solidFill>
          <a:srgbClr val="FFF2CC"/>
        </a:solid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just">
            <a:spcBef>
              <a:spcPts val="0"/>
            </a:spcBef>
            <a:spcAft>
              <a:spcPts val="0"/>
            </a:spcAft>
            <a:buNone/>
          </a:pPr>
          <a:r>
            <a:t/>
          </a:r>
          <a:endParaRPr b="1" sz="1350"/>
        </a:p>
        <a:p>
          <a:pPr indent="-314325" lvl="0" marL="457200" rtl="0" algn="just">
            <a:spcBef>
              <a:spcPts val="0"/>
            </a:spcBef>
            <a:spcAft>
              <a:spcPts val="0"/>
            </a:spcAft>
            <a:buSzPts val="1350"/>
            <a:buChar char="●"/>
          </a:pPr>
          <a:r>
            <a:rPr b="1" lang="en-US" sz="1350"/>
            <a:t>Los lunes y los sábados por la mañana no ha habido préstamos, ya que el 100% de los préstamos de esos días ha sido por la tarde.</a:t>
          </a:r>
          <a:endParaRPr b="1" sz="1350"/>
        </a:p>
        <a:p>
          <a:pPr indent="0" lvl="0" marL="0" rtl="0" algn="just">
            <a:spcBef>
              <a:spcPts val="0"/>
            </a:spcBef>
            <a:spcAft>
              <a:spcPts val="0"/>
            </a:spcAft>
            <a:buNone/>
          </a:pPr>
          <a:r>
            <a:rPr b="1" lang="en-US" sz="1350"/>
            <a:t> </a:t>
          </a:r>
          <a:endParaRPr b="1" sz="1350"/>
        </a:p>
        <a:p>
          <a:pPr indent="-314325" lvl="0" marL="457200" rtl="0" algn="just">
            <a:spcBef>
              <a:spcPts val="0"/>
            </a:spcBef>
            <a:spcAft>
              <a:spcPts val="0"/>
            </a:spcAft>
            <a:buSzPts val="1350"/>
            <a:buChar char="●"/>
          </a:pPr>
          <a:r>
            <a:rPr b="1" lang="en-US" sz="1350"/>
            <a:t>Los días que más libros se prestan son los domingos y los martes ( en conjunto suponen casi el 40%) y los que menos los lunes y sábados (16%)</a:t>
          </a:r>
          <a:endParaRPr b="1" sz="1350"/>
        </a:p>
        <a:p>
          <a:pPr indent="0" lvl="0" marL="457200" rtl="0" algn="just">
            <a:spcBef>
              <a:spcPts val="0"/>
            </a:spcBef>
            <a:spcAft>
              <a:spcPts val="0"/>
            </a:spcAft>
            <a:buNone/>
          </a:pPr>
          <a:r>
            <a:t/>
          </a:r>
          <a:endParaRPr b="1" sz="1350"/>
        </a:p>
      </xdr:txBody>
    </xdr:sp>
    <xdr:clientData fLocksWithSheet="0"/>
  </xdr:oneCellAnchor>
  <xdr:oneCellAnchor>
    <xdr:from>
      <xdr:col>52</xdr:col>
      <xdr:colOff>171450</xdr:colOff>
      <xdr:row>60</xdr:row>
      <xdr:rowOff>28575</xdr:rowOff>
    </xdr:from>
    <xdr:ext cx="4876800" cy="2400300"/>
    <xdr:pic>
      <xdr:nvPicPr>
        <xdr:cNvPr id="0" name="image1.png" title="Imagen"/>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809625</xdr:colOff>
      <xdr:row>4</xdr:row>
      <xdr:rowOff>38100</xdr:rowOff>
    </xdr:from>
    <xdr:ext cx="9372600" cy="38766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714375</xdr:colOff>
      <xdr:row>27</xdr:row>
      <xdr:rowOff>190500</xdr:rowOff>
    </xdr:from>
    <xdr:ext cx="9372600" cy="3876675"/>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742950</xdr:colOff>
      <xdr:row>4</xdr:row>
      <xdr:rowOff>152400</xdr:rowOff>
    </xdr:from>
    <xdr:ext cx="10534650" cy="654367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495300</xdr:colOff>
      <xdr:row>11</xdr:row>
      <xdr:rowOff>266700</xdr:rowOff>
    </xdr:from>
    <xdr:ext cx="3000375" cy="1857375"/>
    <xdr:pic>
      <xdr:nvPicPr>
        <xdr:cNvPr id="888679681" name="Chart15"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952500</xdr:colOff>
      <xdr:row>11</xdr:row>
      <xdr:rowOff>266700</xdr:rowOff>
    </xdr:from>
    <xdr:ext cx="2743200" cy="2343150"/>
    <xdr:graphicFrame>
      <xdr:nvGraphicFramePr>
        <xdr:cNvPr id="16" name="Chart 1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942975</xdr:colOff>
      <xdr:row>11</xdr:row>
      <xdr:rowOff>266700</xdr:rowOff>
    </xdr:from>
    <xdr:ext cx="3486150" cy="2162175"/>
    <xdr:pic>
      <xdr:nvPicPr>
        <xdr:cNvPr id="2004226814" name="Chart17"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457200</xdr:colOff>
      <xdr:row>194</xdr:row>
      <xdr:rowOff>19050</xdr:rowOff>
    </xdr:from>
    <xdr:ext cx="3086100" cy="1914525"/>
    <xdr:pic>
      <xdr:nvPicPr>
        <xdr:cNvPr id="162699895" name="Chart18"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952500</xdr:colOff>
      <xdr:row>194</xdr:row>
      <xdr:rowOff>19050</xdr:rowOff>
    </xdr:from>
    <xdr:ext cx="3038475" cy="1914525"/>
    <xdr:pic>
      <xdr:nvPicPr>
        <xdr:cNvPr id="1902621496" name="Chart19"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15</xdr:col>
      <xdr:colOff>752475</xdr:colOff>
      <xdr:row>209</xdr:row>
      <xdr:rowOff>190500</xdr:rowOff>
    </xdr:from>
    <xdr:ext cx="3486150" cy="2162175"/>
    <xdr:pic>
      <xdr:nvPicPr>
        <xdr:cNvPr id="1352746809" name="Chart20"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20</xdr:col>
      <xdr:colOff>38100</xdr:colOff>
      <xdr:row>209</xdr:row>
      <xdr:rowOff>142875</xdr:rowOff>
    </xdr:from>
    <xdr:ext cx="3314700" cy="2057400"/>
    <xdr:pic>
      <xdr:nvPicPr>
        <xdr:cNvPr id="824840430" name="Chart21" title="Gráfico">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19</xdr:col>
      <xdr:colOff>695325</xdr:colOff>
      <xdr:row>11</xdr:row>
      <xdr:rowOff>28575</xdr:rowOff>
    </xdr:from>
    <xdr:ext cx="5486400" cy="2581275"/>
    <xdr:sp>
      <xdr:nvSpPr>
        <xdr:cNvPr id="17" name="Shape 17"/>
        <xdr:cNvSpPr/>
      </xdr:nvSpPr>
      <xdr:spPr>
        <a:xfrm>
          <a:off x="1598425" y="3261050"/>
          <a:ext cx="7201500" cy="3354000"/>
        </a:xfrm>
        <a:prstGeom prst="roundRect">
          <a:avLst>
            <a:gd fmla="val 16667" name="adj"/>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Analizando los libros que no se han devuelto a tiempo vemos que la franja horaria es similar, por la mañana (46,7%) y por la tarde (53,3%).</a:t>
          </a:r>
          <a:endParaRPr sz="1400"/>
        </a:p>
        <a:p>
          <a:pPr indent="0" lvl="0" marL="0" rtl="0" algn="ctr">
            <a:spcBef>
              <a:spcPts val="0"/>
            </a:spcBef>
            <a:spcAft>
              <a:spcPts val="0"/>
            </a:spcAft>
            <a:buNone/>
          </a:pPr>
          <a:r>
            <a:rPr lang="en-US" sz="1400"/>
            <a:t>El día de la semana que más incidencia tiene es el domingo con un 26,7%; y los que menos son lunes y martes con tan solo un 6,7%.</a:t>
          </a:r>
          <a:endParaRPr sz="1400"/>
        </a:p>
        <a:p>
          <a:pPr indent="0" lvl="0" marL="0" rtl="0" algn="ctr">
            <a:spcBef>
              <a:spcPts val="0"/>
            </a:spcBef>
            <a:spcAft>
              <a:spcPts val="0"/>
            </a:spcAft>
            <a:buNone/>
          </a:pPr>
          <a:r>
            <a:rPr lang="en-US" sz="1400"/>
            <a:t>Las categorías de comic, infantil y novela gráfica no tienen reportes de entregas fuera de tiempo. Por el contrario, la categoría con mayor incidencia en retrasos es la ficción con un 40%.</a:t>
          </a:r>
          <a:endParaRPr sz="1400"/>
        </a:p>
        <a:p>
          <a:pPr indent="0" lvl="0" marL="0" rtl="0" algn="ctr">
            <a:spcBef>
              <a:spcPts val="0"/>
            </a:spcBef>
            <a:spcAft>
              <a:spcPts val="0"/>
            </a:spcAft>
            <a:buNone/>
          </a:pPr>
          <a:r>
            <a:rPr lang="en-US" sz="1400"/>
            <a:t>Los meses que acumulan más retrasos son enero y marzo con un 20%, viendo que el primer semestre del año es el que acumula más % de retrasos; destacando que los meses de junio y octubre no tienen retrasos.</a:t>
          </a:r>
          <a:endParaRPr sz="1400"/>
        </a:p>
        <a:p>
          <a:pPr indent="0" lvl="0" marL="0" rtl="0" algn="ctr">
            <a:spcBef>
              <a:spcPts val="0"/>
            </a:spcBef>
            <a:spcAft>
              <a:spcPts val="0"/>
            </a:spcAft>
            <a:buNone/>
          </a:pPr>
          <a:r>
            <a:rPr lang="en-US" sz="1400"/>
            <a:t>La duración de los prestamos de los libros entregados fuera de tiempo van desde los 15 hasta los 35 días</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14</xdr:row>
      <xdr:rowOff>9525</xdr:rowOff>
    </xdr:from>
    <xdr:ext cx="5715000" cy="3533775"/>
    <xdr:graphicFrame>
      <xdr:nvGraphicFramePr>
        <xdr:cNvPr id="22" name="Chart 2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27</xdr:col>
      <xdr:colOff>323850</xdr:colOff>
      <xdr:row>20</xdr:row>
      <xdr:rowOff>66675</xdr:rowOff>
    </xdr:from>
    <xdr:ext cx="6153150" cy="3810000"/>
    <xdr:graphicFrame>
      <xdr:nvGraphicFramePr>
        <xdr:cNvPr id="23" name="Chart 23"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27</xdr:col>
      <xdr:colOff>314325</xdr:colOff>
      <xdr:row>3</xdr:row>
      <xdr:rowOff>9525</xdr:rowOff>
    </xdr:from>
    <xdr:ext cx="6153150" cy="3810000"/>
    <xdr:graphicFrame>
      <xdr:nvGraphicFramePr>
        <xdr:cNvPr id="24" name="Chart 24"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65</xdr:col>
      <xdr:colOff>714375</xdr:colOff>
      <xdr:row>19</xdr:row>
      <xdr:rowOff>171450</xdr:rowOff>
    </xdr:from>
    <xdr:ext cx="5038725" cy="5514975"/>
    <xdr:sp>
      <xdr:nvSpPr>
        <xdr:cNvPr id="18" name="Shape 18"/>
        <xdr:cNvSpPr/>
      </xdr:nvSpPr>
      <xdr:spPr>
        <a:xfrm>
          <a:off x="1797125" y="270200"/>
          <a:ext cx="5022300" cy="5493900"/>
        </a:xfrm>
        <a:prstGeom prst="round2DiagRect">
          <a:avLst>
            <a:gd fmla="val 16667" name="adj1"/>
            <a:gd fmla="val 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Buenos días. Este proyecto lo hemos realizado entre Claudio, Diana, Eva, Fran y Sara. Hemos trabajado con un archivo que recoge información detallada sobre los préstamos realizados en una biblioteca. Cada registro incluye datos como la fecha del préstamo, la categoría del libro, el idioma, la duración del préstamo, si fue devuelto a tiempo, la franja horaria, el mes y el día de la semana. A partir de este conjunto de datos, hemos realizado un análisis conjunto con el objetivo de ayudar a la biblioteca a comprender mejor los hábitos de sus usuarios y detectar oportunidades de mejora en sus servicios. En esta presentación compartiremos los distintos hallazgos obtenidos por el equipo a partir de estas variables.</a:t>
          </a:r>
          <a:endParaRPr sz="1400"/>
        </a:p>
        <a:p>
          <a:pPr indent="0" lvl="0" marL="0" rtl="0" algn="ctr">
            <a:spcBef>
              <a:spcPts val="0"/>
            </a:spcBef>
            <a:spcAft>
              <a:spcPts val="0"/>
            </a:spcAft>
            <a:buNone/>
          </a:pPr>
          <a:r>
            <a:t/>
          </a:r>
          <a:endParaRPr sz="1400"/>
        </a:p>
        <a:p>
          <a:pPr indent="0" lvl="0" marL="0" rtl="0" algn="ctr">
            <a:spcBef>
              <a:spcPts val="0"/>
            </a:spcBef>
            <a:spcAft>
              <a:spcPts val="0"/>
            </a:spcAft>
            <a:buNone/>
          </a:pPr>
          <a:r>
            <a:rPr lang="en-US" sz="1400"/>
            <a:t>Para empezar, hicimos una revisión de los datos para validar que no hubiera ninguno erroneo ni datos nulos. </a:t>
          </a:r>
          <a:endParaRPr sz="1400"/>
        </a:p>
        <a:p>
          <a:pPr indent="0" lvl="0" marL="0" rtl="0" algn="ctr">
            <a:spcBef>
              <a:spcPts val="0"/>
            </a:spcBef>
            <a:spcAft>
              <a:spcPts val="0"/>
            </a:spcAft>
            <a:buNone/>
          </a:pPr>
          <a:r>
            <a:t/>
          </a:r>
          <a:endParaRPr sz="1400"/>
        </a:p>
        <a:p>
          <a:pPr indent="0" lvl="0" marL="0" rtl="0" algn="ctr">
            <a:spcBef>
              <a:spcPts val="0"/>
            </a:spcBef>
            <a:spcAft>
              <a:spcPts val="0"/>
            </a:spcAft>
            <a:buNone/>
          </a:pPr>
          <a:r>
            <a:rPr lang="en-US" sz="1400"/>
            <a:t>A continuación, hicimos una exploración inicial, calculando los datos básicos, indicadores sencillos y graficos relevantes. </a:t>
          </a:r>
          <a:endParaRPr sz="1400"/>
        </a:p>
        <a:p>
          <a:pPr indent="0" lvl="0" marL="0" rtl="0" algn="ctr">
            <a:spcBef>
              <a:spcPts val="0"/>
            </a:spcBef>
            <a:spcAft>
              <a:spcPts val="0"/>
            </a:spcAft>
            <a:buNone/>
          </a:pPr>
          <a:r>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95250</xdr:colOff>
      <xdr:row>9</xdr:row>
      <xdr:rowOff>209550</xdr:rowOff>
    </xdr:from>
    <xdr:ext cx="5048250" cy="3124200"/>
    <xdr:graphicFrame>
      <xdr:nvGraphicFramePr>
        <xdr:cNvPr id="25" name="Chart 2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104775</xdr:colOff>
      <xdr:row>36</xdr:row>
      <xdr:rowOff>180975</xdr:rowOff>
    </xdr:from>
    <xdr:ext cx="5715000" cy="3533775"/>
    <xdr:graphicFrame>
      <xdr:nvGraphicFramePr>
        <xdr:cNvPr id="26" name="Chart 2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533400</xdr:colOff>
      <xdr:row>22</xdr:row>
      <xdr:rowOff>228600</xdr:rowOff>
    </xdr:from>
    <xdr:ext cx="5715000" cy="3533775"/>
    <xdr:graphicFrame>
      <xdr:nvGraphicFramePr>
        <xdr:cNvPr id="27" name="Chart 27"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942975</xdr:colOff>
      <xdr:row>40</xdr:row>
      <xdr:rowOff>0</xdr:rowOff>
    </xdr:from>
    <xdr:ext cx="5715000" cy="3533775"/>
    <xdr:graphicFrame>
      <xdr:nvGraphicFramePr>
        <xdr:cNvPr id="28" name="Chart 2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409575</xdr:colOff>
      <xdr:row>30</xdr:row>
      <xdr:rowOff>266700</xdr:rowOff>
    </xdr:from>
    <xdr:ext cx="5715000" cy="3533775"/>
    <xdr:graphicFrame>
      <xdr:nvGraphicFramePr>
        <xdr:cNvPr id="29" name="Chart 2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28575</xdr:colOff>
      <xdr:row>1</xdr:row>
      <xdr:rowOff>-38100</xdr:rowOff>
    </xdr:from>
    <xdr:ext cx="3438525" cy="2705100"/>
    <xdr:sp>
      <xdr:nvSpPr>
        <xdr:cNvPr id="19" name="Shape 19"/>
        <xdr:cNvSpPr/>
      </xdr:nvSpPr>
      <xdr:spPr>
        <a:xfrm>
          <a:off x="2271625" y="1651175"/>
          <a:ext cx="4143000" cy="3252300"/>
        </a:xfrm>
        <a:prstGeom prst="lef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latin typeface="Merriweather"/>
              <a:ea typeface="Merriweather"/>
              <a:cs typeface="Merriweather"/>
              <a:sym typeface="Merriweather"/>
            </a:rPr>
            <a:t>CONCLUSION 1: A partir de junio, los prestamos caen, de una media de 22,5 libros prestados al mes en el primer semestre a una media de 15,5 libros al mes en el segundo semestre. Es decir, caen los prestamos aproximadamente un 30%.</a:t>
          </a:r>
          <a:endParaRPr sz="1300">
            <a:latin typeface="Merriweather"/>
            <a:ea typeface="Merriweather"/>
            <a:cs typeface="Merriweather"/>
            <a:sym typeface="Merriweather"/>
          </a:endParaRPr>
        </a:p>
      </xdr:txBody>
    </xdr:sp>
    <xdr:clientData fLocksWithSheet="0"/>
  </xdr:oneCellAnchor>
  <xdr:oneCellAnchor>
    <xdr:from>
      <xdr:col>16</xdr:col>
      <xdr:colOff>952500</xdr:colOff>
      <xdr:row>22</xdr:row>
      <xdr:rowOff>228600</xdr:rowOff>
    </xdr:from>
    <xdr:ext cx="3295650" cy="2209800"/>
    <xdr:sp>
      <xdr:nvSpPr>
        <xdr:cNvPr id="20" name="Shape 20"/>
        <xdr:cNvSpPr/>
      </xdr:nvSpPr>
      <xdr:spPr>
        <a:xfrm>
          <a:off x="2281625" y="2481775"/>
          <a:ext cx="4353000" cy="2912100"/>
        </a:xfrm>
        <a:prstGeom prst="leftArrow">
          <a:avLst>
            <a:gd fmla="val 50000" name="adj1"/>
            <a:gd fmla="val 5000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Merriweather"/>
              <a:ea typeface="Merriweather"/>
              <a:cs typeface="Merriweather"/>
              <a:sym typeface="Merriweather"/>
            </a:rPr>
            <a:t>CONCLUSION 2: Hasta mayo, la gente iba a la biblioteca todos los días de la semana. A partir de junio, todos los meses tienen dias de la semana en los que no se realizan prestamos. </a:t>
          </a:r>
          <a:endParaRPr sz="1400">
            <a:latin typeface="Merriweather"/>
            <a:ea typeface="Merriweather"/>
            <a:cs typeface="Merriweather"/>
            <a:sym typeface="Merriweather"/>
          </a:endParaRPr>
        </a:p>
      </xdr:txBody>
    </xdr:sp>
    <xdr:clientData fLocksWithSheet="0"/>
  </xdr:oneCellAnchor>
  <xdr:oneCellAnchor>
    <xdr:from>
      <xdr:col>10</xdr:col>
      <xdr:colOff>704850</xdr:colOff>
      <xdr:row>34</xdr:row>
      <xdr:rowOff>57150</xdr:rowOff>
    </xdr:from>
    <xdr:ext cx="8724900" cy="1438275"/>
    <xdr:grpSp>
      <xdr:nvGrpSpPr>
        <xdr:cNvPr id="2" name="Shape 2" title="Dibujo"/>
        <xdr:cNvGrpSpPr/>
      </xdr:nvGrpSpPr>
      <xdr:grpSpPr>
        <a:xfrm>
          <a:off x="1280950" y="2326750"/>
          <a:ext cx="7735375" cy="2901900"/>
          <a:chOff x="1280950" y="2326750"/>
          <a:chExt cx="7735375" cy="2901900"/>
        </a:xfrm>
      </xdr:grpSpPr>
      <xdr:sp>
        <xdr:nvSpPr>
          <xdr:cNvPr id="21" name="Shape 21"/>
          <xdr:cNvSpPr/>
        </xdr:nvSpPr>
        <xdr:spPr>
          <a:xfrm>
            <a:off x="6344525" y="3302350"/>
            <a:ext cx="2671800" cy="950700"/>
          </a:xfrm>
          <a:prstGeom prst="leftUpArrow">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2" name="Shape 22"/>
          <xdr:cNvSpPr/>
        </xdr:nvSpPr>
        <xdr:spPr>
          <a:xfrm rot="5400000">
            <a:off x="1280950" y="2326750"/>
            <a:ext cx="960600" cy="2901900"/>
          </a:xfrm>
          <a:prstGeom prst="leftUpArrow">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3" name="Shape 23"/>
          <xdr:cNvSpPr/>
        </xdr:nvSpPr>
        <xdr:spPr>
          <a:xfrm>
            <a:off x="3322350" y="3272325"/>
            <a:ext cx="2932200" cy="14211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latin typeface="Merriweather"/>
                <a:ea typeface="Merriweather"/>
                <a:cs typeface="Merriweather"/>
                <a:sym typeface="Merriweather"/>
              </a:rPr>
              <a:t>CONCLUSION 3: A partir de junio, la gente deja de pedir prestamos en la biblioteca los lunes y los sabados.</a:t>
            </a:r>
            <a:r>
              <a:rPr lang="en-US" sz="1400">
                <a:latin typeface="Merriweather"/>
                <a:ea typeface="Merriweather"/>
                <a:cs typeface="Merriweather"/>
                <a:sym typeface="Merriweather"/>
              </a:rPr>
              <a:t> </a:t>
            </a:r>
            <a:endParaRPr sz="1400">
              <a:latin typeface="Merriweather"/>
              <a:ea typeface="Merriweather"/>
              <a:cs typeface="Merriweather"/>
              <a:sym typeface="Merriweather"/>
            </a:endParaRPr>
          </a:p>
          <a:p>
            <a:pPr indent="0" lvl="0" marL="0" rtl="0" algn="ctr">
              <a:spcBef>
                <a:spcPts val="0"/>
              </a:spcBef>
              <a:spcAft>
                <a:spcPts val="0"/>
              </a:spcAft>
              <a:buNone/>
            </a:pPr>
            <a:r>
              <a:t/>
            </a:r>
            <a:endParaRPr sz="1400">
              <a:latin typeface="Merriweather"/>
              <a:ea typeface="Merriweather"/>
              <a:cs typeface="Merriweather"/>
              <a:sym typeface="Merriweather"/>
            </a:endParaRPr>
          </a:p>
        </xdr:txBody>
      </xdr: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143</xdr:row>
      <xdr:rowOff>47625</xdr:rowOff>
    </xdr:from>
    <xdr:ext cx="4410075" cy="2695575"/>
    <xdr:graphicFrame>
      <xdr:nvGraphicFramePr>
        <xdr:cNvPr id="30" name="Chart 30"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828675</xdr:colOff>
      <xdr:row>161</xdr:row>
      <xdr:rowOff>76200</xdr:rowOff>
    </xdr:from>
    <xdr:ext cx="3533775" cy="2305050"/>
    <xdr:pic>
      <xdr:nvPicPr>
        <xdr:cNvPr id="1753842672" name="Chart31"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933450</xdr:colOff>
      <xdr:row>260</xdr:row>
      <xdr:rowOff>95250</xdr:rowOff>
    </xdr:from>
    <xdr:ext cx="7248525" cy="4476750"/>
    <xdr:graphicFrame>
      <xdr:nvGraphicFramePr>
        <xdr:cNvPr id="32" name="Chart 32"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209550</xdr:colOff>
      <xdr:row>126</xdr:row>
      <xdr:rowOff>66675</xdr:rowOff>
    </xdr:from>
    <xdr:ext cx="5219700" cy="3228975"/>
    <xdr:graphicFrame>
      <xdr:nvGraphicFramePr>
        <xdr:cNvPr id="33" name="Chart 33"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114300</xdr:colOff>
      <xdr:row>181</xdr:row>
      <xdr:rowOff>142875</xdr:rowOff>
    </xdr:from>
    <xdr:ext cx="5524500" cy="3943350"/>
    <xdr:graphicFrame>
      <xdr:nvGraphicFramePr>
        <xdr:cNvPr id="34" name="Chart 34"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428625</xdr:colOff>
      <xdr:row>202</xdr:row>
      <xdr:rowOff>85725</xdr:rowOff>
    </xdr:from>
    <xdr:ext cx="5438775" cy="3362325"/>
    <xdr:graphicFrame>
      <xdr:nvGraphicFramePr>
        <xdr:cNvPr id="35" name="Chart 35"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4</xdr:col>
      <xdr:colOff>152400</xdr:colOff>
      <xdr:row>202</xdr:row>
      <xdr:rowOff>85725</xdr:rowOff>
    </xdr:from>
    <xdr:ext cx="5438775" cy="3362325"/>
    <xdr:graphicFrame>
      <xdr:nvGraphicFramePr>
        <xdr:cNvPr id="36" name="Chart 36"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4</xdr:col>
      <xdr:colOff>838200</xdr:colOff>
      <xdr:row>229</xdr:row>
      <xdr:rowOff>190500</xdr:rowOff>
    </xdr:from>
    <xdr:ext cx="3629025" cy="2247900"/>
    <xdr:graphicFrame>
      <xdr:nvGraphicFramePr>
        <xdr:cNvPr id="37" name="Chart 37"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1057275</xdr:colOff>
      <xdr:row>66</xdr:row>
      <xdr:rowOff>123825</xdr:rowOff>
    </xdr:from>
    <xdr:ext cx="3486150" cy="2162175"/>
    <xdr:pic>
      <xdr:nvPicPr>
        <xdr:cNvPr id="1491208529" name="Chart38" title="Gráfico">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1381125</xdr:colOff>
      <xdr:row>67</xdr:row>
      <xdr:rowOff>47625</xdr:rowOff>
    </xdr:from>
    <xdr:ext cx="3038475" cy="1914525"/>
    <xdr:pic>
      <xdr:nvPicPr>
        <xdr:cNvPr id="803379327" name="Chart39" title="Gráfico">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1057275</xdr:colOff>
      <xdr:row>76</xdr:row>
      <xdr:rowOff>161925</xdr:rowOff>
    </xdr:from>
    <xdr:ext cx="3086100" cy="1914525"/>
    <xdr:pic>
      <xdr:nvPicPr>
        <xdr:cNvPr id="1094080288" name="Chart40" title="Gráfico">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1752600</xdr:colOff>
      <xdr:row>74</xdr:row>
      <xdr:rowOff>95250</xdr:rowOff>
    </xdr:from>
    <xdr:ext cx="2562225" cy="2162175"/>
    <xdr:graphicFrame>
      <xdr:nvGraphicFramePr>
        <xdr:cNvPr id="41" name="Chart 41" title="Gráfico"/>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0</xdr:colOff>
      <xdr:row>130</xdr:row>
      <xdr:rowOff>171450</xdr:rowOff>
    </xdr:from>
    <xdr:ext cx="4743450" cy="1495425"/>
    <xdr:sp>
      <xdr:nvSpPr>
        <xdr:cNvPr id="24" name="Shape 24"/>
        <xdr:cNvSpPr txBox="1"/>
      </xdr:nvSpPr>
      <xdr:spPr>
        <a:xfrm>
          <a:off x="2120125" y="893050"/>
          <a:ext cx="4741200" cy="1477500"/>
        </a:xfrm>
        <a:prstGeom prst="rect">
          <a:avLst/>
        </a:prstGeom>
        <a:solidFill>
          <a:srgbClr val="EA9999"/>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Los consumidores de ficción son los que más adquieren los libros por las tardes seguidos de los de género infantil. Por el contrario, los de divulgación, poesía y novela gráfica se adquieren por las mañanas en su mayoría. Aunque la tendencia general es que, el 66% de los préstamos se obtienen por las tardes.</a:t>
          </a:r>
          <a:endParaRPr sz="1400"/>
        </a:p>
      </xdr:txBody>
    </xdr:sp>
    <xdr:clientData fLocksWithSheet="0"/>
  </xdr:oneCellAnchor>
  <xdr:oneCellAnchor>
    <xdr:from>
      <xdr:col>0</xdr:col>
      <xdr:colOff>0</xdr:colOff>
      <xdr:row>143</xdr:row>
      <xdr:rowOff>142875</xdr:rowOff>
    </xdr:from>
    <xdr:ext cx="5524500" cy="1704975"/>
    <xdr:sp>
      <xdr:nvSpPr>
        <xdr:cNvPr id="25" name="Shape 25"/>
        <xdr:cNvSpPr txBox="1"/>
      </xdr:nvSpPr>
      <xdr:spPr>
        <a:xfrm>
          <a:off x="1220250" y="882825"/>
          <a:ext cx="5501400" cy="1689000"/>
        </a:xfrm>
        <a:prstGeom prst="rect">
          <a:avLst/>
        </a:prstGeom>
        <a:solidFill>
          <a:srgbClr val="EA9999"/>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Los libros de poesía son los que más tardan en devolverse, 30 días frente a los 7 que tardan en devolverse los cómics. Es llamativo que, los cómics siempre se devuelven en 7 días, en el 100% de las veces. También vemos que los de poesía tardan más en devolverse incluso que los de divulgación o ensayo, que, generalmente, son libros más extensos.</a:t>
          </a:r>
          <a:endParaRPr sz="1400"/>
        </a:p>
      </xdr:txBody>
    </xdr:sp>
    <xdr:clientData fLocksWithSheet="0"/>
  </xdr:oneCellAnchor>
  <xdr:oneCellAnchor>
    <xdr:from>
      <xdr:col>0</xdr:col>
      <xdr:colOff>390525</xdr:colOff>
      <xdr:row>156</xdr:row>
      <xdr:rowOff>104775</xdr:rowOff>
    </xdr:from>
    <xdr:ext cx="4410075" cy="990600"/>
    <xdr:sp>
      <xdr:nvSpPr>
        <xdr:cNvPr id="26" name="Shape 26"/>
        <xdr:cNvSpPr txBox="1"/>
      </xdr:nvSpPr>
      <xdr:spPr>
        <a:xfrm>
          <a:off x="2140575" y="402200"/>
          <a:ext cx="4386900" cy="971400"/>
        </a:xfrm>
        <a:prstGeom prst="rect">
          <a:avLst/>
        </a:prstGeom>
        <a:solidFill>
          <a:srgbClr val="EA9999"/>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La Categoría de libros de mayor interés son los de ficción (39,46%) ,que, sumado con los de “infantil”, representan el 60,53% de los préstamos.</a:t>
          </a:r>
          <a:endParaRPr sz="1400"/>
        </a:p>
        <a:p>
          <a:pPr indent="0" lvl="0" marL="0" rtl="0" algn="l">
            <a:spcBef>
              <a:spcPts val="0"/>
            </a:spcBef>
            <a:spcAft>
              <a:spcPts val="0"/>
            </a:spcAft>
            <a:buNone/>
          </a:pPr>
          <a:r>
            <a:t/>
          </a:r>
          <a:endParaRPr sz="1400"/>
        </a:p>
      </xdr:txBody>
    </xdr:sp>
    <xdr:clientData fLocksWithSheet="0"/>
  </xdr:oneCellAnchor>
  <xdr:oneCellAnchor>
    <xdr:from>
      <xdr:col>1</xdr:col>
      <xdr:colOff>1600200</xdr:colOff>
      <xdr:row>253</xdr:row>
      <xdr:rowOff>133350</xdr:rowOff>
    </xdr:from>
    <xdr:ext cx="4752975" cy="1381125"/>
    <xdr:sp>
      <xdr:nvSpPr>
        <xdr:cNvPr id="27" name="Shape 27"/>
        <xdr:cNvSpPr txBox="1"/>
      </xdr:nvSpPr>
      <xdr:spPr>
        <a:xfrm>
          <a:off x="820575" y="960675"/>
          <a:ext cx="4733400" cy="1361100"/>
        </a:xfrm>
        <a:prstGeom prst="rect">
          <a:avLst/>
        </a:prstGeom>
        <a:solidFill>
          <a:srgbClr val="D9EAD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300"/>
            <a:t>CONCLUSION 1: A partir de junio, los prestamos caen, de una media de 22,5 libros prestados al mes en el primer semestre a una media de 15,5 libros al mes en el segundo semestre. Es decir, caen los prestamos aproximadamente un 30%.</a:t>
          </a:r>
          <a:endParaRPr sz="1400"/>
        </a:p>
      </xdr:txBody>
    </xdr:sp>
    <xdr:clientData fLocksWithSheet="0"/>
  </xdr:oneCellAnchor>
  <xdr:oneCellAnchor>
    <xdr:from>
      <xdr:col>5</xdr:col>
      <xdr:colOff>962025</xdr:colOff>
      <xdr:row>265</xdr:row>
      <xdr:rowOff>38100</xdr:rowOff>
    </xdr:from>
    <xdr:ext cx="5391150" cy="1181100"/>
    <xdr:sp>
      <xdr:nvSpPr>
        <xdr:cNvPr id="28" name="Shape 28"/>
        <xdr:cNvSpPr txBox="1"/>
      </xdr:nvSpPr>
      <xdr:spPr>
        <a:xfrm>
          <a:off x="1260900" y="1451025"/>
          <a:ext cx="5373900" cy="1160700"/>
        </a:xfrm>
        <a:prstGeom prst="rect">
          <a:avLst/>
        </a:prstGeom>
        <a:solidFill>
          <a:srgbClr val="D9EAD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CONCLUSION 2: Hasta mayo, la gente iba a la biblioteca todos los días de la semana. A partir de junio, todos los meses tienen dias de la semana en los que no se realizan prestamos.</a:t>
          </a:r>
          <a:r>
            <a:rPr lang="en-US" sz="1400">
              <a:latin typeface="Merriweather"/>
              <a:ea typeface="Merriweather"/>
              <a:cs typeface="Merriweather"/>
              <a:sym typeface="Merriweather"/>
            </a:rPr>
            <a:t> </a:t>
          </a:r>
          <a:endParaRPr sz="1400"/>
        </a:p>
      </xdr:txBody>
    </xdr:sp>
    <xdr:clientData fLocksWithSheet="0"/>
  </xdr:oneCellAnchor>
  <xdr:oneCellAnchor>
    <xdr:from>
      <xdr:col>5</xdr:col>
      <xdr:colOff>962025</xdr:colOff>
      <xdr:row>273</xdr:row>
      <xdr:rowOff>95250</xdr:rowOff>
    </xdr:from>
    <xdr:ext cx="5591175" cy="885825"/>
    <xdr:sp>
      <xdr:nvSpPr>
        <xdr:cNvPr id="29" name="Shape 29"/>
        <xdr:cNvSpPr txBox="1"/>
      </xdr:nvSpPr>
      <xdr:spPr>
        <a:xfrm>
          <a:off x="1360950" y="1431025"/>
          <a:ext cx="5574000" cy="870600"/>
        </a:xfrm>
        <a:prstGeom prst="rect">
          <a:avLst/>
        </a:prstGeom>
        <a:solidFill>
          <a:srgbClr val="D9EAD3"/>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CONCLUSION 3: A partir de junio, la gente deja de pedir prestamos en la biblioteca los lunes y los sabados.</a:t>
          </a:r>
          <a:endParaRPr sz="1400"/>
        </a:p>
      </xdr:txBody>
    </xdr:sp>
    <xdr:clientData fLocksWithSheet="0"/>
  </xdr:oneCellAnchor>
  <xdr:oneCellAnchor>
    <xdr:from>
      <xdr:col>9</xdr:col>
      <xdr:colOff>971550</xdr:colOff>
      <xdr:row>42</xdr:row>
      <xdr:rowOff>57150</xdr:rowOff>
    </xdr:from>
    <xdr:ext cx="3848100" cy="847725"/>
    <xdr:sp>
      <xdr:nvSpPr>
        <xdr:cNvPr id="30" name="Shape 30"/>
        <xdr:cNvSpPr/>
      </xdr:nvSpPr>
      <xdr:spPr>
        <a:xfrm>
          <a:off x="3116925" y="875625"/>
          <a:ext cx="3832800" cy="8256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Equipo 4: Diana, Eva, Sara, Claudio y </a:t>
          </a:r>
          <a:r>
            <a:rPr lang="en-US" sz="1400"/>
            <a:t>Fran</a:t>
          </a:r>
          <a:endParaRPr sz="1400"/>
        </a:p>
      </xdr:txBody>
    </xdr:sp>
    <xdr:clientData fLocksWithSheet="0"/>
  </xdr:oneCellAnchor>
  <xdr:oneCellAnchor>
    <xdr:from>
      <xdr:col>10</xdr:col>
      <xdr:colOff>9525</xdr:colOff>
      <xdr:row>47</xdr:row>
      <xdr:rowOff>9525</xdr:rowOff>
    </xdr:from>
    <xdr:ext cx="4914900" cy="885825"/>
    <xdr:sp>
      <xdr:nvSpPr>
        <xdr:cNvPr id="31" name="Shape 31"/>
        <xdr:cNvSpPr/>
      </xdr:nvSpPr>
      <xdr:spPr>
        <a:xfrm>
          <a:off x="2138500" y="2405300"/>
          <a:ext cx="4896000" cy="8658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Presentación del trabajo realizado sobre el dataset de los préstamos de una biblioteca </a:t>
          </a:r>
          <a:endParaRPr sz="1400"/>
        </a:p>
      </xdr:txBody>
    </xdr:sp>
    <xdr:clientData fLocksWithSheet="0"/>
  </xdr:oneCellAnchor>
  <xdr:oneCellAnchor>
    <xdr:from>
      <xdr:col>9</xdr:col>
      <xdr:colOff>971550</xdr:colOff>
      <xdr:row>51</xdr:row>
      <xdr:rowOff>142875</xdr:rowOff>
    </xdr:from>
    <xdr:ext cx="3543300" cy="685800"/>
    <xdr:sp>
      <xdr:nvSpPr>
        <xdr:cNvPr id="32" name="Shape 32"/>
        <xdr:cNvSpPr/>
      </xdr:nvSpPr>
      <xdr:spPr>
        <a:xfrm>
          <a:off x="3233125" y="1698775"/>
          <a:ext cx="3527700" cy="6666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Carácteristicas del dataset. Análisis exploratorio</a:t>
          </a:r>
          <a:endParaRPr sz="1400"/>
        </a:p>
      </xdr:txBody>
    </xdr:sp>
    <xdr:clientData fLocksWithSheet="0"/>
  </xdr:oneCellAnchor>
  <xdr:oneCellAnchor>
    <xdr:from>
      <xdr:col>10</xdr:col>
      <xdr:colOff>9525</xdr:colOff>
      <xdr:row>54</xdr:row>
      <xdr:rowOff>266700</xdr:rowOff>
    </xdr:from>
    <xdr:ext cx="3952875" cy="733425"/>
    <xdr:sp>
      <xdr:nvSpPr>
        <xdr:cNvPr id="33" name="Shape 33"/>
        <xdr:cNvSpPr/>
      </xdr:nvSpPr>
      <xdr:spPr>
        <a:xfrm>
          <a:off x="3322675" y="982300"/>
          <a:ext cx="3932100" cy="716400"/>
        </a:xfrm>
        <a:prstGeom prst="rect">
          <a:avLst/>
        </a:prstGeom>
        <a:solidFill>
          <a:srgbClr val="B6D7A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Localización de falta de datos, datos nulos…</a:t>
          </a:r>
          <a:endParaRPr sz="1400"/>
        </a:p>
      </xdr:txBody>
    </xdr:sp>
    <xdr:clientData fLocksWithSheet="0"/>
  </xdr:oneCellAnchor>
  <xdr:oneCellAnchor>
    <xdr:from>
      <xdr:col>0</xdr:col>
      <xdr:colOff>200025</xdr:colOff>
      <xdr:row>102</xdr:row>
      <xdr:rowOff>85725</xdr:rowOff>
    </xdr:from>
    <xdr:ext cx="8277225" cy="828675"/>
    <xdr:sp>
      <xdr:nvSpPr>
        <xdr:cNvPr id="34" name="Shape 34"/>
        <xdr:cNvSpPr/>
      </xdr:nvSpPr>
      <xdr:spPr>
        <a:xfrm>
          <a:off x="2367375" y="1818200"/>
          <a:ext cx="8259300" cy="8061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En relación al total de libros prestados en cada franja horaria, se observa que se producen más retrasos en el cómputo anual del turno de mañana (8%) respecto al de la tarde (4,6 %)</a:t>
          </a:r>
          <a:endParaRPr sz="1600"/>
        </a:p>
      </xdr:txBody>
    </xdr:sp>
    <xdr:clientData fLocksWithSheet="0"/>
  </xdr:oneCellAnchor>
  <xdr:oneCellAnchor>
    <xdr:from>
      <xdr:col>2</xdr:col>
      <xdr:colOff>133350</xdr:colOff>
      <xdr:row>109</xdr:row>
      <xdr:rowOff>114300</xdr:rowOff>
    </xdr:from>
    <xdr:ext cx="4705350" cy="914400"/>
    <xdr:sp>
      <xdr:nvSpPr>
        <xdr:cNvPr id="35" name="Shape 35"/>
        <xdr:cNvSpPr/>
      </xdr:nvSpPr>
      <xdr:spPr>
        <a:xfrm>
          <a:off x="2797375" y="1666825"/>
          <a:ext cx="4686300" cy="895500"/>
        </a:xfrm>
        <a:prstGeom prst="rect">
          <a:avLst/>
        </a:prstGeom>
        <a:solidFill>
          <a:srgbClr val="D9EAD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En relación a la franja horaria, se producen el doble de préstamos en el turno de tarde (66,28%), respecto al de la mañana (33,72%)</a:t>
          </a:r>
          <a:endParaRPr sz="1400"/>
        </a:p>
      </xdr:txBody>
    </xdr:sp>
    <xdr:clientData fLocksWithSheet="0"/>
  </xdr:oneCellAnchor>
  <xdr:oneCellAnchor>
    <xdr:from>
      <xdr:col>1</xdr:col>
      <xdr:colOff>847725</xdr:colOff>
      <xdr:row>186</xdr:row>
      <xdr:rowOff>38100</xdr:rowOff>
    </xdr:from>
    <xdr:ext cx="3362325" cy="2543175"/>
    <xdr:sp>
      <xdr:nvSpPr>
        <xdr:cNvPr id="36" name="Shape 36"/>
        <xdr:cNvSpPr/>
      </xdr:nvSpPr>
      <xdr:spPr>
        <a:xfrm>
          <a:off x="894625" y="1035300"/>
          <a:ext cx="3343800" cy="2520300"/>
        </a:xfrm>
        <a:prstGeom prst="roundRect">
          <a:avLst>
            <a:gd fmla="val 16667" name="adj"/>
          </a:avLst>
        </a:prstGeom>
        <a:solidFill>
          <a:srgbClr val="FFE5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500"/>
            <a:t>Se evidencia que se concentran </a:t>
          </a:r>
          <a:endParaRPr sz="1500"/>
        </a:p>
        <a:p>
          <a:pPr indent="0" lvl="0" marL="0" rtl="0" algn="ctr">
            <a:spcBef>
              <a:spcPts val="0"/>
            </a:spcBef>
            <a:spcAft>
              <a:spcPts val="0"/>
            </a:spcAft>
            <a:buNone/>
          </a:pPr>
          <a:r>
            <a:rPr lang="en-US" sz="1500"/>
            <a:t>en los días martes 52 y domingos 52 </a:t>
          </a:r>
          <a:endParaRPr sz="1500"/>
        </a:p>
        <a:p>
          <a:pPr indent="0" lvl="0" marL="0" rtl="0" algn="ctr">
            <a:spcBef>
              <a:spcPts val="0"/>
            </a:spcBef>
            <a:spcAft>
              <a:spcPts val="0"/>
            </a:spcAft>
            <a:buNone/>
          </a:pPr>
          <a:r>
            <a:rPr lang="en-US" sz="1500"/>
            <a:t>sumando 104 el 39,85% de los </a:t>
          </a:r>
          <a:endParaRPr sz="1500"/>
        </a:p>
        <a:p>
          <a:pPr indent="0" lvl="0" marL="0" rtl="0" algn="ctr">
            <a:spcBef>
              <a:spcPts val="0"/>
            </a:spcBef>
            <a:spcAft>
              <a:spcPts val="0"/>
            </a:spcAft>
            <a:buNone/>
          </a:pPr>
          <a:r>
            <a:rPr lang="en-US" sz="1500"/>
            <a:t>préstamos de ejemplares</a:t>
          </a:r>
          <a:endParaRPr sz="1400"/>
        </a:p>
      </xdr:txBody>
    </xdr:sp>
    <xdr:clientData fLocksWithSheet="0"/>
  </xdr:oneCellAnchor>
  <xdr:oneCellAnchor>
    <xdr:from>
      <xdr:col>1</xdr:col>
      <xdr:colOff>552450</xdr:colOff>
      <xdr:row>219</xdr:row>
      <xdr:rowOff>161925</xdr:rowOff>
    </xdr:from>
    <xdr:ext cx="7172325" cy="1733550"/>
    <xdr:sp>
      <xdr:nvSpPr>
        <xdr:cNvPr id="37" name="Shape 37"/>
        <xdr:cNvSpPr/>
      </xdr:nvSpPr>
      <xdr:spPr>
        <a:xfrm>
          <a:off x="2196875" y="3192900"/>
          <a:ext cx="7152600" cy="1713900"/>
        </a:xfrm>
        <a:prstGeom prst="roundRect">
          <a:avLst>
            <a:gd fmla="val 16667" name="adj"/>
          </a:avLst>
        </a:prstGeom>
        <a:solidFill>
          <a:srgbClr val="FFE5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500"/>
            <a:t>Los lunes y los sábados por la mañana no ha habido préstamos, ya que el 100% de los préstamos de esos días ha sido por la tarde.</a:t>
          </a:r>
          <a:endParaRPr sz="1500"/>
        </a:p>
        <a:p>
          <a:pPr indent="0" lvl="0" marL="0" rtl="0" algn="ctr">
            <a:spcBef>
              <a:spcPts val="0"/>
            </a:spcBef>
            <a:spcAft>
              <a:spcPts val="0"/>
            </a:spcAft>
            <a:buNone/>
          </a:pPr>
          <a:r>
            <a:rPr lang="en-US" sz="1500"/>
            <a:t> </a:t>
          </a:r>
          <a:endParaRPr sz="1500"/>
        </a:p>
        <a:p>
          <a:pPr indent="0" lvl="0" marL="0" rtl="0" algn="ctr">
            <a:spcBef>
              <a:spcPts val="0"/>
            </a:spcBef>
            <a:spcAft>
              <a:spcPts val="0"/>
            </a:spcAft>
            <a:buNone/>
          </a:pPr>
          <a:r>
            <a:rPr lang="en-US" sz="1500"/>
            <a:t>Los días que más libros se prestan son los domingos y los martes ( en conjunto suponen casi el 40%) y los que menos los lunes y sábados (16%)</a:t>
          </a:r>
          <a:endParaRPr sz="1500"/>
        </a:p>
      </xdr:txBody>
    </xdr:sp>
    <xdr:clientData fLocksWithSheet="0"/>
  </xdr:oneCellAnchor>
  <xdr:oneCellAnchor>
    <xdr:from>
      <xdr:col>1</xdr:col>
      <xdr:colOff>161925</xdr:colOff>
      <xdr:row>231</xdr:row>
      <xdr:rowOff>209550</xdr:rowOff>
    </xdr:from>
    <xdr:ext cx="4562475" cy="1123950"/>
    <xdr:sp>
      <xdr:nvSpPr>
        <xdr:cNvPr id="38" name="Shape 38"/>
        <xdr:cNvSpPr/>
      </xdr:nvSpPr>
      <xdr:spPr>
        <a:xfrm>
          <a:off x="1691625" y="1588000"/>
          <a:ext cx="4547100" cy="1109400"/>
        </a:xfrm>
        <a:prstGeom prst="roundRect">
          <a:avLst>
            <a:gd fmla="val 16667" name="adj"/>
          </a:avLst>
        </a:prstGeom>
        <a:solidFill>
          <a:srgbClr val="FFE5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El 80,08% de los libros entregados en el año son escritos en el idioma castellano 209 de 261 libros</a:t>
          </a:r>
          <a:endParaRPr sz="1400"/>
        </a:p>
      </xdr:txBody>
    </xdr:sp>
    <xdr:clientData fLocksWithSheet="0"/>
  </xdr:oneCellAnchor>
  <xdr:oneCellAnchor>
    <xdr:from>
      <xdr:col>0</xdr:col>
      <xdr:colOff>390525</xdr:colOff>
      <xdr:row>67</xdr:row>
      <xdr:rowOff>171450</xdr:rowOff>
    </xdr:from>
    <xdr:ext cx="4752975" cy="3009900"/>
    <xdr:sp>
      <xdr:nvSpPr>
        <xdr:cNvPr id="39" name="Shape 39"/>
        <xdr:cNvSpPr/>
      </xdr:nvSpPr>
      <xdr:spPr>
        <a:xfrm>
          <a:off x="1190850" y="1060750"/>
          <a:ext cx="5954100" cy="37527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Analizando los libros que no se han devuelto a tiempo vemos que la franja horaria es similar, por la mañana (46,7%) y por la tarde (53,3%).</a:t>
          </a:r>
          <a:endParaRPr sz="1400"/>
        </a:p>
        <a:p>
          <a:pPr indent="0" lvl="0" marL="0" rtl="0" algn="ctr">
            <a:spcBef>
              <a:spcPts val="0"/>
            </a:spcBef>
            <a:spcAft>
              <a:spcPts val="0"/>
            </a:spcAft>
            <a:buNone/>
          </a:pPr>
          <a:r>
            <a:rPr lang="en-US" sz="1400"/>
            <a:t>El día de la semana que más incidencia tiene es el domingo con un 26,7%; y los que menos son lunes y martes con tan solo un 6,7%.</a:t>
          </a:r>
          <a:endParaRPr sz="1400"/>
        </a:p>
        <a:p>
          <a:pPr indent="0" lvl="0" marL="0" rtl="0" algn="ctr">
            <a:spcBef>
              <a:spcPts val="0"/>
            </a:spcBef>
            <a:spcAft>
              <a:spcPts val="0"/>
            </a:spcAft>
            <a:buNone/>
          </a:pPr>
          <a:r>
            <a:rPr lang="en-US" sz="1400"/>
            <a:t>Las categorías de comic, infantil y novela gráfica no tienen reportes de entregas fuera de tiempo. Por el contrario, la categoría con mayor incidencia en retrasos es la ficción con un 40%.</a:t>
          </a:r>
          <a:endParaRPr sz="1400"/>
        </a:p>
        <a:p>
          <a:pPr indent="0" lvl="0" marL="0" rtl="0" algn="ctr">
            <a:spcBef>
              <a:spcPts val="0"/>
            </a:spcBef>
            <a:spcAft>
              <a:spcPts val="0"/>
            </a:spcAft>
            <a:buNone/>
          </a:pPr>
          <a:r>
            <a:rPr lang="en-US" sz="1400"/>
            <a:t>Los meses que acumulan más retrasos son enero y marzo con un 20%, viendo que el primer semestre del año es el que acumula más % de retrasos; destacando que los meses de junio y octubre no tienen retrasos.</a:t>
          </a:r>
          <a:endParaRPr sz="1400"/>
        </a:p>
        <a:p>
          <a:pPr indent="0" lvl="0" marL="0" rtl="0" algn="ctr">
            <a:spcBef>
              <a:spcPts val="0"/>
            </a:spcBef>
            <a:spcAft>
              <a:spcPts val="0"/>
            </a:spcAft>
            <a:buNone/>
          </a:pPr>
          <a:r>
            <a:rPr lang="en-US" sz="1400"/>
            <a:t>La duración de los prestamos de los libros entregados fuera de tiempo van desde los 15 hasta los 35 días</a:t>
          </a:r>
          <a:endParaRPr sz="1400"/>
        </a:p>
      </xdr:txBody>
    </xdr:sp>
    <xdr:clientData fLocksWithSheet="0"/>
  </xdr:oneCellAnchor>
  <xdr:oneCellAnchor>
    <xdr:from>
      <xdr:col>0</xdr:col>
      <xdr:colOff>200025</xdr:colOff>
      <xdr:row>88</xdr:row>
      <xdr:rowOff>161925</xdr:rowOff>
    </xdr:from>
    <xdr:ext cx="4000500" cy="2647950"/>
    <xdr:pic>
      <xdr:nvPicPr>
        <xdr:cNvPr id="0" name="image7.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857250</xdr:colOff>
      <xdr:row>91</xdr:row>
      <xdr:rowOff>133350</xdr:rowOff>
    </xdr:from>
    <xdr:ext cx="3990975" cy="2085975"/>
    <xdr:pic>
      <xdr:nvPicPr>
        <xdr:cNvPr id="0" name="image5.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200025</xdr:colOff>
      <xdr:row>107</xdr:row>
      <xdr:rowOff>114300</xdr:rowOff>
    </xdr:from>
    <xdr:ext cx="3457575" cy="1314450"/>
    <xdr:pic>
      <xdr:nvPicPr>
        <xdr:cNvPr id="0" name="image6.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762000</xdr:colOff>
      <xdr:row>39</xdr:row>
      <xdr:rowOff>123825</xdr:rowOff>
    </xdr:from>
    <xdr:ext cx="10401300" cy="3886200"/>
    <xdr:pic>
      <xdr:nvPicPr>
        <xdr:cNvPr id="0" name="image8.png" title="Imagen"/>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152400</xdr:colOff>
      <xdr:row>16</xdr:row>
      <xdr:rowOff>47625</xdr:rowOff>
    </xdr:from>
    <xdr:ext cx="3371850" cy="2076450"/>
    <xdr:pic>
      <xdr:nvPicPr>
        <xdr:cNvPr id="1228393733" name="Chart42"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571500</xdr:colOff>
      <xdr:row>5</xdr:row>
      <xdr:rowOff>38100</xdr:rowOff>
    </xdr:from>
    <xdr:ext cx="3371850" cy="2076450"/>
    <xdr:graphicFrame>
      <xdr:nvGraphicFramePr>
        <xdr:cNvPr id="43" name="Chart 43"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133350</xdr:colOff>
      <xdr:row>5</xdr:row>
      <xdr:rowOff>38100</xdr:rowOff>
    </xdr:from>
    <xdr:ext cx="3371850" cy="2076450"/>
    <xdr:graphicFrame>
      <xdr:nvGraphicFramePr>
        <xdr:cNvPr id="44" name="Chart 44"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47625</xdr:colOff>
      <xdr:row>16</xdr:row>
      <xdr:rowOff>47625</xdr:rowOff>
    </xdr:from>
    <xdr:ext cx="3371850" cy="2076450"/>
    <xdr:graphicFrame>
      <xdr:nvGraphicFramePr>
        <xdr:cNvPr id="45" name="Chart 45"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10</xdr:col>
      <xdr:colOff>581025</xdr:colOff>
      <xdr:row>16</xdr:row>
      <xdr:rowOff>47625</xdr:rowOff>
    </xdr:from>
    <xdr:ext cx="3371850" cy="2076450"/>
    <xdr:graphicFrame>
      <xdr:nvGraphicFramePr>
        <xdr:cNvPr id="46" name="Chart 46"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47625</xdr:colOff>
      <xdr:row>5</xdr:row>
      <xdr:rowOff>38100</xdr:rowOff>
    </xdr:from>
    <xdr:ext cx="3371850" cy="2076450"/>
    <xdr:graphicFrame>
      <xdr:nvGraphicFramePr>
        <xdr:cNvPr id="47" name="Chart 47" title="Gráfico"/>
        <xdr:cNvGraphicFramePr/>
      </xdr:nvGraphicFramePr>
      <xdr:xfrm>
        <a:off x="0" y="0"/>
        <a:ext cx="0" cy="0"/>
      </xdr:xfrm>
      <a:graphic>
        <a:graphicData uri="http://schemas.openxmlformats.org/drawingml/2006/chart">
          <c:chart r:id="rId6"/>
        </a:graphicData>
      </a:graphic>
    </xdr:graphicFrame>
    <xdr:clientData fLocksWithSheet="0"/>
  </xdr:oneCellAnchor>
</xdr:wsDr>
</file>

<file path=xl/persons/person.xml><?xml version="1.0" encoding="utf-8"?>
<x18tc:personList xmlns:x18tc="http://schemas.microsoft.com/office/spreadsheetml/2018/threadedcomments">
  <x18tc:person displayName="Claudio Pérez" id="{eefd9aba-f5b7-4474-be61-0a55aeed93d2}"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262" sheet="Analisis de Cantidades y frecue"/>
  </cacheSource>
  <cacheFields>
    <cacheField name="fecha_prestamo" numFmtId="164">
      <sharedItems containsSemiMixedTypes="0" containsDate="1" containsString="0">
        <d v="2025-01-05T00:00:00Z"/>
        <d v="2025-01-07T00:00:00Z"/>
        <d v="2025-01-08T00:00:00Z"/>
        <d v="2025-01-10T00:00:00Z"/>
        <d v="2025-01-12T00:00:00Z"/>
        <d v="2025-01-14T00:00:00Z"/>
        <d v="2025-01-15T00:00:00Z"/>
        <d v="2025-01-17T00:00:00Z"/>
        <d v="2025-01-19T00:00:00Z"/>
        <d v="2025-01-21T00:00:00Z"/>
        <d v="2025-01-22T00:00:00Z"/>
        <d v="2025-01-24T00:00:00Z"/>
        <d v="2025-01-26T00:00:00Z"/>
        <d v="2025-01-28T00:00:00Z"/>
        <d v="2025-01-29T00:00:00Z"/>
        <d v="2025-01-31T00:00:00Z"/>
        <d v="2025-02-02T00:00:00Z"/>
        <d v="2025-02-04T00:00:00Z"/>
        <d v="2025-02-05T00:00:00Z"/>
        <d v="2025-02-07T00:00:00Z"/>
        <d v="2025-02-09T00:00:00Z"/>
        <d v="2025-02-11T00:00:00Z"/>
        <d v="2025-02-12T00:00:00Z"/>
        <d v="2025-02-14T00:00:00Z"/>
        <d v="2025-02-16T00:00:00Z"/>
        <d v="2025-02-18T00:00:00Z"/>
        <d v="2025-02-19T00:00:00Z"/>
        <d v="2025-02-21T00:00:00Z"/>
        <d v="2025-02-23T00:00:00Z"/>
        <d v="2025-02-25T00:00:00Z"/>
        <d v="2025-02-26T00:00:00Z"/>
        <d v="2025-02-28T00:00:00Z"/>
        <d v="2025-03-02T00:00:00Z"/>
        <d v="2025-03-04T00:00:00Z"/>
        <d v="2025-03-05T00:00:00Z"/>
        <d v="2025-03-07T00:00:00Z"/>
        <d v="2025-03-09T00:00:00Z"/>
        <d v="2025-03-11T00:00:00Z"/>
        <d v="2025-03-12T00:00:00Z"/>
        <d v="2025-03-14T00:00:00Z"/>
        <d v="2025-03-16T00:00:00Z"/>
        <d v="2025-03-18T00:00:00Z"/>
        <d v="2025-03-19T00:00:00Z"/>
        <d v="2025-03-21T00:00:00Z"/>
        <d v="2025-03-23T00:00:00Z"/>
        <d v="2025-03-25T00:00:00Z"/>
        <d v="2025-03-26T00:00:00Z"/>
        <d v="2025-03-28T00:00:00Z"/>
        <d v="2025-03-30T00:00:00Z"/>
        <d v="2025-04-01T00:00:00Z"/>
        <d v="2025-04-02T00:00:00Z"/>
        <d v="2025-04-04T00:00:00Z"/>
        <d v="2025-04-06T00:00:00Z"/>
        <d v="2025-04-08T00:00:00Z"/>
        <d v="2025-04-09T00:00:00Z"/>
        <d v="2025-04-11T00:00:00Z"/>
        <d v="2025-04-13T00:00:00Z"/>
        <d v="2025-04-15T00:00:00Z"/>
        <d v="2025-04-16T00:00:00Z"/>
        <d v="2025-04-18T00:00:00Z"/>
        <d v="2025-04-20T00:00:00Z"/>
        <d v="2025-04-22T00:00:00Z"/>
        <d v="2025-04-23T00:00:00Z"/>
        <d v="2025-04-25T00:00:00Z"/>
        <d v="2025-04-27T00:00:00Z"/>
        <d v="2025-04-29T00:00:00Z"/>
        <d v="2025-04-30T00:00:00Z"/>
        <d v="2025-05-02T00:00:00Z"/>
        <d v="2025-05-04T00:00:00Z"/>
        <d v="2025-05-06T00:00:00Z"/>
        <d v="2025-05-07T00:00:00Z"/>
        <d v="2025-05-09T00:00:00Z"/>
        <d v="2025-05-11T00:00:00Z"/>
        <d v="2025-05-13T00:00:00Z"/>
        <d v="2025-05-14T00:00:00Z"/>
        <d v="2025-05-16T00:00:00Z"/>
        <d v="2025-05-18T00:00:00Z"/>
        <d v="2025-05-20T00:00:00Z"/>
        <d v="2025-05-21T00:00:00Z"/>
        <d v="2025-05-23T00:00:00Z"/>
        <d v="2025-05-25T00:00:00Z"/>
        <d v="2025-05-27T00:00:00Z"/>
        <d v="2025-05-28T00:00:00Z"/>
        <d v="2025-05-30T00:00:00Z"/>
        <d v="2025-06-01T00:00:00Z"/>
        <d v="2025-06-03T00:00:00Z"/>
        <d v="2025-06-04T00:00:00Z"/>
        <d v="2025-06-06T00:00:00Z"/>
        <d v="2025-06-08T00:00:00Z"/>
        <d v="2025-06-10T00:00:00Z"/>
        <d v="2025-06-11T00:00:00Z"/>
        <d v="2025-06-13T00:00:00Z"/>
        <d v="2025-06-15T00:00:00Z"/>
        <d v="2025-06-17T00:00:00Z"/>
        <d v="2025-06-18T00:00:00Z"/>
        <d v="2025-06-20T00:00:00Z"/>
        <d v="2025-06-22T00:00:00Z"/>
        <d v="2025-06-24T00:00:00Z"/>
        <d v="2025-06-25T00:00:00Z"/>
        <d v="2025-06-27T00:00:00Z"/>
        <d v="2025-06-29T00:00:00Z"/>
        <d v="2025-07-01T00:00:00Z"/>
        <d v="2025-07-03T00:00:00Z"/>
        <d v="2025-07-06T00:00:00Z"/>
        <d v="2025-07-08T00:00:00Z"/>
        <d v="2025-07-10T00:00:00Z"/>
        <d v="2025-07-13T00:00:00Z"/>
        <d v="2025-07-15T00:00:00Z"/>
        <d v="2025-07-17T00:00:00Z"/>
        <d v="2025-07-20T00:00:00Z"/>
        <d v="2025-07-22T00:00:00Z"/>
        <d v="2025-07-24T00:00:00Z"/>
        <d v="2025-07-27T00:00:00Z"/>
        <d v="2025-07-29T00:00:00Z"/>
        <d v="2025-07-31T00:00:00Z"/>
        <d v="2025-08-03T00:00:00Z"/>
        <d v="2025-08-05T00:00:00Z"/>
        <d v="2025-08-07T00:00:00Z"/>
        <d v="2025-08-10T00:00:00Z"/>
        <d v="2025-08-12T00:00:00Z"/>
        <d v="2025-08-14T00:00:00Z"/>
        <d v="2025-08-17T00:00:00Z"/>
        <d v="2025-08-19T00:00:00Z"/>
        <d v="2025-08-21T00:00:00Z"/>
        <d v="2025-08-24T00:00:00Z"/>
        <d v="2025-08-26T00:00:00Z"/>
        <d v="2025-08-28T00:00:00Z"/>
        <d v="2025-08-31T00:00:00Z"/>
        <d v="2025-09-02T00:00:00Z"/>
        <d v="2025-09-03T00:00:00Z"/>
        <d v="2025-09-05T00:00:00Z"/>
        <d v="2025-09-07T00:00:00Z"/>
        <d v="2025-09-09T00:00:00Z"/>
        <d v="2025-09-10T00:00:00Z"/>
        <d v="2025-09-12T00:00:00Z"/>
        <d v="2025-09-14T00:00:00Z"/>
        <d v="2025-09-16T00:00:00Z"/>
        <d v="2025-09-17T00:00:00Z"/>
        <d v="2025-09-19T00:00:00Z"/>
        <d v="2025-09-21T00:00:00Z"/>
        <d v="2025-09-23T00:00:00Z"/>
        <d v="2025-09-24T00:00:00Z"/>
        <d v="2025-09-26T00:00:00Z"/>
        <d v="2025-09-28T00:00:00Z"/>
        <d v="2025-09-30T00:00:00Z"/>
        <d v="2025-10-01T00:00:00Z"/>
        <d v="2025-10-03T00:00:00Z"/>
        <d v="2025-10-05T00:00:00Z"/>
        <d v="2025-10-07T00:00:00Z"/>
        <d v="2025-10-08T00:00:00Z"/>
        <d v="2025-10-10T00:00:00Z"/>
        <d v="2025-10-12T00:00:00Z"/>
        <d v="2025-10-14T00:00:00Z"/>
        <d v="2025-10-15T00:00:00Z"/>
        <d v="2025-10-17T00:00:00Z"/>
        <d v="2025-10-19T00:00:00Z"/>
        <d v="2025-10-21T00:00:00Z"/>
        <d v="2025-10-22T00:00:00Z"/>
        <d v="2025-10-24T00:00:00Z"/>
        <d v="2025-10-26T00:00:00Z"/>
        <d v="2025-10-28T00:00:00Z"/>
        <d v="2025-10-29T00:00:00Z"/>
        <d v="2025-10-31T00:00:00Z"/>
        <d v="2025-11-02T00:00:00Z"/>
        <d v="2025-11-04T00:00:00Z"/>
        <d v="2025-11-05T00:00:00Z"/>
        <d v="2025-11-07T00:00:00Z"/>
        <d v="2025-11-09T00:00:00Z"/>
        <d v="2025-11-11T00:00:00Z"/>
        <d v="2025-11-12T00:00:00Z"/>
        <d v="2025-11-14T00:00:00Z"/>
        <d v="2025-11-16T00:00:00Z"/>
        <d v="2025-11-18T00:00:00Z"/>
        <d v="2025-11-19T00:00:00Z"/>
        <d v="2025-11-21T00:00:00Z"/>
        <d v="2025-11-23T00:00:00Z"/>
        <d v="2025-11-25T00:00:00Z"/>
        <d v="2025-11-26T00:00:00Z"/>
        <d v="2025-11-28T00:00:00Z"/>
        <d v="2025-11-30T00:00:00Z"/>
        <d v="2025-12-02T00:00:00Z"/>
        <d v="2025-12-03T00:00:00Z"/>
        <d v="2025-12-05T00:00:00Z"/>
        <d v="2025-12-07T00:00:00Z"/>
        <d v="2025-12-09T00:00:00Z"/>
        <d v="2025-12-10T00:00:00Z"/>
        <d v="2025-12-12T00:00:00Z"/>
        <d v="2025-12-14T00:00:00Z"/>
        <d v="2025-12-16T00:00:00Z"/>
        <d v="2025-12-17T00:00:00Z"/>
        <d v="2025-12-19T00:00:00Z"/>
        <d v="2025-12-21T00:00:00Z"/>
        <d v="2025-12-23T00:00:00Z"/>
        <d v="2025-12-24T00:00:00Z"/>
        <d v="2025-12-26T00:00:00Z"/>
        <d v="2025-12-28T00:00:00Z"/>
        <d v="2025-12-30T00:00:00Z"/>
        <d v="2025-01-03T00:00:00Z"/>
        <d v="2025-01-06T00:00:00Z"/>
        <d v="2025-01-09T00:00:00Z"/>
        <d v="2025-01-11T00:00:00Z"/>
        <d v="2025-01-13T00:00:00Z"/>
        <d v="2025-01-16T00:00:00Z"/>
        <d v="2025-01-18T00:00:00Z"/>
        <d v="2025-01-20T00:00:00Z"/>
        <d v="2025-01-23T00:00:00Z"/>
        <d v="2025-01-25T00:00:00Z"/>
        <d v="2025-01-27T00:00:00Z"/>
        <d v="2025-01-30T00:00:00Z"/>
        <d v="2025-02-01T00:00:00Z"/>
        <d v="2025-02-03T00:00:00Z"/>
        <d v="2025-02-06T00:00:00Z"/>
        <d v="2025-02-08T00:00:00Z"/>
        <d v="2025-02-10T00:00:00Z"/>
        <d v="2025-02-13T00:00:00Z"/>
        <d v="2025-02-15T00:00:00Z"/>
        <d v="2025-02-17T00:00:00Z"/>
        <d v="2025-02-20T00:00:00Z"/>
        <d v="2025-02-22T00:00:00Z"/>
        <d v="2025-02-24T00:00:00Z"/>
        <d v="2025-02-27T00:00:00Z"/>
        <d v="2025-03-01T00:00:00Z"/>
        <d v="2025-03-03T00:00:00Z"/>
        <d v="2025-03-06T00:00:00Z"/>
        <d v="2025-03-08T00:00:00Z"/>
        <d v="2025-03-10T00:00:00Z"/>
        <d v="2025-03-13T00:00:00Z"/>
        <d v="2025-03-15T00:00:00Z"/>
        <d v="2025-03-17T00:00:00Z"/>
        <d v="2025-03-20T00:00:00Z"/>
        <d v="2025-03-22T00:00:00Z"/>
        <d v="2025-03-24T00:00:00Z"/>
        <d v="2025-03-27T00:00:00Z"/>
        <d v="2025-03-29T00:00:00Z"/>
        <d v="2025-03-31T00:00:00Z"/>
        <d v="2025-04-03T00:00:00Z"/>
        <d v="2025-04-05T00:00:00Z"/>
        <d v="2025-04-07T00:00:00Z"/>
        <d v="2025-04-10T00:00:00Z"/>
        <d v="2025-04-12T00:00:00Z"/>
        <d v="2025-04-14T00:00:00Z"/>
        <d v="2025-04-17T00:00:00Z"/>
        <d v="2025-04-19T00:00:00Z"/>
        <d v="2025-04-21T00:00:00Z"/>
        <d v="2025-04-24T00:00:00Z"/>
        <d v="2025-04-26T00:00:00Z"/>
        <d v="2025-04-28T00:00:00Z"/>
        <d v="2025-05-01T00:00:00Z"/>
        <d v="2025-05-03T00:00:00Z"/>
        <d v="2025-05-05T00:00:00Z"/>
        <d v="2025-05-08T00:00:00Z"/>
        <d v="2025-05-10T00:00:00Z"/>
        <d v="2025-05-12T00:00:00Z"/>
        <d v="2025-05-15T00:00:00Z"/>
        <d v="2025-05-17T00:00:00Z"/>
        <d v="2025-05-19T00:00:00Z"/>
        <d v="2025-05-22T00:00:00Z"/>
        <d v="2025-05-24T00:00:00Z"/>
        <d v="2025-05-26T00:00:00Z"/>
        <d v="2025-05-29T00:00:00Z"/>
        <d v="2025-05-31T00:00:00Z"/>
      </sharedItems>
    </cacheField>
    <cacheField name="categoria_libro" numFmtId="0">
      <sharedItems>
        <s v="ficcion"/>
        <s v="ensayo"/>
        <s v="infantil"/>
        <s v="comic"/>
        <s v="novela_grafica"/>
        <s v="poesia"/>
        <s v="divulgacion"/>
      </sharedItems>
    </cacheField>
    <cacheField name="idioma" numFmtId="0">
      <sharedItems>
        <s v="español"/>
        <s v="inglés"/>
        <s v="catalán"/>
      </sharedItems>
    </cacheField>
    <cacheField name="duracion_prestamo_dias" numFmtId="0">
      <sharedItems containsSemiMixedTypes="0" containsString="0" containsNumber="1" containsInteger="1">
        <n v="14.0"/>
        <n v="21.0"/>
        <n v="10.0"/>
        <n v="7.0"/>
        <n v="15.0"/>
        <n v="18.0"/>
        <n v="25.0"/>
        <n v="8.0"/>
        <n v="30.0"/>
        <n v="16.0"/>
        <n v="9.0"/>
        <n v="12.0"/>
        <n v="28.0"/>
        <n v="23.0"/>
        <n v="11.0"/>
        <n v="22.0"/>
        <n v="17.0"/>
        <n v="35.0"/>
        <n v="19.0"/>
        <n v="24.0"/>
        <n v="20.0"/>
        <n v="26.0"/>
        <n v="27.0"/>
      </sharedItems>
    </cacheField>
    <cacheField name="devuelto_a_tiempo" numFmtId="0">
      <sharedItems>
        <s v="si"/>
        <s v="no"/>
      </sharedItems>
    </cacheField>
    <cacheField name="franja_horaria" numFmtId="0">
      <sharedItems>
        <s v="tarde"/>
        <s v="mañana"/>
      </sharedItems>
    </cacheField>
    <cacheField name="Numero de Mes" numFmtId="0">
      <sharedItems containsSemiMixedTypes="0" containsString="0" containsNumber="1" containsInteger="1">
        <n v="1.0"/>
        <n v="2.0"/>
        <n v="3.0"/>
        <n v="4.0"/>
        <n v="5.0"/>
        <n v="6.0"/>
        <n v="7.0"/>
        <n v="8.0"/>
        <n v="9.0"/>
        <n v="10.0"/>
        <n v="11.0"/>
        <n v="12.0"/>
      </sharedItems>
    </cacheField>
    <cacheField name="mes" numFmtId="0">
      <sharedItems>
        <s v="enero"/>
        <s v="febrero"/>
        <s v="marzo"/>
        <s v="abril"/>
        <s v="mayo"/>
        <s v="junio"/>
        <s v="julio"/>
        <s v="agosto"/>
        <s v="septiembre"/>
        <s v="octubre"/>
        <s v="noviembre"/>
        <s v="diciembre"/>
      </sharedItems>
    </cacheField>
    <cacheField name="# Mes" numFmtId="0">
      <sharedItems>
        <s v="1enero"/>
        <s v="2febrero"/>
        <s v="3marzo"/>
        <s v="4abril"/>
        <s v="5mayo"/>
        <s v="6junio"/>
        <s v="7julio"/>
        <s v="8agosto"/>
        <s v="9septiembre"/>
        <s v="10octubre"/>
        <s v="11noviembre"/>
        <s v="12diciembre"/>
      </sharedItems>
    </cacheField>
    <cacheField name="Numero de dia" numFmtId="0">
      <sharedItems containsSemiMixedTypes="0" containsString="0" containsNumber="1" containsInteger="1">
        <n v="1.0"/>
        <n v="3.0"/>
        <n v="4.0"/>
        <n v="6.0"/>
        <n v="5.0"/>
        <n v="2.0"/>
        <n v="7.0"/>
      </sharedItems>
    </cacheField>
    <cacheField name="dia_semana" numFmtId="0">
      <sharedItems>
        <s v="domingo"/>
        <s v="martes"/>
        <s v="miércoles"/>
        <s v="viernes"/>
        <s v="jueves"/>
        <s v="lunes"/>
        <s v="sábado"/>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262" sheet="Analisis por Franjas Horarias"/>
  </cacheSource>
  <cacheFields>
    <cacheField name="fecha_prestamo" numFmtId="164">
      <sharedItems containsSemiMixedTypes="0" containsDate="1" containsString="0">
        <d v="2025-01-05T00:00:00Z"/>
        <d v="2025-01-07T00:00:00Z"/>
        <d v="2025-01-08T00:00:00Z"/>
        <d v="2025-01-10T00:00:00Z"/>
        <d v="2025-01-12T00:00:00Z"/>
        <d v="2025-01-14T00:00:00Z"/>
        <d v="2025-01-15T00:00:00Z"/>
        <d v="2025-01-17T00:00:00Z"/>
        <d v="2025-01-19T00:00:00Z"/>
        <d v="2025-01-21T00:00:00Z"/>
        <d v="2025-01-22T00:00:00Z"/>
        <d v="2025-01-24T00:00:00Z"/>
        <d v="2025-01-26T00:00:00Z"/>
        <d v="2025-01-28T00:00:00Z"/>
        <d v="2025-01-29T00:00:00Z"/>
        <d v="2025-01-31T00:00:00Z"/>
        <d v="2025-02-02T00:00:00Z"/>
        <d v="2025-02-04T00:00:00Z"/>
        <d v="2025-02-05T00:00:00Z"/>
        <d v="2025-02-07T00:00:00Z"/>
        <d v="2025-02-09T00:00:00Z"/>
        <d v="2025-02-11T00:00:00Z"/>
        <d v="2025-02-12T00:00:00Z"/>
        <d v="2025-02-14T00:00:00Z"/>
        <d v="2025-02-16T00:00:00Z"/>
        <d v="2025-02-18T00:00:00Z"/>
        <d v="2025-02-19T00:00:00Z"/>
        <d v="2025-02-21T00:00:00Z"/>
        <d v="2025-02-23T00:00:00Z"/>
        <d v="2025-02-25T00:00:00Z"/>
        <d v="2025-02-26T00:00:00Z"/>
        <d v="2025-02-28T00:00:00Z"/>
        <d v="2025-03-02T00:00:00Z"/>
        <d v="2025-03-04T00:00:00Z"/>
        <d v="2025-03-05T00:00:00Z"/>
        <d v="2025-03-07T00:00:00Z"/>
        <d v="2025-03-09T00:00:00Z"/>
        <d v="2025-03-11T00:00:00Z"/>
        <d v="2025-03-12T00:00:00Z"/>
        <d v="2025-03-14T00:00:00Z"/>
        <d v="2025-03-16T00:00:00Z"/>
        <d v="2025-03-18T00:00:00Z"/>
        <d v="2025-03-19T00:00:00Z"/>
        <d v="2025-03-21T00:00:00Z"/>
        <d v="2025-03-23T00:00:00Z"/>
        <d v="2025-03-25T00:00:00Z"/>
        <d v="2025-03-26T00:00:00Z"/>
        <d v="2025-03-28T00:00:00Z"/>
        <d v="2025-03-30T00:00:00Z"/>
        <d v="2025-04-01T00:00:00Z"/>
        <d v="2025-04-02T00:00:00Z"/>
        <d v="2025-04-04T00:00:00Z"/>
        <d v="2025-04-06T00:00:00Z"/>
        <d v="2025-04-08T00:00:00Z"/>
        <d v="2025-04-09T00:00:00Z"/>
        <d v="2025-04-11T00:00:00Z"/>
        <d v="2025-04-13T00:00:00Z"/>
        <d v="2025-04-15T00:00:00Z"/>
        <d v="2025-04-16T00:00:00Z"/>
        <d v="2025-04-18T00:00:00Z"/>
        <d v="2025-04-20T00:00:00Z"/>
        <d v="2025-04-22T00:00:00Z"/>
        <d v="2025-04-23T00:00:00Z"/>
        <d v="2025-04-25T00:00:00Z"/>
        <d v="2025-04-27T00:00:00Z"/>
        <d v="2025-04-29T00:00:00Z"/>
        <d v="2025-04-30T00:00:00Z"/>
        <d v="2025-05-02T00:00:00Z"/>
        <d v="2025-05-04T00:00:00Z"/>
        <d v="2025-05-06T00:00:00Z"/>
        <d v="2025-05-07T00:00:00Z"/>
        <d v="2025-05-09T00:00:00Z"/>
        <d v="2025-05-11T00:00:00Z"/>
        <d v="2025-05-13T00:00:00Z"/>
        <d v="2025-05-14T00:00:00Z"/>
        <d v="2025-05-16T00:00:00Z"/>
        <d v="2025-05-18T00:00:00Z"/>
        <d v="2025-05-20T00:00:00Z"/>
        <d v="2025-05-21T00:00:00Z"/>
        <d v="2025-05-23T00:00:00Z"/>
        <d v="2025-05-25T00:00:00Z"/>
        <d v="2025-05-27T00:00:00Z"/>
        <d v="2025-05-28T00:00:00Z"/>
        <d v="2025-05-30T00:00:00Z"/>
        <d v="2025-06-01T00:00:00Z"/>
        <d v="2025-06-03T00:00:00Z"/>
        <d v="2025-06-04T00:00:00Z"/>
        <d v="2025-06-06T00:00:00Z"/>
        <d v="2025-06-08T00:00:00Z"/>
        <d v="2025-06-10T00:00:00Z"/>
        <d v="2025-06-11T00:00:00Z"/>
        <d v="2025-06-13T00:00:00Z"/>
        <d v="2025-06-15T00:00:00Z"/>
        <d v="2025-06-17T00:00:00Z"/>
        <d v="2025-06-18T00:00:00Z"/>
        <d v="2025-06-20T00:00:00Z"/>
        <d v="2025-06-22T00:00:00Z"/>
        <d v="2025-06-24T00:00:00Z"/>
        <d v="2025-06-25T00:00:00Z"/>
        <d v="2025-06-27T00:00:00Z"/>
        <d v="2025-06-29T00:00:00Z"/>
        <d v="2025-07-01T00:00:00Z"/>
        <d v="2025-07-03T00:00:00Z"/>
        <d v="2025-07-06T00:00:00Z"/>
        <d v="2025-07-08T00:00:00Z"/>
        <d v="2025-07-10T00:00:00Z"/>
        <d v="2025-07-13T00:00:00Z"/>
        <d v="2025-07-15T00:00:00Z"/>
        <d v="2025-07-17T00:00:00Z"/>
        <d v="2025-07-20T00:00:00Z"/>
        <d v="2025-07-22T00:00:00Z"/>
        <d v="2025-07-24T00:00:00Z"/>
        <d v="2025-07-27T00:00:00Z"/>
        <d v="2025-07-29T00:00:00Z"/>
        <d v="2025-07-31T00:00:00Z"/>
        <d v="2025-08-03T00:00:00Z"/>
        <d v="2025-08-05T00:00:00Z"/>
        <d v="2025-08-07T00:00:00Z"/>
        <d v="2025-08-10T00:00:00Z"/>
        <d v="2025-08-12T00:00:00Z"/>
        <d v="2025-08-14T00:00:00Z"/>
        <d v="2025-08-17T00:00:00Z"/>
        <d v="2025-08-19T00:00:00Z"/>
        <d v="2025-08-21T00:00:00Z"/>
        <d v="2025-08-24T00:00:00Z"/>
        <d v="2025-08-26T00:00:00Z"/>
        <d v="2025-08-28T00:00:00Z"/>
        <d v="2025-08-31T00:00:00Z"/>
        <d v="2025-09-02T00:00:00Z"/>
        <d v="2025-09-03T00:00:00Z"/>
        <d v="2025-09-05T00:00:00Z"/>
        <d v="2025-09-07T00:00:00Z"/>
        <d v="2025-09-09T00:00:00Z"/>
        <d v="2025-09-10T00:00:00Z"/>
        <d v="2025-09-12T00:00:00Z"/>
        <d v="2025-09-14T00:00:00Z"/>
        <d v="2025-09-16T00:00:00Z"/>
        <d v="2025-09-17T00:00:00Z"/>
        <d v="2025-09-19T00:00:00Z"/>
        <d v="2025-09-21T00:00:00Z"/>
        <d v="2025-09-23T00:00:00Z"/>
        <d v="2025-09-24T00:00:00Z"/>
        <d v="2025-09-26T00:00:00Z"/>
        <d v="2025-09-28T00:00:00Z"/>
        <d v="2025-09-30T00:00:00Z"/>
        <d v="2025-10-01T00:00:00Z"/>
        <d v="2025-10-03T00:00:00Z"/>
        <d v="2025-10-05T00:00:00Z"/>
        <d v="2025-10-07T00:00:00Z"/>
        <d v="2025-10-08T00:00:00Z"/>
        <d v="2025-10-10T00:00:00Z"/>
        <d v="2025-10-12T00:00:00Z"/>
        <d v="2025-10-14T00:00:00Z"/>
        <d v="2025-10-15T00:00:00Z"/>
        <d v="2025-10-17T00:00:00Z"/>
        <d v="2025-10-19T00:00:00Z"/>
        <d v="2025-10-21T00:00:00Z"/>
        <d v="2025-10-22T00:00:00Z"/>
        <d v="2025-10-24T00:00:00Z"/>
        <d v="2025-10-26T00:00:00Z"/>
        <d v="2025-10-28T00:00:00Z"/>
        <d v="2025-10-29T00:00:00Z"/>
        <d v="2025-10-31T00:00:00Z"/>
        <d v="2025-11-02T00:00:00Z"/>
        <d v="2025-11-04T00:00:00Z"/>
        <d v="2025-11-05T00:00:00Z"/>
        <d v="2025-11-07T00:00:00Z"/>
        <d v="2025-11-09T00:00:00Z"/>
        <d v="2025-11-11T00:00:00Z"/>
        <d v="2025-11-12T00:00:00Z"/>
        <d v="2025-11-14T00:00:00Z"/>
        <d v="2025-11-16T00:00:00Z"/>
        <d v="2025-11-18T00:00:00Z"/>
        <d v="2025-11-19T00:00:00Z"/>
        <d v="2025-11-21T00:00:00Z"/>
        <d v="2025-11-23T00:00:00Z"/>
        <d v="2025-11-25T00:00:00Z"/>
        <d v="2025-11-26T00:00:00Z"/>
        <d v="2025-11-28T00:00:00Z"/>
        <d v="2025-11-30T00:00:00Z"/>
        <d v="2025-12-02T00:00:00Z"/>
        <d v="2025-12-03T00:00:00Z"/>
        <d v="2025-12-05T00:00:00Z"/>
        <d v="2025-12-07T00:00:00Z"/>
        <d v="2025-12-09T00:00:00Z"/>
        <d v="2025-12-10T00:00:00Z"/>
        <d v="2025-12-12T00:00:00Z"/>
        <d v="2025-12-14T00:00:00Z"/>
        <d v="2025-12-16T00:00:00Z"/>
        <d v="2025-12-17T00:00:00Z"/>
        <d v="2025-12-19T00:00:00Z"/>
        <d v="2025-12-21T00:00:00Z"/>
        <d v="2025-12-23T00:00:00Z"/>
        <d v="2025-12-24T00:00:00Z"/>
        <d v="2025-12-26T00:00:00Z"/>
        <d v="2025-12-28T00:00:00Z"/>
        <d v="2025-12-30T00:00:00Z"/>
        <d v="2025-01-03T00:00:00Z"/>
        <d v="2025-01-06T00:00:00Z"/>
        <d v="2025-01-09T00:00:00Z"/>
        <d v="2025-01-11T00:00:00Z"/>
        <d v="2025-01-13T00:00:00Z"/>
        <d v="2025-01-16T00:00:00Z"/>
        <d v="2025-01-18T00:00:00Z"/>
        <d v="2025-01-20T00:00:00Z"/>
        <d v="2025-01-23T00:00:00Z"/>
        <d v="2025-01-25T00:00:00Z"/>
        <d v="2025-01-27T00:00:00Z"/>
        <d v="2025-01-30T00:00:00Z"/>
        <d v="2025-02-01T00:00:00Z"/>
        <d v="2025-02-03T00:00:00Z"/>
        <d v="2025-02-06T00:00:00Z"/>
        <d v="2025-02-08T00:00:00Z"/>
        <d v="2025-02-10T00:00:00Z"/>
        <d v="2025-02-13T00:00:00Z"/>
        <d v="2025-02-15T00:00:00Z"/>
        <d v="2025-02-17T00:00:00Z"/>
        <d v="2025-02-20T00:00:00Z"/>
        <d v="2025-02-22T00:00:00Z"/>
        <d v="2025-02-24T00:00:00Z"/>
        <d v="2025-02-27T00:00:00Z"/>
        <d v="2025-03-01T00:00:00Z"/>
        <d v="2025-03-03T00:00:00Z"/>
        <d v="2025-03-06T00:00:00Z"/>
        <d v="2025-03-08T00:00:00Z"/>
        <d v="2025-03-10T00:00:00Z"/>
        <d v="2025-03-13T00:00:00Z"/>
        <d v="2025-03-15T00:00:00Z"/>
        <d v="2025-03-17T00:00:00Z"/>
        <d v="2025-03-20T00:00:00Z"/>
        <d v="2025-03-22T00:00:00Z"/>
        <d v="2025-03-24T00:00:00Z"/>
        <d v="2025-03-27T00:00:00Z"/>
        <d v="2025-03-29T00:00:00Z"/>
        <d v="2025-03-31T00:00:00Z"/>
        <d v="2025-04-03T00:00:00Z"/>
        <d v="2025-04-05T00:00:00Z"/>
        <d v="2025-04-07T00:00:00Z"/>
        <d v="2025-04-10T00:00:00Z"/>
        <d v="2025-04-12T00:00:00Z"/>
        <d v="2025-04-14T00:00:00Z"/>
        <d v="2025-04-17T00:00:00Z"/>
        <d v="2025-04-19T00:00:00Z"/>
        <d v="2025-04-21T00:00:00Z"/>
        <d v="2025-04-24T00:00:00Z"/>
        <d v="2025-04-26T00:00:00Z"/>
        <d v="2025-04-28T00:00:00Z"/>
        <d v="2025-05-01T00:00:00Z"/>
        <d v="2025-05-03T00:00:00Z"/>
        <d v="2025-05-05T00:00:00Z"/>
        <d v="2025-05-08T00:00:00Z"/>
        <d v="2025-05-10T00:00:00Z"/>
        <d v="2025-05-12T00:00:00Z"/>
        <d v="2025-05-15T00:00:00Z"/>
        <d v="2025-05-17T00:00:00Z"/>
        <d v="2025-05-19T00:00:00Z"/>
        <d v="2025-05-22T00:00:00Z"/>
        <d v="2025-05-24T00:00:00Z"/>
        <d v="2025-05-26T00:00:00Z"/>
        <d v="2025-05-29T00:00:00Z"/>
        <d v="2025-05-31T00:00:00Z"/>
      </sharedItems>
    </cacheField>
    <cacheField name="categoria_libro" numFmtId="0">
      <sharedItems>
        <s v="ficcion"/>
        <s v="ensayo"/>
        <s v="infantil"/>
        <s v="comic"/>
        <s v="novela_grafica"/>
        <s v="poesia"/>
        <s v="divulgacion"/>
      </sharedItems>
    </cacheField>
    <cacheField name="idioma" numFmtId="0">
      <sharedItems>
        <s v="español"/>
        <s v="inglés"/>
        <s v="catalán"/>
      </sharedItems>
    </cacheField>
    <cacheField name="duracion_prestamo_dias" numFmtId="0">
      <sharedItems containsSemiMixedTypes="0" containsString="0" containsNumber="1" containsInteger="1">
        <n v="14.0"/>
        <n v="21.0"/>
        <n v="10.0"/>
        <n v="7.0"/>
        <n v="15.0"/>
        <n v="18.0"/>
        <n v="25.0"/>
        <n v="8.0"/>
        <n v="30.0"/>
        <n v="16.0"/>
        <n v="9.0"/>
        <n v="12.0"/>
        <n v="28.0"/>
        <n v="23.0"/>
        <n v="11.0"/>
        <n v="22.0"/>
        <n v="17.0"/>
        <n v="35.0"/>
        <n v="19.0"/>
        <n v="24.0"/>
        <n v="20.0"/>
        <n v="26.0"/>
        <n v="27.0"/>
      </sharedItems>
    </cacheField>
    <cacheField name="devuelto_a_tiempo" numFmtId="0">
      <sharedItems>
        <s v="si"/>
        <s v="no"/>
      </sharedItems>
    </cacheField>
    <cacheField name="franja_horaria" numFmtId="0">
      <sharedItems>
        <s v="tarde"/>
        <s v="mañana"/>
      </sharedItems>
    </cacheField>
    <cacheField name="mes" numFmtId="0">
      <sharedItems>
        <s v="enero"/>
        <s v="febrero"/>
        <s v="marzo"/>
        <s v="abril"/>
        <s v="mayo"/>
        <s v="junio"/>
        <s v="julio"/>
        <s v="agosto"/>
        <s v="septiembre"/>
        <s v="octubre"/>
        <s v="noviembre"/>
        <s v="diciembre"/>
      </sharedItems>
    </cacheField>
    <cacheField name="dia_semana" numFmtId="0">
      <sharedItems>
        <s v="domingo"/>
        <s v="martes"/>
        <s v="miércoles"/>
        <s v="viernes"/>
        <s v="jueves"/>
        <s v="lunes"/>
        <s v="sábado"/>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D1000" sheet="Analisis por Dias de la semana"/>
  </cacheSource>
  <cacheFields>
    <cacheField name="duracion_prestamo_dias" numFmtId="0">
      <sharedItems containsString="0" containsBlank="1" containsNumber="1" containsInteger="1">
        <n v="7.0"/>
        <n v="24.0"/>
        <n v="25.0"/>
        <n v="21.0"/>
        <n v="20.0"/>
        <n v="23.0"/>
        <n v="22.0"/>
        <n v="14.0"/>
        <n v="15.0"/>
        <n v="16.0"/>
        <n v="8.0"/>
        <n v="9.0"/>
        <n v="10.0"/>
        <n v="11.0"/>
        <n v="12.0"/>
        <n v="19.0"/>
        <n v="28.0"/>
        <n v="26.0"/>
        <n v="27.0"/>
        <n v="18.0"/>
        <n v="30.0"/>
        <n v="17.0"/>
        <n v="35.0"/>
        <m/>
      </sharedItems>
    </cacheField>
    <cacheField name="categoria_libro" numFmtId="0">
      <sharedItems containsBlank="1">
        <s v="comic"/>
        <s v="divulgacion"/>
        <s v="ensayo"/>
        <s v="ficcion"/>
        <s v="infantil"/>
        <s v="novela_grafica"/>
        <s v="poesia"/>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G1000" sheet="Analisis por Dias de la semana"/>
  </cacheSource>
  <cacheFields>
    <cacheField name="franja_horaria" numFmtId="0">
      <sharedItems containsBlank="1">
        <s v="mañana"/>
        <s v="tarde"/>
        <m/>
      </sharedItems>
    </cacheField>
    <cacheField name="devuelto_a_tiempo" numFmtId="0">
      <sharedItems containsBlank="1">
        <s v="si"/>
        <s v="no"/>
        <m/>
      </sharedItems>
    </cacheField>
    <cacheField name="dia_semana" numFmtId="0">
      <sharedItems containsBlank="1">
        <s v="Domingo"/>
        <s v="Jueves"/>
        <s v="lunes"/>
        <s v="martes"/>
        <s v="miércoles"/>
        <s v="sábado"/>
        <s v="viernes"/>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E1000" sheet="Analisis por Dias de la semana"/>
  </cacheSource>
  <cacheFields>
    <cacheField name="categoria_libro" numFmtId="0">
      <sharedItems containsBlank="1">
        <s v="comic"/>
        <s v="divulgacion"/>
        <s v="ensayo"/>
        <s v="ficcion"/>
        <s v="infantil"/>
        <s v="novela_grafica"/>
        <s v="poesia"/>
        <m/>
      </sharedItems>
    </cacheField>
    <cacheField name="franja_horaria" numFmtId="0">
      <sharedItems containsBlank="1">
        <s v="mañana"/>
        <s v="tarde"/>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Analisis de Cantidades y frecue" cacheId="0" dataCaption="" compact="0" compactData="0">
  <location ref="N3:P11" firstHeaderRow="0" firstDataRow="2" firstDataCol="0"/>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dataField="1" compact="0" outline="0" multipleItemSelectionAllowed="1" showAll="0" sortType="ascending">
      <items>
        <item x="3"/>
        <item x="6"/>
        <item x="1"/>
        <item x="0"/>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Numero de Mes" compact="0" outline="0" multipleItemSelectionAllowed="1" showAll="0">
      <items>
        <item x="0"/>
        <item x="1"/>
        <item x="2"/>
        <item x="3"/>
        <item x="4"/>
        <item x="5"/>
        <item x="6"/>
        <item x="7"/>
        <item x="8"/>
        <item x="9"/>
        <item x="10"/>
        <item x="11"/>
        <item t="default"/>
      </items>
    </pivotField>
    <pivotField name="mes" compact="0" outline="0" multipleItemSelectionAllowed="1" showAll="0">
      <items>
        <item x="0"/>
        <item x="1"/>
        <item x="2"/>
        <item x="3"/>
        <item x="4"/>
        <item x="5"/>
        <item x="6"/>
        <item x="7"/>
        <item x="8"/>
        <item x="9"/>
        <item x="10"/>
        <item x="11"/>
        <item t="default"/>
      </items>
    </pivotField>
    <pivotField name="# Mes" compact="0" outline="0" multipleItemSelectionAllowed="1" showAll="0">
      <items>
        <item x="0"/>
        <item x="1"/>
        <item x="2"/>
        <item x="3"/>
        <item x="4"/>
        <item x="5"/>
        <item x="6"/>
        <item x="7"/>
        <item x="8"/>
        <item x="9"/>
        <item x="10"/>
        <item x="11"/>
        <item t="default"/>
      </items>
    </pivotField>
    <pivotField name="Numero de dia" compact="0" outline="0" multipleItemSelectionAllowed="1" showAll="0">
      <items>
        <item x="0"/>
        <item x="1"/>
        <item x="2"/>
        <item x="3"/>
        <item x="4"/>
        <item x="5"/>
        <item x="6"/>
        <item t="default"/>
      </items>
    </pivotField>
    <pivotField name="dia_semana" compact="0" outline="0" multipleItemSelectionAllowed="1" showAll="0">
      <items>
        <item x="0"/>
        <item x="1"/>
        <item x="2"/>
        <item x="3"/>
        <item x="4"/>
        <item x="5"/>
        <item x="6"/>
        <item t="default"/>
      </items>
    </pivotField>
  </pivotFields>
  <rowFields>
    <field x="1"/>
  </rowFields>
  <colFields>
    <field x="-2"/>
  </colFields>
  <dataFields>
    <dataField name="COUNTA of categoria_libro" fld="1" subtotal="count" baseField="0"/>
    <dataField name="COUNTA of categoria_libro" fld="1" subtotal="count" showDataAs="percentOfTotal" baseField="0" numFmtId="10"/>
  </dataFields>
</pivotTableDefinition>
</file>

<file path=xl/pivotTables/pivotTable2.xml><?xml version="1.0" encoding="utf-8"?>
<pivotTableDefinition xmlns="http://schemas.openxmlformats.org/spreadsheetml/2006/main" name="Analisis de Cantidades y frecue 2" cacheId="0" dataCaption="" compact="0" compactData="0">
  <location ref="AH3:AN13" firstHeaderRow="0" firstDataRow="2"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dataField="1" compact="0" outline="0" multipleItemSelectionAllowed="1" showAll="0" sortType="ascending">
      <items>
        <item x="3"/>
        <item x="6"/>
        <item x="1"/>
        <item x="0"/>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Col" compact="0" outline="0" multipleItemSelectionAllowed="1" showAll="0" sortType="ascending">
      <items>
        <item x="1"/>
        <item x="0"/>
        <item t="default"/>
      </items>
    </pivotField>
    <pivotField name="Numero de Mes" compact="0" outline="0" multipleItemSelectionAllowed="1" showAll="0">
      <items>
        <item x="0"/>
        <item x="1"/>
        <item x="2"/>
        <item x="3"/>
        <item x="4"/>
        <item x="5"/>
        <item x="6"/>
        <item x="7"/>
        <item x="8"/>
        <item x="9"/>
        <item x="10"/>
        <item x="11"/>
        <item t="default"/>
      </items>
    </pivotField>
    <pivotField name="mes" compact="0" outline="0" multipleItemSelectionAllowed="1" showAll="0">
      <items>
        <item x="0"/>
        <item x="1"/>
        <item x="2"/>
        <item x="3"/>
        <item x="4"/>
        <item x="5"/>
        <item x="6"/>
        <item x="7"/>
        <item x="8"/>
        <item x="9"/>
        <item x="10"/>
        <item x="11"/>
        <item t="default"/>
      </items>
    </pivotField>
    <pivotField name="# Mes" compact="0" outline="0" multipleItemSelectionAllowed="1" showAll="0">
      <items>
        <item x="0"/>
        <item x="1"/>
        <item x="2"/>
        <item x="3"/>
        <item x="4"/>
        <item x="5"/>
        <item x="6"/>
        <item x="7"/>
        <item x="8"/>
        <item x="9"/>
        <item x="10"/>
        <item x="11"/>
        <item t="default"/>
      </items>
    </pivotField>
    <pivotField name="Numero de dia" compact="0" outline="0" multipleItemSelectionAllowed="1" showAll="0">
      <items>
        <item x="0"/>
        <item x="1"/>
        <item x="2"/>
        <item x="3"/>
        <item x="4"/>
        <item x="5"/>
        <item x="6"/>
        <item t="default"/>
      </items>
    </pivotField>
    <pivotField name="dia_semana" compact="0" outline="0" multipleItemSelectionAllowed="1" showAll="0">
      <items>
        <item x="0"/>
        <item x="1"/>
        <item x="2"/>
        <item x="3"/>
        <item x="4"/>
        <item x="5"/>
        <item x="6"/>
        <item t="default"/>
      </items>
    </pivotField>
  </pivotFields>
  <rowFields>
    <field x="1"/>
  </rowFields>
  <colFields>
    <field x="5"/>
    <field x="-2"/>
  </colFields>
  <dataFields>
    <dataField name="#libros" fld="1" subtotal="count" baseField="0"/>
    <dataField name="% del total" fld="1" subtotal="count" showDataAs="percentOfTotal" baseField="0" numFmtId="10"/>
  </dataFields>
</pivotTableDefinition>
</file>

<file path=xl/pivotTables/pivotTable3.xml><?xml version="1.0" encoding="utf-8"?>
<pivotTableDefinition xmlns="http://schemas.openxmlformats.org/spreadsheetml/2006/main" name="Analisis de Cantidades y frecue 3" cacheId="0" dataCaption="" compact="0" compactData="0">
  <location ref="Z15:AB19" firstHeaderRow="0" firstDataRow="2" firstDataCol="0"/>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axis="axisRow" compact="0" outline="0" multipleItemSelectionAllowed="1" showAll="0" sortType="ascending">
      <items>
        <item x="2"/>
        <item x="0"/>
        <item x="1"/>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Numero de Mes" compact="0" outline="0" multipleItemSelectionAllowed="1" showAll="0">
      <items>
        <item x="0"/>
        <item x="1"/>
        <item x="2"/>
        <item x="3"/>
        <item x="4"/>
        <item x="5"/>
        <item x="6"/>
        <item x="7"/>
        <item x="8"/>
        <item x="9"/>
        <item x="10"/>
        <item x="11"/>
        <item t="default"/>
      </items>
    </pivotField>
    <pivotField name="mes" compact="0" outline="0" multipleItemSelectionAllowed="1" showAll="0">
      <items>
        <item x="0"/>
        <item x="1"/>
        <item x="2"/>
        <item x="3"/>
        <item x="4"/>
        <item x="5"/>
        <item x="6"/>
        <item x="7"/>
        <item x="8"/>
        <item x="9"/>
        <item x="10"/>
        <item x="11"/>
        <item t="default"/>
      </items>
    </pivotField>
    <pivotField name="# Mes" compact="0" outline="0" multipleItemSelectionAllowed="1" showAll="0">
      <items>
        <item x="0"/>
        <item x="1"/>
        <item x="2"/>
        <item x="3"/>
        <item x="4"/>
        <item x="5"/>
        <item x="6"/>
        <item x="7"/>
        <item x="8"/>
        <item x="9"/>
        <item x="10"/>
        <item x="11"/>
        <item t="default"/>
      </items>
    </pivotField>
    <pivotField name="Numero de dia" compact="0" outline="0" multipleItemSelectionAllowed="1" showAll="0">
      <items>
        <item x="0"/>
        <item x="1"/>
        <item x="2"/>
        <item x="3"/>
        <item x="4"/>
        <item x="5"/>
        <item x="6"/>
        <item t="default"/>
      </items>
    </pivotField>
    <pivotField name="dia_semana" compact="0" outline="0" multipleItemSelectionAllowed="1" showAll="0">
      <items>
        <item x="0"/>
        <item x="1"/>
        <item x="2"/>
        <item x="3"/>
        <item x="4"/>
        <item x="5"/>
        <item x="6"/>
        <item t="default"/>
      </items>
    </pivotField>
  </pivotFields>
  <rowFields>
    <field x="2"/>
  </rowFields>
  <colFields>
    <field x="-2"/>
  </colFields>
  <dataFields>
    <dataField name="# libros" fld="1" subtotal="count" baseField="0"/>
    <dataField name="% t. Libros" fld="1" subtotal="count" showDataAs="percentOfTotal" baseField="0" numFmtId="10"/>
  </dataFields>
</pivotTableDefinition>
</file>

<file path=xl/pivotTables/pivotTable4.xml><?xml version="1.0" encoding="utf-8"?>
<pivotTableDefinition xmlns="http://schemas.openxmlformats.org/spreadsheetml/2006/main" name="Analisis de Cantidades y frecue 4" cacheId="0" dataCaption="" compact="0" compactData="0">
  <location ref="M29:P42" firstHeaderRow="0" firstDataRow="3" firstDataCol="0"/>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Numero de Mes" axis="axisRow" compact="0" outline="0" multipleItemSelectionAllowed="1" showAll="0" sortType="ascending" defaultSubtotal="0">
      <items>
        <item x="0"/>
        <item x="1"/>
        <item x="2"/>
        <item x="3"/>
        <item x="4"/>
        <item x="5"/>
        <item x="6"/>
        <item x="7"/>
        <item x="8"/>
        <item x="9"/>
        <item x="10"/>
        <item x="11"/>
      </items>
    </pivotField>
    <pivotField name="mes" axis="axisRow" compact="0" outline="0" multipleItemSelectionAllowed="1" showAll="0" sortType="ascending">
      <items>
        <item x="3"/>
        <item x="7"/>
        <item x="11"/>
        <item x="0"/>
        <item x="1"/>
        <item x="6"/>
        <item x="5"/>
        <item x="2"/>
        <item x="4"/>
        <item x="10"/>
        <item x="9"/>
        <item x="8"/>
        <item t="default"/>
      </items>
    </pivotField>
    <pivotField name="# Mes" compact="0" outline="0" multipleItemSelectionAllowed="1" showAll="0">
      <items>
        <item x="0"/>
        <item x="1"/>
        <item x="2"/>
        <item x="3"/>
        <item x="4"/>
        <item x="5"/>
        <item x="6"/>
        <item x="7"/>
        <item x="8"/>
        <item x="9"/>
        <item x="10"/>
        <item x="11"/>
        <item t="default"/>
      </items>
    </pivotField>
    <pivotField name="Numero de dia" compact="0" outline="0" multipleItemSelectionAllowed="1" showAll="0">
      <items>
        <item x="0"/>
        <item x="1"/>
        <item x="2"/>
        <item x="3"/>
        <item x="4"/>
        <item x="5"/>
        <item x="6"/>
        <item t="default"/>
      </items>
    </pivotField>
    <pivotField name="dia_semana" compact="0" outline="0" multipleItemSelectionAllowed="1" showAll="0">
      <items>
        <item x="0"/>
        <item x="1"/>
        <item x="2"/>
        <item x="3"/>
        <item x="4"/>
        <item x="5"/>
        <item x="6"/>
        <item t="default"/>
      </items>
    </pivotField>
  </pivotFields>
  <rowFields>
    <field x="6"/>
    <field x="7"/>
  </rowFields>
  <colFields>
    <field x="-2"/>
  </colFields>
  <dataFields>
    <dataField name="# de_libro" fld="1" subtotal="count" baseField="0"/>
    <dataField name="% de Total" fld="1" subtotal="count" showDataAs="percentOfTotal" baseField="0" numFmtId="10"/>
  </dataFields>
</pivotTableDefinition>
</file>

<file path=xl/pivotTables/pivotTable5.xml><?xml version="1.0" encoding="utf-8"?>
<pivotTableDefinition xmlns="http://schemas.openxmlformats.org/spreadsheetml/2006/main" name="Analisis de Cantidades y frecue 5" cacheId="0" dataCaption="" compact="0" compactData="0">
  <location ref="M45:Z55" firstHeaderRow="0" firstDataRow="1" firstDataCol="2"/>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Row" dataField="1" compact="0" outline="0" multipleItemSelectionAllowed="1" showAll="0" sortType="ascending">
      <items>
        <item x="3"/>
        <item x="6"/>
        <item x="1"/>
        <item x="0"/>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Numero de Mes" axis="axisCol" compact="0" outline="0" multipleItemSelectionAllowed="1" showAll="0" sortType="ascending" defaultSubtotal="0">
      <items>
        <item x="0"/>
        <item x="1"/>
        <item x="2"/>
        <item x="3"/>
        <item x="4"/>
        <item x="5"/>
        <item x="6"/>
        <item x="7"/>
        <item x="8"/>
        <item x="9"/>
        <item x="10"/>
        <item x="11"/>
      </items>
    </pivotField>
    <pivotField name="mes" axis="axisCol" compact="0" outline="0" multipleItemSelectionAllowed="1" showAll="0" sortType="ascending">
      <items>
        <item x="3"/>
        <item x="7"/>
        <item x="11"/>
        <item x="0"/>
        <item x="1"/>
        <item x="6"/>
        <item x="5"/>
        <item x="2"/>
        <item x="4"/>
        <item x="10"/>
        <item x="9"/>
        <item x="8"/>
        <item t="default"/>
      </items>
    </pivotField>
    <pivotField name="# Mes" compact="0" outline="0" multipleItemSelectionAllowed="1" showAll="0">
      <items>
        <item x="0"/>
        <item x="1"/>
        <item x="2"/>
        <item x="3"/>
        <item x="4"/>
        <item x="5"/>
        <item x="6"/>
        <item x="7"/>
        <item x="8"/>
        <item x="9"/>
        <item x="10"/>
        <item x="11"/>
        <item t="default"/>
      </items>
    </pivotField>
    <pivotField name="Numero de dia" compact="0" outline="0" multipleItemSelectionAllowed="1" showAll="0">
      <items>
        <item x="0"/>
        <item x="1"/>
        <item x="2"/>
        <item x="3"/>
        <item x="4"/>
        <item x="5"/>
        <item x="6"/>
        <item t="default"/>
      </items>
    </pivotField>
    <pivotField name="dia_semana" compact="0" outline="0" multipleItemSelectionAllowed="1" showAll="0">
      <items>
        <item x="0"/>
        <item x="1"/>
        <item x="2"/>
        <item x="3"/>
        <item x="4"/>
        <item x="5"/>
        <item x="6"/>
        <item t="default"/>
      </items>
    </pivotField>
  </pivotFields>
  <rowFields>
    <field x="1"/>
  </rowFields>
  <colFields>
    <field x="6"/>
    <field x="7"/>
  </colFields>
  <dataFields>
    <dataField name="COUNTA of categoria_libro" fld="1" subtotal="count" baseField="0"/>
  </dataFields>
</pivotTableDefinition>
</file>

<file path=xl/pivotTables/pivotTable6.xml><?xml version="1.0" encoding="utf-8"?>
<pivotTableDefinition xmlns="http://schemas.openxmlformats.org/spreadsheetml/2006/main" name="Analisis de Cantidades y frecue 6" cacheId="0" dataCaption="" compact="0" compactData="0">
  <location ref="M58:R61" firstHeaderRow="0" firstDataRow="1"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Col" compact="0" outline="0" multipleItemSelectionAllowed="1" showAll="0" sortType="ascending">
      <items>
        <item x="1"/>
        <item x="0"/>
        <item t="default"/>
      </items>
    </pivotField>
    <pivotField name="franja_horaria" compact="0" outline="0" multipleItemSelectionAllowed="1" showAll="0">
      <items>
        <item x="0"/>
        <item x="1"/>
        <item t="default"/>
      </items>
    </pivotField>
    <pivotField name="Numero de Mes" compact="0" outline="0" multipleItemSelectionAllowed="1" showAll="0">
      <items>
        <item x="0"/>
        <item x="1"/>
        <item x="2"/>
        <item x="3"/>
        <item x="4"/>
        <item x="5"/>
        <item x="6"/>
        <item x="7"/>
        <item x="8"/>
        <item x="9"/>
        <item x="10"/>
        <item x="11"/>
        <item t="default"/>
      </items>
    </pivotField>
    <pivotField name="mes" compact="0" outline="0" multipleItemSelectionAllowed="1" showAll="0">
      <items>
        <item x="0"/>
        <item x="1"/>
        <item x="2"/>
        <item x="3"/>
        <item x="4"/>
        <item x="5"/>
        <item x="6"/>
        <item x="7"/>
        <item x="8"/>
        <item x="9"/>
        <item x="10"/>
        <item x="11"/>
        <item t="default"/>
      </items>
    </pivotField>
    <pivotField name="# Mes" compact="0" outline="0" multipleItemSelectionAllowed="1" showAll="0">
      <items>
        <item x="0"/>
        <item x="1"/>
        <item x="2"/>
        <item x="3"/>
        <item x="4"/>
        <item x="5"/>
        <item x="6"/>
        <item x="7"/>
        <item x="8"/>
        <item x="9"/>
        <item x="10"/>
        <item x="11"/>
        <item t="default"/>
      </items>
    </pivotField>
    <pivotField name="Numero de dia" compact="0" outline="0" multipleItemSelectionAllowed="1" showAll="0">
      <items>
        <item x="0"/>
        <item x="1"/>
        <item x="2"/>
        <item x="3"/>
        <item x="4"/>
        <item x="5"/>
        <item x="6"/>
        <item t="default"/>
      </items>
    </pivotField>
    <pivotField name="dia_semana" compact="0" outline="0" multipleItemSelectionAllowed="1" showAll="0">
      <items>
        <item x="0"/>
        <item x="1"/>
        <item x="2"/>
        <item x="3"/>
        <item x="4"/>
        <item x="5"/>
        <item x="6"/>
        <item t="default"/>
      </items>
    </pivotField>
  </pivotFields>
  <colFields>
    <field x="4"/>
    <field x="-2"/>
  </colFields>
  <dataFields>
    <dataField name="# Libros" fld="1" subtotal="count" baseField="0"/>
    <dataField name="% T. de libros" fld="1" subtotal="count" showDataAs="percentOfTotal" baseField="0" numFmtId="10"/>
  </dataFields>
</pivotTableDefinition>
</file>

<file path=xl/pivotTables/pivotTable7.xml><?xml version="1.0" encoding="utf-8"?>
<pivotTableDefinition xmlns="http://schemas.openxmlformats.org/spreadsheetml/2006/main" name="Analisis de Cantidades y frecue 7" cacheId="0" dataCaption="" compact="0" compactData="0">
  <location ref="U58:AB68" firstHeaderRow="0" firstDataRow="3"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Col" compact="0" outline="0" multipleItemSelectionAllowed="1" showAll="0" sortType="ascending">
      <items>
        <item x="1"/>
        <item x="0"/>
        <item t="default"/>
      </items>
    </pivotField>
    <pivotField name="franja_horaria" compact="0" outline="0" multipleItemSelectionAllowed="1" showAll="0">
      <items>
        <item x="0"/>
        <item x="1"/>
        <item t="default"/>
      </items>
    </pivotField>
    <pivotField name="Numero de Mes" compact="0" outline="0" multipleItemSelectionAllowed="1" showAll="0">
      <items>
        <item x="0"/>
        <item x="1"/>
        <item x="2"/>
        <item x="3"/>
        <item x="4"/>
        <item x="5"/>
        <item x="6"/>
        <item x="7"/>
        <item x="8"/>
        <item x="9"/>
        <item x="10"/>
        <item x="11"/>
        <item t="default"/>
      </items>
    </pivotField>
    <pivotField name="mes" compact="0" outline="0" multipleItemSelectionAllowed="1" showAll="0">
      <items>
        <item x="0"/>
        <item x="1"/>
        <item x="2"/>
        <item x="3"/>
        <item x="4"/>
        <item x="5"/>
        <item x="6"/>
        <item x="7"/>
        <item x="8"/>
        <item x="9"/>
        <item x="10"/>
        <item x="11"/>
        <item t="default"/>
      </items>
    </pivotField>
    <pivotField name="# Mes" compact="0" outline="0" multipleItemSelectionAllowed="1" showAll="0">
      <items>
        <item x="0"/>
        <item x="1"/>
        <item x="2"/>
        <item x="3"/>
        <item x="4"/>
        <item x="5"/>
        <item x="6"/>
        <item x="7"/>
        <item x="8"/>
        <item x="9"/>
        <item x="10"/>
        <item x="11"/>
        <item t="default"/>
      </items>
    </pivotField>
    <pivotField name="Numero de dia" axis="axisRow" compact="0" outline="0" multipleItemSelectionAllowed="1" showAll="0" sortType="ascending" defaultSubtotal="0">
      <items>
        <item x="0"/>
        <item x="5"/>
        <item x="1"/>
        <item x="2"/>
        <item x="4"/>
        <item x="3"/>
        <item x="6"/>
      </items>
    </pivotField>
    <pivotField name="dia_semana" axis="axisRow" compact="0" outline="0" multipleItemSelectionAllowed="1" showAll="0" sortType="ascending">
      <items>
        <item x="0"/>
        <item x="4"/>
        <item x="5"/>
        <item x="1"/>
        <item x="2"/>
        <item x="6"/>
        <item x="3"/>
        <item t="default"/>
      </items>
    </pivotField>
  </pivotFields>
  <rowFields>
    <field x="9"/>
    <field x="10"/>
  </rowFields>
  <colFields>
    <field x="4"/>
    <field x="-2"/>
  </colFields>
  <dataFields>
    <dataField name="COUNTA of categoria_libro" fld="1" subtotal="count" baseField="0"/>
    <dataField name="COUNTA of categoria_libro" fld="1" subtotal="count" showDataAs="percentOfTotal" baseField="0" numFmtId="10"/>
  </dataFields>
</pivotTableDefinition>
</file>

<file path=xl/pivotTables/pivotTable8.xml><?xml version="1.0" encoding="utf-8"?>
<pivotTableDefinition xmlns="http://schemas.openxmlformats.org/spreadsheetml/2006/main" name="Analisis de Cantidades y frecue 8" cacheId="0" dataCaption="" compact="0" compactData="0">
  <location ref="AD64:AG72" firstHeaderRow="0" firstDataRow="3" firstDataCol="0"/>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Numero de Mes" compact="0" outline="0" multipleItemSelectionAllowed="1" showAll="0">
      <items>
        <item x="0"/>
        <item x="1"/>
        <item x="2"/>
        <item x="3"/>
        <item x="4"/>
        <item x="5"/>
        <item x="6"/>
        <item x="7"/>
        <item x="8"/>
        <item x="9"/>
        <item x="10"/>
        <item x="11"/>
        <item t="default"/>
      </items>
    </pivotField>
    <pivotField name="mes" compact="0" outline="0" multipleItemSelectionAllowed="1" showAll="0">
      <items>
        <item x="0"/>
        <item x="1"/>
        <item x="2"/>
        <item x="3"/>
        <item x="4"/>
        <item x="5"/>
        <item x="6"/>
        <item x="7"/>
        <item x="8"/>
        <item x="9"/>
        <item x="10"/>
        <item x="11"/>
        <item t="default"/>
      </items>
    </pivotField>
    <pivotField name="# Mes" compact="0" outline="0" multipleItemSelectionAllowed="1" showAll="0">
      <items>
        <item x="0"/>
        <item x="1"/>
        <item x="2"/>
        <item x="3"/>
        <item x="4"/>
        <item x="5"/>
        <item x="6"/>
        <item x="7"/>
        <item x="8"/>
        <item x="9"/>
        <item x="10"/>
        <item x="11"/>
        <item t="default"/>
      </items>
    </pivotField>
    <pivotField name="Numero de dia" axis="axisRow" compact="0" outline="0" multipleItemSelectionAllowed="1" showAll="0" sortType="ascending" defaultSubtotal="0">
      <items>
        <item x="0"/>
        <item x="5"/>
        <item x="1"/>
        <item x="2"/>
        <item x="4"/>
        <item x="3"/>
        <item x="6"/>
      </items>
    </pivotField>
    <pivotField name="dia_semana" axis="axisRow" compact="0" outline="0" multipleItemSelectionAllowed="1" showAll="0" sortType="ascending">
      <items>
        <item x="0"/>
        <item x="4"/>
        <item x="5"/>
        <item x="1"/>
        <item x="2"/>
        <item x="6"/>
        <item x="3"/>
        <item t="default"/>
      </items>
    </pivotField>
  </pivotFields>
  <rowFields>
    <field x="9"/>
    <field x="10"/>
  </rowFields>
  <colFields>
    <field x="-2"/>
  </colFields>
  <dataFields>
    <dataField name="# de Prestamos" fld="1" subtotal="count" baseField="0"/>
    <dataField name="% del T.Prestamo" fld="1" subtotal="count" showDataAs="percentOfTotal" baseField="0" numFmtId="10"/>
  </dataFields>
</pivotTableDefinition>
</file>

<file path=xl/pivotTables/pivotTable9.xml><?xml version="1.0" encoding="utf-8"?>
<pivotTableDefinition xmlns="http://schemas.openxmlformats.org/spreadsheetml/2006/main" name="Analisis de Cantidades y frecue 9" cacheId="0" dataCaption="" compact="0" compactData="0">
  <location ref="M79:T94" firstHeaderRow="0" firstDataRow="3"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Col" compact="0" outline="0" multipleItemSelectionAllowed="1" showAll="0" sortType="ascending">
      <items>
        <item x="1"/>
        <item x="0"/>
        <item t="default"/>
      </items>
    </pivotField>
    <pivotField name="franja_horaria" compact="0" outline="0" multipleItemSelectionAllowed="1" showAll="0">
      <items>
        <item x="0"/>
        <item x="1"/>
        <item t="default"/>
      </items>
    </pivotField>
    <pivotField name="Numero de Mes" axis="axisRow" compact="0" outline="0" multipleItemSelectionAllowed="1" showAll="0" sortType="ascending" defaultSubtotal="0">
      <items>
        <item x="0"/>
        <item x="1"/>
        <item x="2"/>
        <item x="3"/>
        <item x="4"/>
        <item x="5"/>
        <item x="6"/>
        <item x="7"/>
        <item x="8"/>
        <item x="9"/>
        <item x="10"/>
        <item x="11"/>
      </items>
    </pivotField>
    <pivotField name="mes" axis="axisRow" compact="0" outline="0" multipleItemSelectionAllowed="1" showAll="0" sortType="ascending">
      <items>
        <item x="3"/>
        <item x="7"/>
        <item x="11"/>
        <item x="0"/>
        <item x="1"/>
        <item x="6"/>
        <item x="5"/>
        <item x="2"/>
        <item x="4"/>
        <item x="10"/>
        <item x="9"/>
        <item x="8"/>
        <item t="default"/>
      </items>
    </pivotField>
    <pivotField name="# Mes" compact="0" outline="0" multipleItemSelectionAllowed="1" showAll="0">
      <items>
        <item x="0"/>
        <item x="1"/>
        <item x="2"/>
        <item x="3"/>
        <item x="4"/>
        <item x="5"/>
        <item x="6"/>
        <item x="7"/>
        <item x="8"/>
        <item x="9"/>
        <item x="10"/>
        <item x="11"/>
        <item t="default"/>
      </items>
    </pivotField>
    <pivotField name="Numero de dia" compact="0" outline="0" multipleItemSelectionAllowed="1" showAll="0">
      <items>
        <item x="0"/>
        <item x="1"/>
        <item x="2"/>
        <item x="3"/>
        <item x="4"/>
        <item x="5"/>
        <item x="6"/>
        <item t="default"/>
      </items>
    </pivotField>
    <pivotField name="dia_semana" compact="0" outline="0" multipleItemSelectionAllowed="1" showAll="0">
      <items>
        <item x="0"/>
        <item x="1"/>
        <item x="2"/>
        <item x="3"/>
        <item x="4"/>
        <item x="5"/>
        <item x="6"/>
        <item t="default"/>
      </items>
    </pivotField>
  </pivotFields>
  <rowFields>
    <field x="6"/>
    <field x="7"/>
  </rowFields>
  <colFields>
    <field x="4"/>
    <field x="-2"/>
  </colFields>
  <dataFields>
    <dataField name="COUNTA of categoria_libro" fld="1" subtotal="count" baseField="0"/>
    <dataField name="COUNTA of categoria_libro" fld="1" subtotal="count" showDataAs="percentOfTotal" baseField="0" numFmtId="10"/>
  </dataFields>
</pivotTableDefinition>
</file>

<file path=xl/pivotTables/pivotTable10.xml><?xml version="1.0" encoding="utf-8"?>
<pivotTableDefinition xmlns="http://schemas.openxmlformats.org/spreadsheetml/2006/main" name="Analisis de Cantidades y frecue 10" cacheId="0" dataCaption="" compact="0" compactData="0">
  <location ref="Z79:AE82" firstHeaderRow="0" firstDataRow="1"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Col" compact="0" outline="0" multipleItemSelectionAllowed="1" showAll="0" sortType="ascending">
      <items>
        <item x="1"/>
        <item x="0"/>
        <item t="default"/>
      </items>
    </pivotField>
    <pivotField name="Numero de Mes" compact="0" outline="0" multipleItemSelectionAllowed="1" showAll="0">
      <items>
        <item x="0"/>
        <item x="1"/>
        <item x="2"/>
        <item x="3"/>
        <item x="4"/>
        <item x="5"/>
        <item x="6"/>
        <item x="7"/>
        <item x="8"/>
        <item x="9"/>
        <item x="10"/>
        <item x="11"/>
        <item t="default"/>
      </items>
    </pivotField>
    <pivotField name="mes" compact="0" outline="0" multipleItemSelectionAllowed="1" showAll="0">
      <items>
        <item x="0"/>
        <item x="1"/>
        <item x="2"/>
        <item x="3"/>
        <item x="4"/>
        <item x="5"/>
        <item x="6"/>
        <item x="7"/>
        <item x="8"/>
        <item x="9"/>
        <item x="10"/>
        <item x="11"/>
        <item t="default"/>
      </items>
    </pivotField>
    <pivotField name="# Mes" compact="0" outline="0" multipleItemSelectionAllowed="1" showAll="0">
      <items>
        <item x="0"/>
        <item x="1"/>
        <item x="2"/>
        <item x="3"/>
        <item x="4"/>
        <item x="5"/>
        <item x="6"/>
        <item x="7"/>
        <item x="8"/>
        <item x="9"/>
        <item x="10"/>
        <item x="11"/>
        <item t="default"/>
      </items>
    </pivotField>
    <pivotField name="Numero de dia" compact="0" outline="0" multipleItemSelectionAllowed="1" showAll="0">
      <items>
        <item x="0"/>
        <item x="1"/>
        <item x="2"/>
        <item x="3"/>
        <item x="4"/>
        <item x="5"/>
        <item x="6"/>
        <item t="default"/>
      </items>
    </pivotField>
    <pivotField name="dia_semana" compact="0" outline="0" multipleItemSelectionAllowed="1" showAll="0">
      <items>
        <item x="0"/>
        <item x="1"/>
        <item x="2"/>
        <item x="3"/>
        <item x="4"/>
        <item x="5"/>
        <item x="6"/>
        <item t="default"/>
      </items>
    </pivotField>
  </pivotFields>
  <colFields>
    <field x="5"/>
    <field x="-2"/>
  </colFields>
  <dataFields>
    <dataField name="COUNTA of categoria_libro" fld="1" subtotal="count" baseField="0"/>
    <dataField name="COUNTA of categoria_libro" fld="1" subtotal="count" showDataAs="percentOfTotal" baseField="0" numFmtId="10"/>
  </dataFields>
</pivotTableDefinition>
</file>

<file path=xl/pivotTables/pivotTable11.xml><?xml version="1.0" encoding="utf-8"?>
<pivotTableDefinition xmlns="http://schemas.openxmlformats.org/spreadsheetml/2006/main" name="Analisis de Cantidades y frecue 11" cacheId="0" dataCaption="" compact="0" compactData="0">
  <location ref="Z89:AF94" firstHeaderRow="0" firstDataRow="2"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Col" compact="0" outline="0" multipleItemSelectionAllowed="1" showAll="0" sortType="ascending">
      <items>
        <item x="1"/>
        <item x="0"/>
        <item t="default"/>
      </items>
    </pivotField>
    <pivotField name="franja_horaria" axis="axisRow" compact="0" outline="0" multipleItemSelectionAllowed="1" showAll="0" sortType="ascending">
      <items>
        <item x="1"/>
        <item x="0"/>
        <item t="default"/>
      </items>
    </pivotField>
    <pivotField name="Numero de Mes" compact="0" outline="0" multipleItemSelectionAllowed="1" showAll="0">
      <items>
        <item x="0"/>
        <item x="1"/>
        <item x="2"/>
        <item x="3"/>
        <item x="4"/>
        <item x="5"/>
        <item x="6"/>
        <item x="7"/>
        <item x="8"/>
        <item x="9"/>
        <item x="10"/>
        <item x="11"/>
        <item t="default"/>
      </items>
    </pivotField>
    <pivotField name="mes" compact="0" outline="0" multipleItemSelectionAllowed="1" showAll="0">
      <items>
        <item x="0"/>
        <item x="1"/>
        <item x="2"/>
        <item x="3"/>
        <item x="4"/>
        <item x="5"/>
        <item x="6"/>
        <item x="7"/>
        <item x="8"/>
        <item x="9"/>
        <item x="10"/>
        <item x="11"/>
        <item t="default"/>
      </items>
    </pivotField>
    <pivotField name="# Mes" compact="0" outline="0" multipleItemSelectionAllowed="1" showAll="0">
      <items>
        <item x="0"/>
        <item x="1"/>
        <item x="2"/>
        <item x="3"/>
        <item x="4"/>
        <item x="5"/>
        <item x="6"/>
        <item x="7"/>
        <item x="8"/>
        <item x="9"/>
        <item x="10"/>
        <item x="11"/>
        <item t="default"/>
      </items>
    </pivotField>
    <pivotField name="Numero de dia" compact="0" outline="0" multipleItemSelectionAllowed="1" showAll="0">
      <items>
        <item x="0"/>
        <item x="1"/>
        <item x="2"/>
        <item x="3"/>
        <item x="4"/>
        <item x="5"/>
        <item x="6"/>
        <item t="default"/>
      </items>
    </pivotField>
    <pivotField name="dia_semana" compact="0" outline="0" multipleItemSelectionAllowed="1" showAll="0">
      <items>
        <item x="0"/>
        <item x="1"/>
        <item x="2"/>
        <item x="3"/>
        <item x="4"/>
        <item x="5"/>
        <item x="6"/>
        <item t="default"/>
      </items>
    </pivotField>
  </pivotFields>
  <rowFields>
    <field x="5"/>
  </rowFields>
  <colFields>
    <field x="4"/>
    <field x="-2"/>
  </colFields>
  <dataFields>
    <dataField name="COUNTA of categoria_libro" fld="1" subtotal="count" baseField="0"/>
    <dataField name="COUNTA of categoria_libro" fld="1" subtotal="count" showDataAs="percentOfTotal" baseField="0" numFmtId="10"/>
  </dataFields>
</pivotTableDefinition>
</file>

<file path=xl/pivotTables/pivotTable12.xml><?xml version="1.0" encoding="utf-8"?>
<pivotTableDefinition xmlns="http://schemas.openxmlformats.org/spreadsheetml/2006/main" name="Analisis de Cantidades y frecue 12" cacheId="0" dataCaption="" compact="0" compactData="0">
  <location ref="AD97:AK107" firstHeaderRow="0" firstDataRow="3"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dataField="1"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Col" compact="0" outline="0" multipleItemSelectionAllowed="1" showAll="0" sortType="ascending">
      <items>
        <item x="1"/>
        <item x="0"/>
        <item t="default"/>
      </items>
    </pivotField>
    <pivotField name="Numero de Mes" compact="0" outline="0" multipleItemSelectionAllowed="1" showAll="0">
      <items>
        <item x="0"/>
        <item x="1"/>
        <item x="2"/>
        <item x="3"/>
        <item x="4"/>
        <item x="5"/>
        <item x="6"/>
        <item x="7"/>
        <item x="8"/>
        <item x="9"/>
        <item x="10"/>
        <item x="11"/>
        <item t="default"/>
      </items>
    </pivotField>
    <pivotField name="mes" compact="0" outline="0" multipleItemSelectionAllowed="1" showAll="0">
      <items>
        <item x="0"/>
        <item x="1"/>
        <item x="2"/>
        <item x="3"/>
        <item x="4"/>
        <item x="5"/>
        <item x="6"/>
        <item x="7"/>
        <item x="8"/>
        <item x="9"/>
        <item x="10"/>
        <item x="11"/>
        <item t="default"/>
      </items>
    </pivotField>
    <pivotField name="# Mes" compact="0" outline="0" multipleItemSelectionAllowed="1" showAll="0">
      <items>
        <item x="0"/>
        <item x="1"/>
        <item x="2"/>
        <item x="3"/>
        <item x="4"/>
        <item x="5"/>
        <item x="6"/>
        <item x="7"/>
        <item x="8"/>
        <item x="9"/>
        <item x="10"/>
        <item x="11"/>
        <item t="default"/>
      </items>
    </pivotField>
    <pivotField name="Numero de dia" axis="axisRow" compact="0" outline="0" multipleItemSelectionAllowed="1" showAll="0" sortType="ascending" defaultSubtotal="0">
      <items>
        <item x="0"/>
        <item x="5"/>
        <item x="1"/>
        <item x="2"/>
        <item x="4"/>
        <item x="3"/>
        <item x="6"/>
      </items>
    </pivotField>
    <pivotField name="dia_semana" axis="axisRow" compact="0" outline="0" multipleItemSelectionAllowed="1" showAll="0" sortType="ascending">
      <items>
        <item x="0"/>
        <item x="4"/>
        <item x="5"/>
        <item x="1"/>
        <item x="2"/>
        <item x="6"/>
        <item x="3"/>
        <item t="default"/>
      </items>
    </pivotField>
  </pivotFields>
  <rowFields>
    <field x="9"/>
    <field x="10"/>
  </rowFields>
  <colFields>
    <field x="5"/>
    <field x="-2"/>
  </colFields>
  <dataFields>
    <dataField name="# de Prestamos" fld="1" subtotal="count" baseField="0"/>
    <dataField name="% del T.Prestamo" fld="1" subtotal="count" showDataAs="percentOfTotal" baseField="0" numFmtId="10"/>
  </dataFields>
</pivotTableDefinition>
</file>

<file path=xl/pivotTables/pivotTable13.xml><?xml version="1.0" encoding="utf-8"?>
<pivotTableDefinition xmlns="http://schemas.openxmlformats.org/spreadsheetml/2006/main" name="Analisis por Franjas Horarias" cacheId="1" dataCaption="" compact="0" compactData="0">
  <location ref="L4:N12" firstHeaderRow="0" firstDataRow="2" firstDataCol="0"/>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compact="0" outline="0" multipleItemSelectionAllowed="1" showAll="0">
      <items>
        <item x="0"/>
        <item x="1"/>
        <item t="default"/>
      </items>
    </pivotField>
    <pivotField name="mes" compact="0" outline="0" multipleItemSelectionAllowed="1" showAll="0">
      <items>
        <item x="0"/>
        <item x="1"/>
        <item x="2"/>
        <item x="3"/>
        <item x="4"/>
        <item x="5"/>
        <item x="6"/>
        <item x="7"/>
        <item x="8"/>
        <item x="9"/>
        <item x="10"/>
        <item x="11"/>
        <item t="default"/>
      </items>
    </pivotField>
    <pivotField name="Día" axis="axisRow" dataField="1" compact="0" outline="0" multipleItemSelectionAllowed="1" showAll="0" sortType="ascending">
      <items>
        <item x="0"/>
        <item x="1"/>
        <item x="2"/>
        <item x="3"/>
        <item x="4"/>
        <item x="5"/>
        <item x="6"/>
        <item t="default"/>
      </items>
      <autoSortScope>
        <pivotArea>
          <references>
            <reference field="4294967294">
              <x v="0"/>
            </reference>
          </references>
        </pivotArea>
      </autoSortScope>
    </pivotField>
  </pivotFields>
  <rowFields>
    <field x="7"/>
  </rowFields>
  <colFields>
    <field x="-2"/>
  </colFields>
  <dataFields>
    <dataField name="Prestamos" fld="7" subtotal="count" baseField="0"/>
    <dataField name="%" fld="7" subtotal="count" showDataAs="percentOfTotal" baseField="0" numFmtId="10"/>
  </dataFields>
</pivotTableDefinition>
</file>

<file path=xl/pivotTables/pivotTable14.xml><?xml version="1.0" encoding="utf-8"?>
<pivotTableDefinition xmlns="http://schemas.openxmlformats.org/spreadsheetml/2006/main" name="Analisis por Franjas Horarias 2" cacheId="1" dataCaption="" compact="0" compactData="0">
  <location ref="AK4:AS18" firstHeaderRow="0" firstDataRow="1" firstDataCol="1" rowPageCount="1" colPageCount="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Col" dataField="1" compact="0" outline="0" multipleItemSelectionAllowed="1" showAll="0" sortType="ascending">
      <items>
        <item x="3"/>
        <item x="6"/>
        <item x="1"/>
        <item x="0"/>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Page" compact="0" outline="0" multipleItemSelectionAllowed="1" showAll="0">
      <items>
        <item h="1" x="0"/>
        <item x="1"/>
        <item t="default"/>
      </items>
    </pivotField>
    <pivotField name="mes" axis="axisRow" compact="0" outline="0" multipleItemSelectionAllowed="1" showAll="0" sortType="ascending">
      <items>
        <item x="3"/>
        <item x="7"/>
        <item x="11"/>
        <item x="0"/>
        <item x="1"/>
        <item x="6"/>
        <item x="5"/>
        <item x="2"/>
        <item x="4"/>
        <item x="10"/>
        <item x="9"/>
        <item x="8"/>
        <item t="default"/>
      </items>
    </pivotField>
    <pivotField name="dia_semana" compact="0" outline="0" multipleItemSelectionAllowed="1" showAll="0">
      <items>
        <item x="0"/>
        <item x="1"/>
        <item x="2"/>
        <item x="3"/>
        <item x="4"/>
        <item x="5"/>
        <item x="6"/>
        <item t="default"/>
      </items>
    </pivotField>
  </pivotFields>
  <rowFields>
    <field x="6"/>
  </rowFields>
  <colFields>
    <field x="1"/>
  </colFields>
  <pageFields>
    <pageField fld="5"/>
  </pageFields>
  <dataFields>
    <dataField name="Prestamos de libros por mes y categoría" fld="1" subtotal="count" baseField="0"/>
  </dataFields>
</pivotTableDefinition>
</file>

<file path=xl/pivotTables/pivotTable15.xml><?xml version="1.0" encoding="utf-8"?>
<pivotTableDefinition xmlns="http://schemas.openxmlformats.org/spreadsheetml/2006/main" name="Analisis por Franjas Horarias 3" cacheId="1" dataCaption="" compact="0" compactData="0">
  <location ref="AV6:AX12" firstHeaderRow="0" firstDataRow="2" firstDataCol="0" rowPageCount="1" colPageCount="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Page" compact="0" outline="0" multipleItemSelectionAllowed="1" showAll="0">
      <items>
        <item h="1" x="0"/>
        <item x="1"/>
        <item t="default"/>
      </items>
    </pivotField>
    <pivotField name="Mes" axis="axisRow" dataField="1" compact="0" outline="0" multipleItemSelectionAllowed="1" showAll="0" sortType="ascending">
      <items>
        <item x="0"/>
        <item h="1" x="1"/>
        <item x="2"/>
        <item h="1" x="3"/>
        <item x="4"/>
        <item h="1" x="5"/>
        <item h="1" x="6"/>
        <item x="7"/>
        <item h="1" x="8"/>
        <item h="1" x="9"/>
        <item h="1" x="10"/>
        <item x="11"/>
        <item t="default"/>
      </items>
      <autoSortScope>
        <pivotArea>
          <references>
            <reference field="4294967294">
              <x v="0"/>
            </reference>
          </references>
        </pivotArea>
      </autoSortScope>
    </pivotField>
    <pivotField name="dia_semana" compact="0" outline="0" multipleItemSelectionAllowed="1" showAll="0">
      <items>
        <item x="0"/>
        <item x="1"/>
        <item x="2"/>
        <item x="3"/>
        <item x="4"/>
        <item x="5"/>
        <item x="6"/>
        <item t="default"/>
      </items>
    </pivotField>
  </pivotFields>
  <rowFields>
    <field x="6"/>
  </rowFields>
  <colFields>
    <field x="-2"/>
  </colFields>
  <pageFields>
    <pageField fld="5"/>
  </pageFields>
  <dataFields>
    <dataField name="Prestamo" fld="6" subtotal="count" baseField="0"/>
    <dataField name="Devolución media" fld="3" subtotal="average" baseField="0"/>
  </dataFields>
</pivotTableDefinition>
</file>

<file path=xl/pivotTables/pivotTable16.xml><?xml version="1.0" encoding="utf-8"?>
<pivotTableDefinition xmlns="http://schemas.openxmlformats.org/spreadsheetml/2006/main" name="Analisis por Franjas Horarias 4" cacheId="1" dataCaption="" compact="0" compactData="0">
  <location ref="AZ7:BB13" firstHeaderRow="0" firstDataRow="2" firstDataCol="0" rowPageCount="2" colPageCount="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Page" compact="0" outline="0" multipleItemSelectionAllowed="1" showAll="0">
      <items>
        <item h="1" x="0"/>
        <item x="1"/>
        <item t="default"/>
      </items>
    </pivotField>
    <pivotField name="franja_horaria" axis="axisPage" compact="0" outline="0" multipleItemSelectionAllowed="1" showAll="0">
      <items>
        <item h="1" x="0"/>
        <item x="1"/>
        <item t="default"/>
      </items>
    </pivotField>
    <pivotField name="Mes" axis="axisRow" dataField="1" compact="0" outline="0" multipleItemSelectionAllowed="1" showAll="0" sortType="ascending">
      <items>
        <item x="0"/>
        <item x="1"/>
        <item x="2"/>
        <item x="3"/>
        <item x="4"/>
        <item x="5"/>
        <item x="6"/>
        <item x="7"/>
        <item x="8"/>
        <item x="9"/>
        <item x="10"/>
        <item x="11"/>
        <item t="default"/>
      </items>
      <autoSortScope>
        <pivotArea>
          <references>
            <reference field="4294967294">
              <x v="0"/>
            </reference>
          </references>
        </pivotArea>
      </autoSortScope>
    </pivotField>
    <pivotField name="dia_semana" compact="0" outline="0" multipleItemSelectionAllowed="1" showAll="0">
      <items>
        <item x="0"/>
        <item x="1"/>
        <item x="2"/>
        <item x="3"/>
        <item x="4"/>
        <item x="5"/>
        <item x="6"/>
        <item t="default"/>
      </items>
    </pivotField>
  </pivotFields>
  <rowFields>
    <field x="6"/>
  </rowFields>
  <colFields>
    <field x="-2"/>
  </colFields>
  <pageFields>
    <pageField fld="5"/>
    <pageField fld="4"/>
  </pageFields>
  <dataFields>
    <dataField name="Prestamo" fld="6" subtotal="count" baseField="0"/>
    <dataField name="Devolución media" fld="3" subtotal="average" baseField="0"/>
  </dataFields>
</pivotTableDefinition>
</file>

<file path=xl/pivotTables/pivotTable17.xml><?xml version="1.0" encoding="utf-8"?>
<pivotTableDefinition xmlns="http://schemas.openxmlformats.org/spreadsheetml/2006/main" name="Analisis por Franjas Horarias 5" cacheId="1" dataCaption="" compact="0" compactData="0">
  <location ref="AK21:AS35" firstHeaderRow="0" firstDataRow="1" firstDataCol="1" rowPageCount="1" colPageCount="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Col" dataField="1" compact="0" outline="0" multipleItemSelectionAllowed="1" showAll="0" sortType="ascending">
      <items>
        <item x="3"/>
        <item x="6"/>
        <item x="1"/>
        <item x="0"/>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Page" compact="0" outline="0" multipleItemSelectionAllowed="1" showAll="0">
      <items>
        <item x="0"/>
        <item h="1" x="1"/>
        <item t="default"/>
      </items>
    </pivotField>
    <pivotField name="mes" axis="axisRow" compact="0" outline="0" multipleItemSelectionAllowed="1" showAll="0" sortType="ascending">
      <items>
        <item x="3"/>
        <item x="7"/>
        <item x="11"/>
        <item x="0"/>
        <item x="1"/>
        <item x="6"/>
        <item x="5"/>
        <item x="2"/>
        <item x="4"/>
        <item x="10"/>
        <item x="9"/>
        <item x="8"/>
        <item t="default"/>
      </items>
    </pivotField>
    <pivotField name="dia_semana" compact="0" outline="0" multipleItemSelectionAllowed="1" showAll="0">
      <items>
        <item x="0"/>
        <item x="1"/>
        <item x="2"/>
        <item x="3"/>
        <item x="4"/>
        <item x="5"/>
        <item x="6"/>
        <item t="default"/>
      </items>
    </pivotField>
  </pivotFields>
  <rowFields>
    <field x="6"/>
  </rowFields>
  <colFields>
    <field x="1"/>
  </colFields>
  <pageFields>
    <pageField fld="5"/>
  </pageFields>
  <dataFields>
    <dataField name="Prestamos de libros por mes y categoría" fld="1" subtotal="count" baseField="0"/>
  </dataFields>
</pivotTableDefinition>
</file>

<file path=xl/pivotTables/pivotTable18.xml><?xml version="1.0" encoding="utf-8"?>
<pivotTableDefinition xmlns="http://schemas.openxmlformats.org/spreadsheetml/2006/main" name="Analisis por Franjas Horarias 6" cacheId="1" dataCaption="" compact="0" compactData="0">
  <location ref="AV23:AX31" firstHeaderRow="0" firstDataRow="2" firstDataCol="0" rowPageCount="1" colPageCount="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Page" compact="0" outline="0" multipleItemSelectionAllowed="1" showAll="0">
      <items>
        <item x="0"/>
        <item h="1" x="1"/>
        <item t="default"/>
      </items>
    </pivotField>
    <pivotField name="Mes" axis="axisRow" dataField="1" compact="0" outline="0" multipleItemSelectionAllowed="1" showAll="0" sortType="ascending">
      <items>
        <item x="0"/>
        <item x="1"/>
        <item x="2"/>
        <item x="3"/>
        <item h="1" x="4"/>
        <item h="1" x="5"/>
        <item x="6"/>
        <item h="1" x="7"/>
        <item x="8"/>
        <item h="1" x="9"/>
        <item x="10"/>
        <item h="1" x="11"/>
        <item t="default"/>
      </items>
      <autoSortScope>
        <pivotArea>
          <references>
            <reference field="4294967294">
              <x v="0"/>
            </reference>
          </references>
        </pivotArea>
      </autoSortScope>
    </pivotField>
    <pivotField name="dia_semana" compact="0" outline="0" multipleItemSelectionAllowed="1" showAll="0">
      <items>
        <item x="0"/>
        <item x="1"/>
        <item x="2"/>
        <item x="3"/>
        <item x="4"/>
        <item x="5"/>
        <item x="6"/>
        <item t="default"/>
      </items>
    </pivotField>
  </pivotFields>
  <rowFields>
    <field x="6"/>
  </rowFields>
  <colFields>
    <field x="-2"/>
  </colFields>
  <pageFields>
    <pageField fld="5"/>
  </pageFields>
  <dataFields>
    <dataField name="Prestamos" fld="6" subtotal="count" baseField="0"/>
    <dataField name="Devolución media" fld="3" subtotal="average" baseField="0"/>
  </dataFields>
</pivotTableDefinition>
</file>

<file path=xl/pivotTables/pivotTable19.xml><?xml version="1.0" encoding="utf-8"?>
<pivotTableDefinition xmlns="http://schemas.openxmlformats.org/spreadsheetml/2006/main" name="Analisis por Franjas Horarias 7" cacheId="1" dataCaption="" compact="0" compactData="0">
  <location ref="AZ21:BB29" firstHeaderRow="0" firstDataRow="2" firstDataCol="0" rowPageCount="2" colPageCount="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Page" compact="0" outline="0" multipleItemSelectionAllowed="1" showAll="0">
      <items>
        <item h="1" x="0"/>
        <item x="1"/>
        <item t="default"/>
      </items>
    </pivotField>
    <pivotField name="franja_horaria" axis="axisPage" compact="0" outline="0" multipleItemSelectionAllowed="1" showAll="0">
      <items>
        <item x="0"/>
        <item h="1" x="1"/>
        <item t="default"/>
      </items>
    </pivotField>
    <pivotField name="Mes" axis="axisRow" dataField="1" compact="0" outline="0" multipleItemSelectionAllowed="1" showAll="0" sortType="ascending">
      <items>
        <item x="0"/>
        <item x="1"/>
        <item x="2"/>
        <item x="3"/>
        <item x="4"/>
        <item x="5"/>
        <item x="6"/>
        <item x="7"/>
        <item x="8"/>
        <item x="9"/>
        <item x="10"/>
        <item x="11"/>
        <item t="default"/>
      </items>
      <autoSortScope>
        <pivotArea>
          <references>
            <reference field="4294967294">
              <x v="0"/>
            </reference>
          </references>
        </pivotArea>
      </autoSortScope>
    </pivotField>
    <pivotField name="dia_semana" compact="0" outline="0" multipleItemSelectionAllowed="1" showAll="0">
      <items>
        <item x="0"/>
        <item x="1"/>
        <item x="2"/>
        <item x="3"/>
        <item x="4"/>
        <item x="5"/>
        <item x="6"/>
        <item t="default"/>
      </items>
    </pivotField>
  </pivotFields>
  <rowFields>
    <field x="6"/>
  </rowFields>
  <colFields>
    <field x="-2"/>
  </colFields>
  <pageFields>
    <pageField fld="5"/>
    <pageField fld="4"/>
  </pageFields>
  <dataFields>
    <dataField name="Prestamo" fld="6" subtotal="count" baseField="0"/>
    <dataField name="Devolución media" fld="3" subtotal="average" baseField="0"/>
  </dataFields>
</pivotTableDefinition>
</file>

<file path=xl/pivotTables/pivotTable20.xml><?xml version="1.0" encoding="utf-8"?>
<pivotTableDefinition xmlns="http://schemas.openxmlformats.org/spreadsheetml/2006/main" name="Analisis por Franjas Horarias 8" cacheId="1" dataCaption="" compact="0" compactData="0">
  <location ref="AV33:AW36" firstHeaderRow="0" firstDataRow="1" firstDataCol="0" rowPageCount="1" colPageCount="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Page" compact="0" outline="0" multipleItemSelectionAllowed="1" showAll="0">
      <items>
        <item x="0"/>
        <item h="1" x="1"/>
        <item t="default"/>
      </items>
    </pivotField>
    <pivotField name="franja_horaria" axis="axisRow" dataField="1" compact="0" outline="0" multipleItemSelectionAllowed="1" showAll="0" sortType="ascending">
      <items>
        <item x="1"/>
        <item x="0"/>
        <item t="default"/>
      </items>
    </pivotField>
    <pivotField name="mes"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s>
  <rowFields>
    <field x="5"/>
  </rowFields>
  <pageFields>
    <pageField fld="4"/>
  </pageFields>
  <dataFields>
    <dataField name="COUNTA of franja_horaria" fld="5" subtotal="count" baseField="0"/>
  </dataFields>
</pivotTableDefinition>
</file>

<file path=xl/pivotTables/pivotTable21.xml><?xml version="1.0" encoding="utf-8"?>
<pivotTableDefinition xmlns="http://schemas.openxmlformats.org/spreadsheetml/2006/main" name="Analisis por Franjas Horarias 9" cacheId="1" dataCaption="" compact="0" compactData="0">
  <location ref="AZ33:BA36" firstHeaderRow="0" firstDataRow="1" firstDataCol="0" rowPageCount="1" colPageCount="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axis="axisPage" compact="0" outline="0" multipleItemSelectionAllowed="1" showAll="0">
      <items>
        <item h="1" x="0"/>
        <item x="1"/>
        <item t="default"/>
      </items>
    </pivotField>
    <pivotField name="franja_horaria" axis="axisRow" dataField="1" compact="0" outline="0" multipleItemSelectionAllowed="1" showAll="0" sortType="ascending">
      <items>
        <item x="1"/>
        <item x="0"/>
        <item t="default"/>
      </items>
    </pivotField>
    <pivotField name="mes"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s>
  <rowFields>
    <field x="5"/>
  </rowFields>
  <pageFields>
    <pageField fld="4"/>
  </pageFields>
  <dataFields>
    <dataField name="COUNTA of franja_horaria" fld="5" subtotal="count" baseField="0"/>
  </dataFields>
</pivotTableDefinition>
</file>

<file path=xl/pivotTables/pivotTable22.xml><?xml version="1.0" encoding="utf-8"?>
<pivotTableDefinition xmlns="http://schemas.openxmlformats.org/spreadsheetml/2006/main" name="Analisis por Franjas Horarias 10" cacheId="1" dataCaption="" compact="0" compactData="0">
  <location ref="U37:W40" firstHeaderRow="0" firstDataRow="2" firstDataCol="0"/>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compact="0" outline="0" multipleItemSelectionAllowed="1" showAll="0">
      <items>
        <item x="0"/>
        <item x="1"/>
        <item x="2"/>
        <item x="3"/>
        <item x="4"/>
        <item x="5"/>
        <item x="6"/>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_horaria" axis="axisRow" dataField="1" compact="0" outline="0" multipleItemSelectionAllowed="1" showAll="0" sortType="ascending">
      <items>
        <item x="1"/>
        <item x="0"/>
        <item t="default"/>
      </items>
    </pivotField>
    <pivotField name="mes"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s>
  <rowFields>
    <field x="5"/>
  </rowFields>
  <colFields>
    <field x="-2"/>
  </colFields>
  <dataFields>
    <dataField name="Prestamos" fld="5" subtotal="count" baseField="0"/>
    <dataField name="Porcentaje" fld="5" subtotal="count" showDataAs="percentOfTotal" baseField="0" numFmtId="10"/>
  </dataFields>
</pivotTableDefinition>
</file>

<file path=xl/pivotTables/pivotTable23.xml><?xml version="1.0" encoding="utf-8"?>
<pivotTableDefinition xmlns="http://schemas.openxmlformats.org/spreadsheetml/2006/main" name="Analisis por Franjas Horarias 11" cacheId="1" dataCaption="" compact="0" compactData="0">
  <location ref="AK39:AS43" firstHeaderRow="0" firstDataRow="1" firstDataCol="1"/>
  <pivotFields>
    <pivotField name="fecha_prestam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ame="categoria_libro" axis="axisCol" dataField="1" compact="0" outline="0" multipleItemSelectionAllowed="1" showAll="0" sortType="ascending">
      <items>
        <item x="3"/>
        <item x="6"/>
        <item x="1"/>
        <item x="0"/>
        <item x="2"/>
        <item x="4"/>
        <item x="5"/>
        <item t="default"/>
      </items>
    </pivotField>
    <pivotField name="idioma" compact="0" outline="0" multipleItemSelectionAllowed="1" showAll="0">
      <items>
        <item x="0"/>
        <item x="1"/>
        <item x="2"/>
        <item t="default"/>
      </items>
    </pivotField>
    <pivotField name="duracion_prestamo_dia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vuelto_a_tiempo" compact="0" outline="0" multipleItemSelectionAllowed="1" showAll="0">
      <items>
        <item x="0"/>
        <item x="1"/>
        <item t="default"/>
      </items>
    </pivotField>
    <pivotField name="Franja horaria" axis="axisRow" compact="0" outline="0" multipleItemSelectionAllowed="1" showAll="0" sortType="ascending">
      <items>
        <item x="1"/>
        <item x="0"/>
        <item t="default"/>
      </items>
    </pivotField>
    <pivotField name="mes" compact="0" outline="0" multipleItemSelectionAllowed="1" showAll="0">
      <items>
        <item x="0"/>
        <item x="1"/>
        <item x="2"/>
        <item x="3"/>
        <item x="4"/>
        <item x="5"/>
        <item x="6"/>
        <item x="7"/>
        <item x="8"/>
        <item x="9"/>
        <item x="10"/>
        <item x="11"/>
        <item t="default"/>
      </items>
    </pivotField>
    <pivotField name="dia_semana" compact="0" outline="0" multipleItemSelectionAllowed="1" showAll="0">
      <items>
        <item x="0"/>
        <item x="1"/>
        <item x="2"/>
        <item x="3"/>
        <item x="4"/>
        <item x="5"/>
        <item x="6"/>
        <item t="default"/>
      </items>
    </pivotField>
  </pivotFields>
  <rowFields>
    <field x="5"/>
  </rowFields>
  <colFields>
    <field x="1"/>
  </colFields>
  <dataFields>
    <dataField name="COUNTA of categoria_libro" fld="1" subtotal="count" showDataAs="percentOfCol" baseField="0" numFmtId="10"/>
  </dataFields>
</pivotTableDefinition>
</file>

<file path=xl/pivotTables/pivotTable24.xml><?xml version="1.0" encoding="utf-8"?>
<pivotTableDefinition xmlns="http://schemas.openxmlformats.org/spreadsheetml/2006/main" name="Analisis por Dias de la semana" cacheId="3" dataCaption="" colGrandTotals="0" compact="0" compactData="0">
  <location ref="K25:N35" firstHeaderRow="0" firstDataRow="1" firstDataCol="1"/>
  <pivotFields>
    <pivotField name="franja_horaria" axis="axisCol" dataField="1" compact="0" outline="0" multipleItemSelectionAllowed="1" showAll="0" sortType="ascending">
      <items>
        <item x="2"/>
        <item x="0"/>
        <item x="1"/>
        <item t="default"/>
      </items>
    </pivotField>
    <pivotField name="devuelto_a_tiempo" compact="0" outline="0" multipleItemSelectionAllowed="1" showAll="0">
      <items>
        <item x="0"/>
        <item x="1"/>
        <item x="2"/>
        <item t="default"/>
      </items>
    </pivotField>
    <pivotField name="dia_semana" axis="axisRow" compact="0" outline="0" multipleItemSelectionAllowed="1" showAll="0" sortType="ascending">
      <items>
        <item x="7"/>
        <item x="0"/>
        <item x="1"/>
        <item x="2"/>
        <item x="3"/>
        <item x="4"/>
        <item x="5"/>
        <item x="6"/>
        <item t="default"/>
      </items>
    </pivotField>
  </pivotFields>
  <rowFields>
    <field x="2"/>
  </rowFields>
  <colFields>
    <field x="0"/>
  </colFields>
  <dataFields>
    <dataField name="COUNTA of franja_horaria" fld="0" subtotal="count" showDataAs="percentOfRow" baseField="0" numFmtId="10"/>
  </dataFields>
</pivotTableDefinition>
</file>

<file path=xl/pivotTables/pivotTable25.xml><?xml version="1.0" encoding="utf-8"?>
<pivotTableDefinition xmlns="http://schemas.openxmlformats.org/spreadsheetml/2006/main" name="Analisis por Dias de la semana 2" cacheId="4" dataCaption="" colGrandTotals="0" compact="0" compactData="0">
  <location ref="K38:N48" firstHeaderRow="0" firstDataRow="1" firstDataCol="1"/>
  <pivotFields>
    <pivotField name="categoria_libro" axis="axisRow" compact="0" outline="0" multipleItemSelectionAllowed="1" showAll="0" sortType="ascending">
      <items>
        <item x="7"/>
        <item x="0"/>
        <item x="1"/>
        <item x="2"/>
        <item x="3"/>
        <item x="4"/>
        <item x="5"/>
        <item x="6"/>
        <item t="default"/>
      </items>
    </pivotField>
    <pivotField name="franja_horaria" axis="axisCol" dataField="1" compact="0" outline="0" multipleItemSelectionAllowed="1" showAll="0" sortType="ascending">
      <items>
        <item x="2"/>
        <item x="0"/>
        <item x="1"/>
        <item t="default"/>
      </items>
    </pivotField>
  </pivotFields>
  <rowFields>
    <field x="0"/>
  </rowFields>
  <colFields>
    <field x="1"/>
  </colFields>
  <dataFields>
    <dataField name="COUNTA of franja_horaria" fld="1" subtotal="count" showDataAs="percentOfRow" baseField="0" numFmtId="10"/>
  </dataFields>
</pivotTableDefinition>
</file>

<file path=xl/tables/table1.xml><?xml version="1.0" encoding="utf-8"?>
<table xmlns="http://schemas.openxmlformats.org/spreadsheetml/2006/main" ref="A1:H262" displayName="Tabla_9" name="Tabla_9" id="1">
  <tableColumns count="8">
    <tableColumn name="fecha_prestamo" id="1"/>
    <tableColumn name="categoria_libro" id="2"/>
    <tableColumn name="idioma" id="3"/>
    <tableColumn name="duracion_prestamo_dias" id="4"/>
    <tableColumn name="devuelto_a_tiempo" id="5"/>
    <tableColumn name="franja_horaria" id="6"/>
    <tableColumn name="mes" id="7"/>
    <tableColumn name="dia_semana" id="8"/>
  </tableColumns>
  <tableStyleInfo name="Hoja 2 Exploración inicial-style" showColumnStripes="0" showFirstColumn="1" showLastColumn="1" showRowStripes="1"/>
</table>
</file>

<file path=xl/tables/table2.xml><?xml version="1.0" encoding="utf-8"?>
<table xmlns="http://schemas.openxmlformats.org/spreadsheetml/2006/main" ref="J9:L17" displayName="Libros_por_categoria" name="Libros_por_categoria" id="2">
  <tableColumns count="3">
    <tableColumn name="Categoria" id="1"/>
    <tableColumn name="Días de prestamo por categoría" id="2"/>
    <tableColumn name="Nº de libros por categoría" id="3"/>
  </tableColumns>
  <tableStyleInfo name="Hoja 2 Exploración inicial-style 2" showColumnStripes="0" showFirstColumn="1" showLastColumn="1" showRowStripes="1"/>
</table>
</file>

<file path=xl/tables/table3.xml><?xml version="1.0" encoding="utf-8"?>
<table xmlns="http://schemas.openxmlformats.org/spreadsheetml/2006/main" ref="J24:K31" displayName="Porcentaje_de_cada_categoría" name="Porcentaje_de_cada_categoría" id="3">
  <tableColumns count="2">
    <tableColumn name="Categoria" id="1"/>
    <tableColumn name="% Libros  por categoría" id="2"/>
  </tableColumns>
  <tableStyleInfo name="Hoja 2 Exploración inicial-style 3" showColumnStripes="0" showFirstColumn="1" showLastColumn="1" showRowStripes="1"/>
</table>
</file>

<file path=xl/tables/table4.xml><?xml version="1.0" encoding="utf-8"?>
<table xmlns="http://schemas.openxmlformats.org/spreadsheetml/2006/main" ref="A1:H262" displayName="Tabla_1" name="Tabla_1" id="4">
  <autoFilter ref="$A$1:$H$262"/>
  <tableColumns count="8">
    <tableColumn name="fecha_prestamo" id="1"/>
    <tableColumn name="categoria_libro" id="2"/>
    <tableColumn name="idioma" id="3"/>
    <tableColumn name="duracion_prestamo_dias" id="4"/>
    <tableColumn name="devuelto_a_tiempo" id="5"/>
    <tableColumn name="franja_horaria" id="6"/>
    <tableColumn name="mes" id="7"/>
    <tableColumn name="dia_semana" id="8"/>
  </tableColumns>
  <tableStyleInfo name="Copia de prestamos_biblioteca_p-style" showColumnStripes="0" showFirstColumn="1" showLastColumn="1" showRowStripes="1"/>
</table>
</file>

<file path=xl/tables/table5.xml><?xml version="1.0" encoding="utf-8"?>
<table xmlns="http://schemas.openxmlformats.org/spreadsheetml/2006/main" ref="A1:K262" displayName="Tabla" name="Tabla" id="5">
  <tableColumns count="11">
    <tableColumn name="fecha_prestamo" id="1"/>
    <tableColumn name="categoria_libro" id="2"/>
    <tableColumn name="idioma" id="3"/>
    <tableColumn name="duracion_prestamo_dias" id="4"/>
    <tableColumn name="devuelto_a_tiempo" id="5"/>
    <tableColumn name="franja_horaria" id="6"/>
    <tableColumn name="Numero de Mes" id="7"/>
    <tableColumn name="mes" id="8"/>
    <tableColumn name="# Mes" id="9"/>
    <tableColumn name="Numero de dia" id="10"/>
    <tableColumn name="dia_semana" id="11"/>
  </tableColumns>
  <tableStyleInfo name="Analisis de Cantidades y frecue-style" showColumnStripes="0" showFirstColumn="1" showLastColumn="1" showRowStripes="1"/>
</table>
</file>

<file path=xl/tables/table6.xml><?xml version="1.0" encoding="utf-8"?>
<table xmlns="http://schemas.openxmlformats.org/spreadsheetml/2006/main" ref="A1:H262" displayName="biblioteca" name="biblioteca" id="6">
  <autoFilter ref="$A$1:$H$262">
    <filterColumn colId="4">
      <filters>
        <filter val="no"/>
      </filters>
    </filterColumn>
  </autoFilter>
  <tableColumns count="8">
    <tableColumn name="fecha_prestamo" id="1"/>
    <tableColumn name="categoria_libro" id="2"/>
    <tableColumn name="idioma" id="3"/>
    <tableColumn name="duracion_prestamo_dias" id="4"/>
    <tableColumn name="devuelto_a_tiempo" id="5"/>
    <tableColumn name="franja_horaria" id="6"/>
    <tableColumn name="mes" id="7"/>
    <tableColumn name="dia_semana" id="8"/>
  </tableColumns>
  <tableStyleInfo name="Analisis por Retrasos-style" showColumnStripes="0" showFirstColumn="1" showLastColumn="1" showRowStripes="1"/>
</table>
</file>

<file path=xl/tables/table7.xml><?xml version="1.0" encoding="utf-8"?>
<table xmlns="http://schemas.openxmlformats.org/spreadsheetml/2006/main" ref="A1:H262" displayName="Tabla_2" name="Tabla_2" id="7">
  <tableColumns count="8">
    <tableColumn name="fecha_prestamo" id="1"/>
    <tableColumn name="categoria_libro" id="2"/>
    <tableColumn name="idioma" id="3"/>
    <tableColumn name="duracion_prestamo_dias" id="4"/>
    <tableColumn name="devuelto_a_tiempo" id="5"/>
    <tableColumn name="franja_horaria" id="6"/>
    <tableColumn name="mes" id="7"/>
    <tableColumn name="dia_semana" id="8"/>
  </tableColumns>
  <tableStyleInfo name="Analisis por Franjas Horarias-style" showColumnStripes="0" showFirstColumn="1" showLastColumn="1" showRowStripes="1"/>
</table>
</file>

<file path=xl/tables/table8.xml><?xml version="1.0" encoding="utf-8"?>
<table xmlns="http://schemas.openxmlformats.org/spreadsheetml/2006/main" ref="BD4:BG10" displayName="Devoluciones_mañanas" name="Devoluciones_mañanas" id="8">
  <tableColumns count="4">
    <tableColumn name="Mes" id="1"/>
    <tableColumn name="A tiempo" id="2"/>
    <tableColumn name="Retrasado" id="3"/>
    <tableColumn name="% sobre el mes" id="4"/>
  </tableColumns>
  <tableStyleInfo name="Analisis por Franjas Horarias-style 2" showColumnStripes="0" showFirstColumn="1" showLastColumn="1" showRowStripes="1"/>
</table>
</file>

<file path=xl/tables/table9.xml><?xml version="1.0" encoding="utf-8"?>
<table xmlns="http://schemas.openxmlformats.org/spreadsheetml/2006/main" ref="BJ4:BQ17" displayName="Resumen_dataset_" name="Resumen_dataset_" id="9">
  <tableColumns count="8">
    <tableColumn name="fecha_prestamo" id="1"/>
    <tableColumn name="mes" id="2"/>
    <tableColumn name="dia_semana" id="3"/>
    <tableColumn name="categoria_libro" id="4"/>
    <tableColumn name="idioma" id="5"/>
    <tableColumn name="duracion_prestamo_dias" id="6"/>
    <tableColumn name="devuelto_a_tiempo" id="7"/>
    <tableColumn name="franja_horaria" id="8"/>
  </tableColumns>
  <tableStyleInfo name="Analisis por Franjas Horarias-style 3" showColumnStripes="0" showFirstColumn="1" showLastColumn="1" showRowStripes="1"/>
</table>
</file>

<file path=xl/tables/table10.xml><?xml version="1.0" encoding="utf-8"?>
<table xmlns="http://schemas.openxmlformats.org/spreadsheetml/2006/main" ref="BD21:BG29" displayName="Devoluciones_tardes" name="Devoluciones_tardes" id="10">
  <tableColumns count="4">
    <tableColumn name="Mes" id="1"/>
    <tableColumn name="A tiempo" id="2"/>
    <tableColumn name="Retrasado" id="3"/>
    <tableColumn name="% sobre el mes" id="4"/>
  </tableColumns>
  <tableStyleInfo name="Analisis por Franjas Horarias-style 4" showColumnStripes="0" showFirstColumn="1" showLastColumn="1" showRowStripes="1"/>
</table>
</file>

<file path=xl/tables/table11.xml><?xml version="1.0" encoding="utf-8"?>
<table xmlns="http://schemas.openxmlformats.org/spreadsheetml/2006/main" ref="U47:W50" displayName="Préstamos" name="Préstamos" id="11">
  <tableColumns count="3">
    <tableColumn name="franja_horaria" id="1"/>
    <tableColumn name="préstamos" id="2"/>
    <tableColumn name="porcentaje" id="3"/>
  </tableColumns>
  <tableStyleInfo name="Analisis por Franjas Horarias-style 5" showColumnStripes="0" showFirstColumn="1" showLastColumn="1" showRowStripes="1"/>
</table>
</file>

<file path=xl/tables/table12.xml><?xml version="1.0" encoding="utf-8"?>
<table xmlns="http://schemas.openxmlformats.org/spreadsheetml/2006/main" ref="A1:H262" displayName="Tabla_3" name="Tabla_3" id="12">
  <autoFilter ref="$A$1:$H$262"/>
  <tableColumns count="8">
    <tableColumn name="fecha_prestamo" id="1"/>
    <tableColumn name="idioma" id="2"/>
    <tableColumn name="duracion_prestamo_dias" id="3"/>
    <tableColumn name="categoria_libro" id="4"/>
    <tableColumn name="franja_horaria" id="5"/>
    <tableColumn name="devuelto_a_tiempo" id="6"/>
    <tableColumn name="dia_semana" id="7"/>
    <tableColumn name="mes" id="8"/>
  </tableColumns>
  <tableStyleInfo name="Analisis por Dias de la semana-style" showColumnStripes="0" showFirstColumn="1" showLastColumn="1" showRowStripes="1"/>
</table>
</file>

<file path=xl/tables/table13.xml><?xml version="1.0" encoding="utf-8"?>
<table xmlns="http://schemas.openxmlformats.org/spreadsheetml/2006/main" ref="X29:Z35" displayName="Tabla_12" name="Tabla_12" id="13">
  <tableColumns count="3">
    <tableColumn name="Días de la semana" id="1"/>
    <tableColumn name="mañana" id="2"/>
    <tableColumn name="tarde" id="3"/>
  </tableColumns>
  <tableStyleInfo name="Analisis por Dias de la semana-style 2" showColumnStripes="0" showFirstColumn="1" showLastColumn="1" showRowStripes="1"/>
</table>
</file>

<file path=xl/tables/table14.xml><?xml version="1.0" encoding="utf-8"?>
<table xmlns="http://schemas.openxmlformats.org/spreadsheetml/2006/main" ref="A1:H262" displayName="Tabla_4" name="Tabla_4" id="14">
  <tableColumns count="8">
    <tableColumn name="fecha_prestamo" id="1"/>
    <tableColumn name="categoria_libro" id="2"/>
    <tableColumn name="idioma" id="3"/>
    <tableColumn name="duracion_prestamo_dias" id="4"/>
    <tableColumn name="devuelto_a_tiempo" id="5"/>
    <tableColumn name="franja_horaria" id="6"/>
    <tableColumn name="mes" id="7"/>
    <tableColumn name="dia_semana" id="8"/>
  </tableColumns>
  <tableStyleInfo name="Analisis por Meses-style" showColumnStripes="0" showFirstColumn="1" showLastColumn="1" showRowStripes="1"/>
</table>
</file>

<file path=xl/tables/table15.xml><?xml version="1.0" encoding="utf-8"?>
<table xmlns="http://schemas.openxmlformats.org/spreadsheetml/2006/main" ref="J5:M17" displayName="Tabla_10" name="Tabla_10" id="15">
  <tableColumns count="4">
    <tableColumn name="Mes" id="1"/>
    <tableColumn name=" Nº de libros" id="2"/>
    <tableColumn name="Devueltos a tiempo:" id="3"/>
    <tableColumn name="% devueltos a tiempo" id="4"/>
  </tableColumns>
  <tableStyleInfo name="Analisis por Meses-style 2" showColumnStripes="0" showFirstColumn="1" showLastColumn="1" showRowStripes="1"/>
</table>
</file>

<file path=xl/tables/table16.xml><?xml version="1.0" encoding="utf-8"?>
<table xmlns="http://schemas.openxmlformats.org/spreadsheetml/2006/main" headerRowCount="0" ref="O5:P7" displayName="Table_1" name="Table_1" id="16">
  <tableColumns count="2">
    <tableColumn name="Column1" id="1"/>
    <tableColumn name="Column2" id="2"/>
  </tableColumns>
  <tableStyleInfo name="Analisis por Meses-style 3" showColumnStripes="0" showFirstColumn="1" showLastColumn="1" showRowStripes="1"/>
</table>
</file>

<file path=xl/tables/table17.xml><?xml version="1.0" encoding="utf-8"?>
<table xmlns="http://schemas.openxmlformats.org/spreadsheetml/2006/main" totalsRowCount="1" ref="J21:Q34" displayName="Tabla_11" name="Tabla_11" id="17">
  <tableColumns count="8">
    <tableColumn totalsRowLabel="Suma total" name="Mes" id="1"/>
    <tableColumn totalsRowLabel="21" name="Lunes" id="2"/>
    <tableColumn totalsRowLabel="52" name="Martes" id="3"/>
    <tableColumn totalsRowLabel="42" name="Miercoles" id="4"/>
    <tableColumn totalsRowLabel="30" name="Jueves" id="5"/>
    <tableColumn totalsRowLabel="43" name="Viernes" id="6"/>
    <tableColumn totalsRowLabel="21" name="Sábado" id="7"/>
    <tableColumn totalsRowLabel="52" name="Domingo" id="8"/>
  </tableColumns>
  <tableStyleInfo name="Analisis por Meses-style 4" showColumnStripes="0" showFirstColumn="1" showLastColumn="1" showRowStripes="1"/>
</table>
</file>

<file path=xl/tables/table18.xml><?xml version="1.0" encoding="utf-8"?>
<table xmlns="http://schemas.openxmlformats.org/spreadsheetml/2006/main" ref="O42:P49" displayName="Tabla_5" name="Tabla_5" id="18">
  <tableColumns count="2">
    <tableColumn name="Dias de la semana" id="1"/>
    <tableColumn name="Nº de prestamos" id="2"/>
  </tableColumns>
  <tableStyleInfo name="Analisis por Meses-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S3" dT="2026-02-23T08:36:38.00" personId="{eefd9aba-f5b7-4474-be61-0a55aeed93d2}" id="{b4a61784-5a57-4bf9-8a57-d44a8a825429}" done="0">
    <x18tc:text xml:space="preserve">La Categoría de libros de mayor interés son los de ficción con unos 103 ejemplares que representarían el 39,46% de un total de ejemplares de 261, además 76 de ellos fueron entregados en la franja de LA tarde un 73,78%
las Categorías de Ficción e infantil 1concentran el mayor interés del lector 158 libros de un total de 261 esto representa un 60,53% y estos en mayor parte se entregan en la franja horaria de la tarde que son 115 el 72,78%</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1" Type="http://schemas.openxmlformats.org/officeDocument/2006/relationships/pivotTable" Target="../pivotTables/pivotTable8.xml"/><Relationship Id="rId10" Type="http://schemas.openxmlformats.org/officeDocument/2006/relationships/pivotTable" Target="../pivotTables/pivotTable7.xml"/><Relationship Id="rId13" Type="http://schemas.openxmlformats.org/officeDocument/2006/relationships/pivotTable" Target="../pivotTables/pivotTable10.xml"/><Relationship Id="rId12" Type="http://schemas.openxmlformats.org/officeDocument/2006/relationships/pivotTable" Target="../pivotTables/pivotTable9.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pivotTable" Target="../pivotTables/pivotTable1.xml"/><Relationship Id="rId9" Type="http://schemas.openxmlformats.org/officeDocument/2006/relationships/pivotTable" Target="../pivotTables/pivotTable6.xml"/><Relationship Id="rId15" Type="http://schemas.openxmlformats.org/officeDocument/2006/relationships/pivotTable" Target="../pivotTables/pivotTable12.xml"/><Relationship Id="rId14" Type="http://schemas.openxmlformats.org/officeDocument/2006/relationships/pivotTable" Target="../pivotTables/pivotTable11.xml"/><Relationship Id="rId17" Type="http://schemas.openxmlformats.org/officeDocument/2006/relationships/vmlDrawing" Target="../drawings/vmlDrawing1.vml"/><Relationship Id="rId16" Type="http://schemas.openxmlformats.org/officeDocument/2006/relationships/drawing" Target="../drawings/drawing4.xml"/><Relationship Id="rId5" Type="http://schemas.openxmlformats.org/officeDocument/2006/relationships/pivotTable" Target="../pivotTables/pivotTable2.xml"/><Relationship Id="rId19" Type="http://schemas.openxmlformats.org/officeDocument/2006/relationships/table" Target="../tables/table5.xml"/><Relationship Id="rId6" Type="http://schemas.openxmlformats.org/officeDocument/2006/relationships/pivotTable" Target="../pivotTables/pivotTable3.xml"/><Relationship Id="rId7" Type="http://schemas.openxmlformats.org/officeDocument/2006/relationships/pivotTable" Target="../pivotTables/pivotTable4.xml"/><Relationship Id="rId8"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0" Type="http://schemas.openxmlformats.org/officeDocument/2006/relationships/table" Target="../tables/table9.xml"/><Relationship Id="rId11" Type="http://schemas.openxmlformats.org/officeDocument/2006/relationships/pivotTable" Target="../pivotTables/pivotTable23.xml"/><Relationship Id="rId22" Type="http://schemas.openxmlformats.org/officeDocument/2006/relationships/table" Target="../tables/table11.xml"/><Relationship Id="rId10" Type="http://schemas.openxmlformats.org/officeDocument/2006/relationships/pivotTable" Target="../pivotTables/pivotTable22.xml"/><Relationship Id="rId21" Type="http://schemas.openxmlformats.org/officeDocument/2006/relationships/table" Target="../tables/table10.xml"/><Relationship Id="rId12" Type="http://schemas.openxmlformats.org/officeDocument/2006/relationships/drawing" Target="../drawings/drawing7.xml"/><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pivotTable" Target="../pivotTables/pivotTable15.xml"/><Relationship Id="rId4" Type="http://schemas.openxmlformats.org/officeDocument/2006/relationships/pivotTable" Target="../pivotTables/pivotTable16.xml"/><Relationship Id="rId9" Type="http://schemas.openxmlformats.org/officeDocument/2006/relationships/pivotTable" Target="../pivotTables/pivotTable21.xml"/><Relationship Id="rId5" Type="http://schemas.openxmlformats.org/officeDocument/2006/relationships/pivotTable" Target="../pivotTables/pivotTable17.xml"/><Relationship Id="rId19" Type="http://schemas.openxmlformats.org/officeDocument/2006/relationships/table" Target="../tables/table8.xml"/><Relationship Id="rId6" Type="http://schemas.openxmlformats.org/officeDocument/2006/relationships/pivotTable" Target="../pivotTables/pivotTable18.xml"/><Relationship Id="rId18" Type="http://schemas.openxmlformats.org/officeDocument/2006/relationships/table" Target="../tables/table7.xml"/><Relationship Id="rId7" Type="http://schemas.openxmlformats.org/officeDocument/2006/relationships/pivotTable" Target="../pivotTables/pivotTable19.xml"/><Relationship Id="rId8" Type="http://schemas.openxmlformats.org/officeDocument/2006/relationships/pivotTable" Target="../pivotTables/pivotTable2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4.xml"/><Relationship Id="rId2" Type="http://schemas.openxmlformats.org/officeDocument/2006/relationships/pivotTable" Target="../pivotTables/pivotTable25.xml"/><Relationship Id="rId3" Type="http://schemas.openxmlformats.org/officeDocument/2006/relationships/drawing" Target="../drawings/drawing8.xml"/><Relationship Id="rId6" Type="http://schemas.openxmlformats.org/officeDocument/2006/relationships/table" Target="../tables/table12.xml"/><Relationship Id="rId7"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11" Type="http://schemas.openxmlformats.org/officeDocument/2006/relationships/table" Target="../tables/table18.xml"/><Relationship Id="rId10" Type="http://schemas.openxmlformats.org/officeDocument/2006/relationships/table" Target="../tables/table17.xml"/><Relationship Id="rId1" Type="http://schemas.openxmlformats.org/officeDocument/2006/relationships/drawing" Target="../drawings/drawing9.xml"/><Relationship Id="rId9" Type="http://schemas.openxmlformats.org/officeDocument/2006/relationships/table" Target="../tables/table16.xml"/><Relationship Id="rId7" Type="http://schemas.openxmlformats.org/officeDocument/2006/relationships/table" Target="../tables/table14.xml"/><Relationship Id="rId8"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0.xml"/><Relationship Id="rId3"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45662.0</v>
      </c>
      <c r="B2" s="1" t="s">
        <v>8</v>
      </c>
      <c r="C2" s="1" t="s">
        <v>9</v>
      </c>
      <c r="D2" s="3">
        <v>14.0</v>
      </c>
      <c r="E2" s="1" t="s">
        <v>10</v>
      </c>
      <c r="F2" s="1" t="s">
        <v>11</v>
      </c>
      <c r="G2" s="1" t="s">
        <v>12</v>
      </c>
      <c r="H2" s="1" t="s">
        <v>13</v>
      </c>
    </row>
    <row r="3">
      <c r="A3" s="2">
        <v>45664.0</v>
      </c>
      <c r="B3" s="1" t="s">
        <v>14</v>
      </c>
      <c r="C3" s="1" t="s">
        <v>9</v>
      </c>
      <c r="D3" s="3">
        <v>21.0</v>
      </c>
      <c r="E3" s="1" t="s">
        <v>10</v>
      </c>
      <c r="F3" s="1" t="s">
        <v>15</v>
      </c>
      <c r="G3" s="1" t="s">
        <v>12</v>
      </c>
      <c r="H3" s="1" t="s">
        <v>16</v>
      </c>
      <c r="I3" s="4"/>
    </row>
    <row r="4">
      <c r="A4" s="2">
        <v>45665.0</v>
      </c>
      <c r="B4" s="1" t="s">
        <v>17</v>
      </c>
      <c r="C4" s="1" t="s">
        <v>9</v>
      </c>
      <c r="D4" s="3">
        <v>10.0</v>
      </c>
      <c r="E4" s="1" t="s">
        <v>10</v>
      </c>
      <c r="F4" s="1" t="s">
        <v>11</v>
      </c>
      <c r="G4" s="1" t="s">
        <v>12</v>
      </c>
      <c r="H4" s="1" t="s">
        <v>18</v>
      </c>
    </row>
    <row r="5">
      <c r="A5" s="2">
        <v>45667.0</v>
      </c>
      <c r="B5" s="1" t="s">
        <v>19</v>
      </c>
      <c r="C5" s="1" t="s">
        <v>9</v>
      </c>
      <c r="D5" s="3">
        <v>7.0</v>
      </c>
      <c r="E5" s="1" t="s">
        <v>10</v>
      </c>
      <c r="F5" s="1" t="s">
        <v>11</v>
      </c>
      <c r="G5" s="1" t="s">
        <v>12</v>
      </c>
      <c r="H5" s="1" t="s">
        <v>20</v>
      </c>
    </row>
    <row r="6">
      <c r="A6" s="2">
        <v>45669.0</v>
      </c>
      <c r="B6" s="1" t="s">
        <v>8</v>
      </c>
      <c r="C6" s="1" t="s">
        <v>21</v>
      </c>
      <c r="D6" s="3">
        <v>15.0</v>
      </c>
      <c r="E6" s="1" t="s">
        <v>22</v>
      </c>
      <c r="F6" s="1" t="s">
        <v>15</v>
      </c>
      <c r="G6" s="1" t="s">
        <v>12</v>
      </c>
      <c r="H6" s="1" t="s">
        <v>13</v>
      </c>
      <c r="I6" s="5"/>
      <c r="L6" s="5"/>
    </row>
    <row r="7">
      <c r="A7" s="2">
        <v>45671.0</v>
      </c>
      <c r="B7" s="1" t="s">
        <v>8</v>
      </c>
      <c r="C7" s="1" t="s">
        <v>9</v>
      </c>
      <c r="D7" s="3">
        <v>14.0</v>
      </c>
      <c r="E7" s="1" t="s">
        <v>10</v>
      </c>
      <c r="F7" s="1" t="s">
        <v>11</v>
      </c>
      <c r="G7" s="1" t="s">
        <v>12</v>
      </c>
      <c r="H7" s="1" t="s">
        <v>16</v>
      </c>
      <c r="I7" s="6"/>
    </row>
    <row r="8">
      <c r="A8" s="2">
        <v>45672.0</v>
      </c>
      <c r="B8" s="1" t="s">
        <v>23</v>
      </c>
      <c r="C8" s="1" t="s">
        <v>9</v>
      </c>
      <c r="D8" s="3">
        <v>18.0</v>
      </c>
      <c r="E8" s="1" t="s">
        <v>10</v>
      </c>
      <c r="F8" s="1" t="s">
        <v>15</v>
      </c>
      <c r="G8" s="1" t="s">
        <v>12</v>
      </c>
      <c r="H8" s="1" t="s">
        <v>18</v>
      </c>
    </row>
    <row r="9">
      <c r="A9" s="2">
        <v>45674.0</v>
      </c>
      <c r="B9" s="1" t="s">
        <v>14</v>
      </c>
      <c r="C9" s="1" t="s">
        <v>24</v>
      </c>
      <c r="D9" s="3">
        <v>25.0</v>
      </c>
      <c r="E9" s="1" t="s">
        <v>10</v>
      </c>
      <c r="F9" s="1" t="s">
        <v>11</v>
      </c>
      <c r="G9" s="1" t="s">
        <v>12</v>
      </c>
      <c r="H9" s="1" t="s">
        <v>20</v>
      </c>
    </row>
    <row r="10">
      <c r="A10" s="2">
        <v>45676.0</v>
      </c>
      <c r="B10" s="1" t="s">
        <v>17</v>
      </c>
      <c r="C10" s="1" t="s">
        <v>9</v>
      </c>
      <c r="D10" s="3">
        <v>8.0</v>
      </c>
      <c r="E10" s="1" t="s">
        <v>10</v>
      </c>
      <c r="F10" s="1" t="s">
        <v>11</v>
      </c>
      <c r="G10" s="1" t="s">
        <v>12</v>
      </c>
      <c r="H10" s="1" t="s">
        <v>13</v>
      </c>
    </row>
    <row r="11">
      <c r="A11" s="2">
        <v>45678.0</v>
      </c>
      <c r="B11" s="1" t="s">
        <v>8</v>
      </c>
      <c r="C11" s="1" t="s">
        <v>9</v>
      </c>
      <c r="D11" s="3">
        <v>14.0</v>
      </c>
      <c r="E11" s="1" t="s">
        <v>10</v>
      </c>
      <c r="F11" s="1" t="s">
        <v>15</v>
      </c>
      <c r="G11" s="1" t="s">
        <v>12</v>
      </c>
      <c r="H11" s="1" t="s">
        <v>16</v>
      </c>
    </row>
    <row r="12">
      <c r="A12" s="2">
        <v>45679.0</v>
      </c>
      <c r="B12" s="1" t="s">
        <v>25</v>
      </c>
      <c r="C12" s="1" t="s">
        <v>9</v>
      </c>
      <c r="D12" s="3">
        <v>30.0</v>
      </c>
      <c r="E12" s="1" t="s">
        <v>22</v>
      </c>
      <c r="F12" s="1" t="s">
        <v>11</v>
      </c>
      <c r="G12" s="1" t="s">
        <v>12</v>
      </c>
      <c r="H12" s="1" t="s">
        <v>18</v>
      </c>
    </row>
    <row r="13">
      <c r="A13" s="2">
        <v>45681.0</v>
      </c>
      <c r="B13" s="1" t="s">
        <v>8</v>
      </c>
      <c r="C13" s="1" t="s">
        <v>21</v>
      </c>
      <c r="D13" s="3">
        <v>14.0</v>
      </c>
      <c r="E13" s="1" t="s">
        <v>10</v>
      </c>
      <c r="F13" s="1" t="s">
        <v>11</v>
      </c>
      <c r="G13" s="1" t="s">
        <v>12</v>
      </c>
      <c r="H13" s="1" t="s">
        <v>20</v>
      </c>
    </row>
    <row r="14">
      <c r="A14" s="2">
        <v>45683.0</v>
      </c>
      <c r="B14" s="1" t="s">
        <v>19</v>
      </c>
      <c r="C14" s="1" t="s">
        <v>9</v>
      </c>
      <c r="D14" s="3">
        <v>7.0</v>
      </c>
      <c r="E14" s="1" t="s">
        <v>10</v>
      </c>
      <c r="F14" s="1" t="s">
        <v>15</v>
      </c>
      <c r="G14" s="1" t="s">
        <v>12</v>
      </c>
      <c r="H14" s="1" t="s">
        <v>13</v>
      </c>
    </row>
    <row r="15">
      <c r="A15" s="2">
        <v>45685.0</v>
      </c>
      <c r="B15" s="1" t="s">
        <v>8</v>
      </c>
      <c r="C15" s="1" t="s">
        <v>9</v>
      </c>
      <c r="D15" s="3">
        <v>16.0</v>
      </c>
      <c r="E15" s="1" t="s">
        <v>10</v>
      </c>
      <c r="F15" s="1" t="s">
        <v>11</v>
      </c>
      <c r="G15" s="1" t="s">
        <v>12</v>
      </c>
      <c r="H15" s="1" t="s">
        <v>16</v>
      </c>
    </row>
    <row r="16">
      <c r="A16" s="2">
        <v>45686.0</v>
      </c>
      <c r="B16" s="1" t="s">
        <v>17</v>
      </c>
      <c r="C16" s="1" t="s">
        <v>9</v>
      </c>
      <c r="D16" s="3">
        <v>9.0</v>
      </c>
      <c r="E16" s="1" t="s">
        <v>10</v>
      </c>
      <c r="F16" s="1" t="s">
        <v>11</v>
      </c>
      <c r="G16" s="1" t="s">
        <v>12</v>
      </c>
      <c r="H16" s="1" t="s">
        <v>18</v>
      </c>
      <c r="I16" s="6"/>
    </row>
    <row r="17">
      <c r="A17" s="2">
        <v>45688.0</v>
      </c>
      <c r="B17" s="1" t="s">
        <v>26</v>
      </c>
      <c r="C17" s="1" t="s">
        <v>9</v>
      </c>
      <c r="D17" s="3">
        <v>21.0</v>
      </c>
      <c r="E17" s="1" t="s">
        <v>10</v>
      </c>
      <c r="F17" s="1" t="s">
        <v>15</v>
      </c>
      <c r="G17" s="1" t="s">
        <v>12</v>
      </c>
      <c r="H17" s="1" t="s">
        <v>20</v>
      </c>
      <c r="I17" s="6"/>
    </row>
    <row r="18">
      <c r="A18" s="2">
        <v>45690.0</v>
      </c>
      <c r="B18" s="1" t="s">
        <v>8</v>
      </c>
      <c r="C18" s="1" t="s">
        <v>9</v>
      </c>
      <c r="D18" s="3">
        <v>14.0</v>
      </c>
      <c r="E18" s="1" t="s">
        <v>10</v>
      </c>
      <c r="F18" s="1" t="s">
        <v>11</v>
      </c>
      <c r="G18" s="1" t="s">
        <v>27</v>
      </c>
      <c r="H18" s="1" t="s">
        <v>13</v>
      </c>
    </row>
    <row r="19">
      <c r="A19" s="2">
        <v>45692.0</v>
      </c>
      <c r="B19" s="1" t="s">
        <v>17</v>
      </c>
      <c r="C19" s="1" t="s">
        <v>24</v>
      </c>
      <c r="D19" s="3">
        <v>12.0</v>
      </c>
      <c r="E19" s="1" t="s">
        <v>10</v>
      </c>
      <c r="F19" s="1" t="s">
        <v>11</v>
      </c>
      <c r="G19" s="1" t="s">
        <v>27</v>
      </c>
      <c r="H19" s="1" t="s">
        <v>16</v>
      </c>
    </row>
    <row r="20">
      <c r="A20" s="2">
        <v>45693.0</v>
      </c>
      <c r="B20" s="1" t="s">
        <v>8</v>
      </c>
      <c r="C20" s="1" t="s">
        <v>9</v>
      </c>
      <c r="D20" s="3">
        <v>14.0</v>
      </c>
      <c r="E20" s="1" t="s">
        <v>10</v>
      </c>
      <c r="F20" s="1" t="s">
        <v>15</v>
      </c>
      <c r="G20" s="1" t="s">
        <v>27</v>
      </c>
      <c r="H20" s="1" t="s">
        <v>18</v>
      </c>
    </row>
    <row r="21">
      <c r="A21" s="2">
        <v>45695.0</v>
      </c>
      <c r="B21" s="1" t="s">
        <v>14</v>
      </c>
      <c r="C21" s="1" t="s">
        <v>9</v>
      </c>
      <c r="D21" s="3">
        <v>28.0</v>
      </c>
      <c r="E21" s="1" t="s">
        <v>22</v>
      </c>
      <c r="F21" s="1" t="s">
        <v>11</v>
      </c>
      <c r="G21" s="1" t="s">
        <v>27</v>
      </c>
      <c r="H21" s="1" t="s">
        <v>20</v>
      </c>
      <c r="I21" s="7"/>
    </row>
    <row r="22">
      <c r="A22" s="2">
        <v>45697.0</v>
      </c>
      <c r="B22" s="1" t="s">
        <v>19</v>
      </c>
      <c r="C22" s="1" t="s">
        <v>9</v>
      </c>
      <c r="D22" s="3">
        <v>7.0</v>
      </c>
      <c r="E22" s="1" t="s">
        <v>10</v>
      </c>
      <c r="F22" s="1" t="s">
        <v>11</v>
      </c>
      <c r="G22" s="1" t="s">
        <v>27</v>
      </c>
      <c r="H22" s="1" t="s">
        <v>13</v>
      </c>
    </row>
    <row r="23">
      <c r="A23" s="2">
        <v>45699.0</v>
      </c>
      <c r="B23" s="1" t="s">
        <v>8</v>
      </c>
      <c r="C23" s="1" t="s">
        <v>21</v>
      </c>
      <c r="D23" s="3">
        <v>14.0</v>
      </c>
      <c r="E23" s="1" t="s">
        <v>10</v>
      </c>
      <c r="F23" s="1" t="s">
        <v>15</v>
      </c>
      <c r="G23" s="1" t="s">
        <v>27</v>
      </c>
      <c r="H23" s="1" t="s">
        <v>16</v>
      </c>
      <c r="J23" s="5"/>
    </row>
    <row r="24">
      <c r="A24" s="2">
        <v>45700.0</v>
      </c>
      <c r="B24" s="1" t="s">
        <v>17</v>
      </c>
      <c r="C24" s="1" t="s">
        <v>9</v>
      </c>
      <c r="D24" s="3">
        <v>10.0</v>
      </c>
      <c r="E24" s="1" t="s">
        <v>10</v>
      </c>
      <c r="F24" s="1" t="s">
        <v>11</v>
      </c>
      <c r="G24" s="1" t="s">
        <v>27</v>
      </c>
      <c r="H24" s="1" t="s">
        <v>18</v>
      </c>
    </row>
    <row r="25">
      <c r="A25" s="2">
        <v>45702.0</v>
      </c>
      <c r="B25" s="1" t="s">
        <v>8</v>
      </c>
      <c r="C25" s="1" t="s">
        <v>9</v>
      </c>
      <c r="D25" s="3">
        <v>14.0</v>
      </c>
      <c r="E25" s="1" t="s">
        <v>10</v>
      </c>
      <c r="F25" s="1" t="s">
        <v>11</v>
      </c>
      <c r="G25" s="1" t="s">
        <v>27</v>
      </c>
      <c r="H25" s="1" t="s">
        <v>20</v>
      </c>
      <c r="L25" s="5"/>
    </row>
    <row r="26">
      <c r="A26" s="2">
        <v>45704.0</v>
      </c>
      <c r="B26" s="1" t="s">
        <v>23</v>
      </c>
      <c r="C26" s="1" t="s">
        <v>9</v>
      </c>
      <c r="D26" s="3">
        <v>21.0</v>
      </c>
      <c r="E26" s="1" t="s">
        <v>10</v>
      </c>
      <c r="F26" s="1" t="s">
        <v>15</v>
      </c>
      <c r="G26" s="1" t="s">
        <v>27</v>
      </c>
      <c r="H26" s="1" t="s">
        <v>13</v>
      </c>
      <c r="L26" s="8"/>
    </row>
    <row r="27">
      <c r="A27" s="2">
        <v>45706.0</v>
      </c>
      <c r="B27" s="1" t="s">
        <v>14</v>
      </c>
      <c r="C27" s="1" t="s">
        <v>9</v>
      </c>
      <c r="D27" s="3">
        <v>23.0</v>
      </c>
      <c r="E27" s="1" t="s">
        <v>10</v>
      </c>
      <c r="F27" s="1" t="s">
        <v>11</v>
      </c>
      <c r="G27" s="1" t="s">
        <v>27</v>
      </c>
      <c r="H27" s="1" t="s">
        <v>16</v>
      </c>
      <c r="L27" s="9"/>
    </row>
    <row r="28">
      <c r="A28" s="2">
        <v>45707.0</v>
      </c>
      <c r="B28" s="1" t="s">
        <v>8</v>
      </c>
      <c r="C28" s="1" t="s">
        <v>9</v>
      </c>
      <c r="D28" s="3">
        <v>15.0</v>
      </c>
      <c r="E28" s="1" t="s">
        <v>10</v>
      </c>
      <c r="F28" s="1" t="s">
        <v>11</v>
      </c>
      <c r="G28" s="1" t="s">
        <v>27</v>
      </c>
      <c r="H28" s="1" t="s">
        <v>18</v>
      </c>
      <c r="L28" s="6"/>
    </row>
    <row r="29">
      <c r="A29" s="2">
        <v>45709.0</v>
      </c>
      <c r="B29" s="1" t="s">
        <v>17</v>
      </c>
      <c r="C29" s="1" t="s">
        <v>9</v>
      </c>
      <c r="D29" s="3">
        <v>11.0</v>
      </c>
      <c r="E29" s="1" t="s">
        <v>10</v>
      </c>
      <c r="F29" s="1" t="s">
        <v>15</v>
      </c>
      <c r="G29" s="1" t="s">
        <v>27</v>
      </c>
      <c r="H29" s="1" t="s">
        <v>20</v>
      </c>
    </row>
    <row r="30">
      <c r="A30" s="2">
        <v>45711.0</v>
      </c>
      <c r="B30" s="1" t="s">
        <v>8</v>
      </c>
      <c r="C30" s="1" t="s">
        <v>24</v>
      </c>
      <c r="D30" s="3">
        <v>14.0</v>
      </c>
      <c r="E30" s="1" t="s">
        <v>10</v>
      </c>
      <c r="F30" s="1" t="s">
        <v>11</v>
      </c>
      <c r="G30" s="1" t="s">
        <v>27</v>
      </c>
      <c r="H30" s="1" t="s">
        <v>13</v>
      </c>
    </row>
    <row r="31">
      <c r="A31" s="2">
        <v>45713.0</v>
      </c>
      <c r="B31" s="1" t="s">
        <v>19</v>
      </c>
      <c r="C31" s="1" t="s">
        <v>9</v>
      </c>
      <c r="D31" s="3">
        <v>7.0</v>
      </c>
      <c r="E31" s="1" t="s">
        <v>10</v>
      </c>
      <c r="F31" s="1" t="s">
        <v>11</v>
      </c>
      <c r="G31" s="1" t="s">
        <v>27</v>
      </c>
      <c r="H31" s="1" t="s">
        <v>16</v>
      </c>
    </row>
    <row r="32">
      <c r="A32" s="2">
        <v>45714.0</v>
      </c>
      <c r="B32" s="1" t="s">
        <v>26</v>
      </c>
      <c r="C32" s="1" t="s">
        <v>21</v>
      </c>
      <c r="D32" s="3">
        <v>25.0</v>
      </c>
      <c r="E32" s="1" t="s">
        <v>10</v>
      </c>
      <c r="F32" s="1" t="s">
        <v>15</v>
      </c>
      <c r="G32" s="1" t="s">
        <v>27</v>
      </c>
      <c r="H32" s="1" t="s">
        <v>18</v>
      </c>
    </row>
    <row r="33">
      <c r="A33" s="2">
        <v>45716.0</v>
      </c>
      <c r="B33" s="1" t="s">
        <v>8</v>
      </c>
      <c r="C33" s="1" t="s">
        <v>9</v>
      </c>
      <c r="D33" s="3">
        <v>14.0</v>
      </c>
      <c r="E33" s="1" t="s">
        <v>10</v>
      </c>
      <c r="F33" s="1" t="s">
        <v>11</v>
      </c>
      <c r="G33" s="1" t="s">
        <v>27</v>
      </c>
      <c r="H33" s="1" t="s">
        <v>20</v>
      </c>
      <c r="I33" s="10"/>
    </row>
    <row r="34">
      <c r="A34" s="2">
        <v>45718.0</v>
      </c>
      <c r="B34" s="1" t="s">
        <v>17</v>
      </c>
      <c r="C34" s="1" t="s">
        <v>9</v>
      </c>
      <c r="D34" s="3">
        <v>9.0</v>
      </c>
      <c r="E34" s="1" t="s">
        <v>10</v>
      </c>
      <c r="F34" s="1" t="s">
        <v>11</v>
      </c>
      <c r="G34" s="1" t="s">
        <v>28</v>
      </c>
      <c r="H34" s="1" t="s">
        <v>13</v>
      </c>
    </row>
    <row r="35">
      <c r="A35" s="2">
        <v>45720.0</v>
      </c>
      <c r="B35" s="1" t="s">
        <v>8</v>
      </c>
      <c r="C35" s="1" t="s">
        <v>9</v>
      </c>
      <c r="D35" s="3">
        <v>14.0</v>
      </c>
      <c r="E35" s="1" t="s">
        <v>10</v>
      </c>
      <c r="F35" s="1" t="s">
        <v>15</v>
      </c>
      <c r="G35" s="1" t="s">
        <v>28</v>
      </c>
      <c r="H35" s="1" t="s">
        <v>16</v>
      </c>
    </row>
    <row r="36">
      <c r="A36" s="2">
        <v>45721.0</v>
      </c>
      <c r="B36" s="1" t="s">
        <v>14</v>
      </c>
      <c r="C36" s="1" t="s">
        <v>9</v>
      </c>
      <c r="D36" s="3">
        <v>22.0</v>
      </c>
      <c r="E36" s="1" t="s">
        <v>10</v>
      </c>
      <c r="F36" s="1" t="s">
        <v>11</v>
      </c>
      <c r="G36" s="1" t="s">
        <v>28</v>
      </c>
      <c r="H36" s="1" t="s">
        <v>18</v>
      </c>
    </row>
    <row r="37">
      <c r="A37" s="2">
        <v>45723.0</v>
      </c>
      <c r="B37" s="1" t="s">
        <v>8</v>
      </c>
      <c r="C37" s="1" t="s">
        <v>21</v>
      </c>
      <c r="D37" s="3">
        <v>17.0</v>
      </c>
      <c r="E37" s="1" t="s">
        <v>22</v>
      </c>
      <c r="F37" s="1" t="s">
        <v>11</v>
      </c>
      <c r="G37" s="1" t="s">
        <v>28</v>
      </c>
      <c r="H37" s="1" t="s">
        <v>20</v>
      </c>
    </row>
    <row r="38">
      <c r="A38" s="2">
        <v>45725.0</v>
      </c>
      <c r="B38" s="1" t="s">
        <v>19</v>
      </c>
      <c r="C38" s="1" t="s">
        <v>9</v>
      </c>
      <c r="D38" s="3">
        <v>7.0</v>
      </c>
      <c r="E38" s="1" t="s">
        <v>10</v>
      </c>
      <c r="F38" s="1" t="s">
        <v>15</v>
      </c>
      <c r="G38" s="1" t="s">
        <v>28</v>
      </c>
      <c r="H38" s="1" t="s">
        <v>13</v>
      </c>
    </row>
    <row r="39">
      <c r="A39" s="2">
        <v>45727.0</v>
      </c>
      <c r="B39" s="1" t="s">
        <v>17</v>
      </c>
      <c r="C39" s="1" t="s">
        <v>24</v>
      </c>
      <c r="D39" s="3">
        <v>10.0</v>
      </c>
      <c r="E39" s="1" t="s">
        <v>10</v>
      </c>
      <c r="F39" s="1" t="s">
        <v>11</v>
      </c>
      <c r="G39" s="1" t="s">
        <v>28</v>
      </c>
      <c r="H39" s="1" t="s">
        <v>16</v>
      </c>
    </row>
    <row r="40">
      <c r="A40" s="2">
        <v>45728.0</v>
      </c>
      <c r="B40" s="1" t="s">
        <v>8</v>
      </c>
      <c r="C40" s="1" t="s">
        <v>9</v>
      </c>
      <c r="D40" s="3">
        <v>14.0</v>
      </c>
      <c r="E40" s="1" t="s">
        <v>10</v>
      </c>
      <c r="F40" s="1" t="s">
        <v>11</v>
      </c>
      <c r="G40" s="1" t="s">
        <v>28</v>
      </c>
      <c r="H40" s="1" t="s">
        <v>18</v>
      </c>
    </row>
    <row r="41">
      <c r="A41" s="2">
        <v>45730.0</v>
      </c>
      <c r="B41" s="1" t="s">
        <v>25</v>
      </c>
      <c r="C41" s="1" t="s">
        <v>9</v>
      </c>
      <c r="D41" s="3">
        <v>35.0</v>
      </c>
      <c r="E41" s="1" t="s">
        <v>22</v>
      </c>
      <c r="F41" s="1" t="s">
        <v>15</v>
      </c>
      <c r="G41" s="1" t="s">
        <v>28</v>
      </c>
      <c r="H41" s="1" t="s">
        <v>20</v>
      </c>
    </row>
    <row r="42">
      <c r="A42" s="2">
        <v>45732.0</v>
      </c>
      <c r="B42" s="1" t="s">
        <v>8</v>
      </c>
      <c r="C42" s="1" t="s">
        <v>9</v>
      </c>
      <c r="D42" s="3">
        <v>14.0</v>
      </c>
      <c r="E42" s="1" t="s">
        <v>10</v>
      </c>
      <c r="F42" s="1" t="s">
        <v>11</v>
      </c>
      <c r="G42" s="1" t="s">
        <v>28</v>
      </c>
      <c r="H42" s="1" t="s">
        <v>13</v>
      </c>
    </row>
    <row r="43">
      <c r="A43" s="2">
        <v>45734.0</v>
      </c>
      <c r="B43" s="1" t="s">
        <v>23</v>
      </c>
      <c r="C43" s="1" t="s">
        <v>9</v>
      </c>
      <c r="D43" s="3">
        <v>19.0</v>
      </c>
      <c r="E43" s="1" t="s">
        <v>10</v>
      </c>
      <c r="F43" s="1" t="s">
        <v>15</v>
      </c>
      <c r="G43" s="1" t="s">
        <v>28</v>
      </c>
      <c r="H43" s="1" t="s">
        <v>16</v>
      </c>
    </row>
    <row r="44">
      <c r="A44" s="2">
        <v>45735.0</v>
      </c>
      <c r="B44" s="1" t="s">
        <v>8</v>
      </c>
      <c r="C44" s="1" t="s">
        <v>9</v>
      </c>
      <c r="D44" s="3">
        <v>14.0</v>
      </c>
      <c r="E44" s="1" t="s">
        <v>10</v>
      </c>
      <c r="F44" s="1" t="s">
        <v>11</v>
      </c>
      <c r="G44" s="1" t="s">
        <v>28</v>
      </c>
      <c r="H44" s="1" t="s">
        <v>18</v>
      </c>
    </row>
    <row r="45">
      <c r="A45" s="2">
        <v>45737.0</v>
      </c>
      <c r="B45" s="1" t="s">
        <v>17</v>
      </c>
      <c r="C45" s="1" t="s">
        <v>9</v>
      </c>
      <c r="D45" s="3">
        <v>8.0</v>
      </c>
      <c r="E45" s="1" t="s">
        <v>10</v>
      </c>
      <c r="F45" s="1" t="s">
        <v>11</v>
      </c>
      <c r="G45" s="1" t="s">
        <v>28</v>
      </c>
      <c r="H45" s="1" t="s">
        <v>20</v>
      </c>
    </row>
    <row r="46">
      <c r="A46" s="2">
        <v>45739.0</v>
      </c>
      <c r="B46" s="1" t="s">
        <v>14</v>
      </c>
      <c r="C46" s="1" t="s">
        <v>9</v>
      </c>
      <c r="D46" s="3">
        <v>21.0</v>
      </c>
      <c r="E46" s="1" t="s">
        <v>10</v>
      </c>
      <c r="F46" s="1" t="s">
        <v>15</v>
      </c>
      <c r="G46" s="1" t="s">
        <v>28</v>
      </c>
      <c r="H46" s="1" t="s">
        <v>13</v>
      </c>
    </row>
    <row r="47">
      <c r="A47" s="2">
        <v>45741.0</v>
      </c>
      <c r="B47" s="1" t="s">
        <v>8</v>
      </c>
      <c r="C47" s="1" t="s">
        <v>24</v>
      </c>
      <c r="D47" s="3">
        <v>14.0</v>
      </c>
      <c r="E47" s="1" t="s">
        <v>10</v>
      </c>
      <c r="F47" s="1" t="s">
        <v>11</v>
      </c>
      <c r="G47" s="1" t="s">
        <v>28</v>
      </c>
      <c r="H47" s="1" t="s">
        <v>16</v>
      </c>
    </row>
    <row r="48">
      <c r="A48" s="2">
        <v>45742.0</v>
      </c>
      <c r="B48" s="1" t="s">
        <v>19</v>
      </c>
      <c r="C48" s="1" t="s">
        <v>9</v>
      </c>
      <c r="D48" s="3">
        <v>7.0</v>
      </c>
      <c r="E48" s="1" t="s">
        <v>10</v>
      </c>
      <c r="F48" s="1" t="s">
        <v>11</v>
      </c>
      <c r="G48" s="1" t="s">
        <v>28</v>
      </c>
      <c r="H48" s="1" t="s">
        <v>18</v>
      </c>
    </row>
    <row r="49">
      <c r="A49" s="2">
        <v>45744.0</v>
      </c>
      <c r="B49" s="1" t="s">
        <v>8</v>
      </c>
      <c r="C49" s="1" t="s">
        <v>9</v>
      </c>
      <c r="D49" s="3">
        <v>15.0</v>
      </c>
      <c r="E49" s="1" t="s">
        <v>10</v>
      </c>
      <c r="F49" s="1" t="s">
        <v>15</v>
      </c>
      <c r="G49" s="1" t="s">
        <v>28</v>
      </c>
      <c r="H49" s="1" t="s">
        <v>20</v>
      </c>
    </row>
    <row r="50">
      <c r="A50" s="2">
        <v>45746.0</v>
      </c>
      <c r="B50" s="1" t="s">
        <v>26</v>
      </c>
      <c r="C50" s="1" t="s">
        <v>9</v>
      </c>
      <c r="D50" s="3">
        <v>24.0</v>
      </c>
      <c r="E50" s="1" t="s">
        <v>10</v>
      </c>
      <c r="F50" s="1" t="s">
        <v>11</v>
      </c>
      <c r="G50" s="1" t="s">
        <v>28</v>
      </c>
      <c r="H50" s="1" t="s">
        <v>13</v>
      </c>
    </row>
    <row r="51">
      <c r="A51" s="2">
        <v>45748.0</v>
      </c>
      <c r="B51" s="1" t="s">
        <v>8</v>
      </c>
      <c r="C51" s="1" t="s">
        <v>9</v>
      </c>
      <c r="D51" s="3">
        <v>14.0</v>
      </c>
      <c r="E51" s="1" t="s">
        <v>10</v>
      </c>
      <c r="F51" s="1" t="s">
        <v>11</v>
      </c>
      <c r="G51" s="1" t="s">
        <v>29</v>
      </c>
      <c r="H51" s="1" t="s">
        <v>16</v>
      </c>
    </row>
    <row r="52">
      <c r="A52" s="2">
        <v>45749.0</v>
      </c>
      <c r="B52" s="1" t="s">
        <v>17</v>
      </c>
      <c r="C52" s="1" t="s">
        <v>9</v>
      </c>
      <c r="D52" s="3">
        <v>10.0</v>
      </c>
      <c r="E52" s="1" t="s">
        <v>10</v>
      </c>
      <c r="F52" s="1" t="s">
        <v>11</v>
      </c>
      <c r="G52" s="1" t="s">
        <v>29</v>
      </c>
      <c r="H52" s="1" t="s">
        <v>18</v>
      </c>
    </row>
    <row r="53">
      <c r="A53" s="2">
        <v>45751.0</v>
      </c>
      <c r="B53" s="1" t="s">
        <v>8</v>
      </c>
      <c r="C53" s="1" t="s">
        <v>21</v>
      </c>
      <c r="D53" s="3">
        <v>14.0</v>
      </c>
      <c r="E53" s="1" t="s">
        <v>10</v>
      </c>
      <c r="F53" s="1" t="s">
        <v>15</v>
      </c>
      <c r="G53" s="1" t="s">
        <v>29</v>
      </c>
      <c r="H53" s="1" t="s">
        <v>20</v>
      </c>
    </row>
    <row r="54">
      <c r="A54" s="2">
        <v>45753.0</v>
      </c>
      <c r="B54" s="1" t="s">
        <v>14</v>
      </c>
      <c r="C54" s="1" t="s">
        <v>9</v>
      </c>
      <c r="D54" s="3">
        <v>20.0</v>
      </c>
      <c r="E54" s="1" t="s">
        <v>10</v>
      </c>
      <c r="F54" s="1" t="s">
        <v>11</v>
      </c>
      <c r="G54" s="1" t="s">
        <v>29</v>
      </c>
      <c r="H54" s="1" t="s">
        <v>13</v>
      </c>
    </row>
    <row r="55">
      <c r="A55" s="2">
        <v>45755.0</v>
      </c>
      <c r="B55" s="1" t="s">
        <v>19</v>
      </c>
      <c r="C55" s="1" t="s">
        <v>9</v>
      </c>
      <c r="D55" s="3">
        <v>7.0</v>
      </c>
      <c r="E55" s="1" t="s">
        <v>10</v>
      </c>
      <c r="F55" s="1" t="s">
        <v>11</v>
      </c>
      <c r="G55" s="1" t="s">
        <v>29</v>
      </c>
      <c r="H55" s="1" t="s">
        <v>16</v>
      </c>
    </row>
    <row r="56">
      <c r="A56" s="2">
        <v>45756.0</v>
      </c>
      <c r="B56" s="1" t="s">
        <v>8</v>
      </c>
      <c r="C56" s="1" t="s">
        <v>9</v>
      </c>
      <c r="D56" s="3">
        <v>14.0</v>
      </c>
      <c r="E56" s="1" t="s">
        <v>10</v>
      </c>
      <c r="F56" s="1" t="s">
        <v>15</v>
      </c>
      <c r="G56" s="1" t="s">
        <v>29</v>
      </c>
      <c r="H56" s="1" t="s">
        <v>18</v>
      </c>
    </row>
    <row r="57">
      <c r="A57" s="2">
        <v>45758.0</v>
      </c>
      <c r="B57" s="1" t="s">
        <v>17</v>
      </c>
      <c r="C57" s="1" t="s">
        <v>24</v>
      </c>
      <c r="D57" s="3">
        <v>11.0</v>
      </c>
      <c r="E57" s="1" t="s">
        <v>10</v>
      </c>
      <c r="F57" s="1" t="s">
        <v>11</v>
      </c>
      <c r="G57" s="1" t="s">
        <v>29</v>
      </c>
      <c r="H57" s="1" t="s">
        <v>20</v>
      </c>
    </row>
    <row r="58">
      <c r="A58" s="2">
        <v>45760.0</v>
      </c>
      <c r="B58" s="1" t="s">
        <v>8</v>
      </c>
      <c r="C58" s="1" t="s">
        <v>9</v>
      </c>
      <c r="D58" s="3">
        <v>16.0</v>
      </c>
      <c r="E58" s="1" t="s">
        <v>22</v>
      </c>
      <c r="F58" s="1" t="s">
        <v>11</v>
      </c>
      <c r="G58" s="1" t="s">
        <v>29</v>
      </c>
      <c r="H58" s="1" t="s">
        <v>13</v>
      </c>
    </row>
    <row r="59">
      <c r="A59" s="2">
        <v>45762.0</v>
      </c>
      <c r="B59" s="1" t="s">
        <v>23</v>
      </c>
      <c r="C59" s="1" t="s">
        <v>9</v>
      </c>
      <c r="D59" s="3">
        <v>21.0</v>
      </c>
      <c r="E59" s="1" t="s">
        <v>10</v>
      </c>
      <c r="F59" s="1" t="s">
        <v>15</v>
      </c>
      <c r="G59" s="1" t="s">
        <v>29</v>
      </c>
      <c r="H59" s="1" t="s">
        <v>16</v>
      </c>
    </row>
    <row r="60">
      <c r="A60" s="2">
        <v>45763.0</v>
      </c>
      <c r="B60" s="1" t="s">
        <v>8</v>
      </c>
      <c r="C60" s="1" t="s">
        <v>9</v>
      </c>
      <c r="D60" s="3">
        <v>14.0</v>
      </c>
      <c r="E60" s="1" t="s">
        <v>10</v>
      </c>
      <c r="F60" s="1" t="s">
        <v>11</v>
      </c>
      <c r="G60" s="1" t="s">
        <v>29</v>
      </c>
      <c r="H60" s="1" t="s">
        <v>18</v>
      </c>
    </row>
    <row r="61">
      <c r="A61" s="2">
        <v>45765.0</v>
      </c>
      <c r="B61" s="1" t="s">
        <v>17</v>
      </c>
      <c r="C61" s="1" t="s">
        <v>9</v>
      </c>
      <c r="D61" s="3">
        <v>9.0</v>
      </c>
      <c r="E61" s="1" t="s">
        <v>10</v>
      </c>
      <c r="F61" s="1" t="s">
        <v>11</v>
      </c>
      <c r="G61" s="1" t="s">
        <v>29</v>
      </c>
      <c r="H61" s="1" t="s">
        <v>20</v>
      </c>
    </row>
    <row r="62">
      <c r="A62" s="2">
        <v>45767.0</v>
      </c>
      <c r="B62" s="1" t="s">
        <v>14</v>
      </c>
      <c r="C62" s="1" t="s">
        <v>9</v>
      </c>
      <c r="D62" s="3">
        <v>23.0</v>
      </c>
      <c r="E62" s="1" t="s">
        <v>10</v>
      </c>
      <c r="F62" s="1" t="s">
        <v>15</v>
      </c>
      <c r="G62" s="1" t="s">
        <v>29</v>
      </c>
      <c r="H62" s="1" t="s">
        <v>13</v>
      </c>
    </row>
    <row r="63">
      <c r="A63" s="2">
        <v>45769.0</v>
      </c>
      <c r="B63" s="1" t="s">
        <v>8</v>
      </c>
      <c r="C63" s="1" t="s">
        <v>9</v>
      </c>
      <c r="D63" s="3">
        <v>14.0</v>
      </c>
      <c r="E63" s="1" t="s">
        <v>10</v>
      </c>
      <c r="F63" s="1" t="s">
        <v>11</v>
      </c>
      <c r="G63" s="1" t="s">
        <v>29</v>
      </c>
      <c r="H63" s="1" t="s">
        <v>16</v>
      </c>
    </row>
    <row r="64">
      <c r="A64" s="2">
        <v>45770.0</v>
      </c>
      <c r="B64" s="1" t="s">
        <v>19</v>
      </c>
      <c r="C64" s="1" t="s">
        <v>9</v>
      </c>
      <c r="D64" s="3">
        <v>7.0</v>
      </c>
      <c r="E64" s="1" t="s">
        <v>10</v>
      </c>
      <c r="F64" s="1" t="s">
        <v>11</v>
      </c>
      <c r="G64" s="1" t="s">
        <v>29</v>
      </c>
      <c r="H64" s="1" t="s">
        <v>18</v>
      </c>
    </row>
    <row r="65">
      <c r="A65" s="2">
        <v>45772.0</v>
      </c>
      <c r="B65" s="1" t="s">
        <v>26</v>
      </c>
      <c r="C65" s="1" t="s">
        <v>21</v>
      </c>
      <c r="D65" s="3">
        <v>26.0</v>
      </c>
      <c r="E65" s="1" t="s">
        <v>10</v>
      </c>
      <c r="F65" s="1" t="s">
        <v>15</v>
      </c>
      <c r="G65" s="1" t="s">
        <v>29</v>
      </c>
      <c r="H65" s="1" t="s">
        <v>20</v>
      </c>
    </row>
    <row r="66">
      <c r="A66" s="2">
        <v>45774.0</v>
      </c>
      <c r="B66" s="1" t="s">
        <v>8</v>
      </c>
      <c r="C66" s="1" t="s">
        <v>9</v>
      </c>
      <c r="D66" s="3">
        <v>14.0</v>
      </c>
      <c r="E66" s="1" t="s">
        <v>10</v>
      </c>
      <c r="F66" s="1" t="s">
        <v>11</v>
      </c>
      <c r="G66" s="1" t="s">
        <v>29</v>
      </c>
      <c r="H66" s="1" t="s">
        <v>13</v>
      </c>
    </row>
    <row r="67">
      <c r="A67" s="2">
        <v>45776.0</v>
      </c>
      <c r="B67" s="1" t="s">
        <v>17</v>
      </c>
      <c r="C67" s="1" t="s">
        <v>9</v>
      </c>
      <c r="D67" s="3">
        <v>10.0</v>
      </c>
      <c r="E67" s="1" t="s">
        <v>10</v>
      </c>
      <c r="F67" s="1" t="s">
        <v>11</v>
      </c>
      <c r="G67" s="1" t="s">
        <v>29</v>
      </c>
      <c r="H67" s="1" t="s">
        <v>16</v>
      </c>
    </row>
    <row r="68">
      <c r="A68" s="2">
        <v>45777.0</v>
      </c>
      <c r="B68" s="1" t="s">
        <v>8</v>
      </c>
      <c r="C68" s="1" t="s">
        <v>24</v>
      </c>
      <c r="D68" s="3">
        <v>14.0</v>
      </c>
      <c r="E68" s="1" t="s">
        <v>10</v>
      </c>
      <c r="F68" s="1" t="s">
        <v>15</v>
      </c>
      <c r="G68" s="1" t="s">
        <v>29</v>
      </c>
      <c r="H68" s="1" t="s">
        <v>18</v>
      </c>
    </row>
    <row r="69">
      <c r="A69" s="2">
        <v>45779.0</v>
      </c>
      <c r="B69" s="1" t="s">
        <v>14</v>
      </c>
      <c r="C69" s="1" t="s">
        <v>9</v>
      </c>
      <c r="D69" s="3">
        <v>21.0</v>
      </c>
      <c r="E69" s="1" t="s">
        <v>10</v>
      </c>
      <c r="F69" s="1" t="s">
        <v>11</v>
      </c>
      <c r="G69" s="1" t="s">
        <v>30</v>
      </c>
      <c r="H69" s="1" t="s">
        <v>20</v>
      </c>
    </row>
    <row r="70">
      <c r="A70" s="2">
        <v>45781.0</v>
      </c>
      <c r="B70" s="1" t="s">
        <v>8</v>
      </c>
      <c r="C70" s="1" t="s">
        <v>9</v>
      </c>
      <c r="D70" s="3">
        <v>14.0</v>
      </c>
      <c r="E70" s="1" t="s">
        <v>10</v>
      </c>
      <c r="F70" s="1" t="s">
        <v>11</v>
      </c>
      <c r="G70" s="1" t="s">
        <v>30</v>
      </c>
      <c r="H70" s="1" t="s">
        <v>13</v>
      </c>
    </row>
    <row r="71">
      <c r="A71" s="2">
        <v>45783.0</v>
      </c>
      <c r="B71" s="1" t="s">
        <v>19</v>
      </c>
      <c r="C71" s="1" t="s">
        <v>9</v>
      </c>
      <c r="D71" s="3">
        <v>7.0</v>
      </c>
      <c r="E71" s="1" t="s">
        <v>10</v>
      </c>
      <c r="F71" s="1" t="s">
        <v>15</v>
      </c>
      <c r="G71" s="1" t="s">
        <v>30</v>
      </c>
      <c r="H71" s="1" t="s">
        <v>16</v>
      </c>
    </row>
    <row r="72">
      <c r="A72" s="2">
        <v>45784.0</v>
      </c>
      <c r="B72" s="1" t="s">
        <v>17</v>
      </c>
      <c r="C72" s="1" t="s">
        <v>9</v>
      </c>
      <c r="D72" s="3">
        <v>12.0</v>
      </c>
      <c r="E72" s="1" t="s">
        <v>10</v>
      </c>
      <c r="F72" s="1" t="s">
        <v>11</v>
      </c>
      <c r="G72" s="1" t="s">
        <v>30</v>
      </c>
      <c r="H72" s="1" t="s">
        <v>18</v>
      </c>
    </row>
    <row r="73">
      <c r="A73" s="2">
        <v>45786.0</v>
      </c>
      <c r="B73" s="1" t="s">
        <v>8</v>
      </c>
      <c r="C73" s="1" t="s">
        <v>21</v>
      </c>
      <c r="D73" s="3">
        <v>15.0</v>
      </c>
      <c r="E73" s="1" t="s">
        <v>10</v>
      </c>
      <c r="F73" s="1" t="s">
        <v>11</v>
      </c>
      <c r="G73" s="1" t="s">
        <v>30</v>
      </c>
      <c r="H73" s="1" t="s">
        <v>20</v>
      </c>
    </row>
    <row r="74">
      <c r="A74" s="2">
        <v>45788.0</v>
      </c>
      <c r="B74" s="1" t="s">
        <v>25</v>
      </c>
      <c r="C74" s="1" t="s">
        <v>9</v>
      </c>
      <c r="D74" s="3">
        <v>28.0</v>
      </c>
      <c r="E74" s="1" t="s">
        <v>10</v>
      </c>
      <c r="F74" s="1" t="s">
        <v>15</v>
      </c>
      <c r="G74" s="1" t="s">
        <v>30</v>
      </c>
      <c r="H74" s="1" t="s">
        <v>13</v>
      </c>
    </row>
    <row r="75">
      <c r="A75" s="2">
        <v>45790.0</v>
      </c>
      <c r="B75" s="1" t="s">
        <v>8</v>
      </c>
      <c r="C75" s="1" t="s">
        <v>9</v>
      </c>
      <c r="D75" s="3">
        <v>14.0</v>
      </c>
      <c r="E75" s="1" t="s">
        <v>10</v>
      </c>
      <c r="F75" s="1" t="s">
        <v>11</v>
      </c>
      <c r="G75" s="1" t="s">
        <v>30</v>
      </c>
      <c r="H75" s="1" t="s">
        <v>16</v>
      </c>
    </row>
    <row r="76">
      <c r="A76" s="2">
        <v>45791.0</v>
      </c>
      <c r="B76" s="1" t="s">
        <v>23</v>
      </c>
      <c r="C76" s="1" t="s">
        <v>9</v>
      </c>
      <c r="D76" s="3">
        <v>18.0</v>
      </c>
      <c r="E76" s="1" t="s">
        <v>10</v>
      </c>
      <c r="F76" s="1" t="s">
        <v>11</v>
      </c>
      <c r="G76" s="1" t="s">
        <v>30</v>
      </c>
      <c r="H76" s="1" t="s">
        <v>18</v>
      </c>
    </row>
    <row r="77">
      <c r="A77" s="2">
        <v>45793.0</v>
      </c>
      <c r="B77" s="1" t="s">
        <v>17</v>
      </c>
      <c r="C77" s="1" t="s">
        <v>24</v>
      </c>
      <c r="D77" s="3">
        <v>9.0</v>
      </c>
      <c r="E77" s="1" t="s">
        <v>10</v>
      </c>
      <c r="F77" s="1" t="s">
        <v>15</v>
      </c>
      <c r="G77" s="1" t="s">
        <v>30</v>
      </c>
      <c r="H77" s="1" t="s">
        <v>20</v>
      </c>
    </row>
    <row r="78">
      <c r="A78" s="2">
        <v>45795.0</v>
      </c>
      <c r="B78" s="1" t="s">
        <v>8</v>
      </c>
      <c r="C78" s="1" t="s">
        <v>9</v>
      </c>
      <c r="D78" s="3">
        <v>14.0</v>
      </c>
      <c r="E78" s="1" t="s">
        <v>10</v>
      </c>
      <c r="F78" s="1" t="s">
        <v>11</v>
      </c>
      <c r="G78" s="1" t="s">
        <v>30</v>
      </c>
      <c r="H78" s="1" t="s">
        <v>13</v>
      </c>
    </row>
    <row r="79">
      <c r="A79" s="2">
        <v>45797.0</v>
      </c>
      <c r="B79" s="1" t="s">
        <v>14</v>
      </c>
      <c r="C79" s="1" t="s">
        <v>9</v>
      </c>
      <c r="D79" s="3">
        <v>22.0</v>
      </c>
      <c r="E79" s="1" t="s">
        <v>10</v>
      </c>
      <c r="F79" s="1" t="s">
        <v>11</v>
      </c>
      <c r="G79" s="1" t="s">
        <v>30</v>
      </c>
      <c r="H79" s="1" t="s">
        <v>16</v>
      </c>
    </row>
    <row r="80">
      <c r="A80" s="2">
        <v>45798.0</v>
      </c>
      <c r="B80" s="1" t="s">
        <v>19</v>
      </c>
      <c r="C80" s="1" t="s">
        <v>9</v>
      </c>
      <c r="D80" s="3">
        <v>7.0</v>
      </c>
      <c r="E80" s="1" t="s">
        <v>10</v>
      </c>
      <c r="F80" s="1" t="s">
        <v>15</v>
      </c>
      <c r="G80" s="1" t="s">
        <v>30</v>
      </c>
      <c r="H80" s="1" t="s">
        <v>18</v>
      </c>
    </row>
    <row r="81">
      <c r="A81" s="2">
        <v>45800.0</v>
      </c>
      <c r="B81" s="1" t="s">
        <v>8</v>
      </c>
      <c r="C81" s="1" t="s">
        <v>9</v>
      </c>
      <c r="D81" s="3">
        <v>14.0</v>
      </c>
      <c r="E81" s="1" t="s">
        <v>10</v>
      </c>
      <c r="F81" s="1" t="s">
        <v>11</v>
      </c>
      <c r="G81" s="1" t="s">
        <v>30</v>
      </c>
      <c r="H81" s="1" t="s">
        <v>20</v>
      </c>
    </row>
    <row r="82">
      <c r="A82" s="2">
        <v>45802.0</v>
      </c>
      <c r="B82" s="1" t="s">
        <v>26</v>
      </c>
      <c r="C82" s="1" t="s">
        <v>9</v>
      </c>
      <c r="D82" s="3">
        <v>25.0</v>
      </c>
      <c r="E82" s="1" t="s">
        <v>22</v>
      </c>
      <c r="F82" s="1" t="s">
        <v>15</v>
      </c>
      <c r="G82" s="1" t="s">
        <v>30</v>
      </c>
      <c r="H82" s="1" t="s">
        <v>13</v>
      </c>
    </row>
    <row r="83">
      <c r="A83" s="2">
        <v>45804.0</v>
      </c>
      <c r="B83" s="1" t="s">
        <v>17</v>
      </c>
      <c r="C83" s="1" t="s">
        <v>9</v>
      </c>
      <c r="D83" s="3">
        <v>10.0</v>
      </c>
      <c r="E83" s="1" t="s">
        <v>10</v>
      </c>
      <c r="F83" s="1" t="s">
        <v>11</v>
      </c>
      <c r="G83" s="1" t="s">
        <v>30</v>
      </c>
      <c r="H83" s="1" t="s">
        <v>16</v>
      </c>
    </row>
    <row r="84">
      <c r="A84" s="2">
        <v>45805.0</v>
      </c>
      <c r="B84" s="1" t="s">
        <v>8</v>
      </c>
      <c r="C84" s="1" t="s">
        <v>9</v>
      </c>
      <c r="D84" s="3">
        <v>14.0</v>
      </c>
      <c r="E84" s="1" t="s">
        <v>10</v>
      </c>
      <c r="F84" s="1" t="s">
        <v>11</v>
      </c>
      <c r="G84" s="1" t="s">
        <v>30</v>
      </c>
      <c r="H84" s="1" t="s">
        <v>18</v>
      </c>
    </row>
    <row r="85">
      <c r="A85" s="2">
        <v>45807.0</v>
      </c>
      <c r="B85" s="1" t="s">
        <v>8</v>
      </c>
      <c r="C85" s="1" t="s">
        <v>21</v>
      </c>
      <c r="D85" s="3">
        <v>16.0</v>
      </c>
      <c r="E85" s="1" t="s">
        <v>10</v>
      </c>
      <c r="F85" s="1" t="s">
        <v>15</v>
      </c>
      <c r="G85" s="1" t="s">
        <v>30</v>
      </c>
      <c r="H85" s="1" t="s">
        <v>20</v>
      </c>
    </row>
    <row r="86">
      <c r="A86" s="2">
        <v>45809.0</v>
      </c>
      <c r="B86" s="1" t="s">
        <v>19</v>
      </c>
      <c r="C86" s="1" t="s">
        <v>9</v>
      </c>
      <c r="D86" s="3">
        <v>7.0</v>
      </c>
      <c r="E86" s="1" t="s">
        <v>10</v>
      </c>
      <c r="F86" s="1" t="s">
        <v>11</v>
      </c>
      <c r="G86" s="1" t="s">
        <v>31</v>
      </c>
      <c r="H86" s="1" t="s">
        <v>13</v>
      </c>
    </row>
    <row r="87">
      <c r="A87" s="2">
        <v>45811.0</v>
      </c>
      <c r="B87" s="1" t="s">
        <v>8</v>
      </c>
      <c r="C87" s="1" t="s">
        <v>9</v>
      </c>
      <c r="D87" s="3">
        <v>21.0</v>
      </c>
      <c r="E87" s="1" t="s">
        <v>10</v>
      </c>
      <c r="F87" s="1" t="s">
        <v>11</v>
      </c>
      <c r="G87" s="1" t="s">
        <v>31</v>
      </c>
      <c r="H87" s="1" t="s">
        <v>16</v>
      </c>
    </row>
    <row r="88">
      <c r="A88" s="2">
        <v>45812.0</v>
      </c>
      <c r="B88" s="1" t="s">
        <v>17</v>
      </c>
      <c r="C88" s="1" t="s">
        <v>9</v>
      </c>
      <c r="D88" s="3">
        <v>14.0</v>
      </c>
      <c r="E88" s="1" t="s">
        <v>10</v>
      </c>
      <c r="F88" s="1" t="s">
        <v>15</v>
      </c>
      <c r="G88" s="1" t="s">
        <v>31</v>
      </c>
      <c r="H88" s="1" t="s">
        <v>18</v>
      </c>
    </row>
    <row r="89">
      <c r="A89" s="2">
        <v>45814.0</v>
      </c>
      <c r="B89" s="1" t="s">
        <v>14</v>
      </c>
      <c r="C89" s="1" t="s">
        <v>24</v>
      </c>
      <c r="D89" s="3">
        <v>20.0</v>
      </c>
      <c r="E89" s="1" t="s">
        <v>10</v>
      </c>
      <c r="F89" s="1" t="s">
        <v>11</v>
      </c>
      <c r="G89" s="1" t="s">
        <v>31</v>
      </c>
      <c r="H89" s="1" t="s">
        <v>20</v>
      </c>
    </row>
    <row r="90">
      <c r="A90" s="2">
        <v>45816.0</v>
      </c>
      <c r="B90" s="1" t="s">
        <v>8</v>
      </c>
      <c r="C90" s="1" t="s">
        <v>9</v>
      </c>
      <c r="D90" s="3">
        <v>14.0</v>
      </c>
      <c r="E90" s="1" t="s">
        <v>10</v>
      </c>
      <c r="F90" s="1" t="s">
        <v>11</v>
      </c>
      <c r="G90" s="1" t="s">
        <v>31</v>
      </c>
      <c r="H90" s="1" t="s">
        <v>13</v>
      </c>
    </row>
    <row r="91">
      <c r="A91" s="2">
        <v>45818.0</v>
      </c>
      <c r="B91" s="1" t="s">
        <v>19</v>
      </c>
      <c r="C91" s="1" t="s">
        <v>9</v>
      </c>
      <c r="D91" s="3">
        <v>7.0</v>
      </c>
      <c r="E91" s="1" t="s">
        <v>10</v>
      </c>
      <c r="F91" s="1" t="s">
        <v>15</v>
      </c>
      <c r="G91" s="1" t="s">
        <v>31</v>
      </c>
      <c r="H91" s="1" t="s">
        <v>16</v>
      </c>
    </row>
    <row r="92">
      <c r="A92" s="2">
        <v>45819.0</v>
      </c>
      <c r="B92" s="1" t="s">
        <v>17</v>
      </c>
      <c r="C92" s="1" t="s">
        <v>9</v>
      </c>
      <c r="D92" s="3">
        <v>11.0</v>
      </c>
      <c r="E92" s="1" t="s">
        <v>10</v>
      </c>
      <c r="F92" s="1" t="s">
        <v>11</v>
      </c>
      <c r="G92" s="1" t="s">
        <v>31</v>
      </c>
      <c r="H92" s="1" t="s">
        <v>18</v>
      </c>
    </row>
    <row r="93">
      <c r="A93" s="2">
        <v>45821.0</v>
      </c>
      <c r="B93" s="1" t="s">
        <v>8</v>
      </c>
      <c r="C93" s="1" t="s">
        <v>9</v>
      </c>
      <c r="D93" s="3">
        <v>15.0</v>
      </c>
      <c r="E93" s="1" t="s">
        <v>10</v>
      </c>
      <c r="F93" s="1" t="s">
        <v>11</v>
      </c>
      <c r="G93" s="1" t="s">
        <v>31</v>
      </c>
      <c r="H93" s="1" t="s">
        <v>20</v>
      </c>
    </row>
    <row r="94">
      <c r="A94" s="2">
        <v>45823.0</v>
      </c>
      <c r="B94" s="1" t="s">
        <v>23</v>
      </c>
      <c r="C94" s="1" t="s">
        <v>9</v>
      </c>
      <c r="D94" s="3">
        <v>19.0</v>
      </c>
      <c r="E94" s="1" t="s">
        <v>10</v>
      </c>
      <c r="F94" s="1" t="s">
        <v>15</v>
      </c>
      <c r="G94" s="1" t="s">
        <v>31</v>
      </c>
      <c r="H94" s="1" t="s">
        <v>13</v>
      </c>
    </row>
    <row r="95">
      <c r="A95" s="2">
        <v>45825.0</v>
      </c>
      <c r="B95" s="1" t="s">
        <v>8</v>
      </c>
      <c r="C95" s="1" t="s">
        <v>21</v>
      </c>
      <c r="D95" s="3">
        <v>14.0</v>
      </c>
      <c r="E95" s="1" t="s">
        <v>10</v>
      </c>
      <c r="F95" s="1" t="s">
        <v>11</v>
      </c>
      <c r="G95" s="1" t="s">
        <v>31</v>
      </c>
      <c r="H95" s="1" t="s">
        <v>16</v>
      </c>
    </row>
    <row r="96">
      <c r="A96" s="2">
        <v>45826.0</v>
      </c>
      <c r="B96" s="1" t="s">
        <v>17</v>
      </c>
      <c r="C96" s="1" t="s">
        <v>24</v>
      </c>
      <c r="D96" s="3">
        <v>10.0</v>
      </c>
      <c r="E96" s="1" t="s">
        <v>10</v>
      </c>
      <c r="F96" s="1" t="s">
        <v>11</v>
      </c>
      <c r="G96" s="1" t="s">
        <v>31</v>
      </c>
      <c r="H96" s="1" t="s">
        <v>18</v>
      </c>
    </row>
    <row r="97">
      <c r="A97" s="2">
        <v>45828.0</v>
      </c>
      <c r="B97" s="1" t="s">
        <v>14</v>
      </c>
      <c r="C97" s="1" t="s">
        <v>9</v>
      </c>
      <c r="D97" s="3">
        <v>24.0</v>
      </c>
      <c r="E97" s="1" t="s">
        <v>10</v>
      </c>
      <c r="F97" s="1" t="s">
        <v>15</v>
      </c>
      <c r="G97" s="1" t="s">
        <v>31</v>
      </c>
      <c r="H97" s="1" t="s">
        <v>20</v>
      </c>
    </row>
    <row r="98">
      <c r="A98" s="2">
        <v>45830.0</v>
      </c>
      <c r="B98" s="1" t="s">
        <v>8</v>
      </c>
      <c r="C98" s="1" t="s">
        <v>9</v>
      </c>
      <c r="D98" s="3">
        <v>14.0</v>
      </c>
      <c r="E98" s="1" t="s">
        <v>10</v>
      </c>
      <c r="F98" s="1" t="s">
        <v>11</v>
      </c>
      <c r="G98" s="1" t="s">
        <v>31</v>
      </c>
      <c r="H98" s="1" t="s">
        <v>13</v>
      </c>
    </row>
    <row r="99">
      <c r="A99" s="2">
        <v>45832.0</v>
      </c>
      <c r="B99" s="1" t="s">
        <v>19</v>
      </c>
      <c r="C99" s="1" t="s">
        <v>9</v>
      </c>
      <c r="D99" s="3">
        <v>7.0</v>
      </c>
      <c r="E99" s="1" t="s">
        <v>10</v>
      </c>
      <c r="F99" s="1" t="s">
        <v>11</v>
      </c>
      <c r="G99" s="1" t="s">
        <v>31</v>
      </c>
      <c r="H99" s="1" t="s">
        <v>16</v>
      </c>
    </row>
    <row r="100">
      <c r="A100" s="2">
        <v>45833.0</v>
      </c>
      <c r="B100" s="1" t="s">
        <v>26</v>
      </c>
      <c r="C100" s="1" t="s">
        <v>9</v>
      </c>
      <c r="D100" s="3">
        <v>22.0</v>
      </c>
      <c r="E100" s="1" t="s">
        <v>10</v>
      </c>
      <c r="F100" s="1" t="s">
        <v>15</v>
      </c>
      <c r="G100" s="1" t="s">
        <v>31</v>
      </c>
      <c r="H100" s="1" t="s">
        <v>18</v>
      </c>
    </row>
    <row r="101">
      <c r="A101" s="2">
        <v>45835.0</v>
      </c>
      <c r="B101" s="1" t="s">
        <v>8</v>
      </c>
      <c r="C101" s="1" t="s">
        <v>9</v>
      </c>
      <c r="D101" s="3">
        <v>14.0</v>
      </c>
      <c r="E101" s="1" t="s">
        <v>10</v>
      </c>
      <c r="F101" s="1" t="s">
        <v>11</v>
      </c>
      <c r="G101" s="1" t="s">
        <v>31</v>
      </c>
      <c r="H101" s="1" t="s">
        <v>20</v>
      </c>
    </row>
    <row r="102">
      <c r="A102" s="2">
        <v>45837.0</v>
      </c>
      <c r="B102" s="1" t="s">
        <v>17</v>
      </c>
      <c r="C102" s="1" t="s">
        <v>9</v>
      </c>
      <c r="D102" s="3">
        <v>9.0</v>
      </c>
      <c r="E102" s="1" t="s">
        <v>10</v>
      </c>
      <c r="F102" s="1" t="s">
        <v>11</v>
      </c>
      <c r="G102" s="1" t="s">
        <v>31</v>
      </c>
      <c r="H102" s="1" t="s">
        <v>13</v>
      </c>
    </row>
    <row r="103">
      <c r="A103" s="2">
        <v>45839.0</v>
      </c>
      <c r="B103" s="1" t="s">
        <v>8</v>
      </c>
      <c r="C103" s="1" t="s">
        <v>9</v>
      </c>
      <c r="D103" s="3">
        <v>21.0</v>
      </c>
      <c r="E103" s="1" t="s">
        <v>10</v>
      </c>
      <c r="F103" s="1" t="s">
        <v>15</v>
      </c>
      <c r="G103" s="1" t="s">
        <v>32</v>
      </c>
      <c r="H103" s="1" t="s">
        <v>16</v>
      </c>
    </row>
    <row r="104">
      <c r="A104" s="2">
        <v>45841.0</v>
      </c>
      <c r="B104" s="1" t="s">
        <v>14</v>
      </c>
      <c r="C104" s="1" t="s">
        <v>9</v>
      </c>
      <c r="D104" s="3">
        <v>28.0</v>
      </c>
      <c r="E104" s="1" t="s">
        <v>22</v>
      </c>
      <c r="F104" s="1" t="s">
        <v>11</v>
      </c>
      <c r="G104" s="1" t="s">
        <v>32</v>
      </c>
      <c r="H104" s="1" t="s">
        <v>33</v>
      </c>
    </row>
    <row r="105">
      <c r="A105" s="2">
        <v>45844.0</v>
      </c>
      <c r="B105" s="1" t="s">
        <v>19</v>
      </c>
      <c r="C105" s="1" t="s">
        <v>9</v>
      </c>
      <c r="D105" s="3">
        <v>7.0</v>
      </c>
      <c r="E105" s="1" t="s">
        <v>10</v>
      </c>
      <c r="F105" s="1" t="s">
        <v>11</v>
      </c>
      <c r="G105" s="1" t="s">
        <v>32</v>
      </c>
      <c r="H105" s="1" t="s">
        <v>13</v>
      </c>
    </row>
    <row r="106">
      <c r="A106" s="2">
        <v>45846.0</v>
      </c>
      <c r="B106" s="1" t="s">
        <v>17</v>
      </c>
      <c r="C106" s="1" t="s">
        <v>9</v>
      </c>
      <c r="D106" s="3">
        <v>14.0</v>
      </c>
      <c r="E106" s="1" t="s">
        <v>10</v>
      </c>
      <c r="F106" s="1" t="s">
        <v>15</v>
      </c>
      <c r="G106" s="1" t="s">
        <v>32</v>
      </c>
      <c r="H106" s="1" t="s">
        <v>16</v>
      </c>
    </row>
    <row r="107">
      <c r="A107" s="2">
        <v>45848.0</v>
      </c>
      <c r="B107" s="1" t="s">
        <v>8</v>
      </c>
      <c r="C107" s="1" t="s">
        <v>24</v>
      </c>
      <c r="D107" s="3">
        <v>15.0</v>
      </c>
      <c r="E107" s="1" t="s">
        <v>10</v>
      </c>
      <c r="F107" s="1" t="s">
        <v>11</v>
      </c>
      <c r="G107" s="1" t="s">
        <v>32</v>
      </c>
      <c r="H107" s="1" t="s">
        <v>33</v>
      </c>
    </row>
    <row r="108">
      <c r="A108" s="2">
        <v>45851.0</v>
      </c>
      <c r="B108" s="1" t="s">
        <v>8</v>
      </c>
      <c r="C108" s="1" t="s">
        <v>9</v>
      </c>
      <c r="D108" s="3">
        <v>21.0</v>
      </c>
      <c r="E108" s="1" t="s">
        <v>10</v>
      </c>
      <c r="F108" s="1" t="s">
        <v>11</v>
      </c>
      <c r="G108" s="1" t="s">
        <v>32</v>
      </c>
      <c r="H108" s="1" t="s">
        <v>13</v>
      </c>
    </row>
    <row r="109">
      <c r="A109" s="2">
        <v>45853.0</v>
      </c>
      <c r="B109" s="1" t="s">
        <v>17</v>
      </c>
      <c r="C109" s="1" t="s">
        <v>9</v>
      </c>
      <c r="D109" s="3">
        <v>12.0</v>
      </c>
      <c r="E109" s="1" t="s">
        <v>10</v>
      </c>
      <c r="F109" s="1" t="s">
        <v>15</v>
      </c>
      <c r="G109" s="1" t="s">
        <v>32</v>
      </c>
      <c r="H109" s="1" t="s">
        <v>16</v>
      </c>
    </row>
    <row r="110">
      <c r="A110" s="2">
        <v>45855.0</v>
      </c>
      <c r="B110" s="1" t="s">
        <v>23</v>
      </c>
      <c r="C110" s="1" t="s">
        <v>9</v>
      </c>
      <c r="D110" s="3">
        <v>20.0</v>
      </c>
      <c r="E110" s="1" t="s">
        <v>10</v>
      </c>
      <c r="F110" s="1" t="s">
        <v>11</v>
      </c>
      <c r="G110" s="1" t="s">
        <v>32</v>
      </c>
      <c r="H110" s="1" t="s">
        <v>33</v>
      </c>
    </row>
    <row r="111">
      <c r="A111" s="2">
        <v>45858.0</v>
      </c>
      <c r="B111" s="1" t="s">
        <v>8</v>
      </c>
      <c r="C111" s="1" t="s">
        <v>21</v>
      </c>
      <c r="D111" s="3">
        <v>14.0</v>
      </c>
      <c r="E111" s="1" t="s">
        <v>10</v>
      </c>
      <c r="F111" s="1" t="s">
        <v>11</v>
      </c>
      <c r="G111" s="1" t="s">
        <v>32</v>
      </c>
      <c r="H111" s="1" t="s">
        <v>13</v>
      </c>
    </row>
    <row r="112">
      <c r="A112" s="2">
        <v>45860.0</v>
      </c>
      <c r="B112" s="1" t="s">
        <v>19</v>
      </c>
      <c r="C112" s="1" t="s">
        <v>9</v>
      </c>
      <c r="D112" s="3">
        <v>7.0</v>
      </c>
      <c r="E112" s="1" t="s">
        <v>10</v>
      </c>
      <c r="F112" s="1" t="s">
        <v>15</v>
      </c>
      <c r="G112" s="1" t="s">
        <v>32</v>
      </c>
      <c r="H112" s="1" t="s">
        <v>16</v>
      </c>
    </row>
    <row r="113">
      <c r="A113" s="2">
        <v>45862.0</v>
      </c>
      <c r="B113" s="1" t="s">
        <v>8</v>
      </c>
      <c r="C113" s="1" t="s">
        <v>9</v>
      </c>
      <c r="D113" s="3">
        <v>21.0</v>
      </c>
      <c r="E113" s="1" t="s">
        <v>10</v>
      </c>
      <c r="F113" s="1" t="s">
        <v>11</v>
      </c>
      <c r="G113" s="1" t="s">
        <v>32</v>
      </c>
      <c r="H113" s="1" t="s">
        <v>33</v>
      </c>
    </row>
    <row r="114">
      <c r="A114" s="2">
        <v>45865.0</v>
      </c>
      <c r="B114" s="1" t="s">
        <v>17</v>
      </c>
      <c r="C114" s="1" t="s">
        <v>9</v>
      </c>
      <c r="D114" s="3">
        <v>10.0</v>
      </c>
      <c r="E114" s="1" t="s">
        <v>10</v>
      </c>
      <c r="F114" s="1" t="s">
        <v>11</v>
      </c>
      <c r="G114" s="1" t="s">
        <v>32</v>
      </c>
      <c r="H114" s="1" t="s">
        <v>13</v>
      </c>
    </row>
    <row r="115">
      <c r="A115" s="2">
        <v>45867.0</v>
      </c>
      <c r="B115" s="1" t="s">
        <v>14</v>
      </c>
      <c r="C115" s="1" t="s">
        <v>9</v>
      </c>
      <c r="D115" s="3">
        <v>25.0</v>
      </c>
      <c r="E115" s="1" t="s">
        <v>10</v>
      </c>
      <c r="F115" s="1" t="s">
        <v>15</v>
      </c>
      <c r="G115" s="1" t="s">
        <v>32</v>
      </c>
      <c r="H115" s="1" t="s">
        <v>16</v>
      </c>
    </row>
    <row r="116">
      <c r="A116" s="2">
        <v>45869.0</v>
      </c>
      <c r="B116" s="1" t="s">
        <v>8</v>
      </c>
      <c r="C116" s="1" t="s">
        <v>9</v>
      </c>
      <c r="D116" s="3">
        <v>14.0</v>
      </c>
      <c r="E116" s="1" t="s">
        <v>10</v>
      </c>
      <c r="F116" s="1" t="s">
        <v>11</v>
      </c>
      <c r="G116" s="1" t="s">
        <v>32</v>
      </c>
      <c r="H116" s="1" t="s">
        <v>33</v>
      </c>
    </row>
    <row r="117">
      <c r="A117" s="2">
        <v>45872.0</v>
      </c>
      <c r="B117" s="1" t="s">
        <v>19</v>
      </c>
      <c r="C117" s="1" t="s">
        <v>9</v>
      </c>
      <c r="D117" s="3">
        <v>7.0</v>
      </c>
      <c r="E117" s="1" t="s">
        <v>10</v>
      </c>
      <c r="F117" s="1" t="s">
        <v>11</v>
      </c>
      <c r="G117" s="1" t="s">
        <v>34</v>
      </c>
      <c r="H117" s="1" t="s">
        <v>13</v>
      </c>
    </row>
    <row r="118">
      <c r="A118" s="2">
        <v>45874.0</v>
      </c>
      <c r="B118" s="1" t="s">
        <v>8</v>
      </c>
      <c r="C118" s="1" t="s">
        <v>9</v>
      </c>
      <c r="D118" s="3">
        <v>28.0</v>
      </c>
      <c r="E118" s="1" t="s">
        <v>22</v>
      </c>
      <c r="F118" s="1" t="s">
        <v>15</v>
      </c>
      <c r="G118" s="1" t="s">
        <v>34</v>
      </c>
      <c r="H118" s="1" t="s">
        <v>16</v>
      </c>
    </row>
    <row r="119">
      <c r="A119" s="2">
        <v>45876.0</v>
      </c>
      <c r="B119" s="1" t="s">
        <v>17</v>
      </c>
      <c r="C119" s="1" t="s">
        <v>24</v>
      </c>
      <c r="D119" s="3">
        <v>14.0</v>
      </c>
      <c r="E119" s="1" t="s">
        <v>10</v>
      </c>
      <c r="F119" s="1" t="s">
        <v>11</v>
      </c>
      <c r="G119" s="1" t="s">
        <v>34</v>
      </c>
      <c r="H119" s="1" t="s">
        <v>33</v>
      </c>
    </row>
    <row r="120">
      <c r="A120" s="2">
        <v>45879.0</v>
      </c>
      <c r="B120" s="1" t="s">
        <v>8</v>
      </c>
      <c r="C120" s="1" t="s">
        <v>9</v>
      </c>
      <c r="D120" s="3">
        <v>21.0</v>
      </c>
      <c r="E120" s="1" t="s">
        <v>10</v>
      </c>
      <c r="F120" s="1" t="s">
        <v>11</v>
      </c>
      <c r="G120" s="1" t="s">
        <v>34</v>
      </c>
      <c r="H120" s="1" t="s">
        <v>13</v>
      </c>
    </row>
    <row r="121">
      <c r="A121" s="2">
        <v>45881.0</v>
      </c>
      <c r="B121" s="1" t="s">
        <v>14</v>
      </c>
      <c r="C121" s="1" t="s">
        <v>9</v>
      </c>
      <c r="D121" s="3">
        <v>23.0</v>
      </c>
      <c r="E121" s="1" t="s">
        <v>10</v>
      </c>
      <c r="F121" s="1" t="s">
        <v>15</v>
      </c>
      <c r="G121" s="1" t="s">
        <v>34</v>
      </c>
      <c r="H121" s="1" t="s">
        <v>16</v>
      </c>
    </row>
    <row r="122">
      <c r="A122" s="2">
        <v>45883.0</v>
      </c>
      <c r="B122" s="1" t="s">
        <v>17</v>
      </c>
      <c r="C122" s="1" t="s">
        <v>9</v>
      </c>
      <c r="D122" s="3">
        <v>11.0</v>
      </c>
      <c r="E122" s="1" t="s">
        <v>10</v>
      </c>
      <c r="F122" s="1" t="s">
        <v>11</v>
      </c>
      <c r="G122" s="1" t="s">
        <v>34</v>
      </c>
      <c r="H122" s="1" t="s">
        <v>33</v>
      </c>
    </row>
    <row r="123">
      <c r="A123" s="2">
        <v>45886.0</v>
      </c>
      <c r="B123" s="1" t="s">
        <v>8</v>
      </c>
      <c r="C123" s="1" t="s">
        <v>9</v>
      </c>
      <c r="D123" s="3">
        <v>14.0</v>
      </c>
      <c r="E123" s="1" t="s">
        <v>10</v>
      </c>
      <c r="F123" s="1" t="s">
        <v>11</v>
      </c>
      <c r="G123" s="1" t="s">
        <v>34</v>
      </c>
      <c r="H123" s="1" t="s">
        <v>13</v>
      </c>
    </row>
    <row r="124">
      <c r="A124" s="2">
        <v>45888.0</v>
      </c>
      <c r="B124" s="1" t="s">
        <v>19</v>
      </c>
      <c r="C124" s="1" t="s">
        <v>9</v>
      </c>
      <c r="D124" s="3">
        <v>7.0</v>
      </c>
      <c r="E124" s="1" t="s">
        <v>10</v>
      </c>
      <c r="F124" s="1" t="s">
        <v>15</v>
      </c>
      <c r="G124" s="1" t="s">
        <v>34</v>
      </c>
      <c r="H124" s="1" t="s">
        <v>16</v>
      </c>
    </row>
    <row r="125">
      <c r="A125" s="2">
        <v>45890.0</v>
      </c>
      <c r="B125" s="1" t="s">
        <v>26</v>
      </c>
      <c r="C125" s="1" t="s">
        <v>21</v>
      </c>
      <c r="D125" s="3">
        <v>26.0</v>
      </c>
      <c r="E125" s="1" t="s">
        <v>10</v>
      </c>
      <c r="F125" s="1" t="s">
        <v>11</v>
      </c>
      <c r="G125" s="1" t="s">
        <v>34</v>
      </c>
      <c r="H125" s="1" t="s">
        <v>33</v>
      </c>
    </row>
    <row r="126">
      <c r="A126" s="2">
        <v>45893.0</v>
      </c>
      <c r="B126" s="1" t="s">
        <v>8</v>
      </c>
      <c r="C126" s="1" t="s">
        <v>9</v>
      </c>
      <c r="D126" s="3">
        <v>21.0</v>
      </c>
      <c r="E126" s="1" t="s">
        <v>10</v>
      </c>
      <c r="F126" s="1" t="s">
        <v>11</v>
      </c>
      <c r="G126" s="1" t="s">
        <v>34</v>
      </c>
      <c r="H126" s="1" t="s">
        <v>13</v>
      </c>
    </row>
    <row r="127">
      <c r="A127" s="2">
        <v>45895.0</v>
      </c>
      <c r="B127" s="1" t="s">
        <v>17</v>
      </c>
      <c r="C127" s="1" t="s">
        <v>9</v>
      </c>
      <c r="D127" s="3">
        <v>10.0</v>
      </c>
      <c r="E127" s="1" t="s">
        <v>10</v>
      </c>
      <c r="F127" s="1" t="s">
        <v>15</v>
      </c>
      <c r="G127" s="1" t="s">
        <v>34</v>
      </c>
      <c r="H127" s="1" t="s">
        <v>16</v>
      </c>
    </row>
    <row r="128">
      <c r="A128" s="2">
        <v>45897.0</v>
      </c>
      <c r="B128" s="1" t="s">
        <v>8</v>
      </c>
      <c r="C128" s="1" t="s">
        <v>24</v>
      </c>
      <c r="D128" s="3">
        <v>14.0</v>
      </c>
      <c r="E128" s="1" t="s">
        <v>10</v>
      </c>
      <c r="F128" s="1" t="s">
        <v>11</v>
      </c>
      <c r="G128" s="1" t="s">
        <v>34</v>
      </c>
      <c r="H128" s="1" t="s">
        <v>33</v>
      </c>
    </row>
    <row r="129">
      <c r="A129" s="2">
        <v>45900.0</v>
      </c>
      <c r="B129" s="1" t="s">
        <v>23</v>
      </c>
      <c r="C129" s="1" t="s">
        <v>9</v>
      </c>
      <c r="D129" s="3">
        <v>19.0</v>
      </c>
      <c r="E129" s="1" t="s">
        <v>10</v>
      </c>
      <c r="F129" s="1" t="s">
        <v>11</v>
      </c>
      <c r="G129" s="1" t="s">
        <v>34</v>
      </c>
      <c r="H129" s="1" t="s">
        <v>13</v>
      </c>
    </row>
    <row r="130">
      <c r="A130" s="2">
        <v>45902.0</v>
      </c>
      <c r="B130" s="1" t="s">
        <v>8</v>
      </c>
      <c r="C130" s="1" t="s">
        <v>9</v>
      </c>
      <c r="D130" s="3">
        <v>14.0</v>
      </c>
      <c r="E130" s="1" t="s">
        <v>10</v>
      </c>
      <c r="F130" s="1" t="s">
        <v>15</v>
      </c>
      <c r="G130" s="1" t="s">
        <v>35</v>
      </c>
      <c r="H130" s="1" t="s">
        <v>16</v>
      </c>
    </row>
    <row r="131">
      <c r="A131" s="2">
        <v>45903.0</v>
      </c>
      <c r="B131" s="1" t="s">
        <v>17</v>
      </c>
      <c r="C131" s="1" t="s">
        <v>9</v>
      </c>
      <c r="D131" s="3">
        <v>9.0</v>
      </c>
      <c r="E131" s="1" t="s">
        <v>10</v>
      </c>
      <c r="F131" s="1" t="s">
        <v>11</v>
      </c>
      <c r="G131" s="1" t="s">
        <v>35</v>
      </c>
      <c r="H131" s="1" t="s">
        <v>18</v>
      </c>
    </row>
    <row r="132">
      <c r="A132" s="2">
        <v>45905.0</v>
      </c>
      <c r="B132" s="1" t="s">
        <v>14</v>
      </c>
      <c r="C132" s="1" t="s">
        <v>9</v>
      </c>
      <c r="D132" s="3">
        <v>21.0</v>
      </c>
      <c r="E132" s="1" t="s">
        <v>10</v>
      </c>
      <c r="F132" s="1" t="s">
        <v>11</v>
      </c>
      <c r="G132" s="1" t="s">
        <v>35</v>
      </c>
      <c r="H132" s="1" t="s">
        <v>20</v>
      </c>
    </row>
    <row r="133">
      <c r="A133" s="2">
        <v>45907.0</v>
      </c>
      <c r="B133" s="1" t="s">
        <v>8</v>
      </c>
      <c r="C133" s="1" t="s">
        <v>21</v>
      </c>
      <c r="D133" s="3">
        <v>14.0</v>
      </c>
      <c r="E133" s="1" t="s">
        <v>10</v>
      </c>
      <c r="F133" s="1" t="s">
        <v>15</v>
      </c>
      <c r="G133" s="1" t="s">
        <v>35</v>
      </c>
      <c r="H133" s="1" t="s">
        <v>13</v>
      </c>
    </row>
    <row r="134">
      <c r="A134" s="2">
        <v>45909.0</v>
      </c>
      <c r="B134" s="1" t="s">
        <v>19</v>
      </c>
      <c r="C134" s="1" t="s">
        <v>9</v>
      </c>
      <c r="D134" s="3">
        <v>7.0</v>
      </c>
      <c r="E134" s="1" t="s">
        <v>10</v>
      </c>
      <c r="F134" s="1" t="s">
        <v>11</v>
      </c>
      <c r="G134" s="1" t="s">
        <v>35</v>
      </c>
      <c r="H134" s="1" t="s">
        <v>16</v>
      </c>
    </row>
    <row r="135">
      <c r="A135" s="2">
        <v>45910.0</v>
      </c>
      <c r="B135" s="1" t="s">
        <v>17</v>
      </c>
      <c r="C135" s="1" t="s">
        <v>24</v>
      </c>
      <c r="D135" s="3">
        <v>12.0</v>
      </c>
      <c r="E135" s="1" t="s">
        <v>10</v>
      </c>
      <c r="F135" s="1" t="s">
        <v>11</v>
      </c>
      <c r="G135" s="1" t="s">
        <v>35</v>
      </c>
      <c r="H135" s="1" t="s">
        <v>18</v>
      </c>
    </row>
    <row r="136">
      <c r="A136" s="2">
        <v>45912.0</v>
      </c>
      <c r="B136" s="1" t="s">
        <v>8</v>
      </c>
      <c r="C136" s="1" t="s">
        <v>9</v>
      </c>
      <c r="D136" s="3">
        <v>14.0</v>
      </c>
      <c r="E136" s="1" t="s">
        <v>10</v>
      </c>
      <c r="F136" s="1" t="s">
        <v>15</v>
      </c>
      <c r="G136" s="1" t="s">
        <v>35</v>
      </c>
      <c r="H136" s="1" t="s">
        <v>20</v>
      </c>
    </row>
    <row r="137">
      <c r="A137" s="2">
        <v>45914.0</v>
      </c>
      <c r="B137" s="1" t="s">
        <v>8</v>
      </c>
      <c r="C137" s="1" t="s">
        <v>9</v>
      </c>
      <c r="D137" s="3">
        <v>16.0</v>
      </c>
      <c r="E137" s="1" t="s">
        <v>22</v>
      </c>
      <c r="F137" s="1" t="s">
        <v>11</v>
      </c>
      <c r="G137" s="1" t="s">
        <v>35</v>
      </c>
      <c r="H137" s="1" t="s">
        <v>13</v>
      </c>
    </row>
    <row r="138">
      <c r="A138" s="2">
        <v>45916.0</v>
      </c>
      <c r="B138" s="1" t="s">
        <v>23</v>
      </c>
      <c r="C138" s="1" t="s">
        <v>9</v>
      </c>
      <c r="D138" s="3">
        <v>18.0</v>
      </c>
      <c r="E138" s="1" t="s">
        <v>10</v>
      </c>
      <c r="F138" s="1" t="s">
        <v>15</v>
      </c>
      <c r="G138" s="1" t="s">
        <v>35</v>
      </c>
      <c r="H138" s="1" t="s">
        <v>16</v>
      </c>
    </row>
    <row r="139">
      <c r="A139" s="2">
        <v>45917.0</v>
      </c>
      <c r="B139" s="1" t="s">
        <v>17</v>
      </c>
      <c r="C139" s="1" t="s">
        <v>9</v>
      </c>
      <c r="D139" s="3">
        <v>10.0</v>
      </c>
      <c r="E139" s="1" t="s">
        <v>10</v>
      </c>
      <c r="F139" s="1" t="s">
        <v>11</v>
      </c>
      <c r="G139" s="1" t="s">
        <v>35</v>
      </c>
      <c r="H139" s="1" t="s">
        <v>18</v>
      </c>
    </row>
    <row r="140">
      <c r="A140" s="2">
        <v>45919.0</v>
      </c>
      <c r="B140" s="1" t="s">
        <v>14</v>
      </c>
      <c r="C140" s="1" t="s">
        <v>9</v>
      </c>
      <c r="D140" s="3">
        <v>22.0</v>
      </c>
      <c r="E140" s="1" t="s">
        <v>10</v>
      </c>
      <c r="F140" s="1" t="s">
        <v>11</v>
      </c>
      <c r="G140" s="1" t="s">
        <v>35</v>
      </c>
      <c r="H140" s="1" t="s">
        <v>20</v>
      </c>
    </row>
    <row r="141">
      <c r="A141" s="2">
        <v>45921.0</v>
      </c>
      <c r="B141" s="1" t="s">
        <v>8</v>
      </c>
      <c r="C141" s="1" t="s">
        <v>9</v>
      </c>
      <c r="D141" s="3">
        <v>14.0</v>
      </c>
      <c r="E141" s="1" t="s">
        <v>10</v>
      </c>
      <c r="F141" s="1" t="s">
        <v>15</v>
      </c>
      <c r="G141" s="1" t="s">
        <v>35</v>
      </c>
      <c r="H141" s="1" t="s">
        <v>13</v>
      </c>
    </row>
    <row r="142">
      <c r="A142" s="2">
        <v>45923.0</v>
      </c>
      <c r="B142" s="1" t="s">
        <v>19</v>
      </c>
      <c r="C142" s="1" t="s">
        <v>9</v>
      </c>
      <c r="D142" s="3">
        <v>7.0</v>
      </c>
      <c r="E142" s="1" t="s">
        <v>10</v>
      </c>
      <c r="F142" s="1" t="s">
        <v>11</v>
      </c>
      <c r="G142" s="1" t="s">
        <v>35</v>
      </c>
      <c r="H142" s="1" t="s">
        <v>16</v>
      </c>
    </row>
    <row r="143">
      <c r="A143" s="2">
        <v>45924.0</v>
      </c>
      <c r="B143" s="1" t="s">
        <v>8</v>
      </c>
      <c r="C143" s="1" t="s">
        <v>24</v>
      </c>
      <c r="D143" s="3">
        <v>14.0</v>
      </c>
      <c r="E143" s="1" t="s">
        <v>10</v>
      </c>
      <c r="F143" s="1" t="s">
        <v>11</v>
      </c>
      <c r="G143" s="1" t="s">
        <v>35</v>
      </c>
      <c r="H143" s="1" t="s">
        <v>18</v>
      </c>
    </row>
    <row r="144">
      <c r="A144" s="2">
        <v>45926.0</v>
      </c>
      <c r="B144" s="1" t="s">
        <v>26</v>
      </c>
      <c r="C144" s="1" t="s">
        <v>9</v>
      </c>
      <c r="D144" s="3">
        <v>24.0</v>
      </c>
      <c r="E144" s="1" t="s">
        <v>10</v>
      </c>
      <c r="F144" s="1" t="s">
        <v>15</v>
      </c>
      <c r="G144" s="1" t="s">
        <v>35</v>
      </c>
      <c r="H144" s="1" t="s">
        <v>20</v>
      </c>
    </row>
    <row r="145">
      <c r="A145" s="2">
        <v>45928.0</v>
      </c>
      <c r="B145" s="1" t="s">
        <v>17</v>
      </c>
      <c r="C145" s="1" t="s">
        <v>9</v>
      </c>
      <c r="D145" s="3">
        <v>9.0</v>
      </c>
      <c r="E145" s="1" t="s">
        <v>10</v>
      </c>
      <c r="F145" s="1" t="s">
        <v>11</v>
      </c>
      <c r="G145" s="1" t="s">
        <v>35</v>
      </c>
      <c r="H145" s="1" t="s">
        <v>13</v>
      </c>
    </row>
    <row r="146">
      <c r="A146" s="2">
        <v>45930.0</v>
      </c>
      <c r="B146" s="1" t="s">
        <v>8</v>
      </c>
      <c r="C146" s="1" t="s">
        <v>9</v>
      </c>
      <c r="D146" s="3">
        <v>14.0</v>
      </c>
      <c r="E146" s="1" t="s">
        <v>10</v>
      </c>
      <c r="F146" s="1" t="s">
        <v>11</v>
      </c>
      <c r="G146" s="1" t="s">
        <v>35</v>
      </c>
      <c r="H146" s="1" t="s">
        <v>16</v>
      </c>
    </row>
    <row r="147">
      <c r="A147" s="2">
        <v>45931.0</v>
      </c>
      <c r="B147" s="1" t="s">
        <v>14</v>
      </c>
      <c r="C147" s="1" t="s">
        <v>9</v>
      </c>
      <c r="D147" s="3">
        <v>21.0</v>
      </c>
      <c r="E147" s="1" t="s">
        <v>10</v>
      </c>
      <c r="F147" s="1" t="s">
        <v>15</v>
      </c>
      <c r="G147" s="1" t="s">
        <v>36</v>
      </c>
      <c r="H147" s="1" t="s">
        <v>18</v>
      </c>
    </row>
    <row r="148">
      <c r="A148" s="2">
        <v>45933.0</v>
      </c>
      <c r="B148" s="1" t="s">
        <v>8</v>
      </c>
      <c r="C148" s="1" t="s">
        <v>21</v>
      </c>
      <c r="D148" s="3">
        <v>14.0</v>
      </c>
      <c r="E148" s="1" t="s">
        <v>10</v>
      </c>
      <c r="F148" s="1" t="s">
        <v>11</v>
      </c>
      <c r="G148" s="1" t="s">
        <v>36</v>
      </c>
      <c r="H148" s="1" t="s">
        <v>20</v>
      </c>
    </row>
    <row r="149">
      <c r="A149" s="2">
        <v>45935.0</v>
      </c>
      <c r="B149" s="1" t="s">
        <v>19</v>
      </c>
      <c r="C149" s="1" t="s">
        <v>9</v>
      </c>
      <c r="D149" s="3">
        <v>7.0</v>
      </c>
      <c r="E149" s="1" t="s">
        <v>10</v>
      </c>
      <c r="F149" s="1" t="s">
        <v>11</v>
      </c>
      <c r="G149" s="1" t="s">
        <v>36</v>
      </c>
      <c r="H149" s="1" t="s">
        <v>13</v>
      </c>
    </row>
    <row r="150">
      <c r="A150" s="2">
        <v>45937.0</v>
      </c>
      <c r="B150" s="1" t="s">
        <v>17</v>
      </c>
      <c r="C150" s="1" t="s">
        <v>9</v>
      </c>
      <c r="D150" s="3">
        <v>11.0</v>
      </c>
      <c r="E150" s="1" t="s">
        <v>10</v>
      </c>
      <c r="F150" s="1" t="s">
        <v>15</v>
      </c>
      <c r="G150" s="1" t="s">
        <v>36</v>
      </c>
      <c r="H150" s="1" t="s">
        <v>16</v>
      </c>
    </row>
    <row r="151">
      <c r="A151" s="2">
        <v>45938.0</v>
      </c>
      <c r="B151" s="1" t="s">
        <v>8</v>
      </c>
      <c r="C151" s="1" t="s">
        <v>9</v>
      </c>
      <c r="D151" s="3">
        <v>14.0</v>
      </c>
      <c r="E151" s="1" t="s">
        <v>10</v>
      </c>
      <c r="F151" s="1" t="s">
        <v>11</v>
      </c>
      <c r="G151" s="1" t="s">
        <v>36</v>
      </c>
      <c r="H151" s="1" t="s">
        <v>18</v>
      </c>
    </row>
    <row r="152">
      <c r="A152" s="2">
        <v>45940.0</v>
      </c>
      <c r="B152" s="1" t="s">
        <v>8</v>
      </c>
      <c r="C152" s="1" t="s">
        <v>9</v>
      </c>
      <c r="D152" s="3">
        <v>15.0</v>
      </c>
      <c r="E152" s="1" t="s">
        <v>10</v>
      </c>
      <c r="F152" s="1" t="s">
        <v>11</v>
      </c>
      <c r="G152" s="1" t="s">
        <v>36</v>
      </c>
      <c r="H152" s="1" t="s">
        <v>20</v>
      </c>
    </row>
    <row r="153">
      <c r="A153" s="2">
        <v>45942.0</v>
      </c>
      <c r="B153" s="1" t="s">
        <v>23</v>
      </c>
      <c r="C153" s="1" t="s">
        <v>9</v>
      </c>
      <c r="D153" s="3">
        <v>20.0</v>
      </c>
      <c r="E153" s="1" t="s">
        <v>10</v>
      </c>
      <c r="F153" s="1" t="s">
        <v>15</v>
      </c>
      <c r="G153" s="1" t="s">
        <v>36</v>
      </c>
      <c r="H153" s="1" t="s">
        <v>13</v>
      </c>
    </row>
    <row r="154">
      <c r="A154" s="2">
        <v>45944.0</v>
      </c>
      <c r="B154" s="1" t="s">
        <v>17</v>
      </c>
      <c r="C154" s="1" t="s">
        <v>24</v>
      </c>
      <c r="D154" s="3">
        <v>10.0</v>
      </c>
      <c r="E154" s="1" t="s">
        <v>10</v>
      </c>
      <c r="F154" s="1" t="s">
        <v>11</v>
      </c>
      <c r="G154" s="1" t="s">
        <v>36</v>
      </c>
      <c r="H154" s="1" t="s">
        <v>16</v>
      </c>
    </row>
    <row r="155">
      <c r="A155" s="2">
        <v>45945.0</v>
      </c>
      <c r="B155" s="1" t="s">
        <v>14</v>
      </c>
      <c r="C155" s="1" t="s">
        <v>9</v>
      </c>
      <c r="D155" s="3">
        <v>23.0</v>
      </c>
      <c r="E155" s="1" t="s">
        <v>10</v>
      </c>
      <c r="F155" s="1" t="s">
        <v>11</v>
      </c>
      <c r="G155" s="1" t="s">
        <v>36</v>
      </c>
      <c r="H155" s="1" t="s">
        <v>18</v>
      </c>
    </row>
    <row r="156">
      <c r="A156" s="2">
        <v>45947.0</v>
      </c>
      <c r="B156" s="1" t="s">
        <v>8</v>
      </c>
      <c r="C156" s="1" t="s">
        <v>9</v>
      </c>
      <c r="D156" s="3">
        <v>14.0</v>
      </c>
      <c r="E156" s="1" t="s">
        <v>10</v>
      </c>
      <c r="F156" s="1" t="s">
        <v>15</v>
      </c>
      <c r="G156" s="1" t="s">
        <v>36</v>
      </c>
      <c r="H156" s="1" t="s">
        <v>20</v>
      </c>
    </row>
    <row r="157">
      <c r="A157" s="2">
        <v>45949.0</v>
      </c>
      <c r="B157" s="1" t="s">
        <v>19</v>
      </c>
      <c r="C157" s="1" t="s">
        <v>9</v>
      </c>
      <c r="D157" s="3">
        <v>7.0</v>
      </c>
      <c r="E157" s="1" t="s">
        <v>10</v>
      </c>
      <c r="F157" s="1" t="s">
        <v>11</v>
      </c>
      <c r="G157" s="1" t="s">
        <v>36</v>
      </c>
      <c r="H157" s="1" t="s">
        <v>13</v>
      </c>
    </row>
    <row r="158">
      <c r="A158" s="2">
        <v>45951.0</v>
      </c>
      <c r="B158" s="1" t="s">
        <v>8</v>
      </c>
      <c r="C158" s="1" t="s">
        <v>9</v>
      </c>
      <c r="D158" s="3">
        <v>14.0</v>
      </c>
      <c r="E158" s="1" t="s">
        <v>10</v>
      </c>
      <c r="F158" s="1" t="s">
        <v>11</v>
      </c>
      <c r="G158" s="1" t="s">
        <v>36</v>
      </c>
      <c r="H158" s="1" t="s">
        <v>16</v>
      </c>
    </row>
    <row r="159">
      <c r="A159" s="2">
        <v>45952.0</v>
      </c>
      <c r="B159" s="1" t="s">
        <v>17</v>
      </c>
      <c r="C159" s="1" t="s">
        <v>9</v>
      </c>
      <c r="D159" s="3">
        <v>9.0</v>
      </c>
      <c r="E159" s="1" t="s">
        <v>10</v>
      </c>
      <c r="F159" s="1" t="s">
        <v>15</v>
      </c>
      <c r="G159" s="1" t="s">
        <v>36</v>
      </c>
      <c r="H159" s="1" t="s">
        <v>18</v>
      </c>
    </row>
    <row r="160">
      <c r="A160" s="2">
        <v>45954.0</v>
      </c>
      <c r="B160" s="1" t="s">
        <v>26</v>
      </c>
      <c r="C160" s="1" t="s">
        <v>21</v>
      </c>
      <c r="D160" s="3">
        <v>25.0</v>
      </c>
      <c r="E160" s="1" t="s">
        <v>10</v>
      </c>
      <c r="F160" s="1" t="s">
        <v>11</v>
      </c>
      <c r="G160" s="1" t="s">
        <v>36</v>
      </c>
      <c r="H160" s="1" t="s">
        <v>20</v>
      </c>
    </row>
    <row r="161">
      <c r="A161" s="2">
        <v>45956.0</v>
      </c>
      <c r="B161" s="1" t="s">
        <v>8</v>
      </c>
      <c r="C161" s="1" t="s">
        <v>9</v>
      </c>
      <c r="D161" s="3">
        <v>14.0</v>
      </c>
      <c r="E161" s="1" t="s">
        <v>10</v>
      </c>
      <c r="F161" s="1" t="s">
        <v>11</v>
      </c>
      <c r="G161" s="1" t="s">
        <v>36</v>
      </c>
      <c r="H161" s="1" t="s">
        <v>13</v>
      </c>
    </row>
    <row r="162">
      <c r="A162" s="2">
        <v>45958.0</v>
      </c>
      <c r="B162" s="1" t="s">
        <v>8</v>
      </c>
      <c r="C162" s="1" t="s">
        <v>24</v>
      </c>
      <c r="D162" s="3">
        <v>16.0</v>
      </c>
      <c r="E162" s="1" t="s">
        <v>10</v>
      </c>
      <c r="F162" s="1" t="s">
        <v>15</v>
      </c>
      <c r="G162" s="1" t="s">
        <v>36</v>
      </c>
      <c r="H162" s="1" t="s">
        <v>16</v>
      </c>
    </row>
    <row r="163">
      <c r="A163" s="2">
        <v>45959.0</v>
      </c>
      <c r="B163" s="1" t="s">
        <v>14</v>
      </c>
      <c r="C163" s="1" t="s">
        <v>9</v>
      </c>
      <c r="D163" s="3">
        <v>21.0</v>
      </c>
      <c r="E163" s="1" t="s">
        <v>10</v>
      </c>
      <c r="F163" s="1" t="s">
        <v>11</v>
      </c>
      <c r="G163" s="1" t="s">
        <v>36</v>
      </c>
      <c r="H163" s="1" t="s">
        <v>18</v>
      </c>
    </row>
    <row r="164">
      <c r="A164" s="2">
        <v>45961.0</v>
      </c>
      <c r="B164" s="1" t="s">
        <v>17</v>
      </c>
      <c r="C164" s="1" t="s">
        <v>9</v>
      </c>
      <c r="D164" s="3">
        <v>10.0</v>
      </c>
      <c r="E164" s="1" t="s">
        <v>10</v>
      </c>
      <c r="F164" s="1" t="s">
        <v>11</v>
      </c>
      <c r="G164" s="1" t="s">
        <v>36</v>
      </c>
      <c r="H164" s="1" t="s">
        <v>20</v>
      </c>
    </row>
    <row r="165">
      <c r="A165" s="2">
        <v>45963.0</v>
      </c>
      <c r="B165" s="1" t="s">
        <v>8</v>
      </c>
      <c r="C165" s="1" t="s">
        <v>9</v>
      </c>
      <c r="D165" s="3">
        <v>14.0</v>
      </c>
      <c r="E165" s="1" t="s">
        <v>10</v>
      </c>
      <c r="F165" s="1" t="s">
        <v>15</v>
      </c>
      <c r="G165" s="1" t="s">
        <v>37</v>
      </c>
      <c r="H165" s="1" t="s">
        <v>13</v>
      </c>
    </row>
    <row r="166">
      <c r="A166" s="2">
        <v>45965.0</v>
      </c>
      <c r="B166" s="1" t="s">
        <v>19</v>
      </c>
      <c r="C166" s="1" t="s">
        <v>9</v>
      </c>
      <c r="D166" s="3">
        <v>7.0</v>
      </c>
      <c r="E166" s="1" t="s">
        <v>10</v>
      </c>
      <c r="F166" s="1" t="s">
        <v>11</v>
      </c>
      <c r="G166" s="1" t="s">
        <v>37</v>
      </c>
      <c r="H166" s="1" t="s">
        <v>16</v>
      </c>
    </row>
    <row r="167">
      <c r="A167" s="2">
        <v>45966.0</v>
      </c>
      <c r="B167" s="1" t="s">
        <v>8</v>
      </c>
      <c r="C167" s="1" t="s">
        <v>21</v>
      </c>
      <c r="D167" s="3">
        <v>14.0</v>
      </c>
      <c r="E167" s="1" t="s">
        <v>10</v>
      </c>
      <c r="F167" s="1" t="s">
        <v>11</v>
      </c>
      <c r="G167" s="1" t="s">
        <v>37</v>
      </c>
      <c r="H167" s="1" t="s">
        <v>18</v>
      </c>
    </row>
    <row r="168">
      <c r="A168" s="2">
        <v>45968.0</v>
      </c>
      <c r="B168" s="1" t="s">
        <v>17</v>
      </c>
      <c r="C168" s="1" t="s">
        <v>9</v>
      </c>
      <c r="D168" s="3">
        <v>12.0</v>
      </c>
      <c r="E168" s="1" t="s">
        <v>10</v>
      </c>
      <c r="F168" s="1" t="s">
        <v>15</v>
      </c>
      <c r="G168" s="1" t="s">
        <v>37</v>
      </c>
      <c r="H168" s="1" t="s">
        <v>20</v>
      </c>
    </row>
    <row r="169">
      <c r="A169" s="2">
        <v>45970.0</v>
      </c>
      <c r="B169" s="1" t="s">
        <v>14</v>
      </c>
      <c r="C169" s="1" t="s">
        <v>9</v>
      </c>
      <c r="D169" s="3">
        <v>22.0</v>
      </c>
      <c r="E169" s="1" t="s">
        <v>10</v>
      </c>
      <c r="F169" s="1" t="s">
        <v>11</v>
      </c>
      <c r="G169" s="1" t="s">
        <v>37</v>
      </c>
      <c r="H169" s="1" t="s">
        <v>13</v>
      </c>
    </row>
    <row r="170">
      <c r="A170" s="2">
        <v>45972.0</v>
      </c>
      <c r="B170" s="1" t="s">
        <v>8</v>
      </c>
      <c r="C170" s="1" t="s">
        <v>9</v>
      </c>
      <c r="D170" s="3">
        <v>14.0</v>
      </c>
      <c r="E170" s="1" t="s">
        <v>10</v>
      </c>
      <c r="F170" s="1" t="s">
        <v>11</v>
      </c>
      <c r="G170" s="1" t="s">
        <v>37</v>
      </c>
      <c r="H170" s="1" t="s">
        <v>16</v>
      </c>
    </row>
    <row r="171">
      <c r="A171" s="2">
        <v>45973.0</v>
      </c>
      <c r="B171" s="1" t="s">
        <v>23</v>
      </c>
      <c r="C171" s="1" t="s">
        <v>9</v>
      </c>
      <c r="D171" s="3">
        <v>19.0</v>
      </c>
      <c r="E171" s="1" t="s">
        <v>10</v>
      </c>
      <c r="F171" s="1" t="s">
        <v>15</v>
      </c>
      <c r="G171" s="1" t="s">
        <v>37</v>
      </c>
      <c r="H171" s="1" t="s">
        <v>18</v>
      </c>
    </row>
    <row r="172">
      <c r="A172" s="2">
        <v>45975.0</v>
      </c>
      <c r="B172" s="1" t="s">
        <v>17</v>
      </c>
      <c r="C172" s="1" t="s">
        <v>24</v>
      </c>
      <c r="D172" s="3">
        <v>9.0</v>
      </c>
      <c r="E172" s="1" t="s">
        <v>10</v>
      </c>
      <c r="F172" s="1" t="s">
        <v>11</v>
      </c>
      <c r="G172" s="1" t="s">
        <v>37</v>
      </c>
      <c r="H172" s="1" t="s">
        <v>20</v>
      </c>
    </row>
    <row r="173">
      <c r="A173" s="2">
        <v>45977.0</v>
      </c>
      <c r="B173" s="1" t="s">
        <v>8</v>
      </c>
      <c r="C173" s="1" t="s">
        <v>9</v>
      </c>
      <c r="D173" s="3">
        <v>14.0</v>
      </c>
      <c r="E173" s="1" t="s">
        <v>10</v>
      </c>
      <c r="F173" s="1" t="s">
        <v>11</v>
      </c>
      <c r="G173" s="1" t="s">
        <v>37</v>
      </c>
      <c r="H173" s="1" t="s">
        <v>13</v>
      </c>
    </row>
    <row r="174">
      <c r="A174" s="2">
        <v>45979.0</v>
      </c>
      <c r="B174" s="1" t="s">
        <v>19</v>
      </c>
      <c r="C174" s="1" t="s">
        <v>9</v>
      </c>
      <c r="D174" s="3">
        <v>7.0</v>
      </c>
      <c r="E174" s="1" t="s">
        <v>10</v>
      </c>
      <c r="F174" s="1" t="s">
        <v>15</v>
      </c>
      <c r="G174" s="1" t="s">
        <v>37</v>
      </c>
      <c r="H174" s="1" t="s">
        <v>16</v>
      </c>
    </row>
    <row r="175">
      <c r="A175" s="2">
        <v>45980.0</v>
      </c>
      <c r="B175" s="1" t="s">
        <v>14</v>
      </c>
      <c r="C175" s="1" t="s">
        <v>9</v>
      </c>
      <c r="D175" s="3">
        <v>24.0</v>
      </c>
      <c r="E175" s="1" t="s">
        <v>22</v>
      </c>
      <c r="F175" s="1" t="s">
        <v>11</v>
      </c>
      <c r="G175" s="1" t="s">
        <v>37</v>
      </c>
      <c r="H175" s="1" t="s">
        <v>18</v>
      </c>
    </row>
    <row r="176">
      <c r="A176" s="2">
        <v>45982.0</v>
      </c>
      <c r="B176" s="1" t="s">
        <v>8</v>
      </c>
      <c r="C176" s="1" t="s">
        <v>9</v>
      </c>
      <c r="D176" s="3">
        <v>14.0</v>
      </c>
      <c r="E176" s="1" t="s">
        <v>10</v>
      </c>
      <c r="F176" s="1" t="s">
        <v>11</v>
      </c>
      <c r="G176" s="1" t="s">
        <v>37</v>
      </c>
      <c r="H176" s="1" t="s">
        <v>20</v>
      </c>
    </row>
    <row r="177">
      <c r="A177" s="2">
        <v>45984.0</v>
      </c>
      <c r="B177" s="1" t="s">
        <v>17</v>
      </c>
      <c r="C177" s="1" t="s">
        <v>9</v>
      </c>
      <c r="D177" s="3">
        <v>10.0</v>
      </c>
      <c r="E177" s="1" t="s">
        <v>10</v>
      </c>
      <c r="F177" s="1" t="s">
        <v>15</v>
      </c>
      <c r="G177" s="1" t="s">
        <v>37</v>
      </c>
      <c r="H177" s="1" t="s">
        <v>13</v>
      </c>
    </row>
    <row r="178">
      <c r="A178" s="2">
        <v>45986.0</v>
      </c>
      <c r="B178" s="1" t="s">
        <v>26</v>
      </c>
      <c r="C178" s="1" t="s">
        <v>9</v>
      </c>
      <c r="D178" s="3">
        <v>26.0</v>
      </c>
      <c r="E178" s="1" t="s">
        <v>10</v>
      </c>
      <c r="F178" s="1" t="s">
        <v>11</v>
      </c>
      <c r="G178" s="1" t="s">
        <v>37</v>
      </c>
      <c r="H178" s="1" t="s">
        <v>16</v>
      </c>
    </row>
    <row r="179">
      <c r="A179" s="2">
        <v>45987.0</v>
      </c>
      <c r="B179" s="1" t="s">
        <v>8</v>
      </c>
      <c r="C179" s="1" t="s">
        <v>24</v>
      </c>
      <c r="D179" s="3">
        <v>14.0</v>
      </c>
      <c r="E179" s="1" t="s">
        <v>10</v>
      </c>
      <c r="F179" s="1" t="s">
        <v>11</v>
      </c>
      <c r="G179" s="1" t="s">
        <v>37</v>
      </c>
      <c r="H179" s="1" t="s">
        <v>18</v>
      </c>
    </row>
    <row r="180">
      <c r="A180" s="2">
        <v>45989.0</v>
      </c>
      <c r="B180" s="1" t="s">
        <v>8</v>
      </c>
      <c r="C180" s="1" t="s">
        <v>9</v>
      </c>
      <c r="D180" s="3">
        <v>15.0</v>
      </c>
      <c r="E180" s="1" t="s">
        <v>10</v>
      </c>
      <c r="F180" s="1" t="s">
        <v>15</v>
      </c>
      <c r="G180" s="1" t="s">
        <v>37</v>
      </c>
      <c r="H180" s="1" t="s">
        <v>20</v>
      </c>
    </row>
    <row r="181">
      <c r="A181" s="2">
        <v>45991.0</v>
      </c>
      <c r="B181" s="1" t="s">
        <v>17</v>
      </c>
      <c r="C181" s="1" t="s">
        <v>9</v>
      </c>
      <c r="D181" s="3">
        <v>11.0</v>
      </c>
      <c r="E181" s="1" t="s">
        <v>10</v>
      </c>
      <c r="F181" s="1" t="s">
        <v>11</v>
      </c>
      <c r="G181" s="1" t="s">
        <v>37</v>
      </c>
      <c r="H181" s="1" t="s">
        <v>13</v>
      </c>
    </row>
    <row r="182">
      <c r="A182" s="2">
        <v>45993.0</v>
      </c>
      <c r="B182" s="1" t="s">
        <v>14</v>
      </c>
      <c r="C182" s="1" t="s">
        <v>9</v>
      </c>
      <c r="D182" s="3">
        <v>21.0</v>
      </c>
      <c r="E182" s="1" t="s">
        <v>10</v>
      </c>
      <c r="F182" s="1" t="s">
        <v>11</v>
      </c>
      <c r="G182" s="1" t="s">
        <v>38</v>
      </c>
      <c r="H182" s="1" t="s">
        <v>16</v>
      </c>
    </row>
    <row r="183">
      <c r="A183" s="2">
        <v>45994.0</v>
      </c>
      <c r="B183" s="1" t="s">
        <v>8</v>
      </c>
      <c r="C183" s="1" t="s">
        <v>9</v>
      </c>
      <c r="D183" s="3">
        <v>14.0</v>
      </c>
      <c r="E183" s="1" t="s">
        <v>10</v>
      </c>
      <c r="F183" s="1" t="s">
        <v>15</v>
      </c>
      <c r="G183" s="1" t="s">
        <v>38</v>
      </c>
      <c r="H183" s="1" t="s">
        <v>18</v>
      </c>
    </row>
    <row r="184">
      <c r="A184" s="2">
        <v>45996.0</v>
      </c>
      <c r="B184" s="1" t="s">
        <v>19</v>
      </c>
      <c r="C184" s="1" t="s">
        <v>9</v>
      </c>
      <c r="D184" s="3">
        <v>7.0</v>
      </c>
      <c r="E184" s="1" t="s">
        <v>10</v>
      </c>
      <c r="F184" s="1" t="s">
        <v>11</v>
      </c>
      <c r="G184" s="1" t="s">
        <v>38</v>
      </c>
      <c r="H184" s="1" t="s">
        <v>20</v>
      </c>
    </row>
    <row r="185">
      <c r="A185" s="2">
        <v>45998.0</v>
      </c>
      <c r="B185" s="1" t="s">
        <v>17</v>
      </c>
      <c r="C185" s="1" t="s">
        <v>9</v>
      </c>
      <c r="D185" s="3">
        <v>10.0</v>
      </c>
      <c r="E185" s="1" t="s">
        <v>10</v>
      </c>
      <c r="F185" s="1" t="s">
        <v>11</v>
      </c>
      <c r="G185" s="1" t="s">
        <v>38</v>
      </c>
      <c r="H185" s="1" t="s">
        <v>13</v>
      </c>
    </row>
    <row r="186">
      <c r="A186" s="2">
        <v>46000.0</v>
      </c>
      <c r="B186" s="1" t="s">
        <v>8</v>
      </c>
      <c r="C186" s="1" t="s">
        <v>21</v>
      </c>
      <c r="D186" s="3">
        <v>14.0</v>
      </c>
      <c r="E186" s="1" t="s">
        <v>10</v>
      </c>
      <c r="F186" s="1" t="s">
        <v>15</v>
      </c>
      <c r="G186" s="1" t="s">
        <v>38</v>
      </c>
      <c r="H186" s="1" t="s">
        <v>16</v>
      </c>
    </row>
    <row r="187">
      <c r="A187" s="2">
        <v>46001.0</v>
      </c>
      <c r="B187" s="1" t="s">
        <v>8</v>
      </c>
      <c r="C187" s="1" t="s">
        <v>9</v>
      </c>
      <c r="D187" s="3">
        <v>14.0</v>
      </c>
      <c r="E187" s="1" t="s">
        <v>10</v>
      </c>
      <c r="F187" s="1" t="s">
        <v>11</v>
      </c>
      <c r="G187" s="1" t="s">
        <v>38</v>
      </c>
      <c r="H187" s="1" t="s">
        <v>18</v>
      </c>
    </row>
    <row r="188">
      <c r="A188" s="2">
        <v>46003.0</v>
      </c>
      <c r="B188" s="1" t="s">
        <v>23</v>
      </c>
      <c r="C188" s="1" t="s">
        <v>9</v>
      </c>
      <c r="D188" s="3">
        <v>18.0</v>
      </c>
      <c r="E188" s="1" t="s">
        <v>10</v>
      </c>
      <c r="F188" s="1" t="s">
        <v>11</v>
      </c>
      <c r="G188" s="1" t="s">
        <v>38</v>
      </c>
      <c r="H188" s="1" t="s">
        <v>20</v>
      </c>
    </row>
    <row r="189">
      <c r="A189" s="2">
        <v>46005.0</v>
      </c>
      <c r="B189" s="1" t="s">
        <v>17</v>
      </c>
      <c r="C189" s="1" t="s">
        <v>24</v>
      </c>
      <c r="D189" s="3">
        <v>12.0</v>
      </c>
      <c r="E189" s="1" t="s">
        <v>10</v>
      </c>
      <c r="F189" s="1" t="s">
        <v>15</v>
      </c>
      <c r="G189" s="1" t="s">
        <v>38</v>
      </c>
      <c r="H189" s="1" t="s">
        <v>13</v>
      </c>
    </row>
    <row r="190">
      <c r="A190" s="2">
        <v>46007.0</v>
      </c>
      <c r="B190" s="1" t="s">
        <v>14</v>
      </c>
      <c r="C190" s="1" t="s">
        <v>9</v>
      </c>
      <c r="D190" s="3">
        <v>23.0</v>
      </c>
      <c r="E190" s="1" t="s">
        <v>10</v>
      </c>
      <c r="F190" s="1" t="s">
        <v>11</v>
      </c>
      <c r="G190" s="1" t="s">
        <v>38</v>
      </c>
      <c r="H190" s="1" t="s">
        <v>16</v>
      </c>
    </row>
    <row r="191">
      <c r="A191" s="2">
        <v>46008.0</v>
      </c>
      <c r="B191" s="1" t="s">
        <v>8</v>
      </c>
      <c r="C191" s="1" t="s">
        <v>9</v>
      </c>
      <c r="D191" s="3">
        <v>14.0</v>
      </c>
      <c r="E191" s="1" t="s">
        <v>10</v>
      </c>
      <c r="F191" s="1" t="s">
        <v>11</v>
      </c>
      <c r="G191" s="1" t="s">
        <v>38</v>
      </c>
      <c r="H191" s="1" t="s">
        <v>18</v>
      </c>
    </row>
    <row r="192">
      <c r="A192" s="2">
        <v>46010.0</v>
      </c>
      <c r="B192" s="1" t="s">
        <v>19</v>
      </c>
      <c r="C192" s="1" t="s">
        <v>9</v>
      </c>
      <c r="D192" s="3">
        <v>7.0</v>
      </c>
      <c r="E192" s="1" t="s">
        <v>10</v>
      </c>
      <c r="F192" s="1" t="s">
        <v>15</v>
      </c>
      <c r="G192" s="1" t="s">
        <v>38</v>
      </c>
      <c r="H192" s="1" t="s">
        <v>20</v>
      </c>
    </row>
    <row r="193">
      <c r="A193" s="2">
        <v>46012.0</v>
      </c>
      <c r="B193" s="1" t="s">
        <v>8</v>
      </c>
      <c r="C193" s="1" t="s">
        <v>9</v>
      </c>
      <c r="D193" s="3">
        <v>21.0</v>
      </c>
      <c r="E193" s="1" t="s">
        <v>10</v>
      </c>
      <c r="F193" s="1" t="s">
        <v>11</v>
      </c>
      <c r="G193" s="1" t="s">
        <v>38</v>
      </c>
      <c r="H193" s="1" t="s">
        <v>13</v>
      </c>
    </row>
    <row r="194">
      <c r="A194" s="2">
        <v>46014.0</v>
      </c>
      <c r="B194" s="1" t="s">
        <v>17</v>
      </c>
      <c r="C194" s="1" t="s">
        <v>9</v>
      </c>
      <c r="D194" s="3">
        <v>14.0</v>
      </c>
      <c r="E194" s="1" t="s">
        <v>10</v>
      </c>
      <c r="F194" s="1" t="s">
        <v>11</v>
      </c>
      <c r="G194" s="1" t="s">
        <v>38</v>
      </c>
      <c r="H194" s="1" t="s">
        <v>16</v>
      </c>
    </row>
    <row r="195">
      <c r="A195" s="2">
        <v>46015.0</v>
      </c>
      <c r="B195" s="1" t="s">
        <v>26</v>
      </c>
      <c r="C195" s="1" t="s">
        <v>9</v>
      </c>
      <c r="D195" s="3">
        <v>28.0</v>
      </c>
      <c r="E195" s="1" t="s">
        <v>22</v>
      </c>
      <c r="F195" s="1" t="s">
        <v>15</v>
      </c>
      <c r="G195" s="1" t="s">
        <v>38</v>
      </c>
      <c r="H195" s="1" t="s">
        <v>18</v>
      </c>
    </row>
    <row r="196">
      <c r="A196" s="2">
        <v>46017.0</v>
      </c>
      <c r="B196" s="1" t="s">
        <v>8</v>
      </c>
      <c r="C196" s="1" t="s">
        <v>9</v>
      </c>
      <c r="D196" s="3">
        <v>14.0</v>
      </c>
      <c r="E196" s="1" t="s">
        <v>10</v>
      </c>
      <c r="F196" s="1" t="s">
        <v>11</v>
      </c>
      <c r="G196" s="1" t="s">
        <v>38</v>
      </c>
      <c r="H196" s="1" t="s">
        <v>20</v>
      </c>
    </row>
    <row r="197">
      <c r="A197" s="2">
        <v>46019.0</v>
      </c>
      <c r="B197" s="1" t="s">
        <v>8</v>
      </c>
      <c r="C197" s="1" t="s">
        <v>24</v>
      </c>
      <c r="D197" s="3">
        <v>15.0</v>
      </c>
      <c r="E197" s="1" t="s">
        <v>10</v>
      </c>
      <c r="F197" s="1" t="s">
        <v>11</v>
      </c>
      <c r="G197" s="1" t="s">
        <v>38</v>
      </c>
      <c r="H197" s="1" t="s">
        <v>13</v>
      </c>
    </row>
    <row r="198">
      <c r="A198" s="2">
        <v>46021.0</v>
      </c>
      <c r="B198" s="1" t="s">
        <v>17</v>
      </c>
      <c r="C198" s="1" t="s">
        <v>9</v>
      </c>
      <c r="D198" s="3">
        <v>10.0</v>
      </c>
      <c r="E198" s="1" t="s">
        <v>10</v>
      </c>
      <c r="F198" s="1" t="s">
        <v>15</v>
      </c>
      <c r="G198" s="1" t="s">
        <v>38</v>
      </c>
      <c r="H198" s="1" t="s">
        <v>16</v>
      </c>
    </row>
    <row r="199">
      <c r="A199" s="2">
        <v>45660.0</v>
      </c>
      <c r="B199" s="1" t="s">
        <v>14</v>
      </c>
      <c r="C199" s="1" t="s">
        <v>9</v>
      </c>
      <c r="D199" s="3">
        <v>22.0</v>
      </c>
      <c r="E199" s="1" t="s">
        <v>10</v>
      </c>
      <c r="F199" s="1" t="s">
        <v>11</v>
      </c>
      <c r="G199" s="1" t="s">
        <v>12</v>
      </c>
      <c r="H199" s="1" t="s">
        <v>20</v>
      </c>
    </row>
    <row r="200">
      <c r="A200" s="2">
        <v>45663.0</v>
      </c>
      <c r="B200" s="1" t="s">
        <v>8</v>
      </c>
      <c r="C200" s="1" t="s">
        <v>9</v>
      </c>
      <c r="D200" s="3">
        <v>14.0</v>
      </c>
      <c r="E200" s="1" t="s">
        <v>10</v>
      </c>
      <c r="F200" s="1" t="s">
        <v>11</v>
      </c>
      <c r="G200" s="1" t="s">
        <v>12</v>
      </c>
      <c r="H200" s="1" t="s">
        <v>39</v>
      </c>
    </row>
    <row r="201">
      <c r="A201" s="2">
        <v>45666.0</v>
      </c>
      <c r="B201" s="1" t="s">
        <v>19</v>
      </c>
      <c r="C201" s="1" t="s">
        <v>9</v>
      </c>
      <c r="D201" s="3">
        <v>7.0</v>
      </c>
      <c r="E201" s="1" t="s">
        <v>10</v>
      </c>
      <c r="F201" s="1" t="s">
        <v>15</v>
      </c>
      <c r="G201" s="1" t="s">
        <v>12</v>
      </c>
      <c r="H201" s="1" t="s">
        <v>33</v>
      </c>
    </row>
    <row r="202">
      <c r="A202" s="2">
        <v>45668.0</v>
      </c>
      <c r="B202" s="1" t="s">
        <v>17</v>
      </c>
      <c r="C202" s="1" t="s">
        <v>9</v>
      </c>
      <c r="D202" s="3">
        <v>9.0</v>
      </c>
      <c r="E202" s="1" t="s">
        <v>10</v>
      </c>
      <c r="F202" s="1" t="s">
        <v>11</v>
      </c>
      <c r="G202" s="1" t="s">
        <v>12</v>
      </c>
      <c r="H202" s="1" t="s">
        <v>40</v>
      </c>
    </row>
    <row r="203">
      <c r="A203" s="2">
        <v>45670.0</v>
      </c>
      <c r="B203" s="1" t="s">
        <v>8</v>
      </c>
      <c r="C203" s="1" t="s">
        <v>21</v>
      </c>
      <c r="D203" s="3">
        <v>14.0</v>
      </c>
      <c r="E203" s="1" t="s">
        <v>10</v>
      </c>
      <c r="F203" s="1" t="s">
        <v>11</v>
      </c>
      <c r="G203" s="1" t="s">
        <v>12</v>
      </c>
      <c r="H203" s="1" t="s">
        <v>39</v>
      </c>
    </row>
    <row r="204">
      <c r="A204" s="2">
        <v>45673.0</v>
      </c>
      <c r="B204" s="1" t="s">
        <v>23</v>
      </c>
      <c r="C204" s="1" t="s">
        <v>9</v>
      </c>
      <c r="D204" s="3">
        <v>20.0</v>
      </c>
      <c r="E204" s="1" t="s">
        <v>10</v>
      </c>
      <c r="F204" s="1" t="s">
        <v>15</v>
      </c>
      <c r="G204" s="1" t="s">
        <v>12</v>
      </c>
      <c r="H204" s="1" t="s">
        <v>33</v>
      </c>
    </row>
    <row r="205">
      <c r="A205" s="2">
        <v>45675.0</v>
      </c>
      <c r="B205" s="1" t="s">
        <v>17</v>
      </c>
      <c r="C205" s="1" t="s">
        <v>24</v>
      </c>
      <c r="D205" s="3">
        <v>11.0</v>
      </c>
      <c r="E205" s="1" t="s">
        <v>10</v>
      </c>
      <c r="F205" s="1" t="s">
        <v>11</v>
      </c>
      <c r="G205" s="1" t="s">
        <v>12</v>
      </c>
      <c r="H205" s="1" t="s">
        <v>40</v>
      </c>
    </row>
    <row r="206">
      <c r="A206" s="2">
        <v>45677.0</v>
      </c>
      <c r="B206" s="1" t="s">
        <v>8</v>
      </c>
      <c r="C206" s="1" t="s">
        <v>9</v>
      </c>
      <c r="D206" s="3">
        <v>14.0</v>
      </c>
      <c r="E206" s="1" t="s">
        <v>10</v>
      </c>
      <c r="F206" s="1" t="s">
        <v>11</v>
      </c>
      <c r="G206" s="1" t="s">
        <v>12</v>
      </c>
      <c r="H206" s="1" t="s">
        <v>39</v>
      </c>
    </row>
    <row r="207">
      <c r="A207" s="2">
        <v>45680.0</v>
      </c>
      <c r="B207" s="1" t="s">
        <v>14</v>
      </c>
      <c r="C207" s="1" t="s">
        <v>9</v>
      </c>
      <c r="D207" s="3">
        <v>24.0</v>
      </c>
      <c r="E207" s="1" t="s">
        <v>10</v>
      </c>
      <c r="F207" s="1" t="s">
        <v>15</v>
      </c>
      <c r="G207" s="1" t="s">
        <v>12</v>
      </c>
      <c r="H207" s="1" t="s">
        <v>33</v>
      </c>
    </row>
    <row r="208">
      <c r="A208" s="2">
        <v>45682.0</v>
      </c>
      <c r="B208" s="1" t="s">
        <v>19</v>
      </c>
      <c r="C208" s="1" t="s">
        <v>9</v>
      </c>
      <c r="D208" s="3">
        <v>7.0</v>
      </c>
      <c r="E208" s="1" t="s">
        <v>10</v>
      </c>
      <c r="F208" s="1" t="s">
        <v>11</v>
      </c>
      <c r="G208" s="1" t="s">
        <v>12</v>
      </c>
      <c r="H208" s="1" t="s">
        <v>40</v>
      </c>
    </row>
    <row r="209">
      <c r="A209" s="2">
        <v>45684.0</v>
      </c>
      <c r="B209" s="1" t="s">
        <v>8</v>
      </c>
      <c r="C209" s="1" t="s">
        <v>9</v>
      </c>
      <c r="D209" s="3">
        <v>14.0</v>
      </c>
      <c r="E209" s="1" t="s">
        <v>10</v>
      </c>
      <c r="F209" s="1" t="s">
        <v>11</v>
      </c>
      <c r="G209" s="1" t="s">
        <v>12</v>
      </c>
      <c r="H209" s="1" t="s">
        <v>39</v>
      </c>
    </row>
    <row r="210">
      <c r="A210" s="2">
        <v>45687.0</v>
      </c>
      <c r="B210" s="1" t="s">
        <v>26</v>
      </c>
      <c r="C210" s="1" t="s">
        <v>21</v>
      </c>
      <c r="D210" s="3">
        <v>27.0</v>
      </c>
      <c r="E210" s="1" t="s">
        <v>22</v>
      </c>
      <c r="F210" s="1" t="s">
        <v>15</v>
      </c>
      <c r="G210" s="1" t="s">
        <v>12</v>
      </c>
      <c r="H210" s="1" t="s">
        <v>33</v>
      </c>
    </row>
    <row r="211">
      <c r="A211" s="2">
        <v>45689.0</v>
      </c>
      <c r="B211" s="1" t="s">
        <v>17</v>
      </c>
      <c r="C211" s="1" t="s">
        <v>9</v>
      </c>
      <c r="D211" s="3">
        <v>10.0</v>
      </c>
      <c r="E211" s="1" t="s">
        <v>10</v>
      </c>
      <c r="F211" s="1" t="s">
        <v>11</v>
      </c>
      <c r="G211" s="1" t="s">
        <v>27</v>
      </c>
      <c r="H211" s="1" t="s">
        <v>40</v>
      </c>
    </row>
    <row r="212">
      <c r="A212" s="2">
        <v>45691.0</v>
      </c>
      <c r="B212" s="1" t="s">
        <v>8</v>
      </c>
      <c r="C212" s="1" t="s">
        <v>9</v>
      </c>
      <c r="D212" s="3">
        <v>14.0</v>
      </c>
      <c r="E212" s="1" t="s">
        <v>10</v>
      </c>
      <c r="F212" s="1" t="s">
        <v>11</v>
      </c>
      <c r="G212" s="1" t="s">
        <v>27</v>
      </c>
      <c r="H212" s="1" t="s">
        <v>39</v>
      </c>
    </row>
    <row r="213">
      <c r="A213" s="2">
        <v>45694.0</v>
      </c>
      <c r="B213" s="1" t="s">
        <v>14</v>
      </c>
      <c r="C213" s="1" t="s">
        <v>24</v>
      </c>
      <c r="D213" s="3">
        <v>21.0</v>
      </c>
      <c r="E213" s="1" t="s">
        <v>10</v>
      </c>
      <c r="F213" s="1" t="s">
        <v>15</v>
      </c>
      <c r="G213" s="1" t="s">
        <v>27</v>
      </c>
      <c r="H213" s="1" t="s">
        <v>33</v>
      </c>
    </row>
    <row r="214">
      <c r="A214" s="2">
        <v>45696.0</v>
      </c>
      <c r="B214" s="1" t="s">
        <v>19</v>
      </c>
      <c r="C214" s="1" t="s">
        <v>9</v>
      </c>
      <c r="D214" s="3">
        <v>7.0</v>
      </c>
      <c r="E214" s="1" t="s">
        <v>10</v>
      </c>
      <c r="F214" s="1" t="s">
        <v>11</v>
      </c>
      <c r="G214" s="1" t="s">
        <v>27</v>
      </c>
      <c r="H214" s="1" t="s">
        <v>40</v>
      </c>
    </row>
    <row r="215">
      <c r="A215" s="2">
        <v>45698.0</v>
      </c>
      <c r="B215" s="1" t="s">
        <v>8</v>
      </c>
      <c r="C215" s="1" t="s">
        <v>9</v>
      </c>
      <c r="D215" s="3">
        <v>14.0</v>
      </c>
      <c r="E215" s="1" t="s">
        <v>10</v>
      </c>
      <c r="F215" s="1" t="s">
        <v>11</v>
      </c>
      <c r="G215" s="1" t="s">
        <v>27</v>
      </c>
      <c r="H215" s="1" t="s">
        <v>39</v>
      </c>
    </row>
    <row r="216">
      <c r="A216" s="2">
        <v>45701.0</v>
      </c>
      <c r="B216" s="1" t="s">
        <v>17</v>
      </c>
      <c r="C216" s="1" t="s">
        <v>9</v>
      </c>
      <c r="D216" s="3">
        <v>12.0</v>
      </c>
      <c r="E216" s="1" t="s">
        <v>10</v>
      </c>
      <c r="F216" s="1" t="s">
        <v>15</v>
      </c>
      <c r="G216" s="1" t="s">
        <v>27</v>
      </c>
      <c r="H216" s="1" t="s">
        <v>33</v>
      </c>
    </row>
    <row r="217">
      <c r="A217" s="2">
        <v>45703.0</v>
      </c>
      <c r="B217" s="1" t="s">
        <v>8</v>
      </c>
      <c r="C217" s="1" t="s">
        <v>21</v>
      </c>
      <c r="D217" s="3">
        <v>15.0</v>
      </c>
      <c r="E217" s="1" t="s">
        <v>10</v>
      </c>
      <c r="F217" s="1" t="s">
        <v>11</v>
      </c>
      <c r="G217" s="1" t="s">
        <v>27</v>
      </c>
      <c r="H217" s="1" t="s">
        <v>40</v>
      </c>
    </row>
    <row r="218">
      <c r="A218" s="2">
        <v>45705.0</v>
      </c>
      <c r="B218" s="1" t="s">
        <v>23</v>
      </c>
      <c r="C218" s="1" t="s">
        <v>9</v>
      </c>
      <c r="D218" s="3">
        <v>19.0</v>
      </c>
      <c r="E218" s="1" t="s">
        <v>10</v>
      </c>
      <c r="F218" s="1" t="s">
        <v>11</v>
      </c>
      <c r="G218" s="1" t="s">
        <v>27</v>
      </c>
      <c r="H218" s="1" t="s">
        <v>39</v>
      </c>
    </row>
    <row r="219">
      <c r="A219" s="2">
        <v>45708.0</v>
      </c>
      <c r="B219" s="1" t="s">
        <v>14</v>
      </c>
      <c r="C219" s="1" t="s">
        <v>9</v>
      </c>
      <c r="D219" s="3">
        <v>22.0</v>
      </c>
      <c r="E219" s="1" t="s">
        <v>10</v>
      </c>
      <c r="F219" s="1" t="s">
        <v>15</v>
      </c>
      <c r="G219" s="1" t="s">
        <v>27</v>
      </c>
      <c r="H219" s="1" t="s">
        <v>33</v>
      </c>
    </row>
    <row r="220">
      <c r="A220" s="2">
        <v>45710.0</v>
      </c>
      <c r="B220" s="1" t="s">
        <v>8</v>
      </c>
      <c r="C220" s="1" t="s">
        <v>9</v>
      </c>
      <c r="D220" s="3">
        <v>14.0</v>
      </c>
      <c r="E220" s="1" t="s">
        <v>10</v>
      </c>
      <c r="F220" s="1" t="s">
        <v>11</v>
      </c>
      <c r="G220" s="1" t="s">
        <v>27</v>
      </c>
      <c r="H220" s="1" t="s">
        <v>40</v>
      </c>
    </row>
    <row r="221">
      <c r="A221" s="2">
        <v>45712.0</v>
      </c>
      <c r="B221" s="1" t="s">
        <v>19</v>
      </c>
      <c r="C221" s="1" t="s">
        <v>9</v>
      </c>
      <c r="D221" s="3">
        <v>7.0</v>
      </c>
      <c r="E221" s="1" t="s">
        <v>10</v>
      </c>
      <c r="F221" s="1" t="s">
        <v>11</v>
      </c>
      <c r="G221" s="1" t="s">
        <v>27</v>
      </c>
      <c r="H221" s="1" t="s">
        <v>39</v>
      </c>
    </row>
    <row r="222">
      <c r="A222" s="2">
        <v>45715.0</v>
      </c>
      <c r="B222" s="1" t="s">
        <v>17</v>
      </c>
      <c r="C222" s="1" t="s">
        <v>24</v>
      </c>
      <c r="D222" s="3">
        <v>10.0</v>
      </c>
      <c r="E222" s="1" t="s">
        <v>10</v>
      </c>
      <c r="F222" s="1" t="s">
        <v>15</v>
      </c>
      <c r="G222" s="1" t="s">
        <v>27</v>
      </c>
      <c r="H222" s="1" t="s">
        <v>33</v>
      </c>
    </row>
    <row r="223">
      <c r="A223" s="2">
        <v>45717.0</v>
      </c>
      <c r="B223" s="1" t="s">
        <v>8</v>
      </c>
      <c r="C223" s="1" t="s">
        <v>9</v>
      </c>
      <c r="D223" s="3">
        <v>14.0</v>
      </c>
      <c r="E223" s="1" t="s">
        <v>10</v>
      </c>
      <c r="F223" s="1" t="s">
        <v>11</v>
      </c>
      <c r="G223" s="1" t="s">
        <v>28</v>
      </c>
      <c r="H223" s="1" t="s">
        <v>40</v>
      </c>
    </row>
    <row r="224">
      <c r="A224" s="2">
        <v>45719.0</v>
      </c>
      <c r="B224" s="1" t="s">
        <v>14</v>
      </c>
      <c r="C224" s="1" t="s">
        <v>9</v>
      </c>
      <c r="D224" s="3">
        <v>23.0</v>
      </c>
      <c r="E224" s="1" t="s">
        <v>10</v>
      </c>
      <c r="F224" s="1" t="s">
        <v>11</v>
      </c>
      <c r="G224" s="1" t="s">
        <v>28</v>
      </c>
      <c r="H224" s="1" t="s">
        <v>39</v>
      </c>
    </row>
    <row r="225">
      <c r="A225" s="2">
        <v>45722.0</v>
      </c>
      <c r="B225" s="1" t="s">
        <v>8</v>
      </c>
      <c r="C225" s="1" t="s">
        <v>9</v>
      </c>
      <c r="D225" s="3">
        <v>14.0</v>
      </c>
      <c r="E225" s="1" t="s">
        <v>10</v>
      </c>
      <c r="F225" s="1" t="s">
        <v>15</v>
      </c>
      <c r="G225" s="1" t="s">
        <v>28</v>
      </c>
      <c r="H225" s="1" t="s">
        <v>33</v>
      </c>
    </row>
    <row r="226">
      <c r="A226" s="2">
        <v>45724.0</v>
      </c>
      <c r="B226" s="1" t="s">
        <v>19</v>
      </c>
      <c r="C226" s="1" t="s">
        <v>9</v>
      </c>
      <c r="D226" s="3">
        <v>7.0</v>
      </c>
      <c r="E226" s="1" t="s">
        <v>10</v>
      </c>
      <c r="F226" s="1" t="s">
        <v>11</v>
      </c>
      <c r="G226" s="1" t="s">
        <v>28</v>
      </c>
      <c r="H226" s="1" t="s">
        <v>40</v>
      </c>
    </row>
    <row r="227">
      <c r="A227" s="2">
        <v>45726.0</v>
      </c>
      <c r="B227" s="1" t="s">
        <v>17</v>
      </c>
      <c r="C227" s="1" t="s">
        <v>9</v>
      </c>
      <c r="D227" s="3">
        <v>11.0</v>
      </c>
      <c r="E227" s="1" t="s">
        <v>10</v>
      </c>
      <c r="F227" s="1" t="s">
        <v>11</v>
      </c>
      <c r="G227" s="1" t="s">
        <v>28</v>
      </c>
      <c r="H227" s="1" t="s">
        <v>39</v>
      </c>
    </row>
    <row r="228">
      <c r="A228" s="2">
        <v>45729.0</v>
      </c>
      <c r="B228" s="1" t="s">
        <v>26</v>
      </c>
      <c r="C228" s="1" t="s">
        <v>9</v>
      </c>
      <c r="D228" s="3">
        <v>25.0</v>
      </c>
      <c r="E228" s="1" t="s">
        <v>10</v>
      </c>
      <c r="F228" s="1" t="s">
        <v>15</v>
      </c>
      <c r="G228" s="1" t="s">
        <v>28</v>
      </c>
      <c r="H228" s="1" t="s">
        <v>33</v>
      </c>
    </row>
    <row r="229">
      <c r="A229" s="2">
        <v>45731.0</v>
      </c>
      <c r="B229" s="1" t="s">
        <v>8</v>
      </c>
      <c r="C229" s="1" t="s">
        <v>21</v>
      </c>
      <c r="D229" s="3">
        <v>14.0</v>
      </c>
      <c r="E229" s="1" t="s">
        <v>10</v>
      </c>
      <c r="F229" s="1" t="s">
        <v>11</v>
      </c>
      <c r="G229" s="1" t="s">
        <v>28</v>
      </c>
      <c r="H229" s="1" t="s">
        <v>40</v>
      </c>
    </row>
    <row r="230">
      <c r="A230" s="2">
        <v>45733.0</v>
      </c>
      <c r="B230" s="1" t="s">
        <v>8</v>
      </c>
      <c r="C230" s="1" t="s">
        <v>24</v>
      </c>
      <c r="D230" s="3">
        <v>16.0</v>
      </c>
      <c r="E230" s="1" t="s">
        <v>22</v>
      </c>
      <c r="F230" s="1" t="s">
        <v>11</v>
      </c>
      <c r="G230" s="1" t="s">
        <v>28</v>
      </c>
      <c r="H230" s="1" t="s">
        <v>39</v>
      </c>
    </row>
    <row r="231">
      <c r="A231" s="2">
        <v>45736.0</v>
      </c>
      <c r="B231" s="1" t="s">
        <v>23</v>
      </c>
      <c r="C231" s="1" t="s">
        <v>9</v>
      </c>
      <c r="D231" s="3">
        <v>18.0</v>
      </c>
      <c r="E231" s="1" t="s">
        <v>10</v>
      </c>
      <c r="F231" s="1" t="s">
        <v>15</v>
      </c>
      <c r="G231" s="1" t="s">
        <v>28</v>
      </c>
      <c r="H231" s="1" t="s">
        <v>33</v>
      </c>
    </row>
    <row r="232">
      <c r="A232" s="2">
        <v>45738.0</v>
      </c>
      <c r="B232" s="1" t="s">
        <v>17</v>
      </c>
      <c r="C232" s="1" t="s">
        <v>9</v>
      </c>
      <c r="D232" s="3">
        <v>9.0</v>
      </c>
      <c r="E232" s="1" t="s">
        <v>10</v>
      </c>
      <c r="F232" s="1" t="s">
        <v>11</v>
      </c>
      <c r="G232" s="1" t="s">
        <v>28</v>
      </c>
      <c r="H232" s="1" t="s">
        <v>40</v>
      </c>
    </row>
    <row r="233">
      <c r="A233" s="2">
        <v>45740.0</v>
      </c>
      <c r="B233" s="1" t="s">
        <v>14</v>
      </c>
      <c r="C233" s="1" t="s">
        <v>9</v>
      </c>
      <c r="D233" s="3">
        <v>21.0</v>
      </c>
      <c r="E233" s="1" t="s">
        <v>10</v>
      </c>
      <c r="F233" s="1" t="s">
        <v>11</v>
      </c>
      <c r="G233" s="1" t="s">
        <v>28</v>
      </c>
      <c r="H233" s="1" t="s">
        <v>39</v>
      </c>
    </row>
    <row r="234">
      <c r="A234" s="2">
        <v>45743.0</v>
      </c>
      <c r="B234" s="1" t="s">
        <v>8</v>
      </c>
      <c r="C234" s="1" t="s">
        <v>9</v>
      </c>
      <c r="D234" s="3">
        <v>14.0</v>
      </c>
      <c r="E234" s="1" t="s">
        <v>10</v>
      </c>
      <c r="F234" s="1" t="s">
        <v>15</v>
      </c>
      <c r="G234" s="1" t="s">
        <v>28</v>
      </c>
      <c r="H234" s="1" t="s">
        <v>33</v>
      </c>
    </row>
    <row r="235">
      <c r="A235" s="2">
        <v>45745.0</v>
      </c>
      <c r="B235" s="1" t="s">
        <v>19</v>
      </c>
      <c r="C235" s="1" t="s">
        <v>9</v>
      </c>
      <c r="D235" s="3">
        <v>7.0</v>
      </c>
      <c r="E235" s="1" t="s">
        <v>10</v>
      </c>
      <c r="F235" s="1" t="s">
        <v>11</v>
      </c>
      <c r="G235" s="1" t="s">
        <v>28</v>
      </c>
      <c r="H235" s="1" t="s">
        <v>40</v>
      </c>
    </row>
    <row r="236">
      <c r="A236" s="2">
        <v>45747.0</v>
      </c>
      <c r="B236" s="1" t="s">
        <v>8</v>
      </c>
      <c r="C236" s="1" t="s">
        <v>9</v>
      </c>
      <c r="D236" s="3">
        <v>14.0</v>
      </c>
      <c r="E236" s="1" t="s">
        <v>10</v>
      </c>
      <c r="F236" s="1" t="s">
        <v>11</v>
      </c>
      <c r="G236" s="1" t="s">
        <v>28</v>
      </c>
      <c r="H236" s="1" t="s">
        <v>39</v>
      </c>
    </row>
    <row r="237">
      <c r="A237" s="2">
        <v>45750.0</v>
      </c>
      <c r="B237" s="1" t="s">
        <v>17</v>
      </c>
      <c r="C237" s="1" t="s">
        <v>24</v>
      </c>
      <c r="D237" s="3">
        <v>10.0</v>
      </c>
      <c r="E237" s="1" t="s">
        <v>10</v>
      </c>
      <c r="F237" s="1" t="s">
        <v>15</v>
      </c>
      <c r="G237" s="1" t="s">
        <v>29</v>
      </c>
      <c r="H237" s="1" t="s">
        <v>33</v>
      </c>
    </row>
    <row r="238">
      <c r="A238" s="2">
        <v>45752.0</v>
      </c>
      <c r="B238" s="1" t="s">
        <v>14</v>
      </c>
      <c r="C238" s="1" t="s">
        <v>9</v>
      </c>
      <c r="D238" s="3">
        <v>22.0</v>
      </c>
      <c r="E238" s="1" t="s">
        <v>10</v>
      </c>
      <c r="F238" s="1" t="s">
        <v>11</v>
      </c>
      <c r="G238" s="1" t="s">
        <v>29</v>
      </c>
      <c r="H238" s="1" t="s">
        <v>40</v>
      </c>
    </row>
    <row r="239">
      <c r="A239" s="2">
        <v>45754.0</v>
      </c>
      <c r="B239" s="1" t="s">
        <v>8</v>
      </c>
      <c r="C239" s="1" t="s">
        <v>9</v>
      </c>
      <c r="D239" s="3">
        <v>14.0</v>
      </c>
      <c r="E239" s="1" t="s">
        <v>10</v>
      </c>
      <c r="F239" s="1" t="s">
        <v>11</v>
      </c>
      <c r="G239" s="1" t="s">
        <v>29</v>
      </c>
      <c r="H239" s="1" t="s">
        <v>39</v>
      </c>
    </row>
    <row r="240">
      <c r="A240" s="2">
        <v>45757.0</v>
      </c>
      <c r="B240" s="1" t="s">
        <v>8</v>
      </c>
      <c r="C240" s="1" t="s">
        <v>21</v>
      </c>
      <c r="D240" s="3">
        <v>15.0</v>
      </c>
      <c r="E240" s="1" t="s">
        <v>10</v>
      </c>
      <c r="F240" s="1" t="s">
        <v>15</v>
      </c>
      <c r="G240" s="1" t="s">
        <v>29</v>
      </c>
      <c r="H240" s="1" t="s">
        <v>33</v>
      </c>
    </row>
    <row r="241">
      <c r="A241" s="2">
        <v>45759.0</v>
      </c>
      <c r="B241" s="1" t="s">
        <v>19</v>
      </c>
      <c r="C241" s="1" t="s">
        <v>9</v>
      </c>
      <c r="D241" s="3">
        <v>7.0</v>
      </c>
      <c r="E241" s="1" t="s">
        <v>10</v>
      </c>
      <c r="F241" s="1" t="s">
        <v>11</v>
      </c>
      <c r="G241" s="1" t="s">
        <v>29</v>
      </c>
      <c r="H241" s="1" t="s">
        <v>40</v>
      </c>
    </row>
    <row r="242">
      <c r="A242" s="2">
        <v>45761.0</v>
      </c>
      <c r="B242" s="1" t="s">
        <v>17</v>
      </c>
      <c r="C242" s="1" t="s">
        <v>9</v>
      </c>
      <c r="D242" s="3">
        <v>12.0</v>
      </c>
      <c r="E242" s="1" t="s">
        <v>10</v>
      </c>
      <c r="F242" s="1" t="s">
        <v>11</v>
      </c>
      <c r="G242" s="1" t="s">
        <v>29</v>
      </c>
      <c r="H242" s="1" t="s">
        <v>39</v>
      </c>
    </row>
    <row r="243">
      <c r="A243" s="2">
        <v>45764.0</v>
      </c>
      <c r="B243" s="1" t="s">
        <v>23</v>
      </c>
      <c r="C243" s="1" t="s">
        <v>9</v>
      </c>
      <c r="D243" s="3">
        <v>20.0</v>
      </c>
      <c r="E243" s="1" t="s">
        <v>10</v>
      </c>
      <c r="F243" s="1" t="s">
        <v>15</v>
      </c>
      <c r="G243" s="1" t="s">
        <v>29</v>
      </c>
      <c r="H243" s="1" t="s">
        <v>33</v>
      </c>
    </row>
    <row r="244">
      <c r="A244" s="2">
        <v>45766.0</v>
      </c>
      <c r="B244" s="1" t="s">
        <v>8</v>
      </c>
      <c r="C244" s="1" t="s">
        <v>9</v>
      </c>
      <c r="D244" s="3">
        <v>14.0</v>
      </c>
      <c r="E244" s="1" t="s">
        <v>10</v>
      </c>
      <c r="F244" s="1" t="s">
        <v>11</v>
      </c>
      <c r="G244" s="1" t="s">
        <v>29</v>
      </c>
      <c r="H244" s="1" t="s">
        <v>40</v>
      </c>
    </row>
    <row r="245">
      <c r="A245" s="2">
        <v>45768.0</v>
      </c>
      <c r="B245" s="1" t="s">
        <v>14</v>
      </c>
      <c r="C245" s="1" t="s">
        <v>24</v>
      </c>
      <c r="D245" s="3">
        <v>24.0</v>
      </c>
      <c r="E245" s="1" t="s">
        <v>10</v>
      </c>
      <c r="F245" s="1" t="s">
        <v>11</v>
      </c>
      <c r="G245" s="1" t="s">
        <v>29</v>
      </c>
      <c r="H245" s="1" t="s">
        <v>39</v>
      </c>
    </row>
    <row r="246">
      <c r="A246" s="2">
        <v>45771.0</v>
      </c>
      <c r="B246" s="1" t="s">
        <v>8</v>
      </c>
      <c r="C246" s="1" t="s">
        <v>9</v>
      </c>
      <c r="D246" s="3">
        <v>14.0</v>
      </c>
      <c r="E246" s="1" t="s">
        <v>10</v>
      </c>
      <c r="F246" s="1" t="s">
        <v>15</v>
      </c>
      <c r="G246" s="1" t="s">
        <v>29</v>
      </c>
      <c r="H246" s="1" t="s">
        <v>33</v>
      </c>
    </row>
    <row r="247">
      <c r="A247" s="2">
        <v>45773.0</v>
      </c>
      <c r="B247" s="1" t="s">
        <v>19</v>
      </c>
      <c r="C247" s="1" t="s">
        <v>9</v>
      </c>
      <c r="D247" s="3">
        <v>7.0</v>
      </c>
      <c r="E247" s="1" t="s">
        <v>10</v>
      </c>
      <c r="F247" s="1" t="s">
        <v>11</v>
      </c>
      <c r="G247" s="1" t="s">
        <v>29</v>
      </c>
      <c r="H247" s="1" t="s">
        <v>40</v>
      </c>
    </row>
    <row r="248">
      <c r="A248" s="2">
        <v>45775.0</v>
      </c>
      <c r="B248" s="1" t="s">
        <v>17</v>
      </c>
      <c r="C248" s="1" t="s">
        <v>9</v>
      </c>
      <c r="D248" s="3">
        <v>11.0</v>
      </c>
      <c r="E248" s="1" t="s">
        <v>10</v>
      </c>
      <c r="F248" s="1" t="s">
        <v>11</v>
      </c>
      <c r="G248" s="1" t="s">
        <v>29</v>
      </c>
      <c r="H248" s="1" t="s">
        <v>39</v>
      </c>
    </row>
    <row r="249">
      <c r="A249" s="2">
        <v>45778.0</v>
      </c>
      <c r="B249" s="1" t="s">
        <v>26</v>
      </c>
      <c r="C249" s="1" t="s">
        <v>9</v>
      </c>
      <c r="D249" s="3">
        <v>26.0</v>
      </c>
      <c r="E249" s="1" t="s">
        <v>22</v>
      </c>
      <c r="F249" s="1" t="s">
        <v>15</v>
      </c>
      <c r="G249" s="1" t="s">
        <v>30</v>
      </c>
      <c r="H249" s="1" t="s">
        <v>33</v>
      </c>
    </row>
    <row r="250">
      <c r="A250" s="2">
        <v>45780.0</v>
      </c>
      <c r="B250" s="1" t="s">
        <v>8</v>
      </c>
      <c r="C250" s="1" t="s">
        <v>9</v>
      </c>
      <c r="D250" s="3">
        <v>14.0</v>
      </c>
      <c r="E250" s="1" t="s">
        <v>10</v>
      </c>
      <c r="F250" s="1" t="s">
        <v>11</v>
      </c>
      <c r="G250" s="1" t="s">
        <v>30</v>
      </c>
      <c r="H250" s="1" t="s">
        <v>40</v>
      </c>
    </row>
    <row r="251">
      <c r="A251" s="2">
        <v>45782.0</v>
      </c>
      <c r="B251" s="1" t="s">
        <v>14</v>
      </c>
      <c r="C251" s="1" t="s">
        <v>9</v>
      </c>
      <c r="D251" s="3">
        <v>21.0</v>
      </c>
      <c r="E251" s="1" t="s">
        <v>10</v>
      </c>
      <c r="F251" s="1" t="s">
        <v>11</v>
      </c>
      <c r="G251" s="1" t="s">
        <v>30</v>
      </c>
      <c r="H251" s="1" t="s">
        <v>39</v>
      </c>
    </row>
    <row r="252">
      <c r="A252" s="2">
        <v>45785.0</v>
      </c>
      <c r="B252" s="1" t="s">
        <v>17</v>
      </c>
      <c r="C252" s="1" t="s">
        <v>24</v>
      </c>
      <c r="D252" s="3">
        <v>10.0</v>
      </c>
      <c r="E252" s="1" t="s">
        <v>10</v>
      </c>
      <c r="F252" s="1" t="s">
        <v>15</v>
      </c>
      <c r="G252" s="1" t="s">
        <v>30</v>
      </c>
      <c r="H252" s="1" t="s">
        <v>33</v>
      </c>
    </row>
    <row r="253">
      <c r="A253" s="2">
        <v>45787.0</v>
      </c>
      <c r="B253" s="1" t="s">
        <v>8</v>
      </c>
      <c r="C253" s="1" t="s">
        <v>21</v>
      </c>
      <c r="D253" s="3">
        <v>14.0</v>
      </c>
      <c r="E253" s="1" t="s">
        <v>10</v>
      </c>
      <c r="F253" s="1" t="s">
        <v>11</v>
      </c>
      <c r="G253" s="1" t="s">
        <v>30</v>
      </c>
      <c r="H253" s="1" t="s">
        <v>40</v>
      </c>
    </row>
    <row r="254">
      <c r="A254" s="2">
        <v>45789.0</v>
      </c>
      <c r="B254" s="1" t="s">
        <v>19</v>
      </c>
      <c r="C254" s="1" t="s">
        <v>9</v>
      </c>
      <c r="D254" s="3">
        <v>7.0</v>
      </c>
      <c r="E254" s="1" t="s">
        <v>10</v>
      </c>
      <c r="F254" s="1" t="s">
        <v>11</v>
      </c>
      <c r="G254" s="1" t="s">
        <v>30</v>
      </c>
      <c r="H254" s="1" t="s">
        <v>39</v>
      </c>
    </row>
    <row r="255">
      <c r="A255" s="2">
        <v>45792.0</v>
      </c>
      <c r="B255" s="1" t="s">
        <v>8</v>
      </c>
      <c r="C255" s="1" t="s">
        <v>9</v>
      </c>
      <c r="D255" s="3">
        <v>14.0</v>
      </c>
      <c r="E255" s="1" t="s">
        <v>10</v>
      </c>
      <c r="F255" s="1" t="s">
        <v>15</v>
      </c>
      <c r="G255" s="1" t="s">
        <v>30</v>
      </c>
      <c r="H255" s="1" t="s">
        <v>33</v>
      </c>
    </row>
    <row r="256">
      <c r="A256" s="2">
        <v>45794.0</v>
      </c>
      <c r="B256" s="1" t="s">
        <v>23</v>
      </c>
      <c r="C256" s="1" t="s">
        <v>9</v>
      </c>
      <c r="D256" s="3">
        <v>19.0</v>
      </c>
      <c r="E256" s="1" t="s">
        <v>10</v>
      </c>
      <c r="F256" s="1" t="s">
        <v>11</v>
      </c>
      <c r="G256" s="1" t="s">
        <v>30</v>
      </c>
      <c r="H256" s="1" t="s">
        <v>40</v>
      </c>
    </row>
    <row r="257">
      <c r="A257" s="2">
        <v>45796.0</v>
      </c>
      <c r="B257" s="1" t="s">
        <v>17</v>
      </c>
      <c r="C257" s="1" t="s">
        <v>9</v>
      </c>
      <c r="D257" s="3">
        <v>9.0</v>
      </c>
      <c r="E257" s="1" t="s">
        <v>10</v>
      </c>
      <c r="F257" s="1" t="s">
        <v>11</v>
      </c>
      <c r="G257" s="1" t="s">
        <v>30</v>
      </c>
      <c r="H257" s="1" t="s">
        <v>39</v>
      </c>
    </row>
    <row r="258">
      <c r="A258" s="2">
        <v>45799.0</v>
      </c>
      <c r="B258" s="1" t="s">
        <v>14</v>
      </c>
      <c r="C258" s="1" t="s">
        <v>9</v>
      </c>
      <c r="D258" s="3">
        <v>23.0</v>
      </c>
      <c r="E258" s="1" t="s">
        <v>10</v>
      </c>
      <c r="F258" s="1" t="s">
        <v>15</v>
      </c>
      <c r="G258" s="1" t="s">
        <v>30</v>
      </c>
      <c r="H258" s="1" t="s">
        <v>33</v>
      </c>
    </row>
    <row r="259">
      <c r="A259" s="2">
        <v>45801.0</v>
      </c>
      <c r="B259" s="1" t="s">
        <v>8</v>
      </c>
      <c r="C259" s="1" t="s">
        <v>9</v>
      </c>
      <c r="D259" s="3">
        <v>14.0</v>
      </c>
      <c r="E259" s="1" t="s">
        <v>10</v>
      </c>
      <c r="F259" s="1" t="s">
        <v>11</v>
      </c>
      <c r="G259" s="1" t="s">
        <v>30</v>
      </c>
      <c r="H259" s="1" t="s">
        <v>40</v>
      </c>
    </row>
    <row r="260">
      <c r="A260" s="2">
        <v>45803.0</v>
      </c>
      <c r="B260" s="1" t="s">
        <v>8</v>
      </c>
      <c r="C260" s="1" t="s">
        <v>24</v>
      </c>
      <c r="D260" s="3">
        <v>15.0</v>
      </c>
      <c r="E260" s="1" t="s">
        <v>10</v>
      </c>
      <c r="F260" s="1" t="s">
        <v>11</v>
      </c>
      <c r="G260" s="1" t="s">
        <v>30</v>
      </c>
      <c r="H260" s="1" t="s">
        <v>39</v>
      </c>
    </row>
    <row r="261">
      <c r="A261" s="2">
        <v>45806.0</v>
      </c>
      <c r="B261" s="1" t="s">
        <v>19</v>
      </c>
      <c r="C261" s="1" t="s">
        <v>9</v>
      </c>
      <c r="D261" s="3">
        <v>7.0</v>
      </c>
      <c r="E261" s="1" t="s">
        <v>10</v>
      </c>
      <c r="F261" s="1" t="s">
        <v>15</v>
      </c>
      <c r="G261" s="1" t="s">
        <v>30</v>
      </c>
      <c r="H261" s="1" t="s">
        <v>33</v>
      </c>
    </row>
    <row r="262">
      <c r="A262" s="2">
        <v>45808.0</v>
      </c>
      <c r="B262" s="1" t="s">
        <v>17</v>
      </c>
      <c r="C262" s="1" t="s">
        <v>9</v>
      </c>
      <c r="D262" s="3">
        <v>10.0</v>
      </c>
      <c r="E262" s="1" t="s">
        <v>10</v>
      </c>
      <c r="F262" s="1" t="s">
        <v>11</v>
      </c>
      <c r="G262" s="1" t="s">
        <v>30</v>
      </c>
      <c r="H262" s="1" t="s">
        <v>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5.5"/>
    <col customWidth="1" min="4" max="4" width="22.75"/>
    <col customWidth="1" min="5" max="5" width="19.63"/>
    <col customWidth="1" min="6" max="6" width="15.75"/>
    <col customWidth="1" min="8" max="8" width="14.63"/>
    <col customWidth="1" min="11" max="11" width="20.88"/>
    <col customWidth="1" min="12" max="12" width="13.75"/>
    <col customWidth="1" min="13" max="13" width="23.25"/>
    <col customWidth="1" min="14" max="14" width="16.38"/>
    <col customWidth="1" min="15" max="15" width="17.0"/>
  </cols>
  <sheetData>
    <row r="1" ht="22.5" customHeight="1">
      <c r="A1" s="11" t="s">
        <v>0</v>
      </c>
      <c r="B1" s="11" t="s">
        <v>1</v>
      </c>
      <c r="C1" s="11" t="s">
        <v>2</v>
      </c>
      <c r="D1" s="11" t="s">
        <v>3</v>
      </c>
      <c r="E1" s="11" t="s">
        <v>4</v>
      </c>
      <c r="F1" s="11" t="s">
        <v>5</v>
      </c>
      <c r="G1" s="11" t="s">
        <v>6</v>
      </c>
      <c r="H1" s="11" t="s">
        <v>7</v>
      </c>
    </row>
    <row r="2" ht="13.5" customHeight="1">
      <c r="A2" s="12">
        <v>45662.0</v>
      </c>
      <c r="B2" s="13" t="s">
        <v>8</v>
      </c>
      <c r="C2" s="13" t="s">
        <v>9</v>
      </c>
      <c r="D2" s="14">
        <v>14.0</v>
      </c>
      <c r="E2" s="13" t="s">
        <v>10</v>
      </c>
      <c r="F2" s="13" t="s">
        <v>11</v>
      </c>
      <c r="G2" s="13" t="s">
        <v>12</v>
      </c>
      <c r="H2" s="13" t="s">
        <v>13</v>
      </c>
    </row>
    <row r="3" ht="22.5" customHeight="1">
      <c r="A3" s="12">
        <v>45664.0</v>
      </c>
      <c r="B3" s="13" t="s">
        <v>14</v>
      </c>
      <c r="C3" s="13" t="s">
        <v>9</v>
      </c>
      <c r="D3" s="14">
        <v>21.0</v>
      </c>
      <c r="E3" s="13" t="s">
        <v>10</v>
      </c>
      <c r="F3" s="13" t="s">
        <v>15</v>
      </c>
      <c r="G3" s="13" t="s">
        <v>12</v>
      </c>
      <c r="H3" s="13" t="s">
        <v>16</v>
      </c>
      <c r="J3" s="15" t="s">
        <v>41</v>
      </c>
      <c r="K3" s="16"/>
    </row>
    <row r="4" ht="22.5" customHeight="1">
      <c r="A4" s="12">
        <v>45665.0</v>
      </c>
      <c r="B4" s="13" t="s">
        <v>17</v>
      </c>
      <c r="C4" s="13" t="s">
        <v>9</v>
      </c>
      <c r="D4" s="14">
        <v>10.0</v>
      </c>
      <c r="E4" s="13" t="s">
        <v>10</v>
      </c>
      <c r="F4" s="13" t="s">
        <v>11</v>
      </c>
      <c r="G4" s="13" t="s">
        <v>12</v>
      </c>
      <c r="H4" s="13" t="s">
        <v>18</v>
      </c>
    </row>
    <row r="5" ht="22.5" customHeight="1">
      <c r="A5" s="12">
        <v>45667.0</v>
      </c>
      <c r="B5" s="13" t="s">
        <v>19</v>
      </c>
      <c r="C5" s="13" t="s">
        <v>9</v>
      </c>
      <c r="D5" s="14">
        <v>7.0</v>
      </c>
      <c r="E5" s="13" t="s">
        <v>10</v>
      </c>
      <c r="F5" s="13" t="s">
        <v>11</v>
      </c>
      <c r="G5" s="13" t="s">
        <v>12</v>
      </c>
      <c r="H5" s="13" t="s">
        <v>20</v>
      </c>
      <c r="J5" s="17" t="s">
        <v>42</v>
      </c>
      <c r="K5" s="18">
        <f>COUNTA(A2:A263)</f>
        <v>261</v>
      </c>
      <c r="M5" s="19" t="s">
        <v>43</v>
      </c>
      <c r="N5" s="18">
        <f>min(D2:D263)</f>
        <v>7</v>
      </c>
    </row>
    <row r="6" ht="22.5" customHeight="1">
      <c r="A6" s="12">
        <v>45669.0</v>
      </c>
      <c r="B6" s="13" t="s">
        <v>8</v>
      </c>
      <c r="C6" s="13" t="s">
        <v>21</v>
      </c>
      <c r="D6" s="14">
        <v>15.0</v>
      </c>
      <c r="E6" s="13" t="s">
        <v>22</v>
      </c>
      <c r="F6" s="13" t="s">
        <v>15</v>
      </c>
      <c r="G6" s="13" t="s">
        <v>12</v>
      </c>
      <c r="H6" s="13" t="s">
        <v>13</v>
      </c>
      <c r="J6" s="20" t="s">
        <v>44</v>
      </c>
      <c r="K6" s="18">
        <f>AVERAGE(D100:D361)</f>
        <v>14.86503067</v>
      </c>
      <c r="M6" s="19" t="s">
        <v>45</v>
      </c>
      <c r="N6" s="18">
        <f>max(D2:D263)</f>
        <v>35</v>
      </c>
    </row>
    <row r="7" ht="22.5" customHeight="1">
      <c r="A7" s="12">
        <v>45671.0</v>
      </c>
      <c r="B7" s="13" t="s">
        <v>8</v>
      </c>
      <c r="C7" s="13" t="s">
        <v>9</v>
      </c>
      <c r="D7" s="14">
        <v>14.0</v>
      </c>
      <c r="E7" s="13" t="s">
        <v>10</v>
      </c>
      <c r="F7" s="13" t="s">
        <v>11</v>
      </c>
      <c r="G7" s="13" t="s">
        <v>12</v>
      </c>
      <c r="H7" s="13" t="s">
        <v>16</v>
      </c>
    </row>
    <row r="8" ht="22.5" customHeight="1">
      <c r="A8" s="12">
        <v>45672.0</v>
      </c>
      <c r="B8" s="13" t="s">
        <v>23</v>
      </c>
      <c r="C8" s="13" t="s">
        <v>9</v>
      </c>
      <c r="D8" s="14">
        <v>18.0</v>
      </c>
      <c r="E8" s="13" t="s">
        <v>10</v>
      </c>
      <c r="F8" s="13" t="s">
        <v>15</v>
      </c>
      <c r="G8" s="13" t="s">
        <v>12</v>
      </c>
      <c r="H8" s="13" t="s">
        <v>18</v>
      </c>
    </row>
    <row r="9" ht="22.5" customHeight="1">
      <c r="A9" s="12">
        <v>45674.0</v>
      </c>
      <c r="B9" s="13" t="s">
        <v>14</v>
      </c>
      <c r="C9" s="13" t="s">
        <v>24</v>
      </c>
      <c r="D9" s="14">
        <v>25.0</v>
      </c>
      <c r="E9" s="13" t="s">
        <v>10</v>
      </c>
      <c r="F9" s="13" t="s">
        <v>11</v>
      </c>
      <c r="G9" s="13" t="s">
        <v>12</v>
      </c>
      <c r="H9" s="13" t="s">
        <v>20</v>
      </c>
      <c r="J9" s="21" t="s">
        <v>46</v>
      </c>
      <c r="K9" s="22" t="s">
        <v>47</v>
      </c>
      <c r="L9" s="23" t="s">
        <v>48</v>
      </c>
    </row>
    <row r="10" ht="22.5" customHeight="1">
      <c r="A10" s="12">
        <v>45676.0</v>
      </c>
      <c r="B10" s="13" t="s">
        <v>17</v>
      </c>
      <c r="C10" s="13" t="s">
        <v>9</v>
      </c>
      <c r="D10" s="14">
        <v>8.0</v>
      </c>
      <c r="E10" s="13" t="s">
        <v>10</v>
      </c>
      <c r="F10" s="13" t="s">
        <v>11</v>
      </c>
      <c r="G10" s="13" t="s">
        <v>12</v>
      </c>
      <c r="H10" s="13" t="s">
        <v>13</v>
      </c>
      <c r="J10" s="24" t="s">
        <v>49</v>
      </c>
      <c r="K10" s="25">
        <f>AVERAGEIF(B2:B263,"ficcion",D2:D263)</f>
        <v>14.87378641</v>
      </c>
      <c r="L10" s="26">
        <f>COUNTIF(B2:B263,"ficcion")</f>
        <v>103</v>
      </c>
    </row>
    <row r="11" ht="22.5" customHeight="1">
      <c r="A11" s="12">
        <v>45678.0</v>
      </c>
      <c r="B11" s="13" t="s">
        <v>8</v>
      </c>
      <c r="C11" s="13" t="s">
        <v>9</v>
      </c>
      <c r="D11" s="14">
        <v>14.0</v>
      </c>
      <c r="E11" s="13" t="s">
        <v>10</v>
      </c>
      <c r="F11" s="13" t="s">
        <v>15</v>
      </c>
      <c r="G11" s="13" t="s">
        <v>12</v>
      </c>
      <c r="H11" s="13" t="s">
        <v>16</v>
      </c>
      <c r="J11" s="24" t="s">
        <v>50</v>
      </c>
      <c r="K11" s="25">
        <f>AVERAGEIF(B2:B263,"ensayo",D2:D263)</f>
        <v>22.55882353</v>
      </c>
      <c r="L11" s="26">
        <f>COUNTIF(B2:B263,"ensayo")</f>
        <v>34</v>
      </c>
    </row>
    <row r="12" ht="22.5" customHeight="1">
      <c r="A12" s="12">
        <v>45679.0</v>
      </c>
      <c r="B12" s="13" t="s">
        <v>25</v>
      </c>
      <c r="C12" s="13" t="s">
        <v>9</v>
      </c>
      <c r="D12" s="14">
        <v>30.0</v>
      </c>
      <c r="E12" s="13" t="s">
        <v>22</v>
      </c>
      <c r="F12" s="13" t="s">
        <v>11</v>
      </c>
      <c r="G12" s="13" t="s">
        <v>12</v>
      </c>
      <c r="H12" s="13" t="s">
        <v>18</v>
      </c>
      <c r="J12" s="24" t="s">
        <v>51</v>
      </c>
      <c r="K12" s="25">
        <f>AVERAGEIF(B2:B263,"infantil",D2:D263)</f>
        <v>10.45454545</v>
      </c>
      <c r="L12" s="26">
        <f>COUNTIF(B2:B263,"INFANTIL")</f>
        <v>55</v>
      </c>
    </row>
    <row r="13" ht="22.5" customHeight="1">
      <c r="A13" s="12">
        <v>45681.0</v>
      </c>
      <c r="B13" s="13" t="s">
        <v>8</v>
      </c>
      <c r="C13" s="13" t="s">
        <v>21</v>
      </c>
      <c r="D13" s="14">
        <v>14.0</v>
      </c>
      <c r="E13" s="13" t="s">
        <v>10</v>
      </c>
      <c r="F13" s="13" t="s">
        <v>11</v>
      </c>
      <c r="G13" s="13" t="s">
        <v>12</v>
      </c>
      <c r="H13" s="13" t="s">
        <v>20</v>
      </c>
      <c r="J13" s="24" t="s">
        <v>52</v>
      </c>
      <c r="K13" s="25">
        <f>AVERAGEIF(B2:B263,"comic",D2:D263)</f>
        <v>7</v>
      </c>
      <c r="L13" s="26">
        <f>COUNTIF(B2:B263,"COMIC")</f>
        <v>35</v>
      </c>
    </row>
    <row r="14" ht="22.5" customHeight="1">
      <c r="A14" s="12">
        <v>45683.0</v>
      </c>
      <c r="B14" s="13" t="s">
        <v>19</v>
      </c>
      <c r="C14" s="13" t="s">
        <v>9</v>
      </c>
      <c r="D14" s="14">
        <v>7.0</v>
      </c>
      <c r="E14" s="13" t="s">
        <v>10</v>
      </c>
      <c r="F14" s="13" t="s">
        <v>15</v>
      </c>
      <c r="G14" s="13" t="s">
        <v>12</v>
      </c>
      <c r="H14" s="13" t="s">
        <v>13</v>
      </c>
      <c r="J14" s="24" t="s">
        <v>53</v>
      </c>
      <c r="K14" s="25">
        <f>AVERAGEIF(B2:B263,"poesia",D2:D263)</f>
        <v>31</v>
      </c>
      <c r="L14" s="26">
        <f>COUNTIF(B2:B263,"POESIA")</f>
        <v>3</v>
      </c>
    </row>
    <row r="15" ht="22.5" customHeight="1">
      <c r="A15" s="12">
        <v>45685.0</v>
      </c>
      <c r="B15" s="13" t="s">
        <v>8</v>
      </c>
      <c r="C15" s="13" t="s">
        <v>9</v>
      </c>
      <c r="D15" s="14">
        <v>16.0</v>
      </c>
      <c r="E15" s="13" t="s">
        <v>10</v>
      </c>
      <c r="F15" s="13" t="s">
        <v>11</v>
      </c>
      <c r="G15" s="13" t="s">
        <v>12</v>
      </c>
      <c r="H15" s="13" t="s">
        <v>16</v>
      </c>
      <c r="J15" s="24" t="s">
        <v>54</v>
      </c>
      <c r="K15" s="25">
        <f>AVERAGEIF(B220:B481,"novela_grafica",D220:D481)</f>
        <v>19</v>
      </c>
      <c r="L15" s="26">
        <f>COUNTIF(B220:B481,"NOVELA_GRAFICA")</f>
        <v>3</v>
      </c>
    </row>
    <row r="16" ht="22.5" customHeight="1">
      <c r="A16" s="12">
        <v>45686.0</v>
      </c>
      <c r="B16" s="13" t="s">
        <v>17</v>
      </c>
      <c r="C16" s="13" t="s">
        <v>9</v>
      </c>
      <c r="D16" s="14">
        <v>9.0</v>
      </c>
      <c r="E16" s="13" t="s">
        <v>10</v>
      </c>
      <c r="F16" s="13" t="s">
        <v>11</v>
      </c>
      <c r="G16" s="13" t="s">
        <v>12</v>
      </c>
      <c r="H16" s="13" t="s">
        <v>18</v>
      </c>
      <c r="J16" s="24" t="s">
        <v>55</v>
      </c>
      <c r="K16" s="25">
        <f>AVERAGEIF(B2:B263,"divulgacion",D2:D263)</f>
        <v>25</v>
      </c>
      <c r="L16" s="26">
        <f>COUNTIF(B2:B263,"DIVULGACION")</f>
        <v>14</v>
      </c>
    </row>
    <row r="17" ht="22.5" customHeight="1">
      <c r="A17" s="12">
        <v>45688.0</v>
      </c>
      <c r="B17" s="13" t="s">
        <v>26</v>
      </c>
      <c r="C17" s="13" t="s">
        <v>9</v>
      </c>
      <c r="D17" s="14">
        <v>21.0</v>
      </c>
      <c r="E17" s="13" t="s">
        <v>10</v>
      </c>
      <c r="F17" s="13" t="s">
        <v>15</v>
      </c>
      <c r="G17" s="13" t="s">
        <v>12</v>
      </c>
      <c r="H17" s="13" t="s">
        <v>20</v>
      </c>
      <c r="J17" s="27" t="s">
        <v>56</v>
      </c>
      <c r="K17" s="28">
        <f>AVERAGE(K10:K16)</f>
        <v>18.55530791</v>
      </c>
      <c r="L17" s="28">
        <f>SUM(L10:L16)</f>
        <v>247</v>
      </c>
    </row>
    <row r="18" ht="22.5" customHeight="1">
      <c r="A18" s="12">
        <v>45690.0</v>
      </c>
      <c r="B18" s="13" t="s">
        <v>8</v>
      </c>
      <c r="C18" s="13" t="s">
        <v>9</v>
      </c>
      <c r="D18" s="14">
        <v>14.0</v>
      </c>
      <c r="E18" s="13" t="s">
        <v>10</v>
      </c>
      <c r="F18" s="13" t="s">
        <v>11</v>
      </c>
      <c r="G18" s="13" t="s">
        <v>27</v>
      </c>
      <c r="H18" s="13" t="s">
        <v>13</v>
      </c>
    </row>
    <row r="19" ht="22.5" customHeight="1">
      <c r="A19" s="12">
        <v>45692.0</v>
      </c>
      <c r="B19" s="13" t="s">
        <v>17</v>
      </c>
      <c r="C19" s="13" t="s">
        <v>24</v>
      </c>
      <c r="D19" s="14">
        <v>12.0</v>
      </c>
      <c r="E19" s="13" t="s">
        <v>10</v>
      </c>
      <c r="F19" s="13" t="s">
        <v>11</v>
      </c>
      <c r="G19" s="13" t="s">
        <v>27</v>
      </c>
      <c r="H19" s="13" t="s">
        <v>16</v>
      </c>
      <c r="J19" s="29" t="s">
        <v>57</v>
      </c>
    </row>
    <row r="20" ht="22.5" customHeight="1">
      <c r="A20" s="12">
        <v>45693.0</v>
      </c>
      <c r="B20" s="13" t="s">
        <v>8</v>
      </c>
      <c r="C20" s="13" t="s">
        <v>9</v>
      </c>
      <c r="D20" s="14">
        <v>14.0</v>
      </c>
      <c r="E20" s="13" t="s">
        <v>10</v>
      </c>
      <c r="F20" s="13" t="s">
        <v>15</v>
      </c>
      <c r="G20" s="13" t="s">
        <v>27</v>
      </c>
      <c r="H20" s="13" t="s">
        <v>18</v>
      </c>
    </row>
    <row r="21" ht="22.5" customHeight="1">
      <c r="A21" s="12">
        <v>45695.0</v>
      </c>
      <c r="B21" s="13" t="s">
        <v>14</v>
      </c>
      <c r="C21" s="13" t="s">
        <v>9</v>
      </c>
      <c r="D21" s="14">
        <v>28.0</v>
      </c>
      <c r="E21" s="13" t="s">
        <v>22</v>
      </c>
      <c r="F21" s="13" t="s">
        <v>11</v>
      </c>
      <c r="G21" s="13" t="s">
        <v>27</v>
      </c>
      <c r="H21" s="13" t="s">
        <v>20</v>
      </c>
      <c r="J21" s="15" t="s">
        <v>58</v>
      </c>
      <c r="K21" s="16"/>
    </row>
    <row r="22" ht="22.5" customHeight="1">
      <c r="A22" s="12">
        <v>45697.0</v>
      </c>
      <c r="B22" s="13" t="s">
        <v>19</v>
      </c>
      <c r="C22" s="13" t="s">
        <v>9</v>
      </c>
      <c r="D22" s="14">
        <v>7.0</v>
      </c>
      <c r="E22" s="13" t="s">
        <v>10</v>
      </c>
      <c r="F22" s="13" t="s">
        <v>11</v>
      </c>
      <c r="G22" s="13" t="s">
        <v>27</v>
      </c>
      <c r="H22" s="13" t="s">
        <v>13</v>
      </c>
    </row>
    <row r="23" ht="22.5" customHeight="1">
      <c r="A23" s="12">
        <v>45699.0</v>
      </c>
      <c r="B23" s="13" t="s">
        <v>8</v>
      </c>
      <c r="C23" s="13" t="s">
        <v>21</v>
      </c>
      <c r="D23" s="14">
        <v>14.0</v>
      </c>
      <c r="E23" s="13" t="s">
        <v>10</v>
      </c>
      <c r="F23" s="13" t="s">
        <v>15</v>
      </c>
      <c r="G23" s="13" t="s">
        <v>27</v>
      </c>
      <c r="H23" s="13" t="s">
        <v>16</v>
      </c>
      <c r="M23" s="30"/>
      <c r="N23" s="30"/>
    </row>
    <row r="24" ht="22.5" customHeight="1">
      <c r="A24" s="12">
        <v>45700.0</v>
      </c>
      <c r="B24" s="13" t="s">
        <v>17</v>
      </c>
      <c r="C24" s="13" t="s">
        <v>9</v>
      </c>
      <c r="D24" s="14">
        <v>10.0</v>
      </c>
      <c r="E24" s="13" t="s">
        <v>10</v>
      </c>
      <c r="F24" s="13" t="s">
        <v>11</v>
      </c>
      <c r="G24" s="13" t="s">
        <v>27</v>
      </c>
      <c r="H24" s="13" t="s">
        <v>18</v>
      </c>
      <c r="J24" s="21" t="s">
        <v>46</v>
      </c>
      <c r="K24" s="31" t="s">
        <v>59</v>
      </c>
      <c r="M24" s="29" t="s">
        <v>60</v>
      </c>
      <c r="N24" s="18">
        <f>max(K10:K16)</f>
        <v>31</v>
      </c>
    </row>
    <row r="25" ht="22.5" customHeight="1">
      <c r="A25" s="12">
        <v>45702.0</v>
      </c>
      <c r="B25" s="13" t="s">
        <v>8</v>
      </c>
      <c r="C25" s="13" t="s">
        <v>9</v>
      </c>
      <c r="D25" s="14">
        <v>14.0</v>
      </c>
      <c r="E25" s="13" t="s">
        <v>10</v>
      </c>
      <c r="F25" s="13" t="s">
        <v>11</v>
      </c>
      <c r="G25" s="13" t="s">
        <v>27</v>
      </c>
      <c r="H25" s="13" t="s">
        <v>20</v>
      </c>
      <c r="J25" s="32" t="s">
        <v>49</v>
      </c>
      <c r="K25" s="33">
        <f>(L10/K5)*100</f>
        <v>39.46360153</v>
      </c>
      <c r="M25" s="34" t="s">
        <v>61</v>
      </c>
      <c r="N25" s="18">
        <f>COUNTIF(F2:F263,"Mañana")/COUNTIF(F2:F263,"Tarde")</f>
        <v>0.5086705202</v>
      </c>
    </row>
    <row r="26" ht="22.5" customHeight="1">
      <c r="A26" s="12">
        <v>45704.0</v>
      </c>
      <c r="B26" s="13" t="s">
        <v>23</v>
      </c>
      <c r="C26" s="13" t="s">
        <v>9</v>
      </c>
      <c r="D26" s="14">
        <v>21.0</v>
      </c>
      <c r="E26" s="13" t="s">
        <v>10</v>
      </c>
      <c r="F26" s="13" t="s">
        <v>15</v>
      </c>
      <c r="G26" s="13" t="s">
        <v>27</v>
      </c>
      <c r="H26" s="13" t="s">
        <v>13</v>
      </c>
      <c r="J26" s="32" t="s">
        <v>50</v>
      </c>
      <c r="K26" s="33">
        <f>(L11/K5)*100</f>
        <v>13.02681992</v>
      </c>
      <c r="M26" s="35" t="s">
        <v>62</v>
      </c>
      <c r="N26" s="18">
        <f>COUNTIF(F2:F263,"mañana")</f>
        <v>88</v>
      </c>
    </row>
    <row r="27" ht="22.5" customHeight="1">
      <c r="A27" s="12">
        <v>45706.0</v>
      </c>
      <c r="B27" s="13" t="s">
        <v>14</v>
      </c>
      <c r="C27" s="13" t="s">
        <v>9</v>
      </c>
      <c r="D27" s="14">
        <v>23.0</v>
      </c>
      <c r="E27" s="13" t="s">
        <v>10</v>
      </c>
      <c r="F27" s="13" t="s">
        <v>11</v>
      </c>
      <c r="G27" s="13" t="s">
        <v>27</v>
      </c>
      <c r="H27" s="13" t="s">
        <v>16</v>
      </c>
      <c r="J27" s="32" t="s">
        <v>51</v>
      </c>
      <c r="K27" s="33">
        <f>(L12/K5)*100</f>
        <v>21.07279693</v>
      </c>
      <c r="M27" s="36" t="s">
        <v>63</v>
      </c>
      <c r="N27" s="18">
        <f>(COUNTIF(D2:D263,"&gt;14")/COUNT(D2:D263))*100</f>
        <v>36.39846743</v>
      </c>
    </row>
    <row r="28" ht="22.5" customHeight="1">
      <c r="A28" s="12">
        <v>45707.0</v>
      </c>
      <c r="B28" s="13" t="s">
        <v>8</v>
      </c>
      <c r="C28" s="13" t="s">
        <v>9</v>
      </c>
      <c r="D28" s="14">
        <v>15.0</v>
      </c>
      <c r="E28" s="13" t="s">
        <v>10</v>
      </c>
      <c r="F28" s="13" t="s">
        <v>11</v>
      </c>
      <c r="G28" s="13" t="s">
        <v>27</v>
      </c>
      <c r="H28" s="13" t="s">
        <v>18</v>
      </c>
      <c r="J28" s="32" t="s">
        <v>52</v>
      </c>
      <c r="K28" s="33">
        <f>(L13/K5)*100</f>
        <v>13.40996169</v>
      </c>
      <c r="M28" s="37" t="s">
        <v>64</v>
      </c>
      <c r="N28" s="18">
        <f>((COUNTIF(G2:G263,"julio")+COUNTIF(G2:G263,"agosto"))/COUNTA(G2:G263)*100)</f>
        <v>10.34482759</v>
      </c>
    </row>
    <row r="29" ht="22.5" customHeight="1">
      <c r="A29" s="12">
        <v>45709.0</v>
      </c>
      <c r="B29" s="13" t="s">
        <v>17</v>
      </c>
      <c r="C29" s="13" t="s">
        <v>9</v>
      </c>
      <c r="D29" s="14">
        <v>11.0</v>
      </c>
      <c r="E29" s="13" t="s">
        <v>10</v>
      </c>
      <c r="F29" s="13" t="s">
        <v>15</v>
      </c>
      <c r="G29" s="13" t="s">
        <v>27</v>
      </c>
      <c r="H29" s="13" t="s">
        <v>20</v>
      </c>
      <c r="J29" s="32" t="s">
        <v>53</v>
      </c>
      <c r="K29" s="33">
        <f>(L14/K5)*100</f>
        <v>1.149425287</v>
      </c>
      <c r="M29" s="9"/>
    </row>
    <row r="30" ht="22.5" customHeight="1">
      <c r="A30" s="12">
        <v>45711.0</v>
      </c>
      <c r="B30" s="13" t="s">
        <v>8</v>
      </c>
      <c r="C30" s="13" t="s">
        <v>24</v>
      </c>
      <c r="D30" s="14">
        <v>14.0</v>
      </c>
      <c r="E30" s="13" t="s">
        <v>10</v>
      </c>
      <c r="F30" s="13" t="s">
        <v>11</v>
      </c>
      <c r="G30" s="13" t="s">
        <v>27</v>
      </c>
      <c r="H30" s="13" t="s">
        <v>13</v>
      </c>
      <c r="J30" s="32" t="s">
        <v>54</v>
      </c>
      <c r="K30" s="33">
        <f>(L15/K5)*100</f>
        <v>1.149425287</v>
      </c>
      <c r="M30" s="38"/>
    </row>
    <row r="31" ht="22.5" customHeight="1">
      <c r="A31" s="12">
        <v>45713.0</v>
      </c>
      <c r="B31" s="13" t="s">
        <v>19</v>
      </c>
      <c r="C31" s="13" t="s">
        <v>9</v>
      </c>
      <c r="D31" s="14">
        <v>7.0</v>
      </c>
      <c r="E31" s="13" t="s">
        <v>10</v>
      </c>
      <c r="F31" s="13" t="s">
        <v>11</v>
      </c>
      <c r="G31" s="13" t="s">
        <v>27</v>
      </c>
      <c r="H31" s="13" t="s">
        <v>16</v>
      </c>
      <c r="J31" s="32" t="s">
        <v>55</v>
      </c>
      <c r="K31" s="33">
        <f>(L16/K5)*100</f>
        <v>5.363984674</v>
      </c>
    </row>
    <row r="32" ht="22.5" customHeight="1">
      <c r="A32" s="12">
        <v>45714.0</v>
      </c>
      <c r="B32" s="13" t="s">
        <v>26</v>
      </c>
      <c r="C32" s="13" t="s">
        <v>21</v>
      </c>
      <c r="D32" s="14">
        <v>25.0</v>
      </c>
      <c r="E32" s="13" t="s">
        <v>10</v>
      </c>
      <c r="F32" s="13" t="s">
        <v>15</v>
      </c>
      <c r="G32" s="13" t="s">
        <v>27</v>
      </c>
      <c r="H32" s="13" t="s">
        <v>18</v>
      </c>
    </row>
    <row r="33" ht="22.5" customHeight="1">
      <c r="A33" s="12">
        <v>45716.0</v>
      </c>
      <c r="B33" s="13" t="s">
        <v>8</v>
      </c>
      <c r="C33" s="13" t="s">
        <v>9</v>
      </c>
      <c r="D33" s="14">
        <v>14.0</v>
      </c>
      <c r="E33" s="13" t="s">
        <v>10</v>
      </c>
      <c r="F33" s="13" t="s">
        <v>11</v>
      </c>
      <c r="G33" s="13" t="s">
        <v>27</v>
      </c>
      <c r="H33" s="13" t="s">
        <v>20</v>
      </c>
      <c r="J33" s="15" t="s">
        <v>65</v>
      </c>
    </row>
    <row r="34" ht="22.5" customHeight="1">
      <c r="A34" s="12">
        <v>45718.0</v>
      </c>
      <c r="B34" s="13" t="s">
        <v>17</v>
      </c>
      <c r="C34" s="13" t="s">
        <v>9</v>
      </c>
      <c r="D34" s="14">
        <v>9.0</v>
      </c>
      <c r="E34" s="13" t="s">
        <v>10</v>
      </c>
      <c r="F34" s="13" t="s">
        <v>11</v>
      </c>
      <c r="G34" s="13" t="s">
        <v>28</v>
      </c>
      <c r="H34" s="13" t="s">
        <v>13</v>
      </c>
    </row>
    <row r="35" ht="22.5" customHeight="1">
      <c r="A35" s="12">
        <v>45720.0</v>
      </c>
      <c r="B35" s="13" t="s">
        <v>8</v>
      </c>
      <c r="C35" s="13" t="s">
        <v>9</v>
      </c>
      <c r="D35" s="14">
        <v>14.0</v>
      </c>
      <c r="E35" s="13" t="s">
        <v>10</v>
      </c>
      <c r="F35" s="13" t="s">
        <v>15</v>
      </c>
      <c r="G35" s="13" t="s">
        <v>28</v>
      </c>
      <c r="H35" s="13" t="s">
        <v>16</v>
      </c>
    </row>
    <row r="36" ht="22.5" customHeight="1">
      <c r="A36" s="12">
        <v>45721.0</v>
      </c>
      <c r="B36" s="13" t="s">
        <v>14</v>
      </c>
      <c r="C36" s="13" t="s">
        <v>9</v>
      </c>
      <c r="D36" s="14">
        <v>22.0</v>
      </c>
      <c r="E36" s="13" t="s">
        <v>10</v>
      </c>
      <c r="F36" s="13" t="s">
        <v>11</v>
      </c>
      <c r="G36" s="13" t="s">
        <v>28</v>
      </c>
      <c r="H36" s="13" t="s">
        <v>18</v>
      </c>
    </row>
    <row r="37" ht="22.5" customHeight="1">
      <c r="A37" s="12">
        <v>45723.0</v>
      </c>
      <c r="B37" s="13" t="s">
        <v>8</v>
      </c>
      <c r="C37" s="13" t="s">
        <v>21</v>
      </c>
      <c r="D37" s="14">
        <v>17.0</v>
      </c>
      <c r="E37" s="13" t="s">
        <v>22</v>
      </c>
      <c r="F37" s="13" t="s">
        <v>11</v>
      </c>
      <c r="G37" s="13" t="s">
        <v>28</v>
      </c>
      <c r="H37" s="13" t="s">
        <v>20</v>
      </c>
    </row>
    <row r="38" ht="22.5" customHeight="1">
      <c r="A38" s="12">
        <v>45725.0</v>
      </c>
      <c r="B38" s="13" t="s">
        <v>19</v>
      </c>
      <c r="C38" s="13" t="s">
        <v>9</v>
      </c>
      <c r="D38" s="14">
        <v>7.0</v>
      </c>
      <c r="E38" s="13" t="s">
        <v>10</v>
      </c>
      <c r="F38" s="13" t="s">
        <v>15</v>
      </c>
      <c r="G38" s="13" t="s">
        <v>28</v>
      </c>
      <c r="H38" s="13" t="s">
        <v>13</v>
      </c>
    </row>
    <row r="39" ht="22.5" customHeight="1">
      <c r="A39" s="12">
        <v>45727.0</v>
      </c>
      <c r="B39" s="13" t="s">
        <v>17</v>
      </c>
      <c r="C39" s="13" t="s">
        <v>24</v>
      </c>
      <c r="D39" s="14">
        <v>10.0</v>
      </c>
      <c r="E39" s="13" t="s">
        <v>10</v>
      </c>
      <c r="F39" s="13" t="s">
        <v>11</v>
      </c>
      <c r="G39" s="13" t="s">
        <v>28</v>
      </c>
      <c r="H39" s="13" t="s">
        <v>16</v>
      </c>
    </row>
    <row r="40" ht="22.5" customHeight="1">
      <c r="A40" s="12">
        <v>45728.0</v>
      </c>
      <c r="B40" s="13" t="s">
        <v>8</v>
      </c>
      <c r="C40" s="13" t="s">
        <v>9</v>
      </c>
      <c r="D40" s="14">
        <v>14.0</v>
      </c>
      <c r="E40" s="13" t="s">
        <v>10</v>
      </c>
      <c r="F40" s="13" t="s">
        <v>11</v>
      </c>
      <c r="G40" s="13" t="s">
        <v>28</v>
      </c>
      <c r="H40" s="13" t="s">
        <v>18</v>
      </c>
    </row>
    <row r="41" ht="22.5" customHeight="1">
      <c r="A41" s="12">
        <v>45730.0</v>
      </c>
      <c r="B41" s="13" t="s">
        <v>25</v>
      </c>
      <c r="C41" s="13" t="s">
        <v>9</v>
      </c>
      <c r="D41" s="14">
        <v>35.0</v>
      </c>
      <c r="E41" s="13" t="s">
        <v>22</v>
      </c>
      <c r="F41" s="13" t="s">
        <v>15</v>
      </c>
      <c r="G41" s="13" t="s">
        <v>28</v>
      </c>
      <c r="H41" s="13" t="s">
        <v>20</v>
      </c>
    </row>
    <row r="42" ht="22.5" customHeight="1">
      <c r="A42" s="12">
        <v>45732.0</v>
      </c>
      <c r="B42" s="13" t="s">
        <v>8</v>
      </c>
      <c r="C42" s="13" t="s">
        <v>9</v>
      </c>
      <c r="D42" s="14">
        <v>14.0</v>
      </c>
      <c r="E42" s="13" t="s">
        <v>10</v>
      </c>
      <c r="F42" s="13" t="s">
        <v>11</v>
      </c>
      <c r="G42" s="13" t="s">
        <v>28</v>
      </c>
      <c r="H42" s="13" t="s">
        <v>13</v>
      </c>
    </row>
    <row r="43" ht="22.5" customHeight="1">
      <c r="A43" s="12">
        <v>45734.0</v>
      </c>
      <c r="B43" s="13" t="s">
        <v>23</v>
      </c>
      <c r="C43" s="13" t="s">
        <v>9</v>
      </c>
      <c r="D43" s="14">
        <v>19.0</v>
      </c>
      <c r="E43" s="13" t="s">
        <v>10</v>
      </c>
      <c r="F43" s="13" t="s">
        <v>15</v>
      </c>
      <c r="G43" s="13" t="s">
        <v>28</v>
      </c>
      <c r="H43" s="13" t="s">
        <v>16</v>
      </c>
    </row>
    <row r="44" ht="22.5" customHeight="1">
      <c r="A44" s="12">
        <v>45735.0</v>
      </c>
      <c r="B44" s="13" t="s">
        <v>8</v>
      </c>
      <c r="C44" s="13" t="s">
        <v>9</v>
      </c>
      <c r="D44" s="14">
        <v>14.0</v>
      </c>
      <c r="E44" s="13" t="s">
        <v>10</v>
      </c>
      <c r="F44" s="13" t="s">
        <v>11</v>
      </c>
      <c r="G44" s="13" t="s">
        <v>28</v>
      </c>
      <c r="H44" s="13" t="s">
        <v>18</v>
      </c>
    </row>
    <row r="45" ht="22.5" customHeight="1">
      <c r="A45" s="12">
        <v>45737.0</v>
      </c>
      <c r="B45" s="13" t="s">
        <v>17</v>
      </c>
      <c r="C45" s="13" t="s">
        <v>9</v>
      </c>
      <c r="D45" s="14">
        <v>8.0</v>
      </c>
      <c r="E45" s="13" t="s">
        <v>10</v>
      </c>
      <c r="F45" s="13" t="s">
        <v>11</v>
      </c>
      <c r="G45" s="13" t="s">
        <v>28</v>
      </c>
      <c r="H45" s="13" t="s">
        <v>20</v>
      </c>
    </row>
    <row r="46" ht="22.5" customHeight="1">
      <c r="A46" s="12">
        <v>45739.0</v>
      </c>
      <c r="B46" s="13" t="s">
        <v>14</v>
      </c>
      <c r="C46" s="13" t="s">
        <v>9</v>
      </c>
      <c r="D46" s="14">
        <v>21.0</v>
      </c>
      <c r="E46" s="13" t="s">
        <v>10</v>
      </c>
      <c r="F46" s="13" t="s">
        <v>15</v>
      </c>
      <c r="G46" s="13" t="s">
        <v>28</v>
      </c>
      <c r="H46" s="13" t="s">
        <v>13</v>
      </c>
    </row>
    <row r="47" ht="22.5" customHeight="1">
      <c r="A47" s="12">
        <v>45741.0</v>
      </c>
      <c r="B47" s="13" t="s">
        <v>8</v>
      </c>
      <c r="C47" s="13" t="s">
        <v>24</v>
      </c>
      <c r="D47" s="14">
        <v>14.0</v>
      </c>
      <c r="E47" s="13" t="s">
        <v>10</v>
      </c>
      <c r="F47" s="13" t="s">
        <v>11</v>
      </c>
      <c r="G47" s="13" t="s">
        <v>28</v>
      </c>
      <c r="H47" s="13" t="s">
        <v>16</v>
      </c>
    </row>
    <row r="48" ht="22.5" customHeight="1">
      <c r="A48" s="12">
        <v>45742.0</v>
      </c>
      <c r="B48" s="13" t="s">
        <v>19</v>
      </c>
      <c r="C48" s="13" t="s">
        <v>9</v>
      </c>
      <c r="D48" s="14">
        <v>7.0</v>
      </c>
      <c r="E48" s="13" t="s">
        <v>10</v>
      </c>
      <c r="F48" s="13" t="s">
        <v>11</v>
      </c>
      <c r="G48" s="13" t="s">
        <v>28</v>
      </c>
      <c r="H48" s="13" t="s">
        <v>18</v>
      </c>
    </row>
    <row r="49" ht="22.5" customHeight="1">
      <c r="A49" s="12">
        <v>45744.0</v>
      </c>
      <c r="B49" s="13" t="s">
        <v>8</v>
      </c>
      <c r="C49" s="13" t="s">
        <v>9</v>
      </c>
      <c r="D49" s="14">
        <v>15.0</v>
      </c>
      <c r="E49" s="13" t="s">
        <v>10</v>
      </c>
      <c r="F49" s="13" t="s">
        <v>15</v>
      </c>
      <c r="G49" s="13" t="s">
        <v>28</v>
      </c>
      <c r="H49" s="13" t="s">
        <v>20</v>
      </c>
    </row>
    <row r="50" ht="22.5" customHeight="1">
      <c r="A50" s="12">
        <v>45746.0</v>
      </c>
      <c r="B50" s="13" t="s">
        <v>26</v>
      </c>
      <c r="C50" s="13" t="s">
        <v>9</v>
      </c>
      <c r="D50" s="14">
        <v>24.0</v>
      </c>
      <c r="E50" s="13" t="s">
        <v>10</v>
      </c>
      <c r="F50" s="13" t="s">
        <v>11</v>
      </c>
      <c r="G50" s="13" t="s">
        <v>28</v>
      </c>
      <c r="H50" s="13" t="s">
        <v>13</v>
      </c>
    </row>
    <row r="51" ht="22.5" customHeight="1">
      <c r="A51" s="12">
        <v>45748.0</v>
      </c>
      <c r="B51" s="13" t="s">
        <v>8</v>
      </c>
      <c r="C51" s="13" t="s">
        <v>9</v>
      </c>
      <c r="D51" s="14">
        <v>14.0</v>
      </c>
      <c r="E51" s="13" t="s">
        <v>10</v>
      </c>
      <c r="F51" s="13" t="s">
        <v>11</v>
      </c>
      <c r="G51" s="13" t="s">
        <v>29</v>
      </c>
      <c r="H51" s="13" t="s">
        <v>16</v>
      </c>
    </row>
    <row r="52" ht="22.5" customHeight="1">
      <c r="A52" s="12">
        <v>45749.0</v>
      </c>
      <c r="B52" s="13" t="s">
        <v>17</v>
      </c>
      <c r="C52" s="13" t="s">
        <v>9</v>
      </c>
      <c r="D52" s="14">
        <v>10.0</v>
      </c>
      <c r="E52" s="13" t="s">
        <v>10</v>
      </c>
      <c r="F52" s="13" t="s">
        <v>11</v>
      </c>
      <c r="G52" s="13" t="s">
        <v>29</v>
      </c>
      <c r="H52" s="13" t="s">
        <v>18</v>
      </c>
    </row>
    <row r="53" ht="22.5" customHeight="1">
      <c r="A53" s="12">
        <v>45751.0</v>
      </c>
      <c r="B53" s="13" t="s">
        <v>8</v>
      </c>
      <c r="C53" s="13" t="s">
        <v>21</v>
      </c>
      <c r="D53" s="14">
        <v>14.0</v>
      </c>
      <c r="E53" s="13" t="s">
        <v>10</v>
      </c>
      <c r="F53" s="13" t="s">
        <v>15</v>
      </c>
      <c r="G53" s="13" t="s">
        <v>29</v>
      </c>
      <c r="H53" s="13" t="s">
        <v>20</v>
      </c>
    </row>
    <row r="54" ht="22.5" customHeight="1">
      <c r="A54" s="12">
        <v>45753.0</v>
      </c>
      <c r="B54" s="13" t="s">
        <v>14</v>
      </c>
      <c r="C54" s="13" t="s">
        <v>9</v>
      </c>
      <c r="D54" s="14">
        <v>20.0</v>
      </c>
      <c r="E54" s="13" t="s">
        <v>10</v>
      </c>
      <c r="F54" s="13" t="s">
        <v>11</v>
      </c>
      <c r="G54" s="13" t="s">
        <v>29</v>
      </c>
      <c r="H54" s="13" t="s">
        <v>13</v>
      </c>
    </row>
    <row r="55" ht="22.5" customHeight="1">
      <c r="A55" s="12">
        <v>45755.0</v>
      </c>
      <c r="B55" s="13" t="s">
        <v>19</v>
      </c>
      <c r="C55" s="13" t="s">
        <v>9</v>
      </c>
      <c r="D55" s="14">
        <v>7.0</v>
      </c>
      <c r="E55" s="13" t="s">
        <v>10</v>
      </c>
      <c r="F55" s="13" t="s">
        <v>11</v>
      </c>
      <c r="G55" s="13" t="s">
        <v>29</v>
      </c>
      <c r="H55" s="13" t="s">
        <v>16</v>
      </c>
    </row>
    <row r="56" ht="22.5" customHeight="1">
      <c r="A56" s="12">
        <v>45756.0</v>
      </c>
      <c r="B56" s="13" t="s">
        <v>8</v>
      </c>
      <c r="C56" s="13" t="s">
        <v>9</v>
      </c>
      <c r="D56" s="14">
        <v>14.0</v>
      </c>
      <c r="E56" s="13" t="s">
        <v>10</v>
      </c>
      <c r="F56" s="13" t="s">
        <v>15</v>
      </c>
      <c r="G56" s="13" t="s">
        <v>29</v>
      </c>
      <c r="H56" s="13" t="s">
        <v>18</v>
      </c>
    </row>
    <row r="57" ht="22.5" customHeight="1">
      <c r="A57" s="12">
        <v>45758.0</v>
      </c>
      <c r="B57" s="13" t="s">
        <v>17</v>
      </c>
      <c r="C57" s="13" t="s">
        <v>24</v>
      </c>
      <c r="D57" s="14">
        <v>11.0</v>
      </c>
      <c r="E57" s="13" t="s">
        <v>10</v>
      </c>
      <c r="F57" s="13" t="s">
        <v>11</v>
      </c>
      <c r="G57" s="13" t="s">
        <v>29</v>
      </c>
      <c r="H57" s="13" t="s">
        <v>20</v>
      </c>
    </row>
    <row r="58" ht="22.5" customHeight="1">
      <c r="A58" s="12">
        <v>45760.0</v>
      </c>
      <c r="B58" s="13" t="s">
        <v>8</v>
      </c>
      <c r="C58" s="13" t="s">
        <v>9</v>
      </c>
      <c r="D58" s="14">
        <v>16.0</v>
      </c>
      <c r="E58" s="13" t="s">
        <v>22</v>
      </c>
      <c r="F58" s="13" t="s">
        <v>11</v>
      </c>
      <c r="G58" s="13" t="s">
        <v>29</v>
      </c>
      <c r="H58" s="13" t="s">
        <v>13</v>
      </c>
    </row>
    <row r="59" ht="22.5" customHeight="1">
      <c r="A59" s="12">
        <v>45762.0</v>
      </c>
      <c r="B59" s="13" t="s">
        <v>23</v>
      </c>
      <c r="C59" s="13" t="s">
        <v>9</v>
      </c>
      <c r="D59" s="14">
        <v>21.0</v>
      </c>
      <c r="E59" s="13" t="s">
        <v>10</v>
      </c>
      <c r="F59" s="13" t="s">
        <v>15</v>
      </c>
      <c r="G59" s="13" t="s">
        <v>29</v>
      </c>
      <c r="H59" s="13" t="s">
        <v>16</v>
      </c>
    </row>
    <row r="60" ht="22.5" customHeight="1">
      <c r="A60" s="12">
        <v>45763.0</v>
      </c>
      <c r="B60" s="13" t="s">
        <v>8</v>
      </c>
      <c r="C60" s="13" t="s">
        <v>9</v>
      </c>
      <c r="D60" s="14">
        <v>14.0</v>
      </c>
      <c r="E60" s="13" t="s">
        <v>10</v>
      </c>
      <c r="F60" s="13" t="s">
        <v>11</v>
      </c>
      <c r="G60" s="13" t="s">
        <v>29</v>
      </c>
      <c r="H60" s="13" t="s">
        <v>18</v>
      </c>
    </row>
    <row r="61" ht="22.5" customHeight="1">
      <c r="A61" s="12">
        <v>45765.0</v>
      </c>
      <c r="B61" s="13" t="s">
        <v>17</v>
      </c>
      <c r="C61" s="13" t="s">
        <v>9</v>
      </c>
      <c r="D61" s="14">
        <v>9.0</v>
      </c>
      <c r="E61" s="13" t="s">
        <v>10</v>
      </c>
      <c r="F61" s="13" t="s">
        <v>11</v>
      </c>
      <c r="G61" s="13" t="s">
        <v>29</v>
      </c>
      <c r="H61" s="13" t="s">
        <v>20</v>
      </c>
    </row>
    <row r="62" ht="22.5" customHeight="1">
      <c r="A62" s="12">
        <v>45767.0</v>
      </c>
      <c r="B62" s="13" t="s">
        <v>14</v>
      </c>
      <c r="C62" s="13" t="s">
        <v>9</v>
      </c>
      <c r="D62" s="14">
        <v>23.0</v>
      </c>
      <c r="E62" s="13" t="s">
        <v>10</v>
      </c>
      <c r="F62" s="13" t="s">
        <v>15</v>
      </c>
      <c r="G62" s="13" t="s">
        <v>29</v>
      </c>
      <c r="H62" s="13" t="s">
        <v>13</v>
      </c>
    </row>
    <row r="63" ht="22.5" customHeight="1">
      <c r="A63" s="12">
        <v>45769.0</v>
      </c>
      <c r="B63" s="13" t="s">
        <v>8</v>
      </c>
      <c r="C63" s="13" t="s">
        <v>9</v>
      </c>
      <c r="D63" s="14">
        <v>14.0</v>
      </c>
      <c r="E63" s="13" t="s">
        <v>10</v>
      </c>
      <c r="F63" s="13" t="s">
        <v>11</v>
      </c>
      <c r="G63" s="13" t="s">
        <v>29</v>
      </c>
      <c r="H63" s="13" t="s">
        <v>16</v>
      </c>
    </row>
    <row r="64" ht="22.5" customHeight="1">
      <c r="A64" s="12">
        <v>45770.0</v>
      </c>
      <c r="B64" s="13" t="s">
        <v>19</v>
      </c>
      <c r="C64" s="13" t="s">
        <v>9</v>
      </c>
      <c r="D64" s="14">
        <v>7.0</v>
      </c>
      <c r="E64" s="13" t="s">
        <v>10</v>
      </c>
      <c r="F64" s="13" t="s">
        <v>11</v>
      </c>
      <c r="G64" s="13" t="s">
        <v>29</v>
      </c>
      <c r="H64" s="13" t="s">
        <v>18</v>
      </c>
    </row>
    <row r="65" ht="22.5" customHeight="1">
      <c r="A65" s="12">
        <v>45772.0</v>
      </c>
      <c r="B65" s="13" t="s">
        <v>26</v>
      </c>
      <c r="C65" s="13" t="s">
        <v>21</v>
      </c>
      <c r="D65" s="14">
        <v>26.0</v>
      </c>
      <c r="E65" s="13" t="s">
        <v>10</v>
      </c>
      <c r="F65" s="13" t="s">
        <v>15</v>
      </c>
      <c r="G65" s="13" t="s">
        <v>29</v>
      </c>
      <c r="H65" s="13" t="s">
        <v>20</v>
      </c>
    </row>
    <row r="66" ht="22.5" customHeight="1">
      <c r="A66" s="12">
        <v>45774.0</v>
      </c>
      <c r="B66" s="13" t="s">
        <v>8</v>
      </c>
      <c r="C66" s="13" t="s">
        <v>9</v>
      </c>
      <c r="D66" s="14">
        <v>14.0</v>
      </c>
      <c r="E66" s="13" t="s">
        <v>10</v>
      </c>
      <c r="F66" s="13" t="s">
        <v>11</v>
      </c>
      <c r="G66" s="13" t="s">
        <v>29</v>
      </c>
      <c r="H66" s="13" t="s">
        <v>13</v>
      </c>
    </row>
    <row r="67" ht="22.5" customHeight="1">
      <c r="A67" s="12">
        <v>45776.0</v>
      </c>
      <c r="B67" s="13" t="s">
        <v>17</v>
      </c>
      <c r="C67" s="13" t="s">
        <v>9</v>
      </c>
      <c r="D67" s="14">
        <v>10.0</v>
      </c>
      <c r="E67" s="13" t="s">
        <v>10</v>
      </c>
      <c r="F67" s="13" t="s">
        <v>11</v>
      </c>
      <c r="G67" s="13" t="s">
        <v>29</v>
      </c>
      <c r="H67" s="13" t="s">
        <v>16</v>
      </c>
    </row>
    <row r="68" ht="22.5" customHeight="1">
      <c r="A68" s="12">
        <v>45777.0</v>
      </c>
      <c r="B68" s="13" t="s">
        <v>8</v>
      </c>
      <c r="C68" s="13" t="s">
        <v>24</v>
      </c>
      <c r="D68" s="14">
        <v>14.0</v>
      </c>
      <c r="E68" s="13" t="s">
        <v>10</v>
      </c>
      <c r="F68" s="13" t="s">
        <v>15</v>
      </c>
      <c r="G68" s="13" t="s">
        <v>29</v>
      </c>
      <c r="H68" s="13" t="s">
        <v>18</v>
      </c>
    </row>
    <row r="69" ht="22.5" customHeight="1">
      <c r="A69" s="12">
        <v>45779.0</v>
      </c>
      <c r="B69" s="13" t="s">
        <v>14</v>
      </c>
      <c r="C69" s="13" t="s">
        <v>9</v>
      </c>
      <c r="D69" s="14">
        <v>21.0</v>
      </c>
      <c r="E69" s="13" t="s">
        <v>10</v>
      </c>
      <c r="F69" s="13" t="s">
        <v>11</v>
      </c>
      <c r="G69" s="13" t="s">
        <v>30</v>
      </c>
      <c r="H69" s="13" t="s">
        <v>20</v>
      </c>
    </row>
    <row r="70" ht="22.5" customHeight="1">
      <c r="A70" s="12">
        <v>45781.0</v>
      </c>
      <c r="B70" s="13" t="s">
        <v>8</v>
      </c>
      <c r="C70" s="13" t="s">
        <v>9</v>
      </c>
      <c r="D70" s="14">
        <v>14.0</v>
      </c>
      <c r="E70" s="13" t="s">
        <v>10</v>
      </c>
      <c r="F70" s="13" t="s">
        <v>11</v>
      </c>
      <c r="G70" s="13" t="s">
        <v>30</v>
      </c>
      <c r="H70" s="13" t="s">
        <v>13</v>
      </c>
    </row>
    <row r="71" ht="22.5" customHeight="1">
      <c r="A71" s="12">
        <v>45783.0</v>
      </c>
      <c r="B71" s="13" t="s">
        <v>19</v>
      </c>
      <c r="C71" s="13" t="s">
        <v>9</v>
      </c>
      <c r="D71" s="14">
        <v>7.0</v>
      </c>
      <c r="E71" s="13" t="s">
        <v>10</v>
      </c>
      <c r="F71" s="13" t="s">
        <v>15</v>
      </c>
      <c r="G71" s="13" t="s">
        <v>30</v>
      </c>
      <c r="H71" s="13" t="s">
        <v>16</v>
      </c>
    </row>
    <row r="72" ht="22.5" customHeight="1">
      <c r="A72" s="12">
        <v>45784.0</v>
      </c>
      <c r="B72" s="13" t="s">
        <v>17</v>
      </c>
      <c r="C72" s="13" t="s">
        <v>9</v>
      </c>
      <c r="D72" s="14">
        <v>12.0</v>
      </c>
      <c r="E72" s="13" t="s">
        <v>10</v>
      </c>
      <c r="F72" s="13" t="s">
        <v>11</v>
      </c>
      <c r="G72" s="13" t="s">
        <v>30</v>
      </c>
      <c r="H72" s="13" t="s">
        <v>18</v>
      </c>
    </row>
    <row r="73" ht="22.5" customHeight="1">
      <c r="A73" s="12">
        <v>45786.0</v>
      </c>
      <c r="B73" s="13" t="s">
        <v>8</v>
      </c>
      <c r="C73" s="13" t="s">
        <v>21</v>
      </c>
      <c r="D73" s="14">
        <v>15.0</v>
      </c>
      <c r="E73" s="13" t="s">
        <v>10</v>
      </c>
      <c r="F73" s="13" t="s">
        <v>11</v>
      </c>
      <c r="G73" s="13" t="s">
        <v>30</v>
      </c>
      <c r="H73" s="13" t="s">
        <v>20</v>
      </c>
    </row>
    <row r="74" ht="22.5" customHeight="1">
      <c r="A74" s="12">
        <v>45788.0</v>
      </c>
      <c r="B74" s="13" t="s">
        <v>25</v>
      </c>
      <c r="C74" s="13" t="s">
        <v>9</v>
      </c>
      <c r="D74" s="14">
        <v>28.0</v>
      </c>
      <c r="E74" s="13" t="s">
        <v>10</v>
      </c>
      <c r="F74" s="13" t="s">
        <v>15</v>
      </c>
      <c r="G74" s="13" t="s">
        <v>30</v>
      </c>
      <c r="H74" s="13" t="s">
        <v>13</v>
      </c>
    </row>
    <row r="75" ht="22.5" customHeight="1">
      <c r="A75" s="12">
        <v>45790.0</v>
      </c>
      <c r="B75" s="13" t="s">
        <v>8</v>
      </c>
      <c r="C75" s="13" t="s">
        <v>9</v>
      </c>
      <c r="D75" s="14">
        <v>14.0</v>
      </c>
      <c r="E75" s="13" t="s">
        <v>10</v>
      </c>
      <c r="F75" s="13" t="s">
        <v>11</v>
      </c>
      <c r="G75" s="13" t="s">
        <v>30</v>
      </c>
      <c r="H75" s="13" t="s">
        <v>16</v>
      </c>
    </row>
    <row r="76" ht="22.5" customHeight="1">
      <c r="A76" s="12">
        <v>45791.0</v>
      </c>
      <c r="B76" s="13" t="s">
        <v>23</v>
      </c>
      <c r="C76" s="13" t="s">
        <v>9</v>
      </c>
      <c r="D76" s="14">
        <v>18.0</v>
      </c>
      <c r="E76" s="13" t="s">
        <v>10</v>
      </c>
      <c r="F76" s="13" t="s">
        <v>11</v>
      </c>
      <c r="G76" s="13" t="s">
        <v>30</v>
      </c>
      <c r="H76" s="13" t="s">
        <v>18</v>
      </c>
    </row>
    <row r="77" ht="22.5" customHeight="1">
      <c r="A77" s="12">
        <v>45793.0</v>
      </c>
      <c r="B77" s="13" t="s">
        <v>17</v>
      </c>
      <c r="C77" s="13" t="s">
        <v>24</v>
      </c>
      <c r="D77" s="14">
        <v>9.0</v>
      </c>
      <c r="E77" s="13" t="s">
        <v>10</v>
      </c>
      <c r="F77" s="13" t="s">
        <v>15</v>
      </c>
      <c r="G77" s="13" t="s">
        <v>30</v>
      </c>
      <c r="H77" s="13" t="s">
        <v>20</v>
      </c>
    </row>
    <row r="78" ht="22.5" customHeight="1">
      <c r="A78" s="12">
        <v>45795.0</v>
      </c>
      <c r="B78" s="13" t="s">
        <v>8</v>
      </c>
      <c r="C78" s="13" t="s">
        <v>9</v>
      </c>
      <c r="D78" s="14">
        <v>14.0</v>
      </c>
      <c r="E78" s="13" t="s">
        <v>10</v>
      </c>
      <c r="F78" s="13" t="s">
        <v>11</v>
      </c>
      <c r="G78" s="13" t="s">
        <v>30</v>
      </c>
      <c r="H78" s="13" t="s">
        <v>13</v>
      </c>
    </row>
    <row r="79" ht="22.5" customHeight="1">
      <c r="A79" s="12">
        <v>45797.0</v>
      </c>
      <c r="B79" s="13" t="s">
        <v>14</v>
      </c>
      <c r="C79" s="13" t="s">
        <v>9</v>
      </c>
      <c r="D79" s="14">
        <v>22.0</v>
      </c>
      <c r="E79" s="13" t="s">
        <v>10</v>
      </c>
      <c r="F79" s="13" t="s">
        <v>11</v>
      </c>
      <c r="G79" s="13" t="s">
        <v>30</v>
      </c>
      <c r="H79" s="13" t="s">
        <v>16</v>
      </c>
    </row>
    <row r="80" ht="22.5" customHeight="1">
      <c r="A80" s="12">
        <v>45798.0</v>
      </c>
      <c r="B80" s="13" t="s">
        <v>19</v>
      </c>
      <c r="C80" s="13" t="s">
        <v>9</v>
      </c>
      <c r="D80" s="14">
        <v>7.0</v>
      </c>
      <c r="E80" s="13" t="s">
        <v>10</v>
      </c>
      <c r="F80" s="13" t="s">
        <v>15</v>
      </c>
      <c r="G80" s="13" t="s">
        <v>30</v>
      </c>
      <c r="H80" s="13" t="s">
        <v>18</v>
      </c>
    </row>
    <row r="81" ht="22.5" customHeight="1">
      <c r="A81" s="12">
        <v>45800.0</v>
      </c>
      <c r="B81" s="13" t="s">
        <v>8</v>
      </c>
      <c r="C81" s="13" t="s">
        <v>9</v>
      </c>
      <c r="D81" s="14">
        <v>14.0</v>
      </c>
      <c r="E81" s="13" t="s">
        <v>10</v>
      </c>
      <c r="F81" s="13" t="s">
        <v>11</v>
      </c>
      <c r="G81" s="13" t="s">
        <v>30</v>
      </c>
      <c r="H81" s="13" t="s">
        <v>20</v>
      </c>
    </row>
    <row r="82" ht="22.5" customHeight="1">
      <c r="A82" s="12">
        <v>45802.0</v>
      </c>
      <c r="B82" s="13" t="s">
        <v>26</v>
      </c>
      <c r="C82" s="13" t="s">
        <v>9</v>
      </c>
      <c r="D82" s="14">
        <v>25.0</v>
      </c>
      <c r="E82" s="13" t="s">
        <v>22</v>
      </c>
      <c r="F82" s="13" t="s">
        <v>15</v>
      </c>
      <c r="G82" s="13" t="s">
        <v>30</v>
      </c>
      <c r="H82" s="13" t="s">
        <v>13</v>
      </c>
    </row>
    <row r="83" ht="22.5" customHeight="1">
      <c r="A83" s="12">
        <v>45804.0</v>
      </c>
      <c r="B83" s="13" t="s">
        <v>17</v>
      </c>
      <c r="C83" s="13" t="s">
        <v>9</v>
      </c>
      <c r="D83" s="14">
        <v>10.0</v>
      </c>
      <c r="E83" s="13" t="s">
        <v>10</v>
      </c>
      <c r="F83" s="13" t="s">
        <v>11</v>
      </c>
      <c r="G83" s="13" t="s">
        <v>30</v>
      </c>
      <c r="H83" s="13" t="s">
        <v>16</v>
      </c>
    </row>
    <row r="84" ht="22.5" customHeight="1">
      <c r="A84" s="12">
        <v>45805.0</v>
      </c>
      <c r="B84" s="13" t="s">
        <v>8</v>
      </c>
      <c r="C84" s="13" t="s">
        <v>9</v>
      </c>
      <c r="D84" s="14">
        <v>14.0</v>
      </c>
      <c r="E84" s="13" t="s">
        <v>10</v>
      </c>
      <c r="F84" s="13" t="s">
        <v>11</v>
      </c>
      <c r="G84" s="13" t="s">
        <v>30</v>
      </c>
      <c r="H84" s="13" t="s">
        <v>18</v>
      </c>
    </row>
    <row r="85" ht="22.5" customHeight="1">
      <c r="A85" s="12">
        <v>45807.0</v>
      </c>
      <c r="B85" s="13" t="s">
        <v>8</v>
      </c>
      <c r="C85" s="13" t="s">
        <v>21</v>
      </c>
      <c r="D85" s="14">
        <v>16.0</v>
      </c>
      <c r="E85" s="13" t="s">
        <v>10</v>
      </c>
      <c r="F85" s="13" t="s">
        <v>15</v>
      </c>
      <c r="G85" s="13" t="s">
        <v>30</v>
      </c>
      <c r="H85" s="13" t="s">
        <v>20</v>
      </c>
    </row>
    <row r="86" ht="22.5" customHeight="1">
      <c r="A86" s="12">
        <v>45809.0</v>
      </c>
      <c r="B86" s="13" t="s">
        <v>19</v>
      </c>
      <c r="C86" s="13" t="s">
        <v>9</v>
      </c>
      <c r="D86" s="14">
        <v>7.0</v>
      </c>
      <c r="E86" s="13" t="s">
        <v>10</v>
      </c>
      <c r="F86" s="13" t="s">
        <v>11</v>
      </c>
      <c r="G86" s="13" t="s">
        <v>31</v>
      </c>
      <c r="H86" s="13" t="s">
        <v>13</v>
      </c>
    </row>
    <row r="87" ht="22.5" customHeight="1">
      <c r="A87" s="12">
        <v>45811.0</v>
      </c>
      <c r="B87" s="13" t="s">
        <v>8</v>
      </c>
      <c r="C87" s="13" t="s">
        <v>9</v>
      </c>
      <c r="D87" s="14">
        <v>21.0</v>
      </c>
      <c r="E87" s="13" t="s">
        <v>10</v>
      </c>
      <c r="F87" s="13" t="s">
        <v>11</v>
      </c>
      <c r="G87" s="13" t="s">
        <v>31</v>
      </c>
      <c r="H87" s="13" t="s">
        <v>16</v>
      </c>
    </row>
    <row r="88" ht="22.5" customHeight="1">
      <c r="A88" s="12">
        <v>45812.0</v>
      </c>
      <c r="B88" s="13" t="s">
        <v>17</v>
      </c>
      <c r="C88" s="13" t="s">
        <v>9</v>
      </c>
      <c r="D88" s="14">
        <v>14.0</v>
      </c>
      <c r="E88" s="13" t="s">
        <v>10</v>
      </c>
      <c r="F88" s="13" t="s">
        <v>15</v>
      </c>
      <c r="G88" s="13" t="s">
        <v>31</v>
      </c>
      <c r="H88" s="13" t="s">
        <v>18</v>
      </c>
    </row>
    <row r="89" ht="22.5" customHeight="1">
      <c r="A89" s="12">
        <v>45814.0</v>
      </c>
      <c r="B89" s="13" t="s">
        <v>14</v>
      </c>
      <c r="C89" s="13" t="s">
        <v>24</v>
      </c>
      <c r="D89" s="14">
        <v>20.0</v>
      </c>
      <c r="E89" s="13" t="s">
        <v>10</v>
      </c>
      <c r="F89" s="13" t="s">
        <v>11</v>
      </c>
      <c r="G89" s="13" t="s">
        <v>31</v>
      </c>
      <c r="H89" s="13" t="s">
        <v>20</v>
      </c>
    </row>
    <row r="90" ht="22.5" customHeight="1">
      <c r="A90" s="12">
        <v>45816.0</v>
      </c>
      <c r="B90" s="13" t="s">
        <v>8</v>
      </c>
      <c r="C90" s="13" t="s">
        <v>9</v>
      </c>
      <c r="D90" s="14">
        <v>14.0</v>
      </c>
      <c r="E90" s="13" t="s">
        <v>10</v>
      </c>
      <c r="F90" s="13" t="s">
        <v>11</v>
      </c>
      <c r="G90" s="13" t="s">
        <v>31</v>
      </c>
      <c r="H90" s="13" t="s">
        <v>13</v>
      </c>
    </row>
    <row r="91" ht="22.5" customHeight="1">
      <c r="A91" s="12">
        <v>45818.0</v>
      </c>
      <c r="B91" s="13" t="s">
        <v>19</v>
      </c>
      <c r="C91" s="13" t="s">
        <v>9</v>
      </c>
      <c r="D91" s="14">
        <v>7.0</v>
      </c>
      <c r="E91" s="13" t="s">
        <v>10</v>
      </c>
      <c r="F91" s="13" t="s">
        <v>15</v>
      </c>
      <c r="G91" s="13" t="s">
        <v>31</v>
      </c>
      <c r="H91" s="13" t="s">
        <v>16</v>
      </c>
    </row>
    <row r="92" ht="22.5" customHeight="1">
      <c r="A92" s="12">
        <v>45819.0</v>
      </c>
      <c r="B92" s="13" t="s">
        <v>17</v>
      </c>
      <c r="C92" s="13" t="s">
        <v>9</v>
      </c>
      <c r="D92" s="14">
        <v>11.0</v>
      </c>
      <c r="E92" s="13" t="s">
        <v>10</v>
      </c>
      <c r="F92" s="13" t="s">
        <v>11</v>
      </c>
      <c r="G92" s="13" t="s">
        <v>31</v>
      </c>
      <c r="H92" s="13" t="s">
        <v>18</v>
      </c>
    </row>
    <row r="93" ht="22.5" customHeight="1">
      <c r="A93" s="12">
        <v>45821.0</v>
      </c>
      <c r="B93" s="13" t="s">
        <v>8</v>
      </c>
      <c r="C93" s="13" t="s">
        <v>9</v>
      </c>
      <c r="D93" s="14">
        <v>15.0</v>
      </c>
      <c r="E93" s="13" t="s">
        <v>10</v>
      </c>
      <c r="F93" s="13" t="s">
        <v>11</v>
      </c>
      <c r="G93" s="13" t="s">
        <v>31</v>
      </c>
      <c r="H93" s="13" t="s">
        <v>20</v>
      </c>
    </row>
    <row r="94" ht="22.5" customHeight="1">
      <c r="A94" s="12">
        <v>45823.0</v>
      </c>
      <c r="B94" s="13" t="s">
        <v>23</v>
      </c>
      <c r="C94" s="13" t="s">
        <v>9</v>
      </c>
      <c r="D94" s="14">
        <v>19.0</v>
      </c>
      <c r="E94" s="13" t="s">
        <v>10</v>
      </c>
      <c r="F94" s="13" t="s">
        <v>15</v>
      </c>
      <c r="G94" s="13" t="s">
        <v>31</v>
      </c>
      <c r="H94" s="13" t="s">
        <v>13</v>
      </c>
    </row>
    <row r="95" ht="22.5" customHeight="1">
      <c r="A95" s="12">
        <v>45825.0</v>
      </c>
      <c r="B95" s="13" t="s">
        <v>8</v>
      </c>
      <c r="C95" s="13" t="s">
        <v>21</v>
      </c>
      <c r="D95" s="14">
        <v>14.0</v>
      </c>
      <c r="E95" s="13" t="s">
        <v>10</v>
      </c>
      <c r="F95" s="13" t="s">
        <v>11</v>
      </c>
      <c r="G95" s="13" t="s">
        <v>31</v>
      </c>
      <c r="H95" s="13" t="s">
        <v>16</v>
      </c>
    </row>
    <row r="96" ht="22.5" customHeight="1">
      <c r="A96" s="12">
        <v>45826.0</v>
      </c>
      <c r="B96" s="13" t="s">
        <v>17</v>
      </c>
      <c r="C96" s="13" t="s">
        <v>24</v>
      </c>
      <c r="D96" s="14">
        <v>10.0</v>
      </c>
      <c r="E96" s="13" t="s">
        <v>10</v>
      </c>
      <c r="F96" s="13" t="s">
        <v>11</v>
      </c>
      <c r="G96" s="13" t="s">
        <v>31</v>
      </c>
      <c r="H96" s="13" t="s">
        <v>18</v>
      </c>
    </row>
    <row r="97" ht="22.5" customHeight="1">
      <c r="A97" s="12">
        <v>45828.0</v>
      </c>
      <c r="B97" s="13" t="s">
        <v>14</v>
      </c>
      <c r="C97" s="13" t="s">
        <v>9</v>
      </c>
      <c r="D97" s="14">
        <v>24.0</v>
      </c>
      <c r="E97" s="13" t="s">
        <v>10</v>
      </c>
      <c r="F97" s="13" t="s">
        <v>15</v>
      </c>
      <c r="G97" s="13" t="s">
        <v>31</v>
      </c>
      <c r="H97" s="13" t="s">
        <v>20</v>
      </c>
    </row>
    <row r="98" ht="22.5" customHeight="1">
      <c r="A98" s="12">
        <v>45830.0</v>
      </c>
      <c r="B98" s="13" t="s">
        <v>8</v>
      </c>
      <c r="C98" s="13" t="s">
        <v>9</v>
      </c>
      <c r="D98" s="14">
        <v>14.0</v>
      </c>
      <c r="E98" s="13" t="s">
        <v>10</v>
      </c>
      <c r="F98" s="13" t="s">
        <v>11</v>
      </c>
      <c r="G98" s="13" t="s">
        <v>31</v>
      </c>
      <c r="H98" s="13" t="s">
        <v>13</v>
      </c>
    </row>
    <row r="99" ht="22.5" customHeight="1">
      <c r="A99" s="12">
        <v>45832.0</v>
      </c>
      <c r="B99" s="13" t="s">
        <v>19</v>
      </c>
      <c r="C99" s="13" t="s">
        <v>9</v>
      </c>
      <c r="D99" s="14">
        <v>7.0</v>
      </c>
      <c r="E99" s="13" t="s">
        <v>10</v>
      </c>
      <c r="F99" s="13" t="s">
        <v>11</v>
      </c>
      <c r="G99" s="13" t="s">
        <v>31</v>
      </c>
      <c r="H99" s="13" t="s">
        <v>16</v>
      </c>
    </row>
    <row r="100" ht="22.5" customHeight="1">
      <c r="A100" s="12">
        <v>45833.0</v>
      </c>
      <c r="B100" s="13" t="s">
        <v>26</v>
      </c>
      <c r="C100" s="13" t="s">
        <v>9</v>
      </c>
      <c r="D100" s="14">
        <v>22.0</v>
      </c>
      <c r="E100" s="13" t="s">
        <v>10</v>
      </c>
      <c r="F100" s="13" t="s">
        <v>15</v>
      </c>
      <c r="G100" s="13" t="s">
        <v>31</v>
      </c>
      <c r="H100" s="13" t="s">
        <v>18</v>
      </c>
    </row>
    <row r="101" ht="22.5" customHeight="1">
      <c r="A101" s="12">
        <v>45835.0</v>
      </c>
      <c r="B101" s="13" t="s">
        <v>8</v>
      </c>
      <c r="C101" s="13" t="s">
        <v>9</v>
      </c>
      <c r="D101" s="14">
        <v>14.0</v>
      </c>
      <c r="E101" s="13" t="s">
        <v>10</v>
      </c>
      <c r="F101" s="13" t="s">
        <v>11</v>
      </c>
      <c r="G101" s="13" t="s">
        <v>31</v>
      </c>
      <c r="H101" s="13" t="s">
        <v>20</v>
      </c>
    </row>
    <row r="102" ht="22.5" customHeight="1">
      <c r="A102" s="12">
        <v>45837.0</v>
      </c>
      <c r="B102" s="13" t="s">
        <v>17</v>
      </c>
      <c r="C102" s="13" t="s">
        <v>9</v>
      </c>
      <c r="D102" s="14">
        <v>9.0</v>
      </c>
      <c r="E102" s="13" t="s">
        <v>10</v>
      </c>
      <c r="F102" s="13" t="s">
        <v>11</v>
      </c>
      <c r="G102" s="13" t="s">
        <v>31</v>
      </c>
      <c r="H102" s="13" t="s">
        <v>13</v>
      </c>
    </row>
    <row r="103" ht="22.5" customHeight="1">
      <c r="A103" s="12">
        <v>45839.0</v>
      </c>
      <c r="B103" s="13" t="s">
        <v>8</v>
      </c>
      <c r="C103" s="13" t="s">
        <v>9</v>
      </c>
      <c r="D103" s="14">
        <v>21.0</v>
      </c>
      <c r="E103" s="13" t="s">
        <v>10</v>
      </c>
      <c r="F103" s="13" t="s">
        <v>15</v>
      </c>
      <c r="G103" s="13" t="s">
        <v>32</v>
      </c>
      <c r="H103" s="13" t="s">
        <v>16</v>
      </c>
    </row>
    <row r="104" ht="22.5" customHeight="1">
      <c r="A104" s="12">
        <v>45841.0</v>
      </c>
      <c r="B104" s="13" t="s">
        <v>14</v>
      </c>
      <c r="C104" s="13" t="s">
        <v>9</v>
      </c>
      <c r="D104" s="14">
        <v>28.0</v>
      </c>
      <c r="E104" s="13" t="s">
        <v>22</v>
      </c>
      <c r="F104" s="13" t="s">
        <v>11</v>
      </c>
      <c r="G104" s="13" t="s">
        <v>32</v>
      </c>
      <c r="H104" s="13" t="s">
        <v>33</v>
      </c>
    </row>
    <row r="105" ht="22.5" customHeight="1">
      <c r="A105" s="12">
        <v>45844.0</v>
      </c>
      <c r="B105" s="13" t="s">
        <v>19</v>
      </c>
      <c r="C105" s="13" t="s">
        <v>9</v>
      </c>
      <c r="D105" s="14">
        <v>7.0</v>
      </c>
      <c r="E105" s="13" t="s">
        <v>10</v>
      </c>
      <c r="F105" s="13" t="s">
        <v>11</v>
      </c>
      <c r="G105" s="13" t="s">
        <v>32</v>
      </c>
      <c r="H105" s="13" t="s">
        <v>13</v>
      </c>
    </row>
    <row r="106" ht="22.5" customHeight="1">
      <c r="A106" s="12">
        <v>45846.0</v>
      </c>
      <c r="B106" s="13" t="s">
        <v>17</v>
      </c>
      <c r="C106" s="13" t="s">
        <v>9</v>
      </c>
      <c r="D106" s="14">
        <v>14.0</v>
      </c>
      <c r="E106" s="13" t="s">
        <v>10</v>
      </c>
      <c r="F106" s="13" t="s">
        <v>15</v>
      </c>
      <c r="G106" s="13" t="s">
        <v>32</v>
      </c>
      <c r="H106" s="13" t="s">
        <v>16</v>
      </c>
    </row>
    <row r="107" ht="22.5" customHeight="1">
      <c r="A107" s="12">
        <v>45848.0</v>
      </c>
      <c r="B107" s="13" t="s">
        <v>8</v>
      </c>
      <c r="C107" s="13" t="s">
        <v>24</v>
      </c>
      <c r="D107" s="14">
        <v>15.0</v>
      </c>
      <c r="E107" s="13" t="s">
        <v>10</v>
      </c>
      <c r="F107" s="13" t="s">
        <v>11</v>
      </c>
      <c r="G107" s="13" t="s">
        <v>32</v>
      </c>
      <c r="H107" s="13" t="s">
        <v>33</v>
      </c>
    </row>
    <row r="108" ht="22.5" customHeight="1">
      <c r="A108" s="12">
        <v>45851.0</v>
      </c>
      <c r="B108" s="13" t="s">
        <v>8</v>
      </c>
      <c r="C108" s="13" t="s">
        <v>9</v>
      </c>
      <c r="D108" s="14">
        <v>21.0</v>
      </c>
      <c r="E108" s="13" t="s">
        <v>10</v>
      </c>
      <c r="F108" s="13" t="s">
        <v>11</v>
      </c>
      <c r="G108" s="13" t="s">
        <v>32</v>
      </c>
      <c r="H108" s="13" t="s">
        <v>13</v>
      </c>
    </row>
    <row r="109" ht="22.5" customHeight="1">
      <c r="A109" s="12">
        <v>45853.0</v>
      </c>
      <c r="B109" s="13" t="s">
        <v>17</v>
      </c>
      <c r="C109" s="13" t="s">
        <v>9</v>
      </c>
      <c r="D109" s="14">
        <v>12.0</v>
      </c>
      <c r="E109" s="13" t="s">
        <v>10</v>
      </c>
      <c r="F109" s="13" t="s">
        <v>15</v>
      </c>
      <c r="G109" s="13" t="s">
        <v>32</v>
      </c>
      <c r="H109" s="13" t="s">
        <v>16</v>
      </c>
    </row>
    <row r="110" ht="22.5" customHeight="1">
      <c r="A110" s="12">
        <v>45855.0</v>
      </c>
      <c r="B110" s="13" t="s">
        <v>23</v>
      </c>
      <c r="C110" s="13" t="s">
        <v>9</v>
      </c>
      <c r="D110" s="14">
        <v>20.0</v>
      </c>
      <c r="E110" s="13" t="s">
        <v>10</v>
      </c>
      <c r="F110" s="13" t="s">
        <v>11</v>
      </c>
      <c r="G110" s="13" t="s">
        <v>32</v>
      </c>
      <c r="H110" s="13" t="s">
        <v>33</v>
      </c>
    </row>
    <row r="111" ht="22.5" customHeight="1">
      <c r="A111" s="12">
        <v>45858.0</v>
      </c>
      <c r="B111" s="13" t="s">
        <v>8</v>
      </c>
      <c r="C111" s="13" t="s">
        <v>21</v>
      </c>
      <c r="D111" s="14">
        <v>14.0</v>
      </c>
      <c r="E111" s="13" t="s">
        <v>10</v>
      </c>
      <c r="F111" s="13" t="s">
        <v>11</v>
      </c>
      <c r="G111" s="13" t="s">
        <v>32</v>
      </c>
      <c r="H111" s="13" t="s">
        <v>13</v>
      </c>
    </row>
    <row r="112" ht="22.5" customHeight="1">
      <c r="A112" s="12">
        <v>45860.0</v>
      </c>
      <c r="B112" s="13" t="s">
        <v>19</v>
      </c>
      <c r="C112" s="13" t="s">
        <v>9</v>
      </c>
      <c r="D112" s="14">
        <v>7.0</v>
      </c>
      <c r="E112" s="13" t="s">
        <v>10</v>
      </c>
      <c r="F112" s="13" t="s">
        <v>15</v>
      </c>
      <c r="G112" s="13" t="s">
        <v>32</v>
      </c>
      <c r="H112" s="13" t="s">
        <v>16</v>
      </c>
    </row>
    <row r="113" ht="22.5" customHeight="1">
      <c r="A113" s="12">
        <v>45862.0</v>
      </c>
      <c r="B113" s="13" t="s">
        <v>8</v>
      </c>
      <c r="C113" s="13" t="s">
        <v>9</v>
      </c>
      <c r="D113" s="14">
        <v>21.0</v>
      </c>
      <c r="E113" s="13" t="s">
        <v>10</v>
      </c>
      <c r="F113" s="13" t="s">
        <v>11</v>
      </c>
      <c r="G113" s="13" t="s">
        <v>32</v>
      </c>
      <c r="H113" s="13" t="s">
        <v>33</v>
      </c>
    </row>
    <row r="114" ht="22.5" customHeight="1">
      <c r="A114" s="12">
        <v>45865.0</v>
      </c>
      <c r="B114" s="13" t="s">
        <v>17</v>
      </c>
      <c r="C114" s="13" t="s">
        <v>9</v>
      </c>
      <c r="D114" s="14">
        <v>10.0</v>
      </c>
      <c r="E114" s="13" t="s">
        <v>10</v>
      </c>
      <c r="F114" s="13" t="s">
        <v>11</v>
      </c>
      <c r="G114" s="13" t="s">
        <v>32</v>
      </c>
      <c r="H114" s="13" t="s">
        <v>13</v>
      </c>
    </row>
    <row r="115" ht="22.5" customHeight="1">
      <c r="A115" s="12">
        <v>45867.0</v>
      </c>
      <c r="B115" s="13" t="s">
        <v>14</v>
      </c>
      <c r="C115" s="13" t="s">
        <v>9</v>
      </c>
      <c r="D115" s="14">
        <v>25.0</v>
      </c>
      <c r="E115" s="13" t="s">
        <v>10</v>
      </c>
      <c r="F115" s="13" t="s">
        <v>15</v>
      </c>
      <c r="G115" s="13" t="s">
        <v>32</v>
      </c>
      <c r="H115" s="13" t="s">
        <v>16</v>
      </c>
    </row>
    <row r="116" ht="22.5" customHeight="1">
      <c r="A116" s="12">
        <v>45869.0</v>
      </c>
      <c r="B116" s="13" t="s">
        <v>8</v>
      </c>
      <c r="C116" s="13" t="s">
        <v>9</v>
      </c>
      <c r="D116" s="14">
        <v>14.0</v>
      </c>
      <c r="E116" s="13" t="s">
        <v>10</v>
      </c>
      <c r="F116" s="13" t="s">
        <v>11</v>
      </c>
      <c r="G116" s="13" t="s">
        <v>32</v>
      </c>
      <c r="H116" s="13" t="s">
        <v>33</v>
      </c>
    </row>
    <row r="117" ht="22.5" customHeight="1">
      <c r="A117" s="12">
        <v>45872.0</v>
      </c>
      <c r="B117" s="13" t="s">
        <v>19</v>
      </c>
      <c r="C117" s="13" t="s">
        <v>9</v>
      </c>
      <c r="D117" s="14">
        <v>7.0</v>
      </c>
      <c r="E117" s="13" t="s">
        <v>10</v>
      </c>
      <c r="F117" s="13" t="s">
        <v>11</v>
      </c>
      <c r="G117" s="13" t="s">
        <v>34</v>
      </c>
      <c r="H117" s="13" t="s">
        <v>13</v>
      </c>
    </row>
    <row r="118" ht="22.5" customHeight="1">
      <c r="A118" s="12">
        <v>45874.0</v>
      </c>
      <c r="B118" s="13" t="s">
        <v>8</v>
      </c>
      <c r="C118" s="13" t="s">
        <v>9</v>
      </c>
      <c r="D118" s="14">
        <v>28.0</v>
      </c>
      <c r="E118" s="13" t="s">
        <v>22</v>
      </c>
      <c r="F118" s="13" t="s">
        <v>15</v>
      </c>
      <c r="G118" s="13" t="s">
        <v>34</v>
      </c>
      <c r="H118" s="13" t="s">
        <v>16</v>
      </c>
    </row>
    <row r="119" ht="22.5" customHeight="1">
      <c r="A119" s="12">
        <v>45876.0</v>
      </c>
      <c r="B119" s="13" t="s">
        <v>17</v>
      </c>
      <c r="C119" s="13" t="s">
        <v>24</v>
      </c>
      <c r="D119" s="14">
        <v>14.0</v>
      </c>
      <c r="E119" s="13" t="s">
        <v>10</v>
      </c>
      <c r="F119" s="13" t="s">
        <v>11</v>
      </c>
      <c r="G119" s="13" t="s">
        <v>34</v>
      </c>
      <c r="H119" s="13" t="s">
        <v>33</v>
      </c>
    </row>
    <row r="120" ht="22.5" customHeight="1">
      <c r="A120" s="12">
        <v>45879.0</v>
      </c>
      <c r="B120" s="13" t="s">
        <v>8</v>
      </c>
      <c r="C120" s="13" t="s">
        <v>9</v>
      </c>
      <c r="D120" s="14">
        <v>21.0</v>
      </c>
      <c r="E120" s="13" t="s">
        <v>10</v>
      </c>
      <c r="F120" s="13" t="s">
        <v>11</v>
      </c>
      <c r="G120" s="13" t="s">
        <v>34</v>
      </c>
      <c r="H120" s="13" t="s">
        <v>13</v>
      </c>
    </row>
    <row r="121" ht="22.5" customHeight="1">
      <c r="A121" s="12">
        <v>45881.0</v>
      </c>
      <c r="B121" s="13" t="s">
        <v>14</v>
      </c>
      <c r="C121" s="13" t="s">
        <v>9</v>
      </c>
      <c r="D121" s="14">
        <v>23.0</v>
      </c>
      <c r="E121" s="13" t="s">
        <v>10</v>
      </c>
      <c r="F121" s="13" t="s">
        <v>15</v>
      </c>
      <c r="G121" s="13" t="s">
        <v>34</v>
      </c>
      <c r="H121" s="13" t="s">
        <v>16</v>
      </c>
    </row>
    <row r="122" ht="22.5" customHeight="1">
      <c r="A122" s="12">
        <v>45883.0</v>
      </c>
      <c r="B122" s="13" t="s">
        <v>17</v>
      </c>
      <c r="C122" s="13" t="s">
        <v>9</v>
      </c>
      <c r="D122" s="14">
        <v>11.0</v>
      </c>
      <c r="E122" s="13" t="s">
        <v>10</v>
      </c>
      <c r="F122" s="13" t="s">
        <v>11</v>
      </c>
      <c r="G122" s="13" t="s">
        <v>34</v>
      </c>
      <c r="H122" s="13" t="s">
        <v>33</v>
      </c>
    </row>
    <row r="123" ht="22.5" customHeight="1">
      <c r="A123" s="12">
        <v>45886.0</v>
      </c>
      <c r="B123" s="13" t="s">
        <v>8</v>
      </c>
      <c r="C123" s="13" t="s">
        <v>9</v>
      </c>
      <c r="D123" s="14">
        <v>14.0</v>
      </c>
      <c r="E123" s="13" t="s">
        <v>10</v>
      </c>
      <c r="F123" s="13" t="s">
        <v>11</v>
      </c>
      <c r="G123" s="13" t="s">
        <v>34</v>
      </c>
      <c r="H123" s="13" t="s">
        <v>13</v>
      </c>
    </row>
    <row r="124" ht="22.5" customHeight="1">
      <c r="A124" s="12">
        <v>45888.0</v>
      </c>
      <c r="B124" s="13" t="s">
        <v>19</v>
      </c>
      <c r="C124" s="13" t="s">
        <v>9</v>
      </c>
      <c r="D124" s="14">
        <v>7.0</v>
      </c>
      <c r="E124" s="13" t="s">
        <v>10</v>
      </c>
      <c r="F124" s="13" t="s">
        <v>15</v>
      </c>
      <c r="G124" s="13" t="s">
        <v>34</v>
      </c>
      <c r="H124" s="13" t="s">
        <v>16</v>
      </c>
    </row>
    <row r="125" ht="22.5" customHeight="1">
      <c r="A125" s="12">
        <v>45890.0</v>
      </c>
      <c r="B125" s="13" t="s">
        <v>26</v>
      </c>
      <c r="C125" s="13" t="s">
        <v>21</v>
      </c>
      <c r="D125" s="14">
        <v>26.0</v>
      </c>
      <c r="E125" s="13" t="s">
        <v>10</v>
      </c>
      <c r="F125" s="13" t="s">
        <v>11</v>
      </c>
      <c r="G125" s="13" t="s">
        <v>34</v>
      </c>
      <c r="H125" s="13" t="s">
        <v>33</v>
      </c>
    </row>
    <row r="126" ht="22.5" customHeight="1">
      <c r="A126" s="12">
        <v>45893.0</v>
      </c>
      <c r="B126" s="13" t="s">
        <v>8</v>
      </c>
      <c r="C126" s="13" t="s">
        <v>9</v>
      </c>
      <c r="D126" s="14">
        <v>21.0</v>
      </c>
      <c r="E126" s="13" t="s">
        <v>10</v>
      </c>
      <c r="F126" s="13" t="s">
        <v>11</v>
      </c>
      <c r="G126" s="13" t="s">
        <v>34</v>
      </c>
      <c r="H126" s="13" t="s">
        <v>13</v>
      </c>
    </row>
    <row r="127" ht="22.5" customHeight="1">
      <c r="A127" s="12">
        <v>45895.0</v>
      </c>
      <c r="B127" s="13" t="s">
        <v>17</v>
      </c>
      <c r="C127" s="13" t="s">
        <v>9</v>
      </c>
      <c r="D127" s="14">
        <v>10.0</v>
      </c>
      <c r="E127" s="13" t="s">
        <v>10</v>
      </c>
      <c r="F127" s="13" t="s">
        <v>15</v>
      </c>
      <c r="G127" s="13" t="s">
        <v>34</v>
      </c>
      <c r="H127" s="13" t="s">
        <v>16</v>
      </c>
    </row>
    <row r="128" ht="22.5" customHeight="1">
      <c r="A128" s="12">
        <v>45897.0</v>
      </c>
      <c r="B128" s="13" t="s">
        <v>8</v>
      </c>
      <c r="C128" s="13" t="s">
        <v>24</v>
      </c>
      <c r="D128" s="14">
        <v>14.0</v>
      </c>
      <c r="E128" s="13" t="s">
        <v>10</v>
      </c>
      <c r="F128" s="13" t="s">
        <v>11</v>
      </c>
      <c r="G128" s="13" t="s">
        <v>34</v>
      </c>
      <c r="H128" s="13" t="s">
        <v>33</v>
      </c>
    </row>
    <row r="129" ht="22.5" customHeight="1">
      <c r="A129" s="12">
        <v>45900.0</v>
      </c>
      <c r="B129" s="13" t="s">
        <v>23</v>
      </c>
      <c r="C129" s="13" t="s">
        <v>9</v>
      </c>
      <c r="D129" s="14">
        <v>19.0</v>
      </c>
      <c r="E129" s="13" t="s">
        <v>10</v>
      </c>
      <c r="F129" s="13" t="s">
        <v>11</v>
      </c>
      <c r="G129" s="13" t="s">
        <v>34</v>
      </c>
      <c r="H129" s="13" t="s">
        <v>13</v>
      </c>
    </row>
    <row r="130" ht="22.5" customHeight="1">
      <c r="A130" s="12">
        <v>45902.0</v>
      </c>
      <c r="B130" s="13" t="s">
        <v>8</v>
      </c>
      <c r="C130" s="13" t="s">
        <v>9</v>
      </c>
      <c r="D130" s="14">
        <v>14.0</v>
      </c>
      <c r="E130" s="13" t="s">
        <v>10</v>
      </c>
      <c r="F130" s="13" t="s">
        <v>15</v>
      </c>
      <c r="G130" s="13" t="s">
        <v>35</v>
      </c>
      <c r="H130" s="13" t="s">
        <v>16</v>
      </c>
    </row>
    <row r="131" ht="22.5" customHeight="1">
      <c r="A131" s="12">
        <v>45903.0</v>
      </c>
      <c r="B131" s="13" t="s">
        <v>17</v>
      </c>
      <c r="C131" s="13" t="s">
        <v>9</v>
      </c>
      <c r="D131" s="14">
        <v>9.0</v>
      </c>
      <c r="E131" s="13" t="s">
        <v>10</v>
      </c>
      <c r="F131" s="13" t="s">
        <v>11</v>
      </c>
      <c r="G131" s="13" t="s">
        <v>35</v>
      </c>
      <c r="H131" s="13" t="s">
        <v>18</v>
      </c>
    </row>
    <row r="132" ht="22.5" customHeight="1">
      <c r="A132" s="12">
        <v>45905.0</v>
      </c>
      <c r="B132" s="13" t="s">
        <v>14</v>
      </c>
      <c r="C132" s="13" t="s">
        <v>9</v>
      </c>
      <c r="D132" s="14">
        <v>21.0</v>
      </c>
      <c r="E132" s="13" t="s">
        <v>10</v>
      </c>
      <c r="F132" s="13" t="s">
        <v>11</v>
      </c>
      <c r="G132" s="13" t="s">
        <v>35</v>
      </c>
      <c r="H132" s="13" t="s">
        <v>20</v>
      </c>
    </row>
    <row r="133" ht="22.5" customHeight="1">
      <c r="A133" s="12">
        <v>45907.0</v>
      </c>
      <c r="B133" s="13" t="s">
        <v>8</v>
      </c>
      <c r="C133" s="13" t="s">
        <v>21</v>
      </c>
      <c r="D133" s="14">
        <v>14.0</v>
      </c>
      <c r="E133" s="13" t="s">
        <v>10</v>
      </c>
      <c r="F133" s="13" t="s">
        <v>15</v>
      </c>
      <c r="G133" s="13" t="s">
        <v>35</v>
      </c>
      <c r="H133" s="13" t="s">
        <v>13</v>
      </c>
    </row>
    <row r="134" ht="22.5" customHeight="1">
      <c r="A134" s="12">
        <v>45909.0</v>
      </c>
      <c r="B134" s="13" t="s">
        <v>19</v>
      </c>
      <c r="C134" s="13" t="s">
        <v>9</v>
      </c>
      <c r="D134" s="14">
        <v>7.0</v>
      </c>
      <c r="E134" s="13" t="s">
        <v>10</v>
      </c>
      <c r="F134" s="13" t="s">
        <v>11</v>
      </c>
      <c r="G134" s="13" t="s">
        <v>35</v>
      </c>
      <c r="H134" s="13" t="s">
        <v>16</v>
      </c>
    </row>
    <row r="135" ht="22.5" customHeight="1">
      <c r="A135" s="12">
        <v>45910.0</v>
      </c>
      <c r="B135" s="13" t="s">
        <v>17</v>
      </c>
      <c r="C135" s="13" t="s">
        <v>24</v>
      </c>
      <c r="D135" s="14">
        <v>12.0</v>
      </c>
      <c r="E135" s="13" t="s">
        <v>10</v>
      </c>
      <c r="F135" s="13" t="s">
        <v>11</v>
      </c>
      <c r="G135" s="13" t="s">
        <v>35</v>
      </c>
      <c r="H135" s="13" t="s">
        <v>18</v>
      </c>
    </row>
    <row r="136" ht="22.5" customHeight="1">
      <c r="A136" s="12">
        <v>45912.0</v>
      </c>
      <c r="B136" s="13" t="s">
        <v>8</v>
      </c>
      <c r="C136" s="13" t="s">
        <v>9</v>
      </c>
      <c r="D136" s="14">
        <v>14.0</v>
      </c>
      <c r="E136" s="13" t="s">
        <v>10</v>
      </c>
      <c r="F136" s="13" t="s">
        <v>15</v>
      </c>
      <c r="G136" s="13" t="s">
        <v>35</v>
      </c>
      <c r="H136" s="13" t="s">
        <v>20</v>
      </c>
    </row>
    <row r="137" ht="22.5" customHeight="1">
      <c r="A137" s="12">
        <v>45914.0</v>
      </c>
      <c r="B137" s="13" t="s">
        <v>8</v>
      </c>
      <c r="C137" s="13" t="s">
        <v>9</v>
      </c>
      <c r="D137" s="14">
        <v>16.0</v>
      </c>
      <c r="E137" s="13" t="s">
        <v>22</v>
      </c>
      <c r="F137" s="13" t="s">
        <v>11</v>
      </c>
      <c r="G137" s="13" t="s">
        <v>35</v>
      </c>
      <c r="H137" s="13" t="s">
        <v>13</v>
      </c>
    </row>
    <row r="138" ht="22.5" customHeight="1">
      <c r="A138" s="12">
        <v>45916.0</v>
      </c>
      <c r="B138" s="13" t="s">
        <v>23</v>
      </c>
      <c r="C138" s="13" t="s">
        <v>9</v>
      </c>
      <c r="D138" s="14">
        <v>18.0</v>
      </c>
      <c r="E138" s="13" t="s">
        <v>10</v>
      </c>
      <c r="F138" s="13" t="s">
        <v>15</v>
      </c>
      <c r="G138" s="13" t="s">
        <v>35</v>
      </c>
      <c r="H138" s="13" t="s">
        <v>16</v>
      </c>
    </row>
    <row r="139" ht="22.5" customHeight="1">
      <c r="A139" s="12">
        <v>45917.0</v>
      </c>
      <c r="B139" s="13" t="s">
        <v>17</v>
      </c>
      <c r="C139" s="13" t="s">
        <v>9</v>
      </c>
      <c r="D139" s="14">
        <v>10.0</v>
      </c>
      <c r="E139" s="13" t="s">
        <v>10</v>
      </c>
      <c r="F139" s="13" t="s">
        <v>11</v>
      </c>
      <c r="G139" s="13" t="s">
        <v>35</v>
      </c>
      <c r="H139" s="13" t="s">
        <v>18</v>
      </c>
    </row>
    <row r="140" ht="22.5" customHeight="1">
      <c r="A140" s="12">
        <v>45919.0</v>
      </c>
      <c r="B140" s="13" t="s">
        <v>14</v>
      </c>
      <c r="C140" s="13" t="s">
        <v>9</v>
      </c>
      <c r="D140" s="14">
        <v>22.0</v>
      </c>
      <c r="E140" s="13" t="s">
        <v>10</v>
      </c>
      <c r="F140" s="13" t="s">
        <v>11</v>
      </c>
      <c r="G140" s="13" t="s">
        <v>35</v>
      </c>
      <c r="H140" s="13" t="s">
        <v>20</v>
      </c>
    </row>
    <row r="141" ht="22.5" customHeight="1">
      <c r="A141" s="12">
        <v>45921.0</v>
      </c>
      <c r="B141" s="13" t="s">
        <v>8</v>
      </c>
      <c r="C141" s="13" t="s">
        <v>9</v>
      </c>
      <c r="D141" s="14">
        <v>14.0</v>
      </c>
      <c r="E141" s="13" t="s">
        <v>10</v>
      </c>
      <c r="F141" s="13" t="s">
        <v>15</v>
      </c>
      <c r="G141" s="13" t="s">
        <v>35</v>
      </c>
      <c r="H141" s="13" t="s">
        <v>13</v>
      </c>
    </row>
    <row r="142" ht="22.5" customHeight="1">
      <c r="A142" s="12">
        <v>45923.0</v>
      </c>
      <c r="B142" s="13" t="s">
        <v>19</v>
      </c>
      <c r="C142" s="13" t="s">
        <v>9</v>
      </c>
      <c r="D142" s="14">
        <v>7.0</v>
      </c>
      <c r="E142" s="13" t="s">
        <v>10</v>
      </c>
      <c r="F142" s="13" t="s">
        <v>11</v>
      </c>
      <c r="G142" s="13" t="s">
        <v>35</v>
      </c>
      <c r="H142" s="13" t="s">
        <v>16</v>
      </c>
    </row>
    <row r="143" ht="22.5" customHeight="1">
      <c r="A143" s="12">
        <v>45924.0</v>
      </c>
      <c r="B143" s="13" t="s">
        <v>8</v>
      </c>
      <c r="C143" s="13" t="s">
        <v>24</v>
      </c>
      <c r="D143" s="14">
        <v>14.0</v>
      </c>
      <c r="E143" s="13" t="s">
        <v>10</v>
      </c>
      <c r="F143" s="13" t="s">
        <v>11</v>
      </c>
      <c r="G143" s="13" t="s">
        <v>35</v>
      </c>
      <c r="H143" s="13" t="s">
        <v>18</v>
      </c>
    </row>
    <row r="144" ht="22.5" customHeight="1">
      <c r="A144" s="12">
        <v>45926.0</v>
      </c>
      <c r="B144" s="13" t="s">
        <v>26</v>
      </c>
      <c r="C144" s="13" t="s">
        <v>9</v>
      </c>
      <c r="D144" s="14">
        <v>24.0</v>
      </c>
      <c r="E144" s="13" t="s">
        <v>10</v>
      </c>
      <c r="F144" s="13" t="s">
        <v>15</v>
      </c>
      <c r="G144" s="13" t="s">
        <v>35</v>
      </c>
      <c r="H144" s="13" t="s">
        <v>20</v>
      </c>
    </row>
    <row r="145" ht="22.5" customHeight="1">
      <c r="A145" s="12">
        <v>45928.0</v>
      </c>
      <c r="B145" s="13" t="s">
        <v>17</v>
      </c>
      <c r="C145" s="13" t="s">
        <v>9</v>
      </c>
      <c r="D145" s="14">
        <v>9.0</v>
      </c>
      <c r="E145" s="13" t="s">
        <v>10</v>
      </c>
      <c r="F145" s="13" t="s">
        <v>11</v>
      </c>
      <c r="G145" s="13" t="s">
        <v>35</v>
      </c>
      <c r="H145" s="13" t="s">
        <v>13</v>
      </c>
    </row>
    <row r="146" ht="22.5" customHeight="1">
      <c r="A146" s="12">
        <v>45930.0</v>
      </c>
      <c r="B146" s="13" t="s">
        <v>8</v>
      </c>
      <c r="C146" s="13" t="s">
        <v>9</v>
      </c>
      <c r="D146" s="14">
        <v>14.0</v>
      </c>
      <c r="E146" s="13" t="s">
        <v>10</v>
      </c>
      <c r="F146" s="13" t="s">
        <v>11</v>
      </c>
      <c r="G146" s="13" t="s">
        <v>35</v>
      </c>
      <c r="H146" s="13" t="s">
        <v>16</v>
      </c>
    </row>
    <row r="147" ht="22.5" customHeight="1">
      <c r="A147" s="12">
        <v>45931.0</v>
      </c>
      <c r="B147" s="13" t="s">
        <v>14</v>
      </c>
      <c r="C147" s="13" t="s">
        <v>9</v>
      </c>
      <c r="D147" s="14">
        <v>21.0</v>
      </c>
      <c r="E147" s="13" t="s">
        <v>10</v>
      </c>
      <c r="F147" s="13" t="s">
        <v>15</v>
      </c>
      <c r="G147" s="13" t="s">
        <v>36</v>
      </c>
      <c r="H147" s="13" t="s">
        <v>18</v>
      </c>
    </row>
    <row r="148" ht="22.5" customHeight="1">
      <c r="A148" s="12">
        <v>45933.0</v>
      </c>
      <c r="B148" s="13" t="s">
        <v>8</v>
      </c>
      <c r="C148" s="13" t="s">
        <v>21</v>
      </c>
      <c r="D148" s="14">
        <v>14.0</v>
      </c>
      <c r="E148" s="13" t="s">
        <v>10</v>
      </c>
      <c r="F148" s="13" t="s">
        <v>11</v>
      </c>
      <c r="G148" s="13" t="s">
        <v>36</v>
      </c>
      <c r="H148" s="13" t="s">
        <v>20</v>
      </c>
    </row>
    <row r="149" ht="22.5" customHeight="1">
      <c r="A149" s="12">
        <v>45935.0</v>
      </c>
      <c r="B149" s="13" t="s">
        <v>19</v>
      </c>
      <c r="C149" s="13" t="s">
        <v>9</v>
      </c>
      <c r="D149" s="14">
        <v>7.0</v>
      </c>
      <c r="E149" s="13" t="s">
        <v>10</v>
      </c>
      <c r="F149" s="13" t="s">
        <v>11</v>
      </c>
      <c r="G149" s="13" t="s">
        <v>36</v>
      </c>
      <c r="H149" s="13" t="s">
        <v>13</v>
      </c>
    </row>
    <row r="150" ht="22.5" customHeight="1">
      <c r="A150" s="12">
        <v>45937.0</v>
      </c>
      <c r="B150" s="13" t="s">
        <v>17</v>
      </c>
      <c r="C150" s="13" t="s">
        <v>9</v>
      </c>
      <c r="D150" s="14">
        <v>11.0</v>
      </c>
      <c r="E150" s="13" t="s">
        <v>10</v>
      </c>
      <c r="F150" s="13" t="s">
        <v>15</v>
      </c>
      <c r="G150" s="13" t="s">
        <v>36</v>
      </c>
      <c r="H150" s="13" t="s">
        <v>16</v>
      </c>
    </row>
    <row r="151" ht="22.5" customHeight="1">
      <c r="A151" s="12">
        <v>45938.0</v>
      </c>
      <c r="B151" s="13" t="s">
        <v>8</v>
      </c>
      <c r="C151" s="13" t="s">
        <v>9</v>
      </c>
      <c r="D151" s="14">
        <v>14.0</v>
      </c>
      <c r="E151" s="13" t="s">
        <v>10</v>
      </c>
      <c r="F151" s="13" t="s">
        <v>11</v>
      </c>
      <c r="G151" s="13" t="s">
        <v>36</v>
      </c>
      <c r="H151" s="13" t="s">
        <v>18</v>
      </c>
    </row>
    <row r="152" ht="22.5" customHeight="1">
      <c r="A152" s="12">
        <v>45940.0</v>
      </c>
      <c r="B152" s="13" t="s">
        <v>8</v>
      </c>
      <c r="C152" s="13" t="s">
        <v>9</v>
      </c>
      <c r="D152" s="14">
        <v>15.0</v>
      </c>
      <c r="E152" s="13" t="s">
        <v>10</v>
      </c>
      <c r="F152" s="13" t="s">
        <v>11</v>
      </c>
      <c r="G152" s="13" t="s">
        <v>36</v>
      </c>
      <c r="H152" s="13" t="s">
        <v>20</v>
      </c>
    </row>
    <row r="153" ht="22.5" customHeight="1">
      <c r="A153" s="12">
        <v>45942.0</v>
      </c>
      <c r="B153" s="13" t="s">
        <v>23</v>
      </c>
      <c r="C153" s="13" t="s">
        <v>9</v>
      </c>
      <c r="D153" s="14">
        <v>20.0</v>
      </c>
      <c r="E153" s="13" t="s">
        <v>10</v>
      </c>
      <c r="F153" s="13" t="s">
        <v>15</v>
      </c>
      <c r="G153" s="13" t="s">
        <v>36</v>
      </c>
      <c r="H153" s="13" t="s">
        <v>13</v>
      </c>
    </row>
    <row r="154" ht="22.5" customHeight="1">
      <c r="A154" s="12">
        <v>45944.0</v>
      </c>
      <c r="B154" s="13" t="s">
        <v>17</v>
      </c>
      <c r="C154" s="13" t="s">
        <v>24</v>
      </c>
      <c r="D154" s="14">
        <v>10.0</v>
      </c>
      <c r="E154" s="13" t="s">
        <v>10</v>
      </c>
      <c r="F154" s="13" t="s">
        <v>11</v>
      </c>
      <c r="G154" s="13" t="s">
        <v>36</v>
      </c>
      <c r="H154" s="13" t="s">
        <v>16</v>
      </c>
    </row>
    <row r="155" ht="22.5" customHeight="1">
      <c r="A155" s="12">
        <v>45945.0</v>
      </c>
      <c r="B155" s="13" t="s">
        <v>14</v>
      </c>
      <c r="C155" s="13" t="s">
        <v>9</v>
      </c>
      <c r="D155" s="14">
        <v>23.0</v>
      </c>
      <c r="E155" s="13" t="s">
        <v>10</v>
      </c>
      <c r="F155" s="13" t="s">
        <v>11</v>
      </c>
      <c r="G155" s="13" t="s">
        <v>36</v>
      </c>
      <c r="H155" s="13" t="s">
        <v>18</v>
      </c>
    </row>
    <row r="156" ht="22.5" customHeight="1">
      <c r="A156" s="12">
        <v>45947.0</v>
      </c>
      <c r="B156" s="13" t="s">
        <v>8</v>
      </c>
      <c r="C156" s="13" t="s">
        <v>9</v>
      </c>
      <c r="D156" s="14">
        <v>14.0</v>
      </c>
      <c r="E156" s="13" t="s">
        <v>10</v>
      </c>
      <c r="F156" s="13" t="s">
        <v>15</v>
      </c>
      <c r="G156" s="13" t="s">
        <v>36</v>
      </c>
      <c r="H156" s="13" t="s">
        <v>20</v>
      </c>
    </row>
    <row r="157" ht="22.5" customHeight="1">
      <c r="A157" s="12">
        <v>45949.0</v>
      </c>
      <c r="B157" s="13" t="s">
        <v>19</v>
      </c>
      <c r="C157" s="13" t="s">
        <v>9</v>
      </c>
      <c r="D157" s="14">
        <v>7.0</v>
      </c>
      <c r="E157" s="13" t="s">
        <v>10</v>
      </c>
      <c r="F157" s="13" t="s">
        <v>11</v>
      </c>
      <c r="G157" s="13" t="s">
        <v>36</v>
      </c>
      <c r="H157" s="13" t="s">
        <v>13</v>
      </c>
    </row>
    <row r="158" ht="22.5" customHeight="1">
      <c r="A158" s="12">
        <v>45951.0</v>
      </c>
      <c r="B158" s="13" t="s">
        <v>8</v>
      </c>
      <c r="C158" s="13" t="s">
        <v>9</v>
      </c>
      <c r="D158" s="14">
        <v>14.0</v>
      </c>
      <c r="E158" s="13" t="s">
        <v>10</v>
      </c>
      <c r="F158" s="13" t="s">
        <v>11</v>
      </c>
      <c r="G158" s="13" t="s">
        <v>36</v>
      </c>
      <c r="H158" s="13" t="s">
        <v>16</v>
      </c>
    </row>
    <row r="159" ht="22.5" customHeight="1">
      <c r="A159" s="12">
        <v>45952.0</v>
      </c>
      <c r="B159" s="13" t="s">
        <v>17</v>
      </c>
      <c r="C159" s="13" t="s">
        <v>9</v>
      </c>
      <c r="D159" s="14">
        <v>9.0</v>
      </c>
      <c r="E159" s="13" t="s">
        <v>10</v>
      </c>
      <c r="F159" s="13" t="s">
        <v>15</v>
      </c>
      <c r="G159" s="13" t="s">
        <v>36</v>
      </c>
      <c r="H159" s="13" t="s">
        <v>18</v>
      </c>
    </row>
    <row r="160" ht="22.5" customHeight="1">
      <c r="A160" s="12">
        <v>45954.0</v>
      </c>
      <c r="B160" s="13" t="s">
        <v>26</v>
      </c>
      <c r="C160" s="13" t="s">
        <v>21</v>
      </c>
      <c r="D160" s="14">
        <v>25.0</v>
      </c>
      <c r="E160" s="13" t="s">
        <v>10</v>
      </c>
      <c r="F160" s="13" t="s">
        <v>11</v>
      </c>
      <c r="G160" s="13" t="s">
        <v>36</v>
      </c>
      <c r="H160" s="13" t="s">
        <v>20</v>
      </c>
    </row>
    <row r="161" ht="22.5" customHeight="1">
      <c r="A161" s="12">
        <v>45956.0</v>
      </c>
      <c r="B161" s="13" t="s">
        <v>8</v>
      </c>
      <c r="C161" s="13" t="s">
        <v>9</v>
      </c>
      <c r="D161" s="14">
        <v>14.0</v>
      </c>
      <c r="E161" s="13" t="s">
        <v>10</v>
      </c>
      <c r="F161" s="13" t="s">
        <v>11</v>
      </c>
      <c r="G161" s="13" t="s">
        <v>36</v>
      </c>
      <c r="H161" s="13" t="s">
        <v>13</v>
      </c>
    </row>
    <row r="162" ht="22.5" customHeight="1">
      <c r="A162" s="12">
        <v>45958.0</v>
      </c>
      <c r="B162" s="13" t="s">
        <v>8</v>
      </c>
      <c r="C162" s="13" t="s">
        <v>24</v>
      </c>
      <c r="D162" s="14">
        <v>16.0</v>
      </c>
      <c r="E162" s="13" t="s">
        <v>10</v>
      </c>
      <c r="F162" s="13" t="s">
        <v>15</v>
      </c>
      <c r="G162" s="13" t="s">
        <v>36</v>
      </c>
      <c r="H162" s="13" t="s">
        <v>16</v>
      </c>
    </row>
    <row r="163" ht="22.5" customHeight="1">
      <c r="A163" s="12">
        <v>45959.0</v>
      </c>
      <c r="B163" s="13" t="s">
        <v>14</v>
      </c>
      <c r="C163" s="13" t="s">
        <v>9</v>
      </c>
      <c r="D163" s="14">
        <v>21.0</v>
      </c>
      <c r="E163" s="13" t="s">
        <v>10</v>
      </c>
      <c r="F163" s="13" t="s">
        <v>11</v>
      </c>
      <c r="G163" s="13" t="s">
        <v>36</v>
      </c>
      <c r="H163" s="13" t="s">
        <v>18</v>
      </c>
    </row>
    <row r="164" ht="22.5" customHeight="1">
      <c r="A164" s="12">
        <v>45961.0</v>
      </c>
      <c r="B164" s="13" t="s">
        <v>17</v>
      </c>
      <c r="C164" s="13" t="s">
        <v>9</v>
      </c>
      <c r="D164" s="14">
        <v>10.0</v>
      </c>
      <c r="E164" s="13" t="s">
        <v>10</v>
      </c>
      <c r="F164" s="13" t="s">
        <v>11</v>
      </c>
      <c r="G164" s="13" t="s">
        <v>36</v>
      </c>
      <c r="H164" s="13" t="s">
        <v>20</v>
      </c>
    </row>
    <row r="165" ht="22.5" customHeight="1">
      <c r="A165" s="12">
        <v>45963.0</v>
      </c>
      <c r="B165" s="13" t="s">
        <v>8</v>
      </c>
      <c r="C165" s="13" t="s">
        <v>9</v>
      </c>
      <c r="D165" s="14">
        <v>14.0</v>
      </c>
      <c r="E165" s="13" t="s">
        <v>10</v>
      </c>
      <c r="F165" s="13" t="s">
        <v>15</v>
      </c>
      <c r="G165" s="13" t="s">
        <v>37</v>
      </c>
      <c r="H165" s="13" t="s">
        <v>13</v>
      </c>
    </row>
    <row r="166" ht="22.5" customHeight="1">
      <c r="A166" s="12">
        <v>45965.0</v>
      </c>
      <c r="B166" s="13" t="s">
        <v>19</v>
      </c>
      <c r="C166" s="13" t="s">
        <v>9</v>
      </c>
      <c r="D166" s="14">
        <v>7.0</v>
      </c>
      <c r="E166" s="13" t="s">
        <v>10</v>
      </c>
      <c r="F166" s="13" t="s">
        <v>11</v>
      </c>
      <c r="G166" s="13" t="s">
        <v>37</v>
      </c>
      <c r="H166" s="13" t="s">
        <v>16</v>
      </c>
    </row>
    <row r="167" ht="22.5" customHeight="1">
      <c r="A167" s="12">
        <v>45966.0</v>
      </c>
      <c r="B167" s="13" t="s">
        <v>8</v>
      </c>
      <c r="C167" s="13" t="s">
        <v>21</v>
      </c>
      <c r="D167" s="14">
        <v>14.0</v>
      </c>
      <c r="E167" s="13" t="s">
        <v>10</v>
      </c>
      <c r="F167" s="13" t="s">
        <v>11</v>
      </c>
      <c r="G167" s="13" t="s">
        <v>37</v>
      </c>
      <c r="H167" s="13" t="s">
        <v>18</v>
      </c>
    </row>
    <row r="168" ht="22.5" customHeight="1">
      <c r="A168" s="12">
        <v>45968.0</v>
      </c>
      <c r="B168" s="13" t="s">
        <v>17</v>
      </c>
      <c r="C168" s="13" t="s">
        <v>9</v>
      </c>
      <c r="D168" s="14">
        <v>12.0</v>
      </c>
      <c r="E168" s="13" t="s">
        <v>10</v>
      </c>
      <c r="F168" s="13" t="s">
        <v>15</v>
      </c>
      <c r="G168" s="13" t="s">
        <v>37</v>
      </c>
      <c r="H168" s="13" t="s">
        <v>20</v>
      </c>
    </row>
    <row r="169" ht="22.5" customHeight="1">
      <c r="A169" s="12">
        <v>45970.0</v>
      </c>
      <c r="B169" s="13" t="s">
        <v>14</v>
      </c>
      <c r="C169" s="13" t="s">
        <v>9</v>
      </c>
      <c r="D169" s="14">
        <v>22.0</v>
      </c>
      <c r="E169" s="13" t="s">
        <v>10</v>
      </c>
      <c r="F169" s="13" t="s">
        <v>11</v>
      </c>
      <c r="G169" s="13" t="s">
        <v>37</v>
      </c>
      <c r="H169" s="13" t="s">
        <v>13</v>
      </c>
    </row>
    <row r="170" ht="22.5" customHeight="1">
      <c r="A170" s="12">
        <v>45972.0</v>
      </c>
      <c r="B170" s="13" t="s">
        <v>8</v>
      </c>
      <c r="C170" s="13" t="s">
        <v>9</v>
      </c>
      <c r="D170" s="14">
        <v>14.0</v>
      </c>
      <c r="E170" s="13" t="s">
        <v>10</v>
      </c>
      <c r="F170" s="13" t="s">
        <v>11</v>
      </c>
      <c r="G170" s="13" t="s">
        <v>37</v>
      </c>
      <c r="H170" s="13" t="s">
        <v>16</v>
      </c>
    </row>
    <row r="171" ht="22.5" customHeight="1">
      <c r="A171" s="12">
        <v>45973.0</v>
      </c>
      <c r="B171" s="13" t="s">
        <v>23</v>
      </c>
      <c r="C171" s="13" t="s">
        <v>9</v>
      </c>
      <c r="D171" s="14">
        <v>19.0</v>
      </c>
      <c r="E171" s="13" t="s">
        <v>10</v>
      </c>
      <c r="F171" s="13" t="s">
        <v>15</v>
      </c>
      <c r="G171" s="13" t="s">
        <v>37</v>
      </c>
      <c r="H171" s="13" t="s">
        <v>18</v>
      </c>
    </row>
    <row r="172" ht="22.5" customHeight="1">
      <c r="A172" s="12">
        <v>45975.0</v>
      </c>
      <c r="B172" s="13" t="s">
        <v>17</v>
      </c>
      <c r="C172" s="13" t="s">
        <v>24</v>
      </c>
      <c r="D172" s="14">
        <v>9.0</v>
      </c>
      <c r="E172" s="13" t="s">
        <v>10</v>
      </c>
      <c r="F172" s="13" t="s">
        <v>11</v>
      </c>
      <c r="G172" s="13" t="s">
        <v>37</v>
      </c>
      <c r="H172" s="13" t="s">
        <v>20</v>
      </c>
    </row>
    <row r="173" ht="22.5" customHeight="1">
      <c r="A173" s="12">
        <v>45977.0</v>
      </c>
      <c r="B173" s="13" t="s">
        <v>8</v>
      </c>
      <c r="C173" s="13" t="s">
        <v>9</v>
      </c>
      <c r="D173" s="14">
        <v>14.0</v>
      </c>
      <c r="E173" s="13" t="s">
        <v>10</v>
      </c>
      <c r="F173" s="13" t="s">
        <v>11</v>
      </c>
      <c r="G173" s="13" t="s">
        <v>37</v>
      </c>
      <c r="H173" s="13" t="s">
        <v>13</v>
      </c>
    </row>
    <row r="174" ht="22.5" customHeight="1">
      <c r="A174" s="12">
        <v>45979.0</v>
      </c>
      <c r="B174" s="13" t="s">
        <v>19</v>
      </c>
      <c r="C174" s="13" t="s">
        <v>9</v>
      </c>
      <c r="D174" s="14">
        <v>7.0</v>
      </c>
      <c r="E174" s="13" t="s">
        <v>10</v>
      </c>
      <c r="F174" s="13" t="s">
        <v>15</v>
      </c>
      <c r="G174" s="13" t="s">
        <v>37</v>
      </c>
      <c r="H174" s="13" t="s">
        <v>16</v>
      </c>
    </row>
    <row r="175" ht="22.5" customHeight="1">
      <c r="A175" s="12">
        <v>45980.0</v>
      </c>
      <c r="B175" s="13" t="s">
        <v>14</v>
      </c>
      <c r="C175" s="13" t="s">
        <v>9</v>
      </c>
      <c r="D175" s="14">
        <v>24.0</v>
      </c>
      <c r="E175" s="13" t="s">
        <v>22</v>
      </c>
      <c r="F175" s="13" t="s">
        <v>11</v>
      </c>
      <c r="G175" s="13" t="s">
        <v>37</v>
      </c>
      <c r="H175" s="13" t="s">
        <v>18</v>
      </c>
    </row>
    <row r="176" ht="22.5" customHeight="1">
      <c r="A176" s="12">
        <v>45982.0</v>
      </c>
      <c r="B176" s="13" t="s">
        <v>8</v>
      </c>
      <c r="C176" s="13" t="s">
        <v>9</v>
      </c>
      <c r="D176" s="14">
        <v>14.0</v>
      </c>
      <c r="E176" s="13" t="s">
        <v>10</v>
      </c>
      <c r="F176" s="13" t="s">
        <v>11</v>
      </c>
      <c r="G176" s="13" t="s">
        <v>37</v>
      </c>
      <c r="H176" s="13" t="s">
        <v>20</v>
      </c>
    </row>
    <row r="177" ht="22.5" customHeight="1">
      <c r="A177" s="12">
        <v>45984.0</v>
      </c>
      <c r="B177" s="13" t="s">
        <v>17</v>
      </c>
      <c r="C177" s="13" t="s">
        <v>9</v>
      </c>
      <c r="D177" s="14">
        <v>10.0</v>
      </c>
      <c r="E177" s="13" t="s">
        <v>10</v>
      </c>
      <c r="F177" s="13" t="s">
        <v>15</v>
      </c>
      <c r="G177" s="13" t="s">
        <v>37</v>
      </c>
      <c r="H177" s="13" t="s">
        <v>13</v>
      </c>
    </row>
    <row r="178" ht="22.5" customHeight="1">
      <c r="A178" s="12">
        <v>45986.0</v>
      </c>
      <c r="B178" s="13" t="s">
        <v>26</v>
      </c>
      <c r="C178" s="13" t="s">
        <v>9</v>
      </c>
      <c r="D178" s="14">
        <v>26.0</v>
      </c>
      <c r="E178" s="13" t="s">
        <v>10</v>
      </c>
      <c r="F178" s="13" t="s">
        <v>11</v>
      </c>
      <c r="G178" s="13" t="s">
        <v>37</v>
      </c>
      <c r="H178" s="13" t="s">
        <v>16</v>
      </c>
    </row>
    <row r="179" ht="22.5" customHeight="1">
      <c r="A179" s="12">
        <v>45987.0</v>
      </c>
      <c r="B179" s="13" t="s">
        <v>8</v>
      </c>
      <c r="C179" s="13" t="s">
        <v>24</v>
      </c>
      <c r="D179" s="14">
        <v>14.0</v>
      </c>
      <c r="E179" s="13" t="s">
        <v>10</v>
      </c>
      <c r="F179" s="13" t="s">
        <v>11</v>
      </c>
      <c r="G179" s="13" t="s">
        <v>37</v>
      </c>
      <c r="H179" s="13" t="s">
        <v>18</v>
      </c>
    </row>
    <row r="180" ht="22.5" customHeight="1">
      <c r="A180" s="12">
        <v>45989.0</v>
      </c>
      <c r="B180" s="13" t="s">
        <v>8</v>
      </c>
      <c r="C180" s="13" t="s">
        <v>9</v>
      </c>
      <c r="D180" s="14">
        <v>15.0</v>
      </c>
      <c r="E180" s="13" t="s">
        <v>10</v>
      </c>
      <c r="F180" s="13" t="s">
        <v>15</v>
      </c>
      <c r="G180" s="13" t="s">
        <v>37</v>
      </c>
      <c r="H180" s="13" t="s">
        <v>20</v>
      </c>
    </row>
    <row r="181" ht="22.5" customHeight="1">
      <c r="A181" s="12">
        <v>45991.0</v>
      </c>
      <c r="B181" s="13" t="s">
        <v>17</v>
      </c>
      <c r="C181" s="13" t="s">
        <v>9</v>
      </c>
      <c r="D181" s="14">
        <v>11.0</v>
      </c>
      <c r="E181" s="13" t="s">
        <v>10</v>
      </c>
      <c r="F181" s="13" t="s">
        <v>11</v>
      </c>
      <c r="G181" s="13" t="s">
        <v>37</v>
      </c>
      <c r="H181" s="13" t="s">
        <v>13</v>
      </c>
    </row>
    <row r="182" ht="22.5" customHeight="1">
      <c r="A182" s="12">
        <v>45993.0</v>
      </c>
      <c r="B182" s="13" t="s">
        <v>14</v>
      </c>
      <c r="C182" s="13" t="s">
        <v>9</v>
      </c>
      <c r="D182" s="14">
        <v>21.0</v>
      </c>
      <c r="E182" s="13" t="s">
        <v>10</v>
      </c>
      <c r="F182" s="13" t="s">
        <v>11</v>
      </c>
      <c r="G182" s="13" t="s">
        <v>38</v>
      </c>
      <c r="H182" s="13" t="s">
        <v>16</v>
      </c>
    </row>
    <row r="183" ht="22.5" customHeight="1">
      <c r="A183" s="12">
        <v>45994.0</v>
      </c>
      <c r="B183" s="13" t="s">
        <v>8</v>
      </c>
      <c r="C183" s="13" t="s">
        <v>9</v>
      </c>
      <c r="D183" s="14">
        <v>14.0</v>
      </c>
      <c r="E183" s="13" t="s">
        <v>10</v>
      </c>
      <c r="F183" s="13" t="s">
        <v>15</v>
      </c>
      <c r="G183" s="13" t="s">
        <v>38</v>
      </c>
      <c r="H183" s="13" t="s">
        <v>18</v>
      </c>
    </row>
    <row r="184" ht="22.5" customHeight="1">
      <c r="A184" s="12">
        <v>45996.0</v>
      </c>
      <c r="B184" s="13" t="s">
        <v>19</v>
      </c>
      <c r="C184" s="13" t="s">
        <v>9</v>
      </c>
      <c r="D184" s="14">
        <v>7.0</v>
      </c>
      <c r="E184" s="13" t="s">
        <v>10</v>
      </c>
      <c r="F184" s="13" t="s">
        <v>11</v>
      </c>
      <c r="G184" s="13" t="s">
        <v>38</v>
      </c>
      <c r="H184" s="13" t="s">
        <v>20</v>
      </c>
    </row>
    <row r="185" ht="22.5" customHeight="1">
      <c r="A185" s="12">
        <v>45998.0</v>
      </c>
      <c r="B185" s="13" t="s">
        <v>17</v>
      </c>
      <c r="C185" s="13" t="s">
        <v>9</v>
      </c>
      <c r="D185" s="14">
        <v>10.0</v>
      </c>
      <c r="E185" s="13" t="s">
        <v>10</v>
      </c>
      <c r="F185" s="13" t="s">
        <v>11</v>
      </c>
      <c r="G185" s="13" t="s">
        <v>38</v>
      </c>
      <c r="H185" s="13" t="s">
        <v>13</v>
      </c>
    </row>
    <row r="186" ht="22.5" customHeight="1">
      <c r="A186" s="12">
        <v>46000.0</v>
      </c>
      <c r="B186" s="13" t="s">
        <v>8</v>
      </c>
      <c r="C186" s="13" t="s">
        <v>21</v>
      </c>
      <c r="D186" s="14">
        <v>14.0</v>
      </c>
      <c r="E186" s="13" t="s">
        <v>10</v>
      </c>
      <c r="F186" s="13" t="s">
        <v>15</v>
      </c>
      <c r="G186" s="13" t="s">
        <v>38</v>
      </c>
      <c r="H186" s="13" t="s">
        <v>16</v>
      </c>
    </row>
    <row r="187" ht="22.5" customHeight="1">
      <c r="A187" s="12">
        <v>46001.0</v>
      </c>
      <c r="B187" s="13" t="s">
        <v>8</v>
      </c>
      <c r="C187" s="13" t="s">
        <v>9</v>
      </c>
      <c r="D187" s="14">
        <v>14.0</v>
      </c>
      <c r="E187" s="13" t="s">
        <v>10</v>
      </c>
      <c r="F187" s="13" t="s">
        <v>11</v>
      </c>
      <c r="G187" s="13" t="s">
        <v>38</v>
      </c>
      <c r="H187" s="13" t="s">
        <v>18</v>
      </c>
    </row>
    <row r="188" ht="22.5" customHeight="1">
      <c r="A188" s="12">
        <v>46003.0</v>
      </c>
      <c r="B188" s="13" t="s">
        <v>23</v>
      </c>
      <c r="C188" s="13" t="s">
        <v>9</v>
      </c>
      <c r="D188" s="14">
        <v>18.0</v>
      </c>
      <c r="E188" s="13" t="s">
        <v>10</v>
      </c>
      <c r="F188" s="13" t="s">
        <v>11</v>
      </c>
      <c r="G188" s="13" t="s">
        <v>38</v>
      </c>
      <c r="H188" s="13" t="s">
        <v>20</v>
      </c>
    </row>
    <row r="189" ht="22.5" customHeight="1">
      <c r="A189" s="12">
        <v>46005.0</v>
      </c>
      <c r="B189" s="13" t="s">
        <v>17</v>
      </c>
      <c r="C189" s="13" t="s">
        <v>24</v>
      </c>
      <c r="D189" s="14">
        <v>12.0</v>
      </c>
      <c r="E189" s="13" t="s">
        <v>10</v>
      </c>
      <c r="F189" s="13" t="s">
        <v>15</v>
      </c>
      <c r="G189" s="13" t="s">
        <v>38</v>
      </c>
      <c r="H189" s="13" t="s">
        <v>13</v>
      </c>
    </row>
    <row r="190" ht="22.5" customHeight="1">
      <c r="A190" s="12">
        <v>46007.0</v>
      </c>
      <c r="B190" s="13" t="s">
        <v>14</v>
      </c>
      <c r="C190" s="13" t="s">
        <v>9</v>
      </c>
      <c r="D190" s="14">
        <v>23.0</v>
      </c>
      <c r="E190" s="13" t="s">
        <v>10</v>
      </c>
      <c r="F190" s="13" t="s">
        <v>11</v>
      </c>
      <c r="G190" s="13" t="s">
        <v>38</v>
      </c>
      <c r="H190" s="13" t="s">
        <v>16</v>
      </c>
    </row>
    <row r="191" ht="22.5" customHeight="1">
      <c r="A191" s="12">
        <v>46008.0</v>
      </c>
      <c r="B191" s="13" t="s">
        <v>8</v>
      </c>
      <c r="C191" s="13" t="s">
        <v>9</v>
      </c>
      <c r="D191" s="14">
        <v>14.0</v>
      </c>
      <c r="E191" s="13" t="s">
        <v>10</v>
      </c>
      <c r="F191" s="13" t="s">
        <v>11</v>
      </c>
      <c r="G191" s="13" t="s">
        <v>38</v>
      </c>
      <c r="H191" s="13" t="s">
        <v>18</v>
      </c>
    </row>
    <row r="192" ht="22.5" customHeight="1">
      <c r="A192" s="12">
        <v>46010.0</v>
      </c>
      <c r="B192" s="13" t="s">
        <v>19</v>
      </c>
      <c r="C192" s="13" t="s">
        <v>9</v>
      </c>
      <c r="D192" s="14">
        <v>7.0</v>
      </c>
      <c r="E192" s="13" t="s">
        <v>10</v>
      </c>
      <c r="F192" s="13" t="s">
        <v>15</v>
      </c>
      <c r="G192" s="13" t="s">
        <v>38</v>
      </c>
      <c r="H192" s="13" t="s">
        <v>20</v>
      </c>
    </row>
    <row r="193" ht="22.5" customHeight="1">
      <c r="A193" s="12">
        <v>46012.0</v>
      </c>
      <c r="B193" s="13" t="s">
        <v>8</v>
      </c>
      <c r="C193" s="13" t="s">
        <v>9</v>
      </c>
      <c r="D193" s="14">
        <v>21.0</v>
      </c>
      <c r="E193" s="13" t="s">
        <v>10</v>
      </c>
      <c r="F193" s="13" t="s">
        <v>11</v>
      </c>
      <c r="G193" s="13" t="s">
        <v>38</v>
      </c>
      <c r="H193" s="13" t="s">
        <v>13</v>
      </c>
    </row>
    <row r="194" ht="22.5" customHeight="1">
      <c r="A194" s="12">
        <v>46014.0</v>
      </c>
      <c r="B194" s="13" t="s">
        <v>17</v>
      </c>
      <c r="C194" s="13" t="s">
        <v>9</v>
      </c>
      <c r="D194" s="14">
        <v>14.0</v>
      </c>
      <c r="E194" s="13" t="s">
        <v>10</v>
      </c>
      <c r="F194" s="13" t="s">
        <v>11</v>
      </c>
      <c r="G194" s="13" t="s">
        <v>38</v>
      </c>
      <c r="H194" s="13" t="s">
        <v>16</v>
      </c>
    </row>
    <row r="195" ht="22.5" customHeight="1">
      <c r="A195" s="12">
        <v>46015.0</v>
      </c>
      <c r="B195" s="13" t="s">
        <v>26</v>
      </c>
      <c r="C195" s="13" t="s">
        <v>9</v>
      </c>
      <c r="D195" s="14">
        <v>28.0</v>
      </c>
      <c r="E195" s="13" t="s">
        <v>22</v>
      </c>
      <c r="F195" s="13" t="s">
        <v>15</v>
      </c>
      <c r="G195" s="13" t="s">
        <v>38</v>
      </c>
      <c r="H195" s="13" t="s">
        <v>18</v>
      </c>
    </row>
    <row r="196" ht="22.5" customHeight="1">
      <c r="A196" s="12">
        <v>46017.0</v>
      </c>
      <c r="B196" s="13" t="s">
        <v>8</v>
      </c>
      <c r="C196" s="13" t="s">
        <v>9</v>
      </c>
      <c r="D196" s="14">
        <v>14.0</v>
      </c>
      <c r="E196" s="13" t="s">
        <v>10</v>
      </c>
      <c r="F196" s="13" t="s">
        <v>11</v>
      </c>
      <c r="G196" s="13" t="s">
        <v>38</v>
      </c>
      <c r="H196" s="13" t="s">
        <v>20</v>
      </c>
    </row>
    <row r="197" ht="22.5" customHeight="1">
      <c r="A197" s="12">
        <v>46019.0</v>
      </c>
      <c r="B197" s="13" t="s">
        <v>8</v>
      </c>
      <c r="C197" s="13" t="s">
        <v>24</v>
      </c>
      <c r="D197" s="14">
        <v>15.0</v>
      </c>
      <c r="E197" s="13" t="s">
        <v>10</v>
      </c>
      <c r="F197" s="13" t="s">
        <v>11</v>
      </c>
      <c r="G197" s="13" t="s">
        <v>38</v>
      </c>
      <c r="H197" s="13" t="s">
        <v>13</v>
      </c>
    </row>
    <row r="198" ht="22.5" customHeight="1">
      <c r="A198" s="12">
        <v>46021.0</v>
      </c>
      <c r="B198" s="13" t="s">
        <v>17</v>
      </c>
      <c r="C198" s="13" t="s">
        <v>9</v>
      </c>
      <c r="D198" s="14">
        <v>10.0</v>
      </c>
      <c r="E198" s="13" t="s">
        <v>10</v>
      </c>
      <c r="F198" s="13" t="s">
        <v>15</v>
      </c>
      <c r="G198" s="13" t="s">
        <v>38</v>
      </c>
      <c r="H198" s="13" t="s">
        <v>16</v>
      </c>
    </row>
    <row r="199" ht="22.5" customHeight="1">
      <c r="A199" s="12">
        <v>45660.0</v>
      </c>
      <c r="B199" s="13" t="s">
        <v>14</v>
      </c>
      <c r="C199" s="13" t="s">
        <v>9</v>
      </c>
      <c r="D199" s="14">
        <v>22.0</v>
      </c>
      <c r="E199" s="13" t="s">
        <v>10</v>
      </c>
      <c r="F199" s="13" t="s">
        <v>11</v>
      </c>
      <c r="G199" s="13" t="s">
        <v>12</v>
      </c>
      <c r="H199" s="13" t="s">
        <v>20</v>
      </c>
    </row>
    <row r="200" ht="22.5" customHeight="1">
      <c r="A200" s="12">
        <v>45663.0</v>
      </c>
      <c r="B200" s="13" t="s">
        <v>8</v>
      </c>
      <c r="C200" s="13" t="s">
        <v>9</v>
      </c>
      <c r="D200" s="14">
        <v>14.0</v>
      </c>
      <c r="E200" s="13" t="s">
        <v>10</v>
      </c>
      <c r="F200" s="13" t="s">
        <v>11</v>
      </c>
      <c r="G200" s="13" t="s">
        <v>12</v>
      </c>
      <c r="H200" s="13" t="s">
        <v>39</v>
      </c>
    </row>
    <row r="201" ht="22.5" customHeight="1">
      <c r="A201" s="12">
        <v>45666.0</v>
      </c>
      <c r="B201" s="13" t="s">
        <v>19</v>
      </c>
      <c r="C201" s="13" t="s">
        <v>9</v>
      </c>
      <c r="D201" s="14">
        <v>7.0</v>
      </c>
      <c r="E201" s="13" t="s">
        <v>10</v>
      </c>
      <c r="F201" s="13" t="s">
        <v>15</v>
      </c>
      <c r="G201" s="13" t="s">
        <v>12</v>
      </c>
      <c r="H201" s="13" t="s">
        <v>33</v>
      </c>
    </row>
    <row r="202" ht="22.5" customHeight="1">
      <c r="A202" s="12">
        <v>45668.0</v>
      </c>
      <c r="B202" s="13" t="s">
        <v>17</v>
      </c>
      <c r="C202" s="13" t="s">
        <v>9</v>
      </c>
      <c r="D202" s="14">
        <v>9.0</v>
      </c>
      <c r="E202" s="13" t="s">
        <v>10</v>
      </c>
      <c r="F202" s="13" t="s">
        <v>11</v>
      </c>
      <c r="G202" s="13" t="s">
        <v>12</v>
      </c>
      <c r="H202" s="13" t="s">
        <v>40</v>
      </c>
    </row>
    <row r="203" ht="22.5" customHeight="1">
      <c r="A203" s="12">
        <v>45670.0</v>
      </c>
      <c r="B203" s="13" t="s">
        <v>8</v>
      </c>
      <c r="C203" s="13" t="s">
        <v>21</v>
      </c>
      <c r="D203" s="14">
        <v>14.0</v>
      </c>
      <c r="E203" s="13" t="s">
        <v>10</v>
      </c>
      <c r="F203" s="13" t="s">
        <v>11</v>
      </c>
      <c r="G203" s="13" t="s">
        <v>12</v>
      </c>
      <c r="H203" s="13" t="s">
        <v>39</v>
      </c>
    </row>
    <row r="204" ht="22.5" customHeight="1">
      <c r="A204" s="12">
        <v>45673.0</v>
      </c>
      <c r="B204" s="13" t="s">
        <v>23</v>
      </c>
      <c r="C204" s="13" t="s">
        <v>9</v>
      </c>
      <c r="D204" s="14">
        <v>20.0</v>
      </c>
      <c r="E204" s="13" t="s">
        <v>10</v>
      </c>
      <c r="F204" s="13" t="s">
        <v>15</v>
      </c>
      <c r="G204" s="13" t="s">
        <v>12</v>
      </c>
      <c r="H204" s="13" t="s">
        <v>33</v>
      </c>
    </row>
    <row r="205" ht="22.5" customHeight="1">
      <c r="A205" s="12">
        <v>45675.0</v>
      </c>
      <c r="B205" s="13" t="s">
        <v>17</v>
      </c>
      <c r="C205" s="13" t="s">
        <v>24</v>
      </c>
      <c r="D205" s="14">
        <v>11.0</v>
      </c>
      <c r="E205" s="13" t="s">
        <v>10</v>
      </c>
      <c r="F205" s="13" t="s">
        <v>11</v>
      </c>
      <c r="G205" s="13" t="s">
        <v>12</v>
      </c>
      <c r="H205" s="13" t="s">
        <v>40</v>
      </c>
    </row>
    <row r="206" ht="22.5" customHeight="1">
      <c r="A206" s="12">
        <v>45677.0</v>
      </c>
      <c r="B206" s="13" t="s">
        <v>8</v>
      </c>
      <c r="C206" s="13" t="s">
        <v>9</v>
      </c>
      <c r="D206" s="14">
        <v>14.0</v>
      </c>
      <c r="E206" s="13" t="s">
        <v>10</v>
      </c>
      <c r="F206" s="13" t="s">
        <v>11</v>
      </c>
      <c r="G206" s="13" t="s">
        <v>12</v>
      </c>
      <c r="H206" s="13" t="s">
        <v>39</v>
      </c>
    </row>
    <row r="207" ht="22.5" customHeight="1">
      <c r="A207" s="12">
        <v>45680.0</v>
      </c>
      <c r="B207" s="13" t="s">
        <v>14</v>
      </c>
      <c r="C207" s="13" t="s">
        <v>9</v>
      </c>
      <c r="D207" s="14">
        <v>24.0</v>
      </c>
      <c r="E207" s="13" t="s">
        <v>10</v>
      </c>
      <c r="F207" s="13" t="s">
        <v>15</v>
      </c>
      <c r="G207" s="13" t="s">
        <v>12</v>
      </c>
      <c r="H207" s="13" t="s">
        <v>33</v>
      </c>
    </row>
    <row r="208" ht="22.5" customHeight="1">
      <c r="A208" s="12">
        <v>45682.0</v>
      </c>
      <c r="B208" s="13" t="s">
        <v>19</v>
      </c>
      <c r="C208" s="13" t="s">
        <v>9</v>
      </c>
      <c r="D208" s="14">
        <v>7.0</v>
      </c>
      <c r="E208" s="13" t="s">
        <v>10</v>
      </c>
      <c r="F208" s="13" t="s">
        <v>11</v>
      </c>
      <c r="G208" s="13" t="s">
        <v>12</v>
      </c>
      <c r="H208" s="13" t="s">
        <v>40</v>
      </c>
    </row>
    <row r="209" ht="22.5" customHeight="1">
      <c r="A209" s="12">
        <v>45684.0</v>
      </c>
      <c r="B209" s="13" t="s">
        <v>8</v>
      </c>
      <c r="C209" s="13" t="s">
        <v>9</v>
      </c>
      <c r="D209" s="14">
        <v>14.0</v>
      </c>
      <c r="E209" s="13" t="s">
        <v>10</v>
      </c>
      <c r="F209" s="13" t="s">
        <v>11</v>
      </c>
      <c r="G209" s="13" t="s">
        <v>12</v>
      </c>
      <c r="H209" s="13" t="s">
        <v>39</v>
      </c>
    </row>
    <row r="210" ht="22.5" customHeight="1">
      <c r="A210" s="12">
        <v>45687.0</v>
      </c>
      <c r="B210" s="13" t="s">
        <v>26</v>
      </c>
      <c r="C210" s="13" t="s">
        <v>21</v>
      </c>
      <c r="D210" s="14">
        <v>27.0</v>
      </c>
      <c r="E210" s="13" t="s">
        <v>22</v>
      </c>
      <c r="F210" s="13" t="s">
        <v>15</v>
      </c>
      <c r="G210" s="13" t="s">
        <v>12</v>
      </c>
      <c r="H210" s="13" t="s">
        <v>33</v>
      </c>
    </row>
    <row r="211" ht="22.5" customHeight="1">
      <c r="A211" s="12">
        <v>45689.0</v>
      </c>
      <c r="B211" s="13" t="s">
        <v>17</v>
      </c>
      <c r="C211" s="13" t="s">
        <v>9</v>
      </c>
      <c r="D211" s="14">
        <v>10.0</v>
      </c>
      <c r="E211" s="13" t="s">
        <v>10</v>
      </c>
      <c r="F211" s="13" t="s">
        <v>11</v>
      </c>
      <c r="G211" s="13" t="s">
        <v>27</v>
      </c>
      <c r="H211" s="13" t="s">
        <v>40</v>
      </c>
    </row>
    <row r="212" ht="22.5" customHeight="1">
      <c r="A212" s="12">
        <v>45691.0</v>
      </c>
      <c r="B212" s="13" t="s">
        <v>8</v>
      </c>
      <c r="C212" s="13" t="s">
        <v>9</v>
      </c>
      <c r="D212" s="14">
        <v>14.0</v>
      </c>
      <c r="E212" s="13" t="s">
        <v>10</v>
      </c>
      <c r="F212" s="13" t="s">
        <v>11</v>
      </c>
      <c r="G212" s="13" t="s">
        <v>27</v>
      </c>
      <c r="H212" s="13" t="s">
        <v>39</v>
      </c>
    </row>
    <row r="213" ht="22.5" customHeight="1">
      <c r="A213" s="12">
        <v>45694.0</v>
      </c>
      <c r="B213" s="13" t="s">
        <v>14</v>
      </c>
      <c r="C213" s="13" t="s">
        <v>24</v>
      </c>
      <c r="D213" s="14">
        <v>21.0</v>
      </c>
      <c r="E213" s="13" t="s">
        <v>10</v>
      </c>
      <c r="F213" s="13" t="s">
        <v>15</v>
      </c>
      <c r="G213" s="13" t="s">
        <v>27</v>
      </c>
      <c r="H213" s="13" t="s">
        <v>33</v>
      </c>
    </row>
    <row r="214" ht="22.5" customHeight="1">
      <c r="A214" s="12">
        <v>45696.0</v>
      </c>
      <c r="B214" s="13" t="s">
        <v>19</v>
      </c>
      <c r="C214" s="13" t="s">
        <v>9</v>
      </c>
      <c r="D214" s="14">
        <v>7.0</v>
      </c>
      <c r="E214" s="13" t="s">
        <v>10</v>
      </c>
      <c r="F214" s="13" t="s">
        <v>11</v>
      </c>
      <c r="G214" s="13" t="s">
        <v>27</v>
      </c>
      <c r="H214" s="13" t="s">
        <v>40</v>
      </c>
    </row>
    <row r="215" ht="22.5" customHeight="1">
      <c r="A215" s="12">
        <v>45698.0</v>
      </c>
      <c r="B215" s="13" t="s">
        <v>8</v>
      </c>
      <c r="C215" s="13" t="s">
        <v>9</v>
      </c>
      <c r="D215" s="14">
        <v>14.0</v>
      </c>
      <c r="E215" s="13" t="s">
        <v>10</v>
      </c>
      <c r="F215" s="13" t="s">
        <v>11</v>
      </c>
      <c r="G215" s="13" t="s">
        <v>27</v>
      </c>
      <c r="H215" s="13" t="s">
        <v>39</v>
      </c>
    </row>
    <row r="216" ht="22.5" customHeight="1">
      <c r="A216" s="12">
        <v>45701.0</v>
      </c>
      <c r="B216" s="13" t="s">
        <v>17</v>
      </c>
      <c r="C216" s="13" t="s">
        <v>9</v>
      </c>
      <c r="D216" s="14">
        <v>12.0</v>
      </c>
      <c r="E216" s="13" t="s">
        <v>10</v>
      </c>
      <c r="F216" s="13" t="s">
        <v>15</v>
      </c>
      <c r="G216" s="13" t="s">
        <v>27</v>
      </c>
      <c r="H216" s="13" t="s">
        <v>33</v>
      </c>
    </row>
    <row r="217" ht="22.5" customHeight="1">
      <c r="A217" s="12">
        <v>45703.0</v>
      </c>
      <c r="B217" s="13" t="s">
        <v>8</v>
      </c>
      <c r="C217" s="13" t="s">
        <v>21</v>
      </c>
      <c r="D217" s="14">
        <v>15.0</v>
      </c>
      <c r="E217" s="13" t="s">
        <v>10</v>
      </c>
      <c r="F217" s="13" t="s">
        <v>11</v>
      </c>
      <c r="G217" s="13" t="s">
        <v>27</v>
      </c>
      <c r="H217" s="13" t="s">
        <v>40</v>
      </c>
    </row>
    <row r="218" ht="22.5" customHeight="1">
      <c r="A218" s="12">
        <v>45705.0</v>
      </c>
      <c r="B218" s="13" t="s">
        <v>23</v>
      </c>
      <c r="C218" s="13" t="s">
        <v>9</v>
      </c>
      <c r="D218" s="14">
        <v>19.0</v>
      </c>
      <c r="E218" s="13" t="s">
        <v>10</v>
      </c>
      <c r="F218" s="13" t="s">
        <v>11</v>
      </c>
      <c r="G218" s="13" t="s">
        <v>27</v>
      </c>
      <c r="H218" s="13" t="s">
        <v>39</v>
      </c>
    </row>
    <row r="219" ht="22.5" customHeight="1">
      <c r="A219" s="12">
        <v>45708.0</v>
      </c>
      <c r="B219" s="13" t="s">
        <v>14</v>
      </c>
      <c r="C219" s="13" t="s">
        <v>9</v>
      </c>
      <c r="D219" s="14">
        <v>22.0</v>
      </c>
      <c r="E219" s="13" t="s">
        <v>10</v>
      </c>
      <c r="F219" s="13" t="s">
        <v>15</v>
      </c>
      <c r="G219" s="13" t="s">
        <v>27</v>
      </c>
      <c r="H219" s="13" t="s">
        <v>33</v>
      </c>
    </row>
    <row r="220" ht="22.5" customHeight="1">
      <c r="A220" s="12">
        <v>45710.0</v>
      </c>
      <c r="B220" s="13" t="s">
        <v>8</v>
      </c>
      <c r="C220" s="13" t="s">
        <v>9</v>
      </c>
      <c r="D220" s="14">
        <v>14.0</v>
      </c>
      <c r="E220" s="13" t="s">
        <v>10</v>
      </c>
      <c r="F220" s="13" t="s">
        <v>11</v>
      </c>
      <c r="G220" s="13" t="s">
        <v>27</v>
      </c>
      <c r="H220" s="13" t="s">
        <v>40</v>
      </c>
    </row>
    <row r="221" ht="22.5" customHeight="1">
      <c r="A221" s="12">
        <v>45712.0</v>
      </c>
      <c r="B221" s="13" t="s">
        <v>19</v>
      </c>
      <c r="C221" s="13" t="s">
        <v>9</v>
      </c>
      <c r="D221" s="14">
        <v>7.0</v>
      </c>
      <c r="E221" s="13" t="s">
        <v>10</v>
      </c>
      <c r="F221" s="13" t="s">
        <v>11</v>
      </c>
      <c r="G221" s="13" t="s">
        <v>27</v>
      </c>
      <c r="H221" s="13" t="s">
        <v>39</v>
      </c>
    </row>
    <row r="222" ht="22.5" customHeight="1">
      <c r="A222" s="12">
        <v>45715.0</v>
      </c>
      <c r="B222" s="13" t="s">
        <v>17</v>
      </c>
      <c r="C222" s="13" t="s">
        <v>24</v>
      </c>
      <c r="D222" s="14">
        <v>10.0</v>
      </c>
      <c r="E222" s="13" t="s">
        <v>10</v>
      </c>
      <c r="F222" s="13" t="s">
        <v>15</v>
      </c>
      <c r="G222" s="13" t="s">
        <v>27</v>
      </c>
      <c r="H222" s="13" t="s">
        <v>33</v>
      </c>
    </row>
    <row r="223" ht="22.5" customHeight="1">
      <c r="A223" s="12">
        <v>45717.0</v>
      </c>
      <c r="B223" s="13" t="s">
        <v>8</v>
      </c>
      <c r="C223" s="13" t="s">
        <v>9</v>
      </c>
      <c r="D223" s="14">
        <v>14.0</v>
      </c>
      <c r="E223" s="13" t="s">
        <v>10</v>
      </c>
      <c r="F223" s="13" t="s">
        <v>11</v>
      </c>
      <c r="G223" s="13" t="s">
        <v>28</v>
      </c>
      <c r="H223" s="13" t="s">
        <v>40</v>
      </c>
    </row>
    <row r="224" ht="22.5" customHeight="1">
      <c r="A224" s="12">
        <v>45719.0</v>
      </c>
      <c r="B224" s="13" t="s">
        <v>14</v>
      </c>
      <c r="C224" s="13" t="s">
        <v>9</v>
      </c>
      <c r="D224" s="14">
        <v>23.0</v>
      </c>
      <c r="E224" s="13" t="s">
        <v>10</v>
      </c>
      <c r="F224" s="13" t="s">
        <v>11</v>
      </c>
      <c r="G224" s="13" t="s">
        <v>28</v>
      </c>
      <c r="H224" s="13" t="s">
        <v>39</v>
      </c>
    </row>
    <row r="225" ht="22.5" customHeight="1">
      <c r="A225" s="12">
        <v>45722.0</v>
      </c>
      <c r="B225" s="13" t="s">
        <v>8</v>
      </c>
      <c r="C225" s="13" t="s">
        <v>9</v>
      </c>
      <c r="D225" s="14">
        <v>14.0</v>
      </c>
      <c r="E225" s="13" t="s">
        <v>10</v>
      </c>
      <c r="F225" s="13" t="s">
        <v>15</v>
      </c>
      <c r="G225" s="13" t="s">
        <v>28</v>
      </c>
      <c r="H225" s="13" t="s">
        <v>33</v>
      </c>
    </row>
    <row r="226" ht="22.5" customHeight="1">
      <c r="A226" s="12">
        <v>45724.0</v>
      </c>
      <c r="B226" s="13" t="s">
        <v>19</v>
      </c>
      <c r="C226" s="13" t="s">
        <v>9</v>
      </c>
      <c r="D226" s="14">
        <v>7.0</v>
      </c>
      <c r="E226" s="13" t="s">
        <v>10</v>
      </c>
      <c r="F226" s="13" t="s">
        <v>11</v>
      </c>
      <c r="G226" s="13" t="s">
        <v>28</v>
      </c>
      <c r="H226" s="13" t="s">
        <v>40</v>
      </c>
    </row>
    <row r="227" ht="22.5" customHeight="1">
      <c r="A227" s="12">
        <v>45726.0</v>
      </c>
      <c r="B227" s="13" t="s">
        <v>17</v>
      </c>
      <c r="C227" s="13" t="s">
        <v>9</v>
      </c>
      <c r="D227" s="14">
        <v>11.0</v>
      </c>
      <c r="E227" s="13" t="s">
        <v>10</v>
      </c>
      <c r="F227" s="13" t="s">
        <v>11</v>
      </c>
      <c r="G227" s="13" t="s">
        <v>28</v>
      </c>
      <c r="H227" s="13" t="s">
        <v>39</v>
      </c>
    </row>
    <row r="228" ht="22.5" customHeight="1">
      <c r="A228" s="12">
        <v>45729.0</v>
      </c>
      <c r="B228" s="13" t="s">
        <v>26</v>
      </c>
      <c r="C228" s="13" t="s">
        <v>9</v>
      </c>
      <c r="D228" s="14">
        <v>25.0</v>
      </c>
      <c r="E228" s="13" t="s">
        <v>10</v>
      </c>
      <c r="F228" s="13" t="s">
        <v>15</v>
      </c>
      <c r="G228" s="13" t="s">
        <v>28</v>
      </c>
      <c r="H228" s="13" t="s">
        <v>33</v>
      </c>
    </row>
    <row r="229" ht="22.5" customHeight="1">
      <c r="A229" s="12">
        <v>45731.0</v>
      </c>
      <c r="B229" s="13" t="s">
        <v>8</v>
      </c>
      <c r="C229" s="13" t="s">
        <v>21</v>
      </c>
      <c r="D229" s="14">
        <v>14.0</v>
      </c>
      <c r="E229" s="13" t="s">
        <v>10</v>
      </c>
      <c r="F229" s="13" t="s">
        <v>11</v>
      </c>
      <c r="G229" s="13" t="s">
        <v>28</v>
      </c>
      <c r="H229" s="13" t="s">
        <v>40</v>
      </c>
    </row>
    <row r="230" ht="22.5" customHeight="1">
      <c r="A230" s="12">
        <v>45733.0</v>
      </c>
      <c r="B230" s="13" t="s">
        <v>8</v>
      </c>
      <c r="C230" s="13" t="s">
        <v>24</v>
      </c>
      <c r="D230" s="14">
        <v>16.0</v>
      </c>
      <c r="E230" s="13" t="s">
        <v>22</v>
      </c>
      <c r="F230" s="13" t="s">
        <v>11</v>
      </c>
      <c r="G230" s="13" t="s">
        <v>28</v>
      </c>
      <c r="H230" s="13" t="s">
        <v>39</v>
      </c>
      <c r="J230" s="39"/>
    </row>
    <row r="231" ht="22.5" customHeight="1">
      <c r="A231" s="12">
        <v>45736.0</v>
      </c>
      <c r="B231" s="13" t="s">
        <v>23</v>
      </c>
      <c r="C231" s="13" t="s">
        <v>9</v>
      </c>
      <c r="D231" s="14">
        <v>18.0</v>
      </c>
      <c r="E231" s="13" t="s">
        <v>10</v>
      </c>
      <c r="F231" s="13" t="s">
        <v>15</v>
      </c>
      <c r="G231" s="13" t="s">
        <v>28</v>
      </c>
      <c r="H231" s="13" t="s">
        <v>33</v>
      </c>
    </row>
    <row r="232" ht="22.5" customHeight="1">
      <c r="A232" s="12">
        <v>45738.0</v>
      </c>
      <c r="B232" s="13" t="s">
        <v>17</v>
      </c>
      <c r="C232" s="13" t="s">
        <v>9</v>
      </c>
      <c r="D232" s="14">
        <v>9.0</v>
      </c>
      <c r="E232" s="13" t="s">
        <v>10</v>
      </c>
      <c r="F232" s="13" t="s">
        <v>11</v>
      </c>
      <c r="G232" s="13" t="s">
        <v>28</v>
      </c>
      <c r="H232" s="13" t="s">
        <v>40</v>
      </c>
    </row>
    <row r="233" ht="22.5" customHeight="1">
      <c r="A233" s="12">
        <v>45740.0</v>
      </c>
      <c r="B233" s="13" t="s">
        <v>14</v>
      </c>
      <c r="C233" s="13" t="s">
        <v>9</v>
      </c>
      <c r="D233" s="14">
        <v>21.0</v>
      </c>
      <c r="E233" s="13" t="s">
        <v>10</v>
      </c>
      <c r="F233" s="13" t="s">
        <v>11</v>
      </c>
      <c r="G233" s="13" t="s">
        <v>28</v>
      </c>
      <c r="H233" s="13" t="s">
        <v>39</v>
      </c>
    </row>
    <row r="234" ht="22.5" customHeight="1">
      <c r="A234" s="12">
        <v>45743.0</v>
      </c>
      <c r="B234" s="13" t="s">
        <v>8</v>
      </c>
      <c r="C234" s="13" t="s">
        <v>9</v>
      </c>
      <c r="D234" s="14">
        <v>14.0</v>
      </c>
      <c r="E234" s="13" t="s">
        <v>10</v>
      </c>
      <c r="F234" s="13" t="s">
        <v>15</v>
      </c>
      <c r="G234" s="13" t="s">
        <v>28</v>
      </c>
      <c r="H234" s="13" t="s">
        <v>33</v>
      </c>
    </row>
    <row r="235" ht="22.5" customHeight="1">
      <c r="A235" s="12">
        <v>45745.0</v>
      </c>
      <c r="B235" s="13" t="s">
        <v>19</v>
      </c>
      <c r="C235" s="13" t="s">
        <v>9</v>
      </c>
      <c r="D235" s="14">
        <v>7.0</v>
      </c>
      <c r="E235" s="13" t="s">
        <v>10</v>
      </c>
      <c r="F235" s="13" t="s">
        <v>11</v>
      </c>
      <c r="G235" s="13" t="s">
        <v>28</v>
      </c>
      <c r="H235" s="13" t="s">
        <v>40</v>
      </c>
    </row>
    <row r="236" ht="22.5" customHeight="1">
      <c r="A236" s="12">
        <v>45747.0</v>
      </c>
      <c r="B236" s="13" t="s">
        <v>8</v>
      </c>
      <c r="C236" s="13" t="s">
        <v>9</v>
      </c>
      <c r="D236" s="14">
        <v>14.0</v>
      </c>
      <c r="E236" s="13" t="s">
        <v>10</v>
      </c>
      <c r="F236" s="13" t="s">
        <v>11</v>
      </c>
      <c r="G236" s="13" t="s">
        <v>28</v>
      </c>
      <c r="H236" s="13" t="s">
        <v>39</v>
      </c>
    </row>
    <row r="237" ht="22.5" customHeight="1">
      <c r="A237" s="12">
        <v>45750.0</v>
      </c>
      <c r="B237" s="13" t="s">
        <v>17</v>
      </c>
      <c r="C237" s="13" t="s">
        <v>24</v>
      </c>
      <c r="D237" s="14">
        <v>10.0</v>
      </c>
      <c r="E237" s="13" t="s">
        <v>10</v>
      </c>
      <c r="F237" s="13" t="s">
        <v>15</v>
      </c>
      <c r="G237" s="13" t="s">
        <v>29</v>
      </c>
      <c r="H237" s="13" t="s">
        <v>33</v>
      </c>
    </row>
    <row r="238" ht="22.5" customHeight="1">
      <c r="A238" s="12">
        <v>45752.0</v>
      </c>
      <c r="B238" s="13" t="s">
        <v>14</v>
      </c>
      <c r="C238" s="13" t="s">
        <v>9</v>
      </c>
      <c r="D238" s="14">
        <v>22.0</v>
      </c>
      <c r="E238" s="13" t="s">
        <v>10</v>
      </c>
      <c r="F238" s="13" t="s">
        <v>11</v>
      </c>
      <c r="G238" s="13" t="s">
        <v>29</v>
      </c>
      <c r="H238" s="13" t="s">
        <v>40</v>
      </c>
    </row>
    <row r="239" ht="22.5" customHeight="1">
      <c r="A239" s="12">
        <v>45754.0</v>
      </c>
      <c r="B239" s="13" t="s">
        <v>8</v>
      </c>
      <c r="C239" s="13" t="s">
        <v>9</v>
      </c>
      <c r="D239" s="14">
        <v>14.0</v>
      </c>
      <c r="E239" s="13" t="s">
        <v>10</v>
      </c>
      <c r="F239" s="13" t="s">
        <v>11</v>
      </c>
      <c r="G239" s="13" t="s">
        <v>29</v>
      </c>
      <c r="H239" s="13" t="s">
        <v>39</v>
      </c>
    </row>
    <row r="240" ht="22.5" customHeight="1">
      <c r="A240" s="12">
        <v>45757.0</v>
      </c>
      <c r="B240" s="13" t="s">
        <v>8</v>
      </c>
      <c r="C240" s="13" t="s">
        <v>21</v>
      </c>
      <c r="D240" s="14">
        <v>15.0</v>
      </c>
      <c r="E240" s="13" t="s">
        <v>10</v>
      </c>
      <c r="F240" s="13" t="s">
        <v>15</v>
      </c>
      <c r="G240" s="13" t="s">
        <v>29</v>
      </c>
      <c r="H240" s="13" t="s">
        <v>33</v>
      </c>
    </row>
    <row r="241" ht="22.5" customHeight="1">
      <c r="A241" s="12">
        <v>45759.0</v>
      </c>
      <c r="B241" s="13" t="s">
        <v>19</v>
      </c>
      <c r="C241" s="13" t="s">
        <v>9</v>
      </c>
      <c r="D241" s="14">
        <v>7.0</v>
      </c>
      <c r="E241" s="13" t="s">
        <v>10</v>
      </c>
      <c r="F241" s="13" t="s">
        <v>11</v>
      </c>
      <c r="G241" s="13" t="s">
        <v>29</v>
      </c>
      <c r="H241" s="13" t="s">
        <v>40</v>
      </c>
    </row>
    <row r="242" ht="22.5" customHeight="1">
      <c r="A242" s="12">
        <v>45761.0</v>
      </c>
      <c r="B242" s="13" t="s">
        <v>17</v>
      </c>
      <c r="C242" s="13" t="s">
        <v>9</v>
      </c>
      <c r="D242" s="14">
        <v>12.0</v>
      </c>
      <c r="E242" s="13" t="s">
        <v>10</v>
      </c>
      <c r="F242" s="13" t="s">
        <v>11</v>
      </c>
      <c r="G242" s="13" t="s">
        <v>29</v>
      </c>
      <c r="H242" s="13" t="s">
        <v>39</v>
      </c>
    </row>
    <row r="243" ht="22.5" customHeight="1">
      <c r="A243" s="12">
        <v>45764.0</v>
      </c>
      <c r="B243" s="13" t="s">
        <v>23</v>
      </c>
      <c r="C243" s="13" t="s">
        <v>9</v>
      </c>
      <c r="D243" s="14">
        <v>20.0</v>
      </c>
      <c r="E243" s="13" t="s">
        <v>10</v>
      </c>
      <c r="F243" s="13" t="s">
        <v>15</v>
      </c>
      <c r="G243" s="13" t="s">
        <v>29</v>
      </c>
      <c r="H243" s="13" t="s">
        <v>33</v>
      </c>
    </row>
    <row r="244" ht="22.5" customHeight="1">
      <c r="A244" s="12">
        <v>45766.0</v>
      </c>
      <c r="B244" s="13" t="s">
        <v>8</v>
      </c>
      <c r="C244" s="13" t="s">
        <v>9</v>
      </c>
      <c r="D244" s="14">
        <v>14.0</v>
      </c>
      <c r="E244" s="13" t="s">
        <v>10</v>
      </c>
      <c r="F244" s="13" t="s">
        <v>11</v>
      </c>
      <c r="G244" s="13" t="s">
        <v>29</v>
      </c>
      <c r="H244" s="13" t="s">
        <v>40</v>
      </c>
    </row>
    <row r="245" ht="22.5" customHeight="1">
      <c r="A245" s="12">
        <v>45768.0</v>
      </c>
      <c r="B245" s="13" t="s">
        <v>14</v>
      </c>
      <c r="C245" s="13" t="s">
        <v>24</v>
      </c>
      <c r="D245" s="14">
        <v>24.0</v>
      </c>
      <c r="E245" s="13" t="s">
        <v>10</v>
      </c>
      <c r="F245" s="13" t="s">
        <v>11</v>
      </c>
      <c r="G245" s="13" t="s">
        <v>29</v>
      </c>
      <c r="H245" s="13" t="s">
        <v>39</v>
      </c>
    </row>
    <row r="246" ht="22.5" customHeight="1">
      <c r="A246" s="12">
        <v>45771.0</v>
      </c>
      <c r="B246" s="13" t="s">
        <v>8</v>
      </c>
      <c r="C246" s="13" t="s">
        <v>9</v>
      </c>
      <c r="D246" s="14">
        <v>14.0</v>
      </c>
      <c r="E246" s="13" t="s">
        <v>10</v>
      </c>
      <c r="F246" s="13" t="s">
        <v>15</v>
      </c>
      <c r="G246" s="13" t="s">
        <v>29</v>
      </c>
      <c r="H246" s="13" t="s">
        <v>33</v>
      </c>
    </row>
    <row r="247" ht="22.5" customHeight="1">
      <c r="A247" s="12">
        <v>45773.0</v>
      </c>
      <c r="B247" s="13" t="s">
        <v>19</v>
      </c>
      <c r="C247" s="13" t="s">
        <v>9</v>
      </c>
      <c r="D247" s="14">
        <v>7.0</v>
      </c>
      <c r="E247" s="13" t="s">
        <v>10</v>
      </c>
      <c r="F247" s="13" t="s">
        <v>11</v>
      </c>
      <c r="G247" s="13" t="s">
        <v>29</v>
      </c>
      <c r="H247" s="13" t="s">
        <v>40</v>
      </c>
    </row>
    <row r="248" ht="22.5" customHeight="1">
      <c r="A248" s="12">
        <v>45775.0</v>
      </c>
      <c r="B248" s="13" t="s">
        <v>17</v>
      </c>
      <c r="C248" s="13" t="s">
        <v>9</v>
      </c>
      <c r="D248" s="14">
        <v>11.0</v>
      </c>
      <c r="E248" s="13" t="s">
        <v>10</v>
      </c>
      <c r="F248" s="13" t="s">
        <v>11</v>
      </c>
      <c r="G248" s="13" t="s">
        <v>29</v>
      </c>
      <c r="H248" s="13" t="s">
        <v>39</v>
      </c>
    </row>
    <row r="249" ht="22.5" customHeight="1">
      <c r="A249" s="12">
        <v>45778.0</v>
      </c>
      <c r="B249" s="13" t="s">
        <v>26</v>
      </c>
      <c r="C249" s="13" t="s">
        <v>9</v>
      </c>
      <c r="D249" s="14">
        <v>26.0</v>
      </c>
      <c r="E249" s="13" t="s">
        <v>22</v>
      </c>
      <c r="F249" s="13" t="s">
        <v>15</v>
      </c>
      <c r="G249" s="13" t="s">
        <v>30</v>
      </c>
      <c r="H249" s="13" t="s">
        <v>33</v>
      </c>
    </row>
    <row r="250" ht="22.5" customHeight="1">
      <c r="A250" s="12">
        <v>45780.0</v>
      </c>
      <c r="B250" s="13" t="s">
        <v>8</v>
      </c>
      <c r="C250" s="13" t="s">
        <v>9</v>
      </c>
      <c r="D250" s="14">
        <v>14.0</v>
      </c>
      <c r="E250" s="13" t="s">
        <v>10</v>
      </c>
      <c r="F250" s="13" t="s">
        <v>11</v>
      </c>
      <c r="G250" s="13" t="s">
        <v>30</v>
      </c>
      <c r="H250" s="13" t="s">
        <v>40</v>
      </c>
    </row>
    <row r="251" ht="22.5" customHeight="1">
      <c r="A251" s="12">
        <v>45782.0</v>
      </c>
      <c r="B251" s="13" t="s">
        <v>14</v>
      </c>
      <c r="C251" s="13" t="s">
        <v>9</v>
      </c>
      <c r="D251" s="14">
        <v>21.0</v>
      </c>
      <c r="E251" s="13" t="s">
        <v>10</v>
      </c>
      <c r="F251" s="13" t="s">
        <v>11</v>
      </c>
      <c r="G251" s="13" t="s">
        <v>30</v>
      </c>
      <c r="H251" s="13" t="s">
        <v>39</v>
      </c>
    </row>
    <row r="252" ht="22.5" customHeight="1">
      <c r="A252" s="12">
        <v>45785.0</v>
      </c>
      <c r="B252" s="13" t="s">
        <v>17</v>
      </c>
      <c r="C252" s="13" t="s">
        <v>24</v>
      </c>
      <c r="D252" s="14">
        <v>10.0</v>
      </c>
      <c r="E252" s="13" t="s">
        <v>10</v>
      </c>
      <c r="F252" s="13" t="s">
        <v>15</v>
      </c>
      <c r="G252" s="13" t="s">
        <v>30</v>
      </c>
      <c r="H252" s="13" t="s">
        <v>33</v>
      </c>
    </row>
    <row r="253" ht="22.5" customHeight="1">
      <c r="A253" s="12">
        <v>45787.0</v>
      </c>
      <c r="B253" s="13" t="s">
        <v>8</v>
      </c>
      <c r="C253" s="13" t="s">
        <v>21</v>
      </c>
      <c r="D253" s="14">
        <v>14.0</v>
      </c>
      <c r="E253" s="13" t="s">
        <v>10</v>
      </c>
      <c r="F253" s="13" t="s">
        <v>11</v>
      </c>
      <c r="G253" s="13" t="s">
        <v>30</v>
      </c>
      <c r="H253" s="13" t="s">
        <v>40</v>
      </c>
    </row>
    <row r="254" ht="22.5" customHeight="1">
      <c r="A254" s="12">
        <v>45789.0</v>
      </c>
      <c r="B254" s="13" t="s">
        <v>19</v>
      </c>
      <c r="C254" s="13" t="s">
        <v>9</v>
      </c>
      <c r="D254" s="14">
        <v>7.0</v>
      </c>
      <c r="E254" s="13" t="s">
        <v>10</v>
      </c>
      <c r="F254" s="13" t="s">
        <v>11</v>
      </c>
      <c r="G254" s="13" t="s">
        <v>30</v>
      </c>
      <c r="H254" s="13" t="s">
        <v>39</v>
      </c>
    </row>
    <row r="255" ht="22.5" customHeight="1">
      <c r="A255" s="12">
        <v>45792.0</v>
      </c>
      <c r="B255" s="13" t="s">
        <v>8</v>
      </c>
      <c r="C255" s="13" t="s">
        <v>9</v>
      </c>
      <c r="D255" s="14">
        <v>14.0</v>
      </c>
      <c r="E255" s="13" t="s">
        <v>10</v>
      </c>
      <c r="F255" s="13" t="s">
        <v>15</v>
      </c>
      <c r="G255" s="13" t="s">
        <v>30</v>
      </c>
      <c r="H255" s="13" t="s">
        <v>33</v>
      </c>
    </row>
    <row r="256" ht="22.5" customHeight="1">
      <c r="A256" s="12">
        <v>45794.0</v>
      </c>
      <c r="B256" s="13" t="s">
        <v>23</v>
      </c>
      <c r="C256" s="13" t="s">
        <v>9</v>
      </c>
      <c r="D256" s="14">
        <v>19.0</v>
      </c>
      <c r="E256" s="13" t="s">
        <v>10</v>
      </c>
      <c r="F256" s="13" t="s">
        <v>11</v>
      </c>
      <c r="G256" s="13" t="s">
        <v>30</v>
      </c>
      <c r="H256" s="13" t="s">
        <v>40</v>
      </c>
    </row>
    <row r="257" ht="22.5" customHeight="1">
      <c r="A257" s="12">
        <v>45796.0</v>
      </c>
      <c r="B257" s="13" t="s">
        <v>17</v>
      </c>
      <c r="C257" s="13" t="s">
        <v>9</v>
      </c>
      <c r="D257" s="14">
        <v>9.0</v>
      </c>
      <c r="E257" s="13" t="s">
        <v>10</v>
      </c>
      <c r="F257" s="13" t="s">
        <v>11</v>
      </c>
      <c r="G257" s="13" t="s">
        <v>30</v>
      </c>
      <c r="H257" s="13" t="s">
        <v>39</v>
      </c>
    </row>
    <row r="258" ht="22.5" customHeight="1">
      <c r="A258" s="12">
        <v>45799.0</v>
      </c>
      <c r="B258" s="13" t="s">
        <v>14</v>
      </c>
      <c r="C258" s="13" t="s">
        <v>9</v>
      </c>
      <c r="D258" s="14">
        <v>23.0</v>
      </c>
      <c r="E258" s="13" t="s">
        <v>10</v>
      </c>
      <c r="F258" s="13" t="s">
        <v>15</v>
      </c>
      <c r="G258" s="13" t="s">
        <v>30</v>
      </c>
      <c r="H258" s="13" t="s">
        <v>33</v>
      </c>
    </row>
    <row r="259" ht="22.5" customHeight="1">
      <c r="A259" s="12">
        <v>45801.0</v>
      </c>
      <c r="B259" s="13" t="s">
        <v>8</v>
      </c>
      <c r="C259" s="13" t="s">
        <v>9</v>
      </c>
      <c r="D259" s="14">
        <v>14.0</v>
      </c>
      <c r="E259" s="13" t="s">
        <v>10</v>
      </c>
      <c r="F259" s="13" t="s">
        <v>11</v>
      </c>
      <c r="G259" s="13" t="s">
        <v>30</v>
      </c>
      <c r="H259" s="13" t="s">
        <v>40</v>
      </c>
    </row>
    <row r="260" ht="22.5" customHeight="1">
      <c r="A260" s="12">
        <v>45803.0</v>
      </c>
      <c r="B260" s="13" t="s">
        <v>8</v>
      </c>
      <c r="C260" s="13" t="s">
        <v>24</v>
      </c>
      <c r="D260" s="14">
        <v>15.0</v>
      </c>
      <c r="E260" s="13" t="s">
        <v>10</v>
      </c>
      <c r="F260" s="13" t="s">
        <v>11</v>
      </c>
      <c r="G260" s="13" t="s">
        <v>30</v>
      </c>
      <c r="H260" s="13" t="s">
        <v>39</v>
      </c>
    </row>
    <row r="261" ht="22.5" customHeight="1">
      <c r="A261" s="12">
        <v>45806.0</v>
      </c>
      <c r="B261" s="13" t="s">
        <v>19</v>
      </c>
      <c r="C261" s="13" t="s">
        <v>9</v>
      </c>
      <c r="D261" s="14">
        <v>7.0</v>
      </c>
      <c r="E261" s="13" t="s">
        <v>10</v>
      </c>
      <c r="F261" s="13" t="s">
        <v>15</v>
      </c>
      <c r="G261" s="13" t="s">
        <v>30</v>
      </c>
      <c r="H261" s="13" t="s">
        <v>33</v>
      </c>
    </row>
    <row r="262" ht="22.5" customHeight="1">
      <c r="A262" s="12">
        <v>45808.0</v>
      </c>
      <c r="B262" s="13" t="s">
        <v>17</v>
      </c>
      <c r="C262" s="13" t="s">
        <v>9</v>
      </c>
      <c r="D262" s="14">
        <v>10.0</v>
      </c>
      <c r="E262" s="13" t="s">
        <v>10</v>
      </c>
      <c r="F262" s="13" t="s">
        <v>11</v>
      </c>
      <c r="G262" s="13" t="s">
        <v>30</v>
      </c>
      <c r="H262" s="13" t="s">
        <v>40</v>
      </c>
    </row>
  </sheetData>
  <mergeCells count="1">
    <mergeCell ref="J19:Q19"/>
  </mergeCells>
  <dataValidations>
    <dataValidation type="custom" allowBlank="1" showDropDown="1" sqref="A2:A262">
      <formula1>OR(NOT(ISERROR(DATEVALUE(A2))), AND(ISNUMBER(A2), LEFT(CELL("format", A2))="D"))</formula1>
    </dataValidation>
  </dataValidations>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16.63"/>
    <col customWidth="1" min="4" max="4" width="23.75"/>
    <col customWidth="1" min="5" max="5" width="19.63"/>
    <col customWidth="1" min="6" max="6" width="15.88"/>
    <col customWidth="1" min="8" max="8" width="14.63"/>
  </cols>
  <sheetData>
    <row r="1" ht="22.5" customHeight="1">
      <c r="A1" s="11" t="s">
        <v>0</v>
      </c>
      <c r="B1" s="11" t="s">
        <v>1</v>
      </c>
      <c r="C1" s="11" t="s">
        <v>2</v>
      </c>
      <c r="D1" s="11" t="s">
        <v>3</v>
      </c>
      <c r="E1" s="11" t="s">
        <v>4</v>
      </c>
      <c r="F1" s="11" t="s">
        <v>5</v>
      </c>
      <c r="G1" s="11" t="s">
        <v>6</v>
      </c>
      <c r="H1" s="11" t="s">
        <v>7</v>
      </c>
    </row>
    <row r="2" ht="22.5" customHeight="1">
      <c r="A2" s="12">
        <v>45660.0</v>
      </c>
      <c r="B2" s="13" t="s">
        <v>14</v>
      </c>
      <c r="C2" s="13" t="s">
        <v>9</v>
      </c>
      <c r="D2" s="14">
        <v>22.0</v>
      </c>
      <c r="E2" s="13" t="s">
        <v>10</v>
      </c>
      <c r="F2" s="13" t="s">
        <v>11</v>
      </c>
      <c r="G2" s="13" t="s">
        <v>12</v>
      </c>
      <c r="H2" s="13" t="s">
        <v>20</v>
      </c>
    </row>
    <row r="3" ht="22.5" customHeight="1">
      <c r="A3" s="12">
        <v>45662.0</v>
      </c>
      <c r="B3" s="13" t="s">
        <v>8</v>
      </c>
      <c r="C3" s="13" t="s">
        <v>9</v>
      </c>
      <c r="D3" s="14">
        <v>14.0</v>
      </c>
      <c r="E3" s="13" t="s">
        <v>10</v>
      </c>
      <c r="F3" s="13" t="s">
        <v>11</v>
      </c>
      <c r="G3" s="13" t="s">
        <v>12</v>
      </c>
      <c r="H3" s="13" t="s">
        <v>13</v>
      </c>
      <c r="I3" s="4"/>
    </row>
    <row r="4" ht="22.5" customHeight="1">
      <c r="A4" s="12">
        <v>45663.0</v>
      </c>
      <c r="B4" s="13" t="s">
        <v>8</v>
      </c>
      <c r="C4" s="13" t="s">
        <v>9</v>
      </c>
      <c r="D4" s="14">
        <v>14.0</v>
      </c>
      <c r="E4" s="13" t="s">
        <v>10</v>
      </c>
      <c r="F4" s="13" t="s">
        <v>11</v>
      </c>
      <c r="G4" s="13" t="s">
        <v>12</v>
      </c>
      <c r="H4" s="13" t="s">
        <v>39</v>
      </c>
    </row>
    <row r="5" ht="22.5" customHeight="1">
      <c r="A5" s="12">
        <v>45664.0</v>
      </c>
      <c r="B5" s="13" t="s">
        <v>14</v>
      </c>
      <c r="C5" s="13" t="s">
        <v>9</v>
      </c>
      <c r="D5" s="14">
        <v>21.0</v>
      </c>
      <c r="E5" s="13" t="s">
        <v>10</v>
      </c>
      <c r="F5" s="13" t="s">
        <v>15</v>
      </c>
      <c r="G5" s="13" t="s">
        <v>12</v>
      </c>
      <c r="H5" s="13" t="s">
        <v>16</v>
      </c>
    </row>
    <row r="6" ht="22.5" customHeight="1">
      <c r="A6" s="12">
        <v>45665.0</v>
      </c>
      <c r="B6" s="13" t="s">
        <v>17</v>
      </c>
      <c r="C6" s="13" t="s">
        <v>9</v>
      </c>
      <c r="D6" s="14">
        <v>10.0</v>
      </c>
      <c r="E6" s="13" t="s">
        <v>10</v>
      </c>
      <c r="F6" s="13" t="s">
        <v>11</v>
      </c>
      <c r="G6" s="13" t="s">
        <v>12</v>
      </c>
      <c r="H6" s="13" t="s">
        <v>18</v>
      </c>
      <c r="I6" s="5"/>
      <c r="L6" s="5"/>
    </row>
    <row r="7" ht="22.5" customHeight="1">
      <c r="A7" s="12">
        <v>45666.0</v>
      </c>
      <c r="B7" s="13" t="s">
        <v>19</v>
      </c>
      <c r="C7" s="13" t="s">
        <v>9</v>
      </c>
      <c r="D7" s="14">
        <v>7.0</v>
      </c>
      <c r="E7" s="13" t="s">
        <v>10</v>
      </c>
      <c r="F7" s="13" t="s">
        <v>15</v>
      </c>
      <c r="G7" s="13" t="s">
        <v>12</v>
      </c>
      <c r="H7" s="13" t="s">
        <v>33</v>
      </c>
      <c r="I7" s="6"/>
      <c r="J7" s="40" t="s">
        <v>66</v>
      </c>
      <c r="K7" s="18"/>
      <c r="L7" s="18"/>
      <c r="M7" s="18"/>
      <c r="N7" s="18"/>
      <c r="O7" s="41" t="s">
        <v>67</v>
      </c>
    </row>
    <row r="8" ht="22.5" customHeight="1">
      <c r="A8" s="12">
        <v>45667.0</v>
      </c>
      <c r="B8" s="13" t="s">
        <v>19</v>
      </c>
      <c r="C8" s="13" t="s">
        <v>9</v>
      </c>
      <c r="D8" s="14">
        <v>7.0</v>
      </c>
      <c r="E8" s="13" t="s">
        <v>10</v>
      </c>
      <c r="F8" s="13" t="s">
        <v>11</v>
      </c>
      <c r="G8" s="13" t="s">
        <v>12</v>
      </c>
      <c r="H8" s="13" t="s">
        <v>20</v>
      </c>
    </row>
    <row r="9" ht="22.5" customHeight="1">
      <c r="A9" s="12">
        <v>45668.0</v>
      </c>
      <c r="B9" s="13" t="s">
        <v>17</v>
      </c>
      <c r="C9" s="13" t="s">
        <v>9</v>
      </c>
      <c r="D9" s="14">
        <v>9.0</v>
      </c>
      <c r="E9" s="13" t="s">
        <v>10</v>
      </c>
      <c r="F9" s="13" t="s">
        <v>11</v>
      </c>
      <c r="G9" s="13" t="s">
        <v>12</v>
      </c>
      <c r="H9" s="13" t="s">
        <v>40</v>
      </c>
      <c r="J9" s="42" t="s">
        <v>68</v>
      </c>
    </row>
    <row r="10" ht="22.5" customHeight="1">
      <c r="A10" s="12">
        <v>45669.0</v>
      </c>
      <c r="B10" s="13" t="s">
        <v>8</v>
      </c>
      <c r="C10" s="13" t="s">
        <v>21</v>
      </c>
      <c r="D10" s="14">
        <v>15.0</v>
      </c>
      <c r="E10" s="13" t="s">
        <v>22</v>
      </c>
      <c r="F10" s="13" t="s">
        <v>15</v>
      </c>
      <c r="G10" s="13" t="s">
        <v>12</v>
      </c>
      <c r="H10" s="13" t="s">
        <v>13</v>
      </c>
    </row>
    <row r="11" ht="22.5" customHeight="1">
      <c r="A11" s="12">
        <v>45670.0</v>
      </c>
      <c r="B11" s="13" t="s">
        <v>8</v>
      </c>
      <c r="C11" s="13" t="s">
        <v>21</v>
      </c>
      <c r="D11" s="14">
        <v>14.0</v>
      </c>
      <c r="E11" s="13" t="s">
        <v>10</v>
      </c>
      <c r="F11" s="13" t="s">
        <v>11</v>
      </c>
      <c r="G11" s="13" t="s">
        <v>12</v>
      </c>
      <c r="H11" s="13" t="s">
        <v>39</v>
      </c>
      <c r="J11" s="5" t="s">
        <v>69</v>
      </c>
    </row>
    <row r="12" ht="22.5" customHeight="1">
      <c r="A12" s="12">
        <v>45671.0</v>
      </c>
      <c r="B12" s="13" t="s">
        <v>8</v>
      </c>
      <c r="C12" s="13" t="s">
        <v>9</v>
      </c>
      <c r="D12" s="14">
        <v>14.0</v>
      </c>
      <c r="E12" s="13" t="s">
        <v>10</v>
      </c>
      <c r="F12" s="13" t="s">
        <v>11</v>
      </c>
      <c r="G12" s="13" t="s">
        <v>12</v>
      </c>
      <c r="H12" s="13" t="s">
        <v>16</v>
      </c>
    </row>
    <row r="13" ht="22.5" customHeight="1">
      <c r="A13" s="12">
        <v>45672.0</v>
      </c>
      <c r="B13" s="13" t="s">
        <v>23</v>
      </c>
      <c r="C13" s="13" t="s">
        <v>9</v>
      </c>
      <c r="D13" s="14">
        <v>18.0</v>
      </c>
      <c r="E13" s="13" t="s">
        <v>10</v>
      </c>
      <c r="F13" s="13" t="s">
        <v>15</v>
      </c>
      <c r="G13" s="13" t="s">
        <v>12</v>
      </c>
      <c r="H13" s="13" t="s">
        <v>18</v>
      </c>
      <c r="J13" s="43" t="s">
        <v>70</v>
      </c>
      <c r="K13" s="44"/>
      <c r="L13" s="44"/>
      <c r="M13" s="44"/>
      <c r="N13" s="45" t="s">
        <v>71</v>
      </c>
    </row>
    <row r="14" ht="22.5" customHeight="1">
      <c r="A14" s="12">
        <v>45673.0</v>
      </c>
      <c r="B14" s="13" t="s">
        <v>23</v>
      </c>
      <c r="C14" s="13" t="s">
        <v>9</v>
      </c>
      <c r="D14" s="14">
        <v>20.0</v>
      </c>
      <c r="E14" s="13" t="s">
        <v>10</v>
      </c>
      <c r="F14" s="13" t="s">
        <v>15</v>
      </c>
      <c r="G14" s="13" t="s">
        <v>12</v>
      </c>
      <c r="H14" s="13" t="s">
        <v>33</v>
      </c>
    </row>
    <row r="15" ht="22.5" customHeight="1">
      <c r="A15" s="12">
        <v>45674.0</v>
      </c>
      <c r="B15" s="13" t="s">
        <v>14</v>
      </c>
      <c r="C15" s="13" t="s">
        <v>24</v>
      </c>
      <c r="D15" s="14">
        <v>25.0</v>
      </c>
      <c r="E15" s="13" t="s">
        <v>10</v>
      </c>
      <c r="F15" s="13" t="s">
        <v>11</v>
      </c>
      <c r="G15" s="13" t="s">
        <v>12</v>
      </c>
      <c r="H15" s="13" t="s">
        <v>20</v>
      </c>
      <c r="J15" s="40" t="s">
        <v>72</v>
      </c>
      <c r="K15" s="18"/>
      <c r="L15" s="18"/>
      <c r="M15" s="18"/>
      <c r="N15" s="18"/>
      <c r="O15" s="45" t="s">
        <v>67</v>
      </c>
    </row>
    <row r="16" ht="22.5" customHeight="1">
      <c r="A16" s="12">
        <v>45675.0</v>
      </c>
      <c r="B16" s="13" t="s">
        <v>17</v>
      </c>
      <c r="C16" s="13" t="s">
        <v>24</v>
      </c>
      <c r="D16" s="14">
        <v>11.0</v>
      </c>
      <c r="E16" s="13" t="s">
        <v>10</v>
      </c>
      <c r="F16" s="13" t="s">
        <v>11</v>
      </c>
      <c r="G16" s="13" t="s">
        <v>12</v>
      </c>
      <c r="H16" s="13" t="s">
        <v>40</v>
      </c>
      <c r="I16" s="6"/>
    </row>
    <row r="17" ht="22.5" customHeight="1">
      <c r="A17" s="12">
        <v>45676.0</v>
      </c>
      <c r="B17" s="13" t="s">
        <v>17</v>
      </c>
      <c r="C17" s="13" t="s">
        <v>9</v>
      </c>
      <c r="D17" s="14">
        <v>8.0</v>
      </c>
      <c r="E17" s="13" t="s">
        <v>10</v>
      </c>
      <c r="F17" s="13" t="s">
        <v>11</v>
      </c>
      <c r="G17" s="13" t="s">
        <v>12</v>
      </c>
      <c r="H17" s="13" t="s">
        <v>13</v>
      </c>
      <c r="I17" s="6"/>
    </row>
    <row r="18" ht="22.5" customHeight="1">
      <c r="A18" s="12">
        <v>45677.0</v>
      </c>
      <c r="B18" s="13" t="s">
        <v>8</v>
      </c>
      <c r="C18" s="13" t="s">
        <v>9</v>
      </c>
      <c r="D18" s="14">
        <v>14.0</v>
      </c>
      <c r="E18" s="13" t="s">
        <v>10</v>
      </c>
      <c r="F18" s="13" t="s">
        <v>11</v>
      </c>
      <c r="G18" s="13" t="s">
        <v>12</v>
      </c>
      <c r="H18" s="13" t="s">
        <v>39</v>
      </c>
      <c r="J18" s="46" t="s">
        <v>73</v>
      </c>
      <c r="K18" s="44"/>
      <c r="L18" s="44"/>
      <c r="M18" s="44"/>
      <c r="N18" s="44"/>
      <c r="O18" s="45" t="s">
        <v>71</v>
      </c>
    </row>
    <row r="19" ht="22.5" customHeight="1">
      <c r="A19" s="12">
        <v>45678.0</v>
      </c>
      <c r="B19" s="13" t="s">
        <v>8</v>
      </c>
      <c r="C19" s="13" t="s">
        <v>9</v>
      </c>
      <c r="D19" s="14">
        <v>14.0</v>
      </c>
      <c r="E19" s="13" t="s">
        <v>10</v>
      </c>
      <c r="F19" s="13" t="s">
        <v>15</v>
      </c>
      <c r="G19" s="13" t="s">
        <v>12</v>
      </c>
      <c r="H19" s="13" t="s">
        <v>16</v>
      </c>
    </row>
    <row r="20" ht="22.5" customHeight="1">
      <c r="A20" s="12">
        <v>45679.0</v>
      </c>
      <c r="B20" s="13" t="s">
        <v>25</v>
      </c>
      <c r="C20" s="13" t="s">
        <v>9</v>
      </c>
      <c r="D20" s="14">
        <v>30.0</v>
      </c>
      <c r="E20" s="13" t="s">
        <v>22</v>
      </c>
      <c r="F20" s="13" t="s">
        <v>11</v>
      </c>
      <c r="G20" s="13" t="s">
        <v>12</v>
      </c>
      <c r="H20" s="13" t="s">
        <v>18</v>
      </c>
    </row>
    <row r="21" ht="22.5" customHeight="1">
      <c r="A21" s="12">
        <v>45680.0</v>
      </c>
      <c r="B21" s="13" t="s">
        <v>14</v>
      </c>
      <c r="C21" s="13" t="s">
        <v>9</v>
      </c>
      <c r="D21" s="14">
        <v>24.0</v>
      </c>
      <c r="E21" s="13" t="s">
        <v>10</v>
      </c>
      <c r="F21" s="13" t="s">
        <v>15</v>
      </c>
      <c r="G21" s="13" t="s">
        <v>12</v>
      </c>
      <c r="H21" s="13" t="s">
        <v>33</v>
      </c>
      <c r="I21" s="7"/>
    </row>
    <row r="22" ht="22.5" customHeight="1">
      <c r="A22" s="12">
        <v>45681.0</v>
      </c>
      <c r="B22" s="13" t="s">
        <v>8</v>
      </c>
      <c r="C22" s="13" t="s">
        <v>21</v>
      </c>
      <c r="D22" s="14">
        <v>14.0</v>
      </c>
      <c r="E22" s="13" t="s">
        <v>10</v>
      </c>
      <c r="F22" s="13" t="s">
        <v>11</v>
      </c>
      <c r="G22" s="13" t="s">
        <v>12</v>
      </c>
      <c r="H22" s="13" t="s">
        <v>20</v>
      </c>
    </row>
    <row r="23" ht="22.5" customHeight="1">
      <c r="A23" s="12">
        <v>45682.0</v>
      </c>
      <c r="B23" s="13" t="s">
        <v>19</v>
      </c>
      <c r="C23" s="13" t="s">
        <v>9</v>
      </c>
      <c r="D23" s="14">
        <v>7.0</v>
      </c>
      <c r="E23" s="13" t="s">
        <v>10</v>
      </c>
      <c r="F23" s="13" t="s">
        <v>11</v>
      </c>
      <c r="G23" s="13" t="s">
        <v>12</v>
      </c>
      <c r="H23" s="13" t="s">
        <v>40</v>
      </c>
    </row>
    <row r="24" ht="22.5" customHeight="1">
      <c r="A24" s="12">
        <v>45683.0</v>
      </c>
      <c r="B24" s="13" t="s">
        <v>19</v>
      </c>
      <c r="C24" s="13" t="s">
        <v>9</v>
      </c>
      <c r="D24" s="14">
        <v>7.0</v>
      </c>
      <c r="E24" s="13" t="s">
        <v>10</v>
      </c>
      <c r="F24" s="13" t="s">
        <v>15</v>
      </c>
      <c r="G24" s="13" t="s">
        <v>12</v>
      </c>
      <c r="H24" s="13" t="s">
        <v>13</v>
      </c>
    </row>
    <row r="25" ht="22.5" customHeight="1">
      <c r="A25" s="12">
        <v>45684.0</v>
      </c>
      <c r="B25" s="13" t="s">
        <v>8</v>
      </c>
      <c r="C25" s="13" t="s">
        <v>9</v>
      </c>
      <c r="D25" s="14">
        <v>14.0</v>
      </c>
      <c r="E25" s="13" t="s">
        <v>10</v>
      </c>
      <c r="F25" s="13" t="s">
        <v>11</v>
      </c>
      <c r="G25" s="13" t="s">
        <v>12</v>
      </c>
      <c r="H25" s="13" t="s">
        <v>39</v>
      </c>
      <c r="J25" s="47" t="s">
        <v>74</v>
      </c>
      <c r="K25" s="48"/>
      <c r="L25" s="49"/>
      <c r="M25" s="48"/>
      <c r="N25" s="48"/>
      <c r="O25" s="50" t="s">
        <v>75</v>
      </c>
    </row>
    <row r="26" ht="22.5" customHeight="1">
      <c r="A26" s="12">
        <v>45685.0</v>
      </c>
      <c r="B26" s="13" t="s">
        <v>8</v>
      </c>
      <c r="C26" s="13" t="s">
        <v>9</v>
      </c>
      <c r="D26" s="14">
        <v>16.0</v>
      </c>
      <c r="E26" s="13" t="s">
        <v>10</v>
      </c>
      <c r="F26" s="13" t="s">
        <v>11</v>
      </c>
      <c r="G26" s="13" t="s">
        <v>12</v>
      </c>
      <c r="H26" s="13" t="s">
        <v>16</v>
      </c>
      <c r="L26" s="8"/>
    </row>
    <row r="27" ht="22.5" customHeight="1">
      <c r="A27" s="12">
        <v>45686.0</v>
      </c>
      <c r="B27" s="13" t="s">
        <v>17</v>
      </c>
      <c r="C27" s="13" t="s">
        <v>9</v>
      </c>
      <c r="D27" s="14">
        <v>9.0</v>
      </c>
      <c r="E27" s="13" t="s">
        <v>10</v>
      </c>
      <c r="F27" s="13" t="s">
        <v>11</v>
      </c>
      <c r="G27" s="13" t="s">
        <v>12</v>
      </c>
      <c r="H27" s="13" t="s">
        <v>18</v>
      </c>
      <c r="L27" s="9"/>
    </row>
    <row r="28" ht="22.5" customHeight="1">
      <c r="A28" s="12">
        <v>45687.0</v>
      </c>
      <c r="B28" s="13" t="s">
        <v>26</v>
      </c>
      <c r="C28" s="13" t="s">
        <v>21</v>
      </c>
      <c r="D28" s="14">
        <v>27.0</v>
      </c>
      <c r="E28" s="13" t="s">
        <v>22</v>
      </c>
      <c r="F28" s="13" t="s">
        <v>15</v>
      </c>
      <c r="G28" s="13" t="s">
        <v>12</v>
      </c>
      <c r="H28" s="13" t="s">
        <v>33</v>
      </c>
      <c r="L28" s="6"/>
    </row>
    <row r="29" ht="22.5" customHeight="1">
      <c r="A29" s="12">
        <v>45688.0</v>
      </c>
      <c r="B29" s="13" t="s">
        <v>26</v>
      </c>
      <c r="C29" s="13" t="s">
        <v>9</v>
      </c>
      <c r="D29" s="14">
        <v>21.0</v>
      </c>
      <c r="E29" s="13" t="s">
        <v>10</v>
      </c>
      <c r="F29" s="13" t="s">
        <v>15</v>
      </c>
      <c r="G29" s="13" t="s">
        <v>12</v>
      </c>
      <c r="H29" s="13" t="s">
        <v>20</v>
      </c>
      <c r="J29" s="51" t="s">
        <v>68</v>
      </c>
      <c r="O29" s="45" t="s">
        <v>76</v>
      </c>
    </row>
    <row r="30" ht="22.5" customHeight="1">
      <c r="A30" s="12">
        <v>45689.0</v>
      </c>
      <c r="B30" s="13" t="s">
        <v>17</v>
      </c>
      <c r="C30" s="13" t="s">
        <v>9</v>
      </c>
      <c r="D30" s="14">
        <v>10.0</v>
      </c>
      <c r="E30" s="13" t="s">
        <v>10</v>
      </c>
      <c r="F30" s="13" t="s">
        <v>11</v>
      </c>
      <c r="G30" s="13" t="s">
        <v>27</v>
      </c>
      <c r="H30" s="13" t="s">
        <v>40</v>
      </c>
      <c r="J30" s="51" t="s">
        <v>77</v>
      </c>
      <c r="O30" s="45" t="s">
        <v>76</v>
      </c>
    </row>
    <row r="31" ht="22.5" customHeight="1">
      <c r="A31" s="12">
        <v>45690.0</v>
      </c>
      <c r="B31" s="13" t="s">
        <v>8</v>
      </c>
      <c r="C31" s="13" t="s">
        <v>9</v>
      </c>
      <c r="D31" s="14">
        <v>14.0</v>
      </c>
      <c r="E31" s="13" t="s">
        <v>10</v>
      </c>
      <c r="F31" s="13" t="s">
        <v>11</v>
      </c>
      <c r="G31" s="13" t="s">
        <v>27</v>
      </c>
      <c r="H31" s="13" t="s">
        <v>13</v>
      </c>
      <c r="J31" s="51" t="s">
        <v>78</v>
      </c>
      <c r="O31" s="45" t="s">
        <v>76</v>
      </c>
    </row>
    <row r="32" ht="22.5" customHeight="1">
      <c r="A32" s="12">
        <v>45691.0</v>
      </c>
      <c r="B32" s="13" t="s">
        <v>8</v>
      </c>
      <c r="C32" s="13" t="s">
        <v>9</v>
      </c>
      <c r="D32" s="14">
        <v>14.0</v>
      </c>
      <c r="E32" s="13" t="s">
        <v>10</v>
      </c>
      <c r="F32" s="13" t="s">
        <v>11</v>
      </c>
      <c r="G32" s="13" t="s">
        <v>27</v>
      </c>
      <c r="H32" s="13" t="s">
        <v>39</v>
      </c>
      <c r="J32" s="51" t="s">
        <v>79</v>
      </c>
      <c r="O32" s="45" t="s">
        <v>80</v>
      </c>
    </row>
    <row r="33" ht="22.5" customHeight="1">
      <c r="A33" s="12">
        <v>45692.0</v>
      </c>
      <c r="B33" s="13" t="s">
        <v>17</v>
      </c>
      <c r="C33" s="13" t="s">
        <v>24</v>
      </c>
      <c r="D33" s="14">
        <v>12.0</v>
      </c>
      <c r="E33" s="13" t="s">
        <v>10</v>
      </c>
      <c r="F33" s="13" t="s">
        <v>11</v>
      </c>
      <c r="G33" s="13" t="s">
        <v>27</v>
      </c>
      <c r="H33" s="13" t="s">
        <v>16</v>
      </c>
      <c r="I33" s="10"/>
      <c r="J33" s="51" t="s">
        <v>81</v>
      </c>
      <c r="O33" s="45" t="s">
        <v>80</v>
      </c>
    </row>
    <row r="34" ht="22.5" customHeight="1">
      <c r="A34" s="12">
        <v>45693.0</v>
      </c>
      <c r="B34" s="13" t="s">
        <v>8</v>
      </c>
      <c r="C34" s="13" t="s">
        <v>9</v>
      </c>
      <c r="D34" s="14">
        <v>14.0</v>
      </c>
      <c r="E34" s="13" t="s">
        <v>10</v>
      </c>
      <c r="F34" s="13" t="s">
        <v>15</v>
      </c>
      <c r="G34" s="13" t="s">
        <v>27</v>
      </c>
      <c r="H34" s="13" t="s">
        <v>18</v>
      </c>
    </row>
    <row r="35" ht="22.5" customHeight="1">
      <c r="A35" s="12">
        <v>45694.0</v>
      </c>
      <c r="B35" s="13" t="s">
        <v>14</v>
      </c>
      <c r="C35" s="13" t="s">
        <v>24</v>
      </c>
      <c r="D35" s="14">
        <v>21.0</v>
      </c>
      <c r="E35" s="13" t="s">
        <v>10</v>
      </c>
      <c r="F35" s="13" t="s">
        <v>15</v>
      </c>
      <c r="G35" s="13" t="s">
        <v>27</v>
      </c>
      <c r="H35" s="13" t="s">
        <v>33</v>
      </c>
    </row>
    <row r="36" ht="22.5" customHeight="1">
      <c r="A36" s="12">
        <v>45695.0</v>
      </c>
      <c r="B36" s="13" t="s">
        <v>14</v>
      </c>
      <c r="C36" s="13" t="s">
        <v>9</v>
      </c>
      <c r="D36" s="14">
        <v>28.0</v>
      </c>
      <c r="E36" s="13" t="s">
        <v>22</v>
      </c>
      <c r="F36" s="13" t="s">
        <v>11</v>
      </c>
      <c r="G36" s="13" t="s">
        <v>27</v>
      </c>
      <c r="H36" s="13" t="s">
        <v>20</v>
      </c>
    </row>
    <row r="37" ht="22.5" customHeight="1">
      <c r="A37" s="12">
        <v>45696.0</v>
      </c>
      <c r="B37" s="13" t="s">
        <v>19</v>
      </c>
      <c r="C37" s="13" t="s">
        <v>9</v>
      </c>
      <c r="D37" s="14">
        <v>7.0</v>
      </c>
      <c r="E37" s="13" t="s">
        <v>10</v>
      </c>
      <c r="F37" s="13" t="s">
        <v>11</v>
      </c>
      <c r="G37" s="13" t="s">
        <v>27</v>
      </c>
      <c r="H37" s="13" t="s">
        <v>40</v>
      </c>
    </row>
    <row r="38" ht="22.5" customHeight="1">
      <c r="A38" s="12">
        <v>45697.0</v>
      </c>
      <c r="B38" s="13" t="s">
        <v>19</v>
      </c>
      <c r="C38" s="13" t="s">
        <v>9</v>
      </c>
      <c r="D38" s="14">
        <v>7.0</v>
      </c>
      <c r="E38" s="13" t="s">
        <v>10</v>
      </c>
      <c r="F38" s="13" t="s">
        <v>11</v>
      </c>
      <c r="G38" s="13" t="s">
        <v>27</v>
      </c>
      <c r="H38" s="13" t="s">
        <v>13</v>
      </c>
    </row>
    <row r="39" ht="22.5" customHeight="1">
      <c r="A39" s="12">
        <v>45698.0</v>
      </c>
      <c r="B39" s="13" t="s">
        <v>8</v>
      </c>
      <c r="C39" s="13" t="s">
        <v>9</v>
      </c>
      <c r="D39" s="14">
        <v>14.0</v>
      </c>
      <c r="E39" s="13" t="s">
        <v>10</v>
      </c>
      <c r="F39" s="13" t="s">
        <v>11</v>
      </c>
      <c r="G39" s="13" t="s">
        <v>27</v>
      </c>
      <c r="H39" s="13" t="s">
        <v>39</v>
      </c>
    </row>
    <row r="40" ht="22.5" customHeight="1">
      <c r="A40" s="12">
        <v>45699.0</v>
      </c>
      <c r="B40" s="13" t="s">
        <v>8</v>
      </c>
      <c r="C40" s="13" t="s">
        <v>21</v>
      </c>
      <c r="D40" s="14">
        <v>14.0</v>
      </c>
      <c r="E40" s="13" t="s">
        <v>10</v>
      </c>
      <c r="F40" s="13" t="s">
        <v>15</v>
      </c>
      <c r="G40" s="13" t="s">
        <v>27</v>
      </c>
      <c r="H40" s="13" t="s">
        <v>16</v>
      </c>
    </row>
    <row r="41" ht="22.5" customHeight="1">
      <c r="A41" s="12">
        <v>45700.0</v>
      </c>
      <c r="B41" s="13" t="s">
        <v>17</v>
      </c>
      <c r="C41" s="13" t="s">
        <v>9</v>
      </c>
      <c r="D41" s="14">
        <v>10.0</v>
      </c>
      <c r="E41" s="13" t="s">
        <v>10</v>
      </c>
      <c r="F41" s="13" t="s">
        <v>11</v>
      </c>
      <c r="G41" s="13" t="s">
        <v>27</v>
      </c>
      <c r="H41" s="13" t="s">
        <v>18</v>
      </c>
    </row>
    <row r="42" ht="22.5" customHeight="1">
      <c r="A42" s="12">
        <v>45701.0</v>
      </c>
      <c r="B42" s="13" t="s">
        <v>17</v>
      </c>
      <c r="C42" s="13" t="s">
        <v>9</v>
      </c>
      <c r="D42" s="14">
        <v>12.0</v>
      </c>
      <c r="E42" s="13" t="s">
        <v>10</v>
      </c>
      <c r="F42" s="13" t="s">
        <v>15</v>
      </c>
      <c r="G42" s="13" t="s">
        <v>27</v>
      </c>
      <c r="H42" s="13" t="s">
        <v>33</v>
      </c>
    </row>
    <row r="43" ht="22.5" customHeight="1">
      <c r="A43" s="12">
        <v>45702.0</v>
      </c>
      <c r="B43" s="13" t="s">
        <v>8</v>
      </c>
      <c r="C43" s="13" t="s">
        <v>9</v>
      </c>
      <c r="D43" s="14">
        <v>14.0</v>
      </c>
      <c r="E43" s="13" t="s">
        <v>10</v>
      </c>
      <c r="F43" s="13" t="s">
        <v>11</v>
      </c>
      <c r="G43" s="13" t="s">
        <v>27</v>
      </c>
      <c r="H43" s="13" t="s">
        <v>20</v>
      </c>
    </row>
    <row r="44" ht="22.5" customHeight="1">
      <c r="A44" s="12">
        <v>45703.0</v>
      </c>
      <c r="B44" s="13" t="s">
        <v>8</v>
      </c>
      <c r="C44" s="13" t="s">
        <v>21</v>
      </c>
      <c r="D44" s="14">
        <v>15.0</v>
      </c>
      <c r="E44" s="13" t="s">
        <v>10</v>
      </c>
      <c r="F44" s="13" t="s">
        <v>11</v>
      </c>
      <c r="G44" s="13" t="s">
        <v>27</v>
      </c>
      <c r="H44" s="13" t="s">
        <v>40</v>
      </c>
    </row>
    <row r="45" ht="22.5" customHeight="1">
      <c r="A45" s="12">
        <v>45704.0</v>
      </c>
      <c r="B45" s="13" t="s">
        <v>23</v>
      </c>
      <c r="C45" s="13" t="s">
        <v>9</v>
      </c>
      <c r="D45" s="14">
        <v>21.0</v>
      </c>
      <c r="E45" s="13" t="s">
        <v>10</v>
      </c>
      <c r="F45" s="13" t="s">
        <v>15</v>
      </c>
      <c r="G45" s="13" t="s">
        <v>27</v>
      </c>
      <c r="H45" s="13" t="s">
        <v>13</v>
      </c>
    </row>
    <row r="46" ht="22.5" customHeight="1">
      <c r="A46" s="12">
        <v>45705.0</v>
      </c>
      <c r="B46" s="13" t="s">
        <v>23</v>
      </c>
      <c r="C46" s="13" t="s">
        <v>9</v>
      </c>
      <c r="D46" s="14">
        <v>19.0</v>
      </c>
      <c r="E46" s="13" t="s">
        <v>10</v>
      </c>
      <c r="F46" s="13" t="s">
        <v>11</v>
      </c>
      <c r="G46" s="13" t="s">
        <v>27</v>
      </c>
      <c r="H46" s="13" t="s">
        <v>39</v>
      </c>
    </row>
    <row r="47" ht="22.5" customHeight="1">
      <c r="A47" s="12">
        <v>45706.0</v>
      </c>
      <c r="B47" s="13" t="s">
        <v>14</v>
      </c>
      <c r="C47" s="13" t="s">
        <v>9</v>
      </c>
      <c r="D47" s="14">
        <v>23.0</v>
      </c>
      <c r="E47" s="13" t="s">
        <v>10</v>
      </c>
      <c r="F47" s="13" t="s">
        <v>11</v>
      </c>
      <c r="G47" s="13" t="s">
        <v>27</v>
      </c>
      <c r="H47" s="13" t="s">
        <v>16</v>
      </c>
    </row>
    <row r="48" ht="22.5" customHeight="1">
      <c r="A48" s="12">
        <v>45707.0</v>
      </c>
      <c r="B48" s="13" t="s">
        <v>8</v>
      </c>
      <c r="C48" s="13" t="s">
        <v>9</v>
      </c>
      <c r="D48" s="14">
        <v>15.0</v>
      </c>
      <c r="E48" s="13" t="s">
        <v>10</v>
      </c>
      <c r="F48" s="13" t="s">
        <v>11</v>
      </c>
      <c r="G48" s="13" t="s">
        <v>27</v>
      </c>
      <c r="H48" s="13" t="s">
        <v>18</v>
      </c>
    </row>
    <row r="49" ht="22.5" customHeight="1">
      <c r="A49" s="12">
        <v>45708.0</v>
      </c>
      <c r="B49" s="13" t="s">
        <v>14</v>
      </c>
      <c r="C49" s="13" t="s">
        <v>9</v>
      </c>
      <c r="D49" s="14">
        <v>22.0</v>
      </c>
      <c r="E49" s="13" t="s">
        <v>10</v>
      </c>
      <c r="F49" s="13" t="s">
        <v>15</v>
      </c>
      <c r="G49" s="13" t="s">
        <v>27</v>
      </c>
      <c r="H49" s="13" t="s">
        <v>33</v>
      </c>
    </row>
    <row r="50" ht="22.5" customHeight="1">
      <c r="A50" s="12">
        <v>45709.0</v>
      </c>
      <c r="B50" s="13" t="s">
        <v>17</v>
      </c>
      <c r="C50" s="13" t="s">
        <v>9</v>
      </c>
      <c r="D50" s="14">
        <v>11.0</v>
      </c>
      <c r="E50" s="13" t="s">
        <v>10</v>
      </c>
      <c r="F50" s="13" t="s">
        <v>15</v>
      </c>
      <c r="G50" s="13" t="s">
        <v>27</v>
      </c>
      <c r="H50" s="13" t="s">
        <v>20</v>
      </c>
    </row>
    <row r="51" ht="22.5" customHeight="1">
      <c r="A51" s="12">
        <v>45710.0</v>
      </c>
      <c r="B51" s="13" t="s">
        <v>8</v>
      </c>
      <c r="C51" s="13" t="s">
        <v>9</v>
      </c>
      <c r="D51" s="14">
        <v>14.0</v>
      </c>
      <c r="E51" s="13" t="s">
        <v>10</v>
      </c>
      <c r="F51" s="13" t="s">
        <v>11</v>
      </c>
      <c r="G51" s="13" t="s">
        <v>27</v>
      </c>
      <c r="H51" s="13" t="s">
        <v>40</v>
      </c>
    </row>
    <row r="52" ht="22.5" customHeight="1">
      <c r="A52" s="12">
        <v>45711.0</v>
      </c>
      <c r="B52" s="13" t="s">
        <v>8</v>
      </c>
      <c r="C52" s="13" t="s">
        <v>24</v>
      </c>
      <c r="D52" s="14">
        <v>14.0</v>
      </c>
      <c r="E52" s="13" t="s">
        <v>10</v>
      </c>
      <c r="F52" s="13" t="s">
        <v>11</v>
      </c>
      <c r="G52" s="13" t="s">
        <v>27</v>
      </c>
      <c r="H52" s="13" t="s">
        <v>13</v>
      </c>
    </row>
    <row r="53" ht="22.5" customHeight="1">
      <c r="A53" s="12">
        <v>45712.0</v>
      </c>
      <c r="B53" s="13" t="s">
        <v>19</v>
      </c>
      <c r="C53" s="13" t="s">
        <v>9</v>
      </c>
      <c r="D53" s="14">
        <v>7.0</v>
      </c>
      <c r="E53" s="13" t="s">
        <v>10</v>
      </c>
      <c r="F53" s="13" t="s">
        <v>11</v>
      </c>
      <c r="G53" s="13" t="s">
        <v>27</v>
      </c>
      <c r="H53" s="13" t="s">
        <v>39</v>
      </c>
    </row>
    <row r="54" ht="22.5" customHeight="1">
      <c r="A54" s="12">
        <v>45713.0</v>
      </c>
      <c r="B54" s="13" t="s">
        <v>19</v>
      </c>
      <c r="C54" s="13" t="s">
        <v>9</v>
      </c>
      <c r="D54" s="14">
        <v>7.0</v>
      </c>
      <c r="E54" s="13" t="s">
        <v>10</v>
      </c>
      <c r="F54" s="13" t="s">
        <v>11</v>
      </c>
      <c r="G54" s="13" t="s">
        <v>27</v>
      </c>
      <c r="H54" s="13" t="s">
        <v>16</v>
      </c>
    </row>
    <row r="55" ht="22.5" customHeight="1">
      <c r="A55" s="12">
        <v>45714.0</v>
      </c>
      <c r="B55" s="13" t="s">
        <v>26</v>
      </c>
      <c r="C55" s="13" t="s">
        <v>21</v>
      </c>
      <c r="D55" s="14">
        <v>25.0</v>
      </c>
      <c r="E55" s="13" t="s">
        <v>10</v>
      </c>
      <c r="F55" s="13" t="s">
        <v>15</v>
      </c>
      <c r="G55" s="13" t="s">
        <v>27</v>
      </c>
      <c r="H55" s="13" t="s">
        <v>18</v>
      </c>
    </row>
    <row r="56" ht="22.5" customHeight="1">
      <c r="A56" s="12">
        <v>45715.0</v>
      </c>
      <c r="B56" s="13" t="s">
        <v>17</v>
      </c>
      <c r="C56" s="13" t="s">
        <v>24</v>
      </c>
      <c r="D56" s="14">
        <v>10.0</v>
      </c>
      <c r="E56" s="13" t="s">
        <v>10</v>
      </c>
      <c r="F56" s="13" t="s">
        <v>15</v>
      </c>
      <c r="G56" s="13" t="s">
        <v>27</v>
      </c>
      <c r="H56" s="13" t="s">
        <v>33</v>
      </c>
    </row>
    <row r="57" ht="22.5" customHeight="1">
      <c r="A57" s="12">
        <v>45716.0</v>
      </c>
      <c r="B57" s="13" t="s">
        <v>8</v>
      </c>
      <c r="C57" s="13" t="s">
        <v>9</v>
      </c>
      <c r="D57" s="14">
        <v>14.0</v>
      </c>
      <c r="E57" s="13" t="s">
        <v>10</v>
      </c>
      <c r="F57" s="13" t="s">
        <v>11</v>
      </c>
      <c r="G57" s="13" t="s">
        <v>27</v>
      </c>
      <c r="H57" s="13" t="s">
        <v>20</v>
      </c>
    </row>
    <row r="58" ht="22.5" customHeight="1">
      <c r="A58" s="12">
        <v>45717.0</v>
      </c>
      <c r="B58" s="13" t="s">
        <v>8</v>
      </c>
      <c r="C58" s="13" t="s">
        <v>9</v>
      </c>
      <c r="D58" s="14">
        <v>14.0</v>
      </c>
      <c r="E58" s="13" t="s">
        <v>10</v>
      </c>
      <c r="F58" s="13" t="s">
        <v>11</v>
      </c>
      <c r="G58" s="13" t="s">
        <v>28</v>
      </c>
      <c r="H58" s="13" t="s">
        <v>40</v>
      </c>
    </row>
    <row r="59" ht="22.5" customHeight="1">
      <c r="A59" s="12">
        <v>45718.0</v>
      </c>
      <c r="B59" s="13" t="s">
        <v>17</v>
      </c>
      <c r="C59" s="13" t="s">
        <v>9</v>
      </c>
      <c r="D59" s="14">
        <v>9.0</v>
      </c>
      <c r="E59" s="13" t="s">
        <v>10</v>
      </c>
      <c r="F59" s="13" t="s">
        <v>11</v>
      </c>
      <c r="G59" s="13" t="s">
        <v>28</v>
      </c>
      <c r="H59" s="13" t="s">
        <v>13</v>
      </c>
    </row>
    <row r="60" ht="22.5" customHeight="1">
      <c r="A60" s="12">
        <v>45719.0</v>
      </c>
      <c r="B60" s="13" t="s">
        <v>14</v>
      </c>
      <c r="C60" s="13" t="s">
        <v>9</v>
      </c>
      <c r="D60" s="14">
        <v>23.0</v>
      </c>
      <c r="E60" s="13" t="s">
        <v>10</v>
      </c>
      <c r="F60" s="13" t="s">
        <v>11</v>
      </c>
      <c r="G60" s="13" t="s">
        <v>28</v>
      </c>
      <c r="H60" s="13" t="s">
        <v>39</v>
      </c>
    </row>
    <row r="61" ht="22.5" customHeight="1">
      <c r="A61" s="12">
        <v>45720.0</v>
      </c>
      <c r="B61" s="13" t="s">
        <v>8</v>
      </c>
      <c r="C61" s="13" t="s">
        <v>9</v>
      </c>
      <c r="D61" s="14">
        <v>14.0</v>
      </c>
      <c r="E61" s="13" t="s">
        <v>10</v>
      </c>
      <c r="F61" s="13" t="s">
        <v>15</v>
      </c>
      <c r="G61" s="13" t="s">
        <v>28</v>
      </c>
      <c r="H61" s="13" t="s">
        <v>16</v>
      </c>
    </row>
    <row r="62" ht="22.5" customHeight="1">
      <c r="A62" s="12">
        <v>45721.0</v>
      </c>
      <c r="B62" s="13" t="s">
        <v>14</v>
      </c>
      <c r="C62" s="13" t="s">
        <v>9</v>
      </c>
      <c r="D62" s="14">
        <v>22.0</v>
      </c>
      <c r="E62" s="13" t="s">
        <v>10</v>
      </c>
      <c r="F62" s="13" t="s">
        <v>11</v>
      </c>
      <c r="G62" s="13" t="s">
        <v>28</v>
      </c>
      <c r="H62" s="13" t="s">
        <v>18</v>
      </c>
    </row>
    <row r="63" ht="22.5" customHeight="1">
      <c r="A63" s="12">
        <v>45722.0</v>
      </c>
      <c r="B63" s="13" t="s">
        <v>8</v>
      </c>
      <c r="C63" s="13" t="s">
        <v>9</v>
      </c>
      <c r="D63" s="14">
        <v>14.0</v>
      </c>
      <c r="E63" s="13" t="s">
        <v>10</v>
      </c>
      <c r="F63" s="13" t="s">
        <v>15</v>
      </c>
      <c r="G63" s="13" t="s">
        <v>28</v>
      </c>
      <c r="H63" s="13" t="s">
        <v>33</v>
      </c>
    </row>
    <row r="64" ht="22.5" customHeight="1">
      <c r="A64" s="12">
        <v>45723.0</v>
      </c>
      <c r="B64" s="13" t="s">
        <v>8</v>
      </c>
      <c r="C64" s="13" t="s">
        <v>21</v>
      </c>
      <c r="D64" s="14">
        <v>17.0</v>
      </c>
      <c r="E64" s="13" t="s">
        <v>22</v>
      </c>
      <c r="F64" s="13" t="s">
        <v>11</v>
      </c>
      <c r="G64" s="13" t="s">
        <v>28</v>
      </c>
      <c r="H64" s="13" t="s">
        <v>20</v>
      </c>
    </row>
    <row r="65" ht="22.5" customHeight="1">
      <c r="A65" s="12">
        <v>45724.0</v>
      </c>
      <c r="B65" s="13" t="s">
        <v>19</v>
      </c>
      <c r="C65" s="13" t="s">
        <v>9</v>
      </c>
      <c r="D65" s="14">
        <v>7.0</v>
      </c>
      <c r="E65" s="13" t="s">
        <v>10</v>
      </c>
      <c r="F65" s="13" t="s">
        <v>11</v>
      </c>
      <c r="G65" s="13" t="s">
        <v>28</v>
      </c>
      <c r="H65" s="13" t="s">
        <v>40</v>
      </c>
    </row>
    <row r="66" ht="22.5" customHeight="1">
      <c r="A66" s="12">
        <v>45725.0</v>
      </c>
      <c r="B66" s="13" t="s">
        <v>19</v>
      </c>
      <c r="C66" s="13" t="s">
        <v>9</v>
      </c>
      <c r="D66" s="14">
        <v>7.0</v>
      </c>
      <c r="E66" s="13" t="s">
        <v>10</v>
      </c>
      <c r="F66" s="13" t="s">
        <v>15</v>
      </c>
      <c r="G66" s="13" t="s">
        <v>28</v>
      </c>
      <c r="H66" s="13" t="s">
        <v>13</v>
      </c>
    </row>
    <row r="67" ht="22.5" customHeight="1">
      <c r="A67" s="12">
        <v>45726.0</v>
      </c>
      <c r="B67" s="13" t="s">
        <v>17</v>
      </c>
      <c r="C67" s="13" t="s">
        <v>9</v>
      </c>
      <c r="D67" s="14">
        <v>11.0</v>
      </c>
      <c r="E67" s="13" t="s">
        <v>10</v>
      </c>
      <c r="F67" s="13" t="s">
        <v>11</v>
      </c>
      <c r="G67" s="13" t="s">
        <v>28</v>
      </c>
      <c r="H67" s="13" t="s">
        <v>39</v>
      </c>
    </row>
    <row r="68" ht="22.5" customHeight="1">
      <c r="A68" s="12">
        <v>45727.0</v>
      </c>
      <c r="B68" s="13" t="s">
        <v>17</v>
      </c>
      <c r="C68" s="13" t="s">
        <v>24</v>
      </c>
      <c r="D68" s="14">
        <v>10.0</v>
      </c>
      <c r="E68" s="13" t="s">
        <v>10</v>
      </c>
      <c r="F68" s="13" t="s">
        <v>11</v>
      </c>
      <c r="G68" s="13" t="s">
        <v>28</v>
      </c>
      <c r="H68" s="13" t="s">
        <v>16</v>
      </c>
    </row>
    <row r="69" ht="22.5" customHeight="1">
      <c r="A69" s="12">
        <v>45728.0</v>
      </c>
      <c r="B69" s="13" t="s">
        <v>8</v>
      </c>
      <c r="C69" s="13" t="s">
        <v>9</v>
      </c>
      <c r="D69" s="14">
        <v>14.0</v>
      </c>
      <c r="E69" s="13" t="s">
        <v>10</v>
      </c>
      <c r="F69" s="13" t="s">
        <v>11</v>
      </c>
      <c r="G69" s="13" t="s">
        <v>28</v>
      </c>
      <c r="H69" s="13" t="s">
        <v>18</v>
      </c>
    </row>
    <row r="70" ht="22.5" customHeight="1">
      <c r="A70" s="12">
        <v>45729.0</v>
      </c>
      <c r="B70" s="13" t="s">
        <v>26</v>
      </c>
      <c r="C70" s="13" t="s">
        <v>9</v>
      </c>
      <c r="D70" s="14">
        <v>25.0</v>
      </c>
      <c r="E70" s="13" t="s">
        <v>10</v>
      </c>
      <c r="F70" s="13" t="s">
        <v>15</v>
      </c>
      <c r="G70" s="13" t="s">
        <v>28</v>
      </c>
      <c r="H70" s="13" t="s">
        <v>33</v>
      </c>
    </row>
    <row r="71" ht="22.5" customHeight="1">
      <c r="A71" s="12">
        <v>45730.0</v>
      </c>
      <c r="B71" s="13" t="s">
        <v>25</v>
      </c>
      <c r="C71" s="13" t="s">
        <v>9</v>
      </c>
      <c r="D71" s="14">
        <v>35.0</v>
      </c>
      <c r="E71" s="13" t="s">
        <v>22</v>
      </c>
      <c r="F71" s="13" t="s">
        <v>15</v>
      </c>
      <c r="G71" s="13" t="s">
        <v>28</v>
      </c>
      <c r="H71" s="13" t="s">
        <v>20</v>
      </c>
    </row>
    <row r="72" ht="22.5" customHeight="1">
      <c r="A72" s="12">
        <v>45731.0</v>
      </c>
      <c r="B72" s="13" t="s">
        <v>8</v>
      </c>
      <c r="C72" s="13" t="s">
        <v>21</v>
      </c>
      <c r="D72" s="14">
        <v>14.0</v>
      </c>
      <c r="E72" s="13" t="s">
        <v>10</v>
      </c>
      <c r="F72" s="13" t="s">
        <v>11</v>
      </c>
      <c r="G72" s="13" t="s">
        <v>28</v>
      </c>
      <c r="H72" s="13" t="s">
        <v>40</v>
      </c>
    </row>
    <row r="73" ht="22.5" customHeight="1">
      <c r="A73" s="12">
        <v>45732.0</v>
      </c>
      <c r="B73" s="13" t="s">
        <v>8</v>
      </c>
      <c r="C73" s="13" t="s">
        <v>9</v>
      </c>
      <c r="D73" s="14">
        <v>14.0</v>
      </c>
      <c r="E73" s="13" t="s">
        <v>10</v>
      </c>
      <c r="F73" s="13" t="s">
        <v>11</v>
      </c>
      <c r="G73" s="13" t="s">
        <v>28</v>
      </c>
      <c r="H73" s="13" t="s">
        <v>13</v>
      </c>
    </row>
    <row r="74" ht="22.5" customHeight="1">
      <c r="A74" s="12">
        <v>45733.0</v>
      </c>
      <c r="B74" s="13" t="s">
        <v>8</v>
      </c>
      <c r="C74" s="13" t="s">
        <v>24</v>
      </c>
      <c r="D74" s="14">
        <v>16.0</v>
      </c>
      <c r="E74" s="13" t="s">
        <v>22</v>
      </c>
      <c r="F74" s="13" t="s">
        <v>11</v>
      </c>
      <c r="G74" s="13" t="s">
        <v>28</v>
      </c>
      <c r="H74" s="13" t="s">
        <v>39</v>
      </c>
    </row>
    <row r="75" ht="22.5" customHeight="1">
      <c r="A75" s="12">
        <v>45734.0</v>
      </c>
      <c r="B75" s="13" t="s">
        <v>23</v>
      </c>
      <c r="C75" s="13" t="s">
        <v>9</v>
      </c>
      <c r="D75" s="14">
        <v>19.0</v>
      </c>
      <c r="E75" s="13" t="s">
        <v>10</v>
      </c>
      <c r="F75" s="13" t="s">
        <v>15</v>
      </c>
      <c r="G75" s="13" t="s">
        <v>28</v>
      </c>
      <c r="H75" s="13" t="s">
        <v>16</v>
      </c>
    </row>
    <row r="76" ht="22.5" customHeight="1">
      <c r="A76" s="12">
        <v>45735.0</v>
      </c>
      <c r="B76" s="13" t="s">
        <v>8</v>
      </c>
      <c r="C76" s="13" t="s">
        <v>9</v>
      </c>
      <c r="D76" s="14">
        <v>14.0</v>
      </c>
      <c r="E76" s="13" t="s">
        <v>10</v>
      </c>
      <c r="F76" s="13" t="s">
        <v>11</v>
      </c>
      <c r="G76" s="13" t="s">
        <v>28</v>
      </c>
      <c r="H76" s="13" t="s">
        <v>18</v>
      </c>
    </row>
    <row r="77" ht="22.5" customHeight="1">
      <c r="A77" s="12">
        <v>45736.0</v>
      </c>
      <c r="B77" s="13" t="s">
        <v>23</v>
      </c>
      <c r="C77" s="13" t="s">
        <v>9</v>
      </c>
      <c r="D77" s="14">
        <v>18.0</v>
      </c>
      <c r="E77" s="13" t="s">
        <v>10</v>
      </c>
      <c r="F77" s="13" t="s">
        <v>15</v>
      </c>
      <c r="G77" s="13" t="s">
        <v>28</v>
      </c>
      <c r="H77" s="13" t="s">
        <v>33</v>
      </c>
    </row>
    <row r="78" ht="22.5" customHeight="1">
      <c r="A78" s="12">
        <v>45737.0</v>
      </c>
      <c r="B78" s="13" t="s">
        <v>17</v>
      </c>
      <c r="C78" s="13" t="s">
        <v>9</v>
      </c>
      <c r="D78" s="14">
        <v>8.0</v>
      </c>
      <c r="E78" s="13" t="s">
        <v>10</v>
      </c>
      <c r="F78" s="13" t="s">
        <v>11</v>
      </c>
      <c r="G78" s="13" t="s">
        <v>28</v>
      </c>
      <c r="H78" s="13" t="s">
        <v>20</v>
      </c>
    </row>
    <row r="79" ht="22.5" customHeight="1">
      <c r="A79" s="12">
        <v>45738.0</v>
      </c>
      <c r="B79" s="13" t="s">
        <v>17</v>
      </c>
      <c r="C79" s="13" t="s">
        <v>9</v>
      </c>
      <c r="D79" s="14">
        <v>9.0</v>
      </c>
      <c r="E79" s="13" t="s">
        <v>10</v>
      </c>
      <c r="F79" s="13" t="s">
        <v>11</v>
      </c>
      <c r="G79" s="13" t="s">
        <v>28</v>
      </c>
      <c r="H79" s="13" t="s">
        <v>40</v>
      </c>
    </row>
    <row r="80" ht="22.5" customHeight="1">
      <c r="A80" s="12">
        <v>45739.0</v>
      </c>
      <c r="B80" s="13" t="s">
        <v>14</v>
      </c>
      <c r="C80" s="13" t="s">
        <v>9</v>
      </c>
      <c r="D80" s="14">
        <v>21.0</v>
      </c>
      <c r="E80" s="13" t="s">
        <v>10</v>
      </c>
      <c r="F80" s="13" t="s">
        <v>15</v>
      </c>
      <c r="G80" s="13" t="s">
        <v>28</v>
      </c>
      <c r="H80" s="13" t="s">
        <v>13</v>
      </c>
    </row>
    <row r="81" ht="22.5" customHeight="1">
      <c r="A81" s="12">
        <v>45740.0</v>
      </c>
      <c r="B81" s="13" t="s">
        <v>14</v>
      </c>
      <c r="C81" s="13" t="s">
        <v>9</v>
      </c>
      <c r="D81" s="14">
        <v>21.0</v>
      </c>
      <c r="E81" s="13" t="s">
        <v>10</v>
      </c>
      <c r="F81" s="13" t="s">
        <v>11</v>
      </c>
      <c r="G81" s="13" t="s">
        <v>28</v>
      </c>
      <c r="H81" s="13" t="s">
        <v>39</v>
      </c>
    </row>
    <row r="82" ht="22.5" customHeight="1">
      <c r="A82" s="12">
        <v>45741.0</v>
      </c>
      <c r="B82" s="13" t="s">
        <v>8</v>
      </c>
      <c r="C82" s="13" t="s">
        <v>24</v>
      </c>
      <c r="D82" s="14">
        <v>14.0</v>
      </c>
      <c r="E82" s="13" t="s">
        <v>10</v>
      </c>
      <c r="F82" s="13" t="s">
        <v>11</v>
      </c>
      <c r="G82" s="13" t="s">
        <v>28</v>
      </c>
      <c r="H82" s="13" t="s">
        <v>16</v>
      </c>
    </row>
    <row r="83" ht="22.5" customHeight="1">
      <c r="A83" s="12">
        <v>45742.0</v>
      </c>
      <c r="B83" s="13" t="s">
        <v>19</v>
      </c>
      <c r="C83" s="13" t="s">
        <v>9</v>
      </c>
      <c r="D83" s="14">
        <v>7.0</v>
      </c>
      <c r="E83" s="13" t="s">
        <v>10</v>
      </c>
      <c r="F83" s="13" t="s">
        <v>11</v>
      </c>
      <c r="G83" s="13" t="s">
        <v>28</v>
      </c>
      <c r="H83" s="13" t="s">
        <v>18</v>
      </c>
    </row>
    <row r="84" ht="22.5" customHeight="1">
      <c r="A84" s="12">
        <v>45743.0</v>
      </c>
      <c r="B84" s="13" t="s">
        <v>8</v>
      </c>
      <c r="C84" s="13" t="s">
        <v>9</v>
      </c>
      <c r="D84" s="14">
        <v>14.0</v>
      </c>
      <c r="E84" s="13" t="s">
        <v>10</v>
      </c>
      <c r="F84" s="13" t="s">
        <v>15</v>
      </c>
      <c r="G84" s="13" t="s">
        <v>28</v>
      </c>
      <c r="H84" s="13" t="s">
        <v>33</v>
      </c>
    </row>
    <row r="85" ht="22.5" customHeight="1">
      <c r="A85" s="12">
        <v>45744.0</v>
      </c>
      <c r="B85" s="13" t="s">
        <v>8</v>
      </c>
      <c r="C85" s="13" t="s">
        <v>9</v>
      </c>
      <c r="D85" s="14">
        <v>15.0</v>
      </c>
      <c r="E85" s="13" t="s">
        <v>10</v>
      </c>
      <c r="F85" s="13" t="s">
        <v>15</v>
      </c>
      <c r="G85" s="13" t="s">
        <v>28</v>
      </c>
      <c r="H85" s="13" t="s">
        <v>20</v>
      </c>
    </row>
    <row r="86" ht="22.5" customHeight="1">
      <c r="A86" s="12">
        <v>45745.0</v>
      </c>
      <c r="B86" s="13" t="s">
        <v>19</v>
      </c>
      <c r="C86" s="13" t="s">
        <v>9</v>
      </c>
      <c r="D86" s="14">
        <v>7.0</v>
      </c>
      <c r="E86" s="13" t="s">
        <v>10</v>
      </c>
      <c r="F86" s="13" t="s">
        <v>11</v>
      </c>
      <c r="G86" s="13" t="s">
        <v>28</v>
      </c>
      <c r="H86" s="13" t="s">
        <v>40</v>
      </c>
    </row>
    <row r="87" ht="22.5" customHeight="1">
      <c r="A87" s="12">
        <v>45746.0</v>
      </c>
      <c r="B87" s="13" t="s">
        <v>26</v>
      </c>
      <c r="C87" s="13" t="s">
        <v>9</v>
      </c>
      <c r="D87" s="14">
        <v>24.0</v>
      </c>
      <c r="E87" s="13" t="s">
        <v>10</v>
      </c>
      <c r="F87" s="13" t="s">
        <v>11</v>
      </c>
      <c r="G87" s="13" t="s">
        <v>28</v>
      </c>
      <c r="H87" s="13" t="s">
        <v>13</v>
      </c>
    </row>
    <row r="88" ht="22.5" customHeight="1">
      <c r="A88" s="12">
        <v>45747.0</v>
      </c>
      <c r="B88" s="13" t="s">
        <v>8</v>
      </c>
      <c r="C88" s="13" t="s">
        <v>9</v>
      </c>
      <c r="D88" s="14">
        <v>14.0</v>
      </c>
      <c r="E88" s="13" t="s">
        <v>10</v>
      </c>
      <c r="F88" s="13" t="s">
        <v>11</v>
      </c>
      <c r="G88" s="13" t="s">
        <v>28</v>
      </c>
      <c r="H88" s="13" t="s">
        <v>39</v>
      </c>
    </row>
    <row r="89" ht="22.5" customHeight="1">
      <c r="A89" s="12">
        <v>45748.0</v>
      </c>
      <c r="B89" s="13" t="s">
        <v>8</v>
      </c>
      <c r="C89" s="13" t="s">
        <v>9</v>
      </c>
      <c r="D89" s="14">
        <v>14.0</v>
      </c>
      <c r="E89" s="13" t="s">
        <v>10</v>
      </c>
      <c r="F89" s="13" t="s">
        <v>11</v>
      </c>
      <c r="G89" s="13" t="s">
        <v>29</v>
      </c>
      <c r="H89" s="13" t="s">
        <v>16</v>
      </c>
    </row>
    <row r="90" ht="22.5" customHeight="1">
      <c r="A90" s="12">
        <v>45749.0</v>
      </c>
      <c r="B90" s="13" t="s">
        <v>17</v>
      </c>
      <c r="C90" s="13" t="s">
        <v>9</v>
      </c>
      <c r="D90" s="14">
        <v>10.0</v>
      </c>
      <c r="E90" s="13" t="s">
        <v>10</v>
      </c>
      <c r="F90" s="13" t="s">
        <v>11</v>
      </c>
      <c r="G90" s="13" t="s">
        <v>29</v>
      </c>
      <c r="H90" s="13" t="s">
        <v>18</v>
      </c>
    </row>
    <row r="91" ht="22.5" customHeight="1">
      <c r="A91" s="12">
        <v>45750.0</v>
      </c>
      <c r="B91" s="13" t="s">
        <v>17</v>
      </c>
      <c r="C91" s="13" t="s">
        <v>24</v>
      </c>
      <c r="D91" s="14">
        <v>10.0</v>
      </c>
      <c r="E91" s="13" t="s">
        <v>10</v>
      </c>
      <c r="F91" s="13" t="s">
        <v>15</v>
      </c>
      <c r="G91" s="13" t="s">
        <v>29</v>
      </c>
      <c r="H91" s="13" t="s">
        <v>33</v>
      </c>
    </row>
    <row r="92" ht="22.5" customHeight="1">
      <c r="A92" s="12">
        <v>45751.0</v>
      </c>
      <c r="B92" s="13" t="s">
        <v>8</v>
      </c>
      <c r="C92" s="13" t="s">
        <v>21</v>
      </c>
      <c r="D92" s="14">
        <v>14.0</v>
      </c>
      <c r="E92" s="13" t="s">
        <v>10</v>
      </c>
      <c r="F92" s="13" t="s">
        <v>15</v>
      </c>
      <c r="G92" s="13" t="s">
        <v>29</v>
      </c>
      <c r="H92" s="13" t="s">
        <v>20</v>
      </c>
    </row>
    <row r="93" ht="22.5" customHeight="1">
      <c r="A93" s="12">
        <v>45752.0</v>
      </c>
      <c r="B93" s="13" t="s">
        <v>14</v>
      </c>
      <c r="C93" s="13" t="s">
        <v>9</v>
      </c>
      <c r="D93" s="14">
        <v>22.0</v>
      </c>
      <c r="E93" s="13" t="s">
        <v>10</v>
      </c>
      <c r="F93" s="13" t="s">
        <v>11</v>
      </c>
      <c r="G93" s="13" t="s">
        <v>29</v>
      </c>
      <c r="H93" s="13" t="s">
        <v>40</v>
      </c>
    </row>
    <row r="94" ht="22.5" customHeight="1">
      <c r="A94" s="12">
        <v>45753.0</v>
      </c>
      <c r="B94" s="13" t="s">
        <v>14</v>
      </c>
      <c r="C94" s="13" t="s">
        <v>9</v>
      </c>
      <c r="D94" s="14">
        <v>20.0</v>
      </c>
      <c r="E94" s="13" t="s">
        <v>10</v>
      </c>
      <c r="F94" s="13" t="s">
        <v>11</v>
      </c>
      <c r="G94" s="13" t="s">
        <v>29</v>
      </c>
      <c r="H94" s="13" t="s">
        <v>13</v>
      </c>
    </row>
    <row r="95" ht="22.5" customHeight="1">
      <c r="A95" s="12">
        <v>45754.0</v>
      </c>
      <c r="B95" s="13" t="s">
        <v>8</v>
      </c>
      <c r="C95" s="13" t="s">
        <v>9</v>
      </c>
      <c r="D95" s="14">
        <v>14.0</v>
      </c>
      <c r="E95" s="13" t="s">
        <v>10</v>
      </c>
      <c r="F95" s="13" t="s">
        <v>11</v>
      </c>
      <c r="G95" s="13" t="s">
        <v>29</v>
      </c>
      <c r="H95" s="13" t="s">
        <v>39</v>
      </c>
    </row>
    <row r="96" ht="22.5" customHeight="1">
      <c r="A96" s="12">
        <v>45755.0</v>
      </c>
      <c r="B96" s="13" t="s">
        <v>19</v>
      </c>
      <c r="C96" s="13" t="s">
        <v>9</v>
      </c>
      <c r="D96" s="14">
        <v>7.0</v>
      </c>
      <c r="E96" s="13" t="s">
        <v>10</v>
      </c>
      <c r="F96" s="13" t="s">
        <v>11</v>
      </c>
      <c r="G96" s="13" t="s">
        <v>29</v>
      </c>
      <c r="H96" s="13" t="s">
        <v>16</v>
      </c>
    </row>
    <row r="97" ht="22.5" customHeight="1">
      <c r="A97" s="12">
        <v>45756.0</v>
      </c>
      <c r="B97" s="13" t="s">
        <v>8</v>
      </c>
      <c r="C97" s="13" t="s">
        <v>9</v>
      </c>
      <c r="D97" s="14">
        <v>14.0</v>
      </c>
      <c r="E97" s="13" t="s">
        <v>10</v>
      </c>
      <c r="F97" s="13" t="s">
        <v>15</v>
      </c>
      <c r="G97" s="13" t="s">
        <v>29</v>
      </c>
      <c r="H97" s="13" t="s">
        <v>18</v>
      </c>
    </row>
    <row r="98" ht="22.5" customHeight="1">
      <c r="A98" s="12">
        <v>45757.0</v>
      </c>
      <c r="B98" s="13" t="s">
        <v>8</v>
      </c>
      <c r="C98" s="13" t="s">
        <v>21</v>
      </c>
      <c r="D98" s="14">
        <v>15.0</v>
      </c>
      <c r="E98" s="13" t="s">
        <v>10</v>
      </c>
      <c r="F98" s="13" t="s">
        <v>15</v>
      </c>
      <c r="G98" s="13" t="s">
        <v>29</v>
      </c>
      <c r="H98" s="13" t="s">
        <v>33</v>
      </c>
    </row>
    <row r="99" ht="22.5" customHeight="1">
      <c r="A99" s="12">
        <v>45758.0</v>
      </c>
      <c r="B99" s="13" t="s">
        <v>17</v>
      </c>
      <c r="C99" s="13" t="s">
        <v>24</v>
      </c>
      <c r="D99" s="14">
        <v>11.0</v>
      </c>
      <c r="E99" s="13" t="s">
        <v>10</v>
      </c>
      <c r="F99" s="13" t="s">
        <v>11</v>
      </c>
      <c r="G99" s="13" t="s">
        <v>29</v>
      </c>
      <c r="H99" s="13" t="s">
        <v>20</v>
      </c>
    </row>
    <row r="100" ht="22.5" customHeight="1">
      <c r="A100" s="12">
        <v>45759.0</v>
      </c>
      <c r="B100" s="13" t="s">
        <v>19</v>
      </c>
      <c r="C100" s="13" t="s">
        <v>9</v>
      </c>
      <c r="D100" s="14">
        <v>7.0</v>
      </c>
      <c r="E100" s="13" t="s">
        <v>10</v>
      </c>
      <c r="F100" s="13" t="s">
        <v>11</v>
      </c>
      <c r="G100" s="13" t="s">
        <v>29</v>
      </c>
      <c r="H100" s="13" t="s">
        <v>40</v>
      </c>
    </row>
    <row r="101" ht="22.5" customHeight="1">
      <c r="A101" s="12">
        <v>45760.0</v>
      </c>
      <c r="B101" s="13" t="s">
        <v>8</v>
      </c>
      <c r="C101" s="13" t="s">
        <v>9</v>
      </c>
      <c r="D101" s="14">
        <v>16.0</v>
      </c>
      <c r="E101" s="13" t="s">
        <v>22</v>
      </c>
      <c r="F101" s="13" t="s">
        <v>11</v>
      </c>
      <c r="G101" s="13" t="s">
        <v>29</v>
      </c>
      <c r="H101" s="13" t="s">
        <v>13</v>
      </c>
    </row>
    <row r="102" ht="22.5" customHeight="1">
      <c r="A102" s="12">
        <v>45761.0</v>
      </c>
      <c r="B102" s="13" t="s">
        <v>17</v>
      </c>
      <c r="C102" s="13" t="s">
        <v>9</v>
      </c>
      <c r="D102" s="14">
        <v>12.0</v>
      </c>
      <c r="E102" s="13" t="s">
        <v>10</v>
      </c>
      <c r="F102" s="13" t="s">
        <v>11</v>
      </c>
      <c r="G102" s="13" t="s">
        <v>29</v>
      </c>
      <c r="H102" s="13" t="s">
        <v>39</v>
      </c>
    </row>
    <row r="103" ht="22.5" customHeight="1">
      <c r="A103" s="12">
        <v>45762.0</v>
      </c>
      <c r="B103" s="13" t="s">
        <v>23</v>
      </c>
      <c r="C103" s="13" t="s">
        <v>9</v>
      </c>
      <c r="D103" s="14">
        <v>21.0</v>
      </c>
      <c r="E103" s="13" t="s">
        <v>10</v>
      </c>
      <c r="F103" s="13" t="s">
        <v>15</v>
      </c>
      <c r="G103" s="13" t="s">
        <v>29</v>
      </c>
      <c r="H103" s="13" t="s">
        <v>16</v>
      </c>
    </row>
    <row r="104" ht="22.5" customHeight="1">
      <c r="A104" s="12">
        <v>45763.0</v>
      </c>
      <c r="B104" s="13" t="s">
        <v>8</v>
      </c>
      <c r="C104" s="13" t="s">
        <v>9</v>
      </c>
      <c r="D104" s="14">
        <v>14.0</v>
      </c>
      <c r="E104" s="13" t="s">
        <v>10</v>
      </c>
      <c r="F104" s="13" t="s">
        <v>11</v>
      </c>
      <c r="G104" s="13" t="s">
        <v>29</v>
      </c>
      <c r="H104" s="13" t="s">
        <v>18</v>
      </c>
    </row>
    <row r="105" ht="22.5" customHeight="1">
      <c r="A105" s="12">
        <v>45764.0</v>
      </c>
      <c r="B105" s="13" t="s">
        <v>23</v>
      </c>
      <c r="C105" s="13" t="s">
        <v>9</v>
      </c>
      <c r="D105" s="14">
        <v>20.0</v>
      </c>
      <c r="E105" s="13" t="s">
        <v>10</v>
      </c>
      <c r="F105" s="13" t="s">
        <v>15</v>
      </c>
      <c r="G105" s="13" t="s">
        <v>29</v>
      </c>
      <c r="H105" s="13" t="s">
        <v>33</v>
      </c>
    </row>
    <row r="106" ht="22.5" customHeight="1">
      <c r="A106" s="12">
        <v>45765.0</v>
      </c>
      <c r="B106" s="13" t="s">
        <v>17</v>
      </c>
      <c r="C106" s="13" t="s">
        <v>9</v>
      </c>
      <c r="D106" s="14">
        <v>9.0</v>
      </c>
      <c r="E106" s="13" t="s">
        <v>10</v>
      </c>
      <c r="F106" s="13" t="s">
        <v>11</v>
      </c>
      <c r="G106" s="13" t="s">
        <v>29</v>
      </c>
      <c r="H106" s="13" t="s">
        <v>20</v>
      </c>
    </row>
    <row r="107" ht="22.5" customHeight="1">
      <c r="A107" s="12">
        <v>45766.0</v>
      </c>
      <c r="B107" s="13" t="s">
        <v>8</v>
      </c>
      <c r="C107" s="13" t="s">
        <v>9</v>
      </c>
      <c r="D107" s="14">
        <v>14.0</v>
      </c>
      <c r="E107" s="13" t="s">
        <v>10</v>
      </c>
      <c r="F107" s="13" t="s">
        <v>11</v>
      </c>
      <c r="G107" s="13" t="s">
        <v>29</v>
      </c>
      <c r="H107" s="13" t="s">
        <v>40</v>
      </c>
    </row>
    <row r="108" ht="22.5" customHeight="1">
      <c r="A108" s="12">
        <v>45767.0</v>
      </c>
      <c r="B108" s="13" t="s">
        <v>14</v>
      </c>
      <c r="C108" s="13" t="s">
        <v>9</v>
      </c>
      <c r="D108" s="14">
        <v>23.0</v>
      </c>
      <c r="E108" s="13" t="s">
        <v>10</v>
      </c>
      <c r="F108" s="13" t="s">
        <v>15</v>
      </c>
      <c r="G108" s="13" t="s">
        <v>29</v>
      </c>
      <c r="H108" s="13" t="s">
        <v>13</v>
      </c>
    </row>
    <row r="109" ht="22.5" customHeight="1">
      <c r="A109" s="12">
        <v>45768.0</v>
      </c>
      <c r="B109" s="13" t="s">
        <v>14</v>
      </c>
      <c r="C109" s="13" t="s">
        <v>24</v>
      </c>
      <c r="D109" s="14">
        <v>24.0</v>
      </c>
      <c r="E109" s="13" t="s">
        <v>10</v>
      </c>
      <c r="F109" s="13" t="s">
        <v>11</v>
      </c>
      <c r="G109" s="13" t="s">
        <v>29</v>
      </c>
      <c r="H109" s="13" t="s">
        <v>39</v>
      </c>
    </row>
    <row r="110" ht="22.5" customHeight="1">
      <c r="A110" s="12">
        <v>45769.0</v>
      </c>
      <c r="B110" s="13" t="s">
        <v>8</v>
      </c>
      <c r="C110" s="13" t="s">
        <v>9</v>
      </c>
      <c r="D110" s="14">
        <v>14.0</v>
      </c>
      <c r="E110" s="13" t="s">
        <v>10</v>
      </c>
      <c r="F110" s="13" t="s">
        <v>11</v>
      </c>
      <c r="G110" s="13" t="s">
        <v>29</v>
      </c>
      <c r="H110" s="13" t="s">
        <v>16</v>
      </c>
    </row>
    <row r="111" ht="22.5" customHeight="1">
      <c r="A111" s="12">
        <v>45770.0</v>
      </c>
      <c r="B111" s="13" t="s">
        <v>19</v>
      </c>
      <c r="C111" s="13" t="s">
        <v>9</v>
      </c>
      <c r="D111" s="14">
        <v>7.0</v>
      </c>
      <c r="E111" s="13" t="s">
        <v>10</v>
      </c>
      <c r="F111" s="13" t="s">
        <v>11</v>
      </c>
      <c r="G111" s="13" t="s">
        <v>29</v>
      </c>
      <c r="H111" s="13" t="s">
        <v>18</v>
      </c>
    </row>
    <row r="112" ht="22.5" customHeight="1">
      <c r="A112" s="12">
        <v>45771.0</v>
      </c>
      <c r="B112" s="13" t="s">
        <v>8</v>
      </c>
      <c r="C112" s="13" t="s">
        <v>9</v>
      </c>
      <c r="D112" s="14">
        <v>14.0</v>
      </c>
      <c r="E112" s="13" t="s">
        <v>10</v>
      </c>
      <c r="F112" s="13" t="s">
        <v>15</v>
      </c>
      <c r="G112" s="13" t="s">
        <v>29</v>
      </c>
      <c r="H112" s="13" t="s">
        <v>33</v>
      </c>
    </row>
    <row r="113" ht="22.5" customHeight="1">
      <c r="A113" s="12">
        <v>45772.0</v>
      </c>
      <c r="B113" s="13" t="s">
        <v>26</v>
      </c>
      <c r="C113" s="13" t="s">
        <v>21</v>
      </c>
      <c r="D113" s="14">
        <v>26.0</v>
      </c>
      <c r="E113" s="13" t="s">
        <v>10</v>
      </c>
      <c r="F113" s="13" t="s">
        <v>15</v>
      </c>
      <c r="G113" s="13" t="s">
        <v>29</v>
      </c>
      <c r="H113" s="13" t="s">
        <v>20</v>
      </c>
    </row>
    <row r="114" ht="22.5" customHeight="1">
      <c r="A114" s="12">
        <v>45773.0</v>
      </c>
      <c r="B114" s="13" t="s">
        <v>19</v>
      </c>
      <c r="C114" s="13" t="s">
        <v>9</v>
      </c>
      <c r="D114" s="14">
        <v>7.0</v>
      </c>
      <c r="E114" s="13" t="s">
        <v>10</v>
      </c>
      <c r="F114" s="13" t="s">
        <v>11</v>
      </c>
      <c r="G114" s="13" t="s">
        <v>29</v>
      </c>
      <c r="H114" s="13" t="s">
        <v>40</v>
      </c>
    </row>
    <row r="115" ht="22.5" customHeight="1">
      <c r="A115" s="12">
        <v>45774.0</v>
      </c>
      <c r="B115" s="13" t="s">
        <v>8</v>
      </c>
      <c r="C115" s="13" t="s">
        <v>9</v>
      </c>
      <c r="D115" s="14">
        <v>14.0</v>
      </c>
      <c r="E115" s="13" t="s">
        <v>10</v>
      </c>
      <c r="F115" s="13" t="s">
        <v>11</v>
      </c>
      <c r="G115" s="13" t="s">
        <v>29</v>
      </c>
      <c r="H115" s="13" t="s">
        <v>13</v>
      </c>
    </row>
    <row r="116" ht="22.5" customHeight="1">
      <c r="A116" s="12">
        <v>45775.0</v>
      </c>
      <c r="B116" s="13" t="s">
        <v>17</v>
      </c>
      <c r="C116" s="13" t="s">
        <v>9</v>
      </c>
      <c r="D116" s="14">
        <v>11.0</v>
      </c>
      <c r="E116" s="13" t="s">
        <v>10</v>
      </c>
      <c r="F116" s="13" t="s">
        <v>11</v>
      </c>
      <c r="G116" s="13" t="s">
        <v>29</v>
      </c>
      <c r="H116" s="13" t="s">
        <v>39</v>
      </c>
    </row>
    <row r="117" ht="22.5" customHeight="1">
      <c r="A117" s="12">
        <v>45776.0</v>
      </c>
      <c r="B117" s="13" t="s">
        <v>17</v>
      </c>
      <c r="C117" s="13" t="s">
        <v>9</v>
      </c>
      <c r="D117" s="14">
        <v>10.0</v>
      </c>
      <c r="E117" s="13" t="s">
        <v>10</v>
      </c>
      <c r="F117" s="13" t="s">
        <v>11</v>
      </c>
      <c r="G117" s="13" t="s">
        <v>29</v>
      </c>
      <c r="H117" s="13" t="s">
        <v>16</v>
      </c>
    </row>
    <row r="118" ht="22.5" customHeight="1">
      <c r="A118" s="12">
        <v>45777.0</v>
      </c>
      <c r="B118" s="13" t="s">
        <v>8</v>
      </c>
      <c r="C118" s="13" t="s">
        <v>24</v>
      </c>
      <c r="D118" s="14">
        <v>14.0</v>
      </c>
      <c r="E118" s="13" t="s">
        <v>10</v>
      </c>
      <c r="F118" s="13" t="s">
        <v>15</v>
      </c>
      <c r="G118" s="13" t="s">
        <v>29</v>
      </c>
      <c r="H118" s="13" t="s">
        <v>18</v>
      </c>
    </row>
    <row r="119" ht="22.5" customHeight="1">
      <c r="A119" s="12">
        <v>45778.0</v>
      </c>
      <c r="B119" s="13" t="s">
        <v>26</v>
      </c>
      <c r="C119" s="13" t="s">
        <v>9</v>
      </c>
      <c r="D119" s="14">
        <v>26.0</v>
      </c>
      <c r="E119" s="13" t="s">
        <v>22</v>
      </c>
      <c r="F119" s="13" t="s">
        <v>15</v>
      </c>
      <c r="G119" s="13" t="s">
        <v>30</v>
      </c>
      <c r="H119" s="13" t="s">
        <v>33</v>
      </c>
    </row>
    <row r="120" ht="22.5" customHeight="1">
      <c r="A120" s="12">
        <v>45779.0</v>
      </c>
      <c r="B120" s="13" t="s">
        <v>14</v>
      </c>
      <c r="C120" s="13" t="s">
        <v>9</v>
      </c>
      <c r="D120" s="14">
        <v>21.0</v>
      </c>
      <c r="E120" s="13" t="s">
        <v>10</v>
      </c>
      <c r="F120" s="13" t="s">
        <v>11</v>
      </c>
      <c r="G120" s="13" t="s">
        <v>30</v>
      </c>
      <c r="H120" s="13" t="s">
        <v>20</v>
      </c>
    </row>
    <row r="121" ht="22.5" customHeight="1">
      <c r="A121" s="12">
        <v>45780.0</v>
      </c>
      <c r="B121" s="13" t="s">
        <v>8</v>
      </c>
      <c r="C121" s="13" t="s">
        <v>9</v>
      </c>
      <c r="D121" s="14">
        <v>14.0</v>
      </c>
      <c r="E121" s="13" t="s">
        <v>10</v>
      </c>
      <c r="F121" s="13" t="s">
        <v>11</v>
      </c>
      <c r="G121" s="13" t="s">
        <v>30</v>
      </c>
      <c r="H121" s="13" t="s">
        <v>40</v>
      </c>
    </row>
    <row r="122" ht="22.5" customHeight="1">
      <c r="A122" s="12">
        <v>45781.0</v>
      </c>
      <c r="B122" s="13" t="s">
        <v>8</v>
      </c>
      <c r="C122" s="13" t="s">
        <v>9</v>
      </c>
      <c r="D122" s="14">
        <v>14.0</v>
      </c>
      <c r="E122" s="13" t="s">
        <v>10</v>
      </c>
      <c r="F122" s="13" t="s">
        <v>11</v>
      </c>
      <c r="G122" s="13" t="s">
        <v>30</v>
      </c>
      <c r="H122" s="13" t="s">
        <v>13</v>
      </c>
    </row>
    <row r="123" ht="22.5" customHeight="1">
      <c r="A123" s="12">
        <v>45782.0</v>
      </c>
      <c r="B123" s="13" t="s">
        <v>14</v>
      </c>
      <c r="C123" s="13" t="s">
        <v>9</v>
      </c>
      <c r="D123" s="14">
        <v>21.0</v>
      </c>
      <c r="E123" s="13" t="s">
        <v>10</v>
      </c>
      <c r="F123" s="13" t="s">
        <v>11</v>
      </c>
      <c r="G123" s="13" t="s">
        <v>30</v>
      </c>
      <c r="H123" s="13" t="s">
        <v>39</v>
      </c>
    </row>
    <row r="124" ht="22.5" customHeight="1">
      <c r="A124" s="12">
        <v>45783.0</v>
      </c>
      <c r="B124" s="13" t="s">
        <v>19</v>
      </c>
      <c r="C124" s="13" t="s">
        <v>9</v>
      </c>
      <c r="D124" s="14">
        <v>7.0</v>
      </c>
      <c r="E124" s="13" t="s">
        <v>10</v>
      </c>
      <c r="F124" s="13" t="s">
        <v>15</v>
      </c>
      <c r="G124" s="13" t="s">
        <v>30</v>
      </c>
      <c r="H124" s="13" t="s">
        <v>16</v>
      </c>
    </row>
    <row r="125" ht="22.5" customHeight="1">
      <c r="A125" s="12">
        <v>45784.0</v>
      </c>
      <c r="B125" s="13" t="s">
        <v>17</v>
      </c>
      <c r="C125" s="13" t="s">
        <v>9</v>
      </c>
      <c r="D125" s="14">
        <v>12.0</v>
      </c>
      <c r="E125" s="13" t="s">
        <v>10</v>
      </c>
      <c r="F125" s="13" t="s">
        <v>11</v>
      </c>
      <c r="G125" s="13" t="s">
        <v>30</v>
      </c>
      <c r="H125" s="13" t="s">
        <v>18</v>
      </c>
    </row>
    <row r="126" ht="22.5" customHeight="1">
      <c r="A126" s="12">
        <v>45785.0</v>
      </c>
      <c r="B126" s="13" t="s">
        <v>17</v>
      </c>
      <c r="C126" s="13" t="s">
        <v>24</v>
      </c>
      <c r="D126" s="14">
        <v>10.0</v>
      </c>
      <c r="E126" s="13" t="s">
        <v>10</v>
      </c>
      <c r="F126" s="13" t="s">
        <v>15</v>
      </c>
      <c r="G126" s="13" t="s">
        <v>30</v>
      </c>
      <c r="H126" s="13" t="s">
        <v>33</v>
      </c>
    </row>
    <row r="127" ht="22.5" customHeight="1">
      <c r="A127" s="12">
        <v>45786.0</v>
      </c>
      <c r="B127" s="13" t="s">
        <v>8</v>
      </c>
      <c r="C127" s="13" t="s">
        <v>21</v>
      </c>
      <c r="D127" s="14">
        <v>15.0</v>
      </c>
      <c r="E127" s="13" t="s">
        <v>10</v>
      </c>
      <c r="F127" s="13" t="s">
        <v>11</v>
      </c>
      <c r="G127" s="13" t="s">
        <v>30</v>
      </c>
      <c r="H127" s="13" t="s">
        <v>20</v>
      </c>
    </row>
    <row r="128" ht="22.5" customHeight="1">
      <c r="A128" s="12">
        <v>45787.0</v>
      </c>
      <c r="B128" s="13" t="s">
        <v>8</v>
      </c>
      <c r="C128" s="13" t="s">
        <v>21</v>
      </c>
      <c r="D128" s="14">
        <v>14.0</v>
      </c>
      <c r="E128" s="13" t="s">
        <v>10</v>
      </c>
      <c r="F128" s="13" t="s">
        <v>11</v>
      </c>
      <c r="G128" s="13" t="s">
        <v>30</v>
      </c>
      <c r="H128" s="13" t="s">
        <v>40</v>
      </c>
    </row>
    <row r="129" ht="22.5" customHeight="1">
      <c r="A129" s="12">
        <v>45788.0</v>
      </c>
      <c r="B129" s="13" t="s">
        <v>25</v>
      </c>
      <c r="C129" s="13" t="s">
        <v>9</v>
      </c>
      <c r="D129" s="14">
        <v>28.0</v>
      </c>
      <c r="E129" s="13" t="s">
        <v>10</v>
      </c>
      <c r="F129" s="13" t="s">
        <v>15</v>
      </c>
      <c r="G129" s="13" t="s">
        <v>30</v>
      </c>
      <c r="H129" s="13" t="s">
        <v>13</v>
      </c>
    </row>
    <row r="130" ht="22.5" customHeight="1">
      <c r="A130" s="12">
        <v>45789.0</v>
      </c>
      <c r="B130" s="13" t="s">
        <v>19</v>
      </c>
      <c r="C130" s="13" t="s">
        <v>9</v>
      </c>
      <c r="D130" s="14">
        <v>7.0</v>
      </c>
      <c r="E130" s="13" t="s">
        <v>10</v>
      </c>
      <c r="F130" s="13" t="s">
        <v>11</v>
      </c>
      <c r="G130" s="13" t="s">
        <v>30</v>
      </c>
      <c r="H130" s="13" t="s">
        <v>39</v>
      </c>
    </row>
    <row r="131" ht="22.5" customHeight="1">
      <c r="A131" s="12">
        <v>45790.0</v>
      </c>
      <c r="B131" s="13" t="s">
        <v>8</v>
      </c>
      <c r="C131" s="13" t="s">
        <v>9</v>
      </c>
      <c r="D131" s="14">
        <v>14.0</v>
      </c>
      <c r="E131" s="13" t="s">
        <v>10</v>
      </c>
      <c r="F131" s="13" t="s">
        <v>11</v>
      </c>
      <c r="G131" s="13" t="s">
        <v>30</v>
      </c>
      <c r="H131" s="13" t="s">
        <v>16</v>
      </c>
    </row>
    <row r="132" ht="22.5" customHeight="1">
      <c r="A132" s="12">
        <v>45791.0</v>
      </c>
      <c r="B132" s="13" t="s">
        <v>23</v>
      </c>
      <c r="C132" s="13" t="s">
        <v>9</v>
      </c>
      <c r="D132" s="14">
        <v>18.0</v>
      </c>
      <c r="E132" s="13" t="s">
        <v>10</v>
      </c>
      <c r="F132" s="13" t="s">
        <v>11</v>
      </c>
      <c r="G132" s="13" t="s">
        <v>30</v>
      </c>
      <c r="H132" s="13" t="s">
        <v>18</v>
      </c>
    </row>
    <row r="133" ht="22.5" customHeight="1">
      <c r="A133" s="12">
        <v>45792.0</v>
      </c>
      <c r="B133" s="13" t="s">
        <v>8</v>
      </c>
      <c r="C133" s="13" t="s">
        <v>9</v>
      </c>
      <c r="D133" s="14">
        <v>14.0</v>
      </c>
      <c r="E133" s="13" t="s">
        <v>10</v>
      </c>
      <c r="F133" s="13" t="s">
        <v>15</v>
      </c>
      <c r="G133" s="13" t="s">
        <v>30</v>
      </c>
      <c r="H133" s="13" t="s">
        <v>33</v>
      </c>
    </row>
    <row r="134" ht="22.5" customHeight="1">
      <c r="A134" s="12">
        <v>45793.0</v>
      </c>
      <c r="B134" s="13" t="s">
        <v>17</v>
      </c>
      <c r="C134" s="13" t="s">
        <v>24</v>
      </c>
      <c r="D134" s="14">
        <v>9.0</v>
      </c>
      <c r="E134" s="13" t="s">
        <v>10</v>
      </c>
      <c r="F134" s="13" t="s">
        <v>15</v>
      </c>
      <c r="G134" s="13" t="s">
        <v>30</v>
      </c>
      <c r="H134" s="13" t="s">
        <v>20</v>
      </c>
    </row>
    <row r="135" ht="22.5" customHeight="1">
      <c r="A135" s="12">
        <v>45794.0</v>
      </c>
      <c r="B135" s="13" t="s">
        <v>23</v>
      </c>
      <c r="C135" s="13" t="s">
        <v>9</v>
      </c>
      <c r="D135" s="14">
        <v>19.0</v>
      </c>
      <c r="E135" s="13" t="s">
        <v>10</v>
      </c>
      <c r="F135" s="13" t="s">
        <v>11</v>
      </c>
      <c r="G135" s="13" t="s">
        <v>30</v>
      </c>
      <c r="H135" s="13" t="s">
        <v>40</v>
      </c>
    </row>
    <row r="136" ht="22.5" customHeight="1">
      <c r="A136" s="12">
        <v>45795.0</v>
      </c>
      <c r="B136" s="13" t="s">
        <v>8</v>
      </c>
      <c r="C136" s="13" t="s">
        <v>9</v>
      </c>
      <c r="D136" s="14">
        <v>14.0</v>
      </c>
      <c r="E136" s="13" t="s">
        <v>10</v>
      </c>
      <c r="F136" s="13" t="s">
        <v>11</v>
      </c>
      <c r="G136" s="13" t="s">
        <v>30</v>
      </c>
      <c r="H136" s="13" t="s">
        <v>13</v>
      </c>
    </row>
    <row r="137" ht="22.5" customHeight="1">
      <c r="A137" s="12">
        <v>45796.0</v>
      </c>
      <c r="B137" s="13" t="s">
        <v>17</v>
      </c>
      <c r="C137" s="13" t="s">
        <v>9</v>
      </c>
      <c r="D137" s="14">
        <v>9.0</v>
      </c>
      <c r="E137" s="13" t="s">
        <v>10</v>
      </c>
      <c r="F137" s="13" t="s">
        <v>11</v>
      </c>
      <c r="G137" s="13" t="s">
        <v>30</v>
      </c>
      <c r="H137" s="13" t="s">
        <v>39</v>
      </c>
    </row>
    <row r="138" ht="22.5" customHeight="1">
      <c r="A138" s="12">
        <v>45797.0</v>
      </c>
      <c r="B138" s="13" t="s">
        <v>14</v>
      </c>
      <c r="C138" s="13" t="s">
        <v>9</v>
      </c>
      <c r="D138" s="14">
        <v>22.0</v>
      </c>
      <c r="E138" s="13" t="s">
        <v>10</v>
      </c>
      <c r="F138" s="13" t="s">
        <v>11</v>
      </c>
      <c r="G138" s="13" t="s">
        <v>30</v>
      </c>
      <c r="H138" s="13" t="s">
        <v>16</v>
      </c>
    </row>
    <row r="139" ht="22.5" customHeight="1">
      <c r="A139" s="12">
        <v>45798.0</v>
      </c>
      <c r="B139" s="13" t="s">
        <v>19</v>
      </c>
      <c r="C139" s="13" t="s">
        <v>9</v>
      </c>
      <c r="D139" s="14">
        <v>7.0</v>
      </c>
      <c r="E139" s="13" t="s">
        <v>10</v>
      </c>
      <c r="F139" s="13" t="s">
        <v>15</v>
      </c>
      <c r="G139" s="13" t="s">
        <v>30</v>
      </c>
      <c r="H139" s="13" t="s">
        <v>18</v>
      </c>
    </row>
    <row r="140" ht="22.5" customHeight="1">
      <c r="A140" s="12">
        <v>45799.0</v>
      </c>
      <c r="B140" s="13" t="s">
        <v>14</v>
      </c>
      <c r="C140" s="13" t="s">
        <v>9</v>
      </c>
      <c r="D140" s="14">
        <v>23.0</v>
      </c>
      <c r="E140" s="13" t="s">
        <v>10</v>
      </c>
      <c r="F140" s="13" t="s">
        <v>15</v>
      </c>
      <c r="G140" s="13" t="s">
        <v>30</v>
      </c>
      <c r="H140" s="13" t="s">
        <v>33</v>
      </c>
    </row>
    <row r="141" ht="22.5" customHeight="1">
      <c r="A141" s="12">
        <v>45800.0</v>
      </c>
      <c r="B141" s="13" t="s">
        <v>8</v>
      </c>
      <c r="C141" s="13" t="s">
        <v>9</v>
      </c>
      <c r="D141" s="14">
        <v>14.0</v>
      </c>
      <c r="E141" s="13" t="s">
        <v>10</v>
      </c>
      <c r="F141" s="13" t="s">
        <v>11</v>
      </c>
      <c r="G141" s="13" t="s">
        <v>30</v>
      </c>
      <c r="H141" s="13" t="s">
        <v>20</v>
      </c>
    </row>
    <row r="142" ht="22.5" customHeight="1">
      <c r="A142" s="12">
        <v>45801.0</v>
      </c>
      <c r="B142" s="13" t="s">
        <v>8</v>
      </c>
      <c r="C142" s="13" t="s">
        <v>9</v>
      </c>
      <c r="D142" s="14">
        <v>14.0</v>
      </c>
      <c r="E142" s="13" t="s">
        <v>10</v>
      </c>
      <c r="F142" s="13" t="s">
        <v>11</v>
      </c>
      <c r="G142" s="13" t="s">
        <v>30</v>
      </c>
      <c r="H142" s="13" t="s">
        <v>40</v>
      </c>
    </row>
    <row r="143" ht="22.5" customHeight="1">
      <c r="A143" s="12">
        <v>45802.0</v>
      </c>
      <c r="B143" s="13" t="s">
        <v>26</v>
      </c>
      <c r="C143" s="13" t="s">
        <v>9</v>
      </c>
      <c r="D143" s="14">
        <v>25.0</v>
      </c>
      <c r="E143" s="13" t="s">
        <v>22</v>
      </c>
      <c r="F143" s="13" t="s">
        <v>15</v>
      </c>
      <c r="G143" s="13" t="s">
        <v>30</v>
      </c>
      <c r="H143" s="13" t="s">
        <v>13</v>
      </c>
    </row>
    <row r="144" ht="22.5" customHeight="1">
      <c r="A144" s="12">
        <v>45803.0</v>
      </c>
      <c r="B144" s="13" t="s">
        <v>8</v>
      </c>
      <c r="C144" s="13" t="s">
        <v>24</v>
      </c>
      <c r="D144" s="14">
        <v>15.0</v>
      </c>
      <c r="E144" s="13" t="s">
        <v>10</v>
      </c>
      <c r="F144" s="13" t="s">
        <v>11</v>
      </c>
      <c r="G144" s="13" t="s">
        <v>30</v>
      </c>
      <c r="H144" s="13" t="s">
        <v>39</v>
      </c>
    </row>
    <row r="145" ht="22.5" customHeight="1">
      <c r="A145" s="12">
        <v>45804.0</v>
      </c>
      <c r="B145" s="13" t="s">
        <v>17</v>
      </c>
      <c r="C145" s="13" t="s">
        <v>9</v>
      </c>
      <c r="D145" s="14">
        <v>10.0</v>
      </c>
      <c r="E145" s="13" t="s">
        <v>10</v>
      </c>
      <c r="F145" s="13" t="s">
        <v>11</v>
      </c>
      <c r="G145" s="13" t="s">
        <v>30</v>
      </c>
      <c r="H145" s="13" t="s">
        <v>16</v>
      </c>
    </row>
    <row r="146" ht="22.5" customHeight="1">
      <c r="A146" s="12">
        <v>45805.0</v>
      </c>
      <c r="B146" s="13" t="s">
        <v>8</v>
      </c>
      <c r="C146" s="13" t="s">
        <v>9</v>
      </c>
      <c r="D146" s="14">
        <v>14.0</v>
      </c>
      <c r="E146" s="13" t="s">
        <v>10</v>
      </c>
      <c r="F146" s="13" t="s">
        <v>11</v>
      </c>
      <c r="G146" s="13" t="s">
        <v>30</v>
      </c>
      <c r="H146" s="13" t="s">
        <v>18</v>
      </c>
    </row>
    <row r="147" ht="22.5" customHeight="1">
      <c r="A147" s="12">
        <v>45806.0</v>
      </c>
      <c r="B147" s="13" t="s">
        <v>19</v>
      </c>
      <c r="C147" s="13" t="s">
        <v>9</v>
      </c>
      <c r="D147" s="14">
        <v>7.0</v>
      </c>
      <c r="E147" s="13" t="s">
        <v>10</v>
      </c>
      <c r="F147" s="13" t="s">
        <v>15</v>
      </c>
      <c r="G147" s="13" t="s">
        <v>30</v>
      </c>
      <c r="H147" s="13" t="s">
        <v>33</v>
      </c>
    </row>
    <row r="148" ht="22.5" customHeight="1">
      <c r="A148" s="12">
        <v>45807.0</v>
      </c>
      <c r="B148" s="13" t="s">
        <v>8</v>
      </c>
      <c r="C148" s="13" t="s">
        <v>21</v>
      </c>
      <c r="D148" s="14">
        <v>16.0</v>
      </c>
      <c r="E148" s="13" t="s">
        <v>10</v>
      </c>
      <c r="F148" s="13" t="s">
        <v>15</v>
      </c>
      <c r="G148" s="13" t="s">
        <v>30</v>
      </c>
      <c r="H148" s="13" t="s">
        <v>20</v>
      </c>
    </row>
    <row r="149" ht="22.5" customHeight="1">
      <c r="A149" s="12">
        <v>45808.0</v>
      </c>
      <c r="B149" s="13" t="s">
        <v>17</v>
      </c>
      <c r="C149" s="13" t="s">
        <v>9</v>
      </c>
      <c r="D149" s="14">
        <v>10.0</v>
      </c>
      <c r="E149" s="13" t="s">
        <v>10</v>
      </c>
      <c r="F149" s="13" t="s">
        <v>11</v>
      </c>
      <c r="G149" s="13" t="s">
        <v>30</v>
      </c>
      <c r="H149" s="13" t="s">
        <v>40</v>
      </c>
    </row>
    <row r="150" ht="22.5" customHeight="1">
      <c r="A150" s="12">
        <v>45809.0</v>
      </c>
      <c r="B150" s="13" t="s">
        <v>19</v>
      </c>
      <c r="C150" s="13" t="s">
        <v>9</v>
      </c>
      <c r="D150" s="14">
        <v>7.0</v>
      </c>
      <c r="E150" s="13" t="s">
        <v>10</v>
      </c>
      <c r="F150" s="13" t="s">
        <v>11</v>
      </c>
      <c r="G150" s="13" t="s">
        <v>31</v>
      </c>
      <c r="H150" s="13" t="s">
        <v>13</v>
      </c>
    </row>
    <row r="151" ht="22.5" customHeight="1">
      <c r="A151" s="12">
        <v>45811.0</v>
      </c>
      <c r="B151" s="13" t="s">
        <v>8</v>
      </c>
      <c r="C151" s="13" t="s">
        <v>9</v>
      </c>
      <c r="D151" s="14">
        <v>21.0</v>
      </c>
      <c r="E151" s="13" t="s">
        <v>10</v>
      </c>
      <c r="F151" s="13" t="s">
        <v>11</v>
      </c>
      <c r="G151" s="13" t="s">
        <v>31</v>
      </c>
      <c r="H151" s="13" t="s">
        <v>16</v>
      </c>
    </row>
    <row r="152" ht="22.5" customHeight="1">
      <c r="A152" s="12">
        <v>45812.0</v>
      </c>
      <c r="B152" s="13" t="s">
        <v>17</v>
      </c>
      <c r="C152" s="13" t="s">
        <v>9</v>
      </c>
      <c r="D152" s="14">
        <v>14.0</v>
      </c>
      <c r="E152" s="13" t="s">
        <v>10</v>
      </c>
      <c r="F152" s="13" t="s">
        <v>15</v>
      </c>
      <c r="G152" s="13" t="s">
        <v>31</v>
      </c>
      <c r="H152" s="13" t="s">
        <v>18</v>
      </c>
    </row>
    <row r="153" ht="22.5" customHeight="1">
      <c r="A153" s="12">
        <v>45814.0</v>
      </c>
      <c r="B153" s="13" t="s">
        <v>14</v>
      </c>
      <c r="C153" s="13" t="s">
        <v>24</v>
      </c>
      <c r="D153" s="14">
        <v>20.0</v>
      </c>
      <c r="E153" s="13" t="s">
        <v>10</v>
      </c>
      <c r="F153" s="13" t="s">
        <v>11</v>
      </c>
      <c r="G153" s="13" t="s">
        <v>31</v>
      </c>
      <c r="H153" s="13" t="s">
        <v>20</v>
      </c>
    </row>
    <row r="154" ht="22.5" customHeight="1">
      <c r="A154" s="12">
        <v>45816.0</v>
      </c>
      <c r="B154" s="13" t="s">
        <v>8</v>
      </c>
      <c r="C154" s="13" t="s">
        <v>9</v>
      </c>
      <c r="D154" s="14">
        <v>14.0</v>
      </c>
      <c r="E154" s="13" t="s">
        <v>10</v>
      </c>
      <c r="F154" s="13" t="s">
        <v>11</v>
      </c>
      <c r="G154" s="13" t="s">
        <v>31</v>
      </c>
      <c r="H154" s="13" t="s">
        <v>13</v>
      </c>
    </row>
    <row r="155" ht="22.5" customHeight="1">
      <c r="A155" s="12">
        <v>45818.0</v>
      </c>
      <c r="B155" s="13" t="s">
        <v>19</v>
      </c>
      <c r="C155" s="13" t="s">
        <v>9</v>
      </c>
      <c r="D155" s="14">
        <v>7.0</v>
      </c>
      <c r="E155" s="13" t="s">
        <v>10</v>
      </c>
      <c r="F155" s="13" t="s">
        <v>15</v>
      </c>
      <c r="G155" s="13" t="s">
        <v>31</v>
      </c>
      <c r="H155" s="13" t="s">
        <v>16</v>
      </c>
    </row>
    <row r="156" ht="22.5" customHeight="1">
      <c r="A156" s="12">
        <v>45819.0</v>
      </c>
      <c r="B156" s="13" t="s">
        <v>17</v>
      </c>
      <c r="C156" s="13" t="s">
        <v>9</v>
      </c>
      <c r="D156" s="14">
        <v>11.0</v>
      </c>
      <c r="E156" s="13" t="s">
        <v>10</v>
      </c>
      <c r="F156" s="13" t="s">
        <v>11</v>
      </c>
      <c r="G156" s="13" t="s">
        <v>31</v>
      </c>
      <c r="H156" s="13" t="s">
        <v>18</v>
      </c>
    </row>
    <row r="157" ht="22.5" customHeight="1">
      <c r="A157" s="12">
        <v>45821.0</v>
      </c>
      <c r="B157" s="13" t="s">
        <v>8</v>
      </c>
      <c r="C157" s="13" t="s">
        <v>9</v>
      </c>
      <c r="D157" s="14">
        <v>15.0</v>
      </c>
      <c r="E157" s="13" t="s">
        <v>10</v>
      </c>
      <c r="F157" s="13" t="s">
        <v>11</v>
      </c>
      <c r="G157" s="13" t="s">
        <v>31</v>
      </c>
      <c r="H157" s="13" t="s">
        <v>20</v>
      </c>
    </row>
    <row r="158" ht="22.5" customHeight="1">
      <c r="A158" s="12">
        <v>45823.0</v>
      </c>
      <c r="B158" s="13" t="s">
        <v>23</v>
      </c>
      <c r="C158" s="13" t="s">
        <v>9</v>
      </c>
      <c r="D158" s="14">
        <v>19.0</v>
      </c>
      <c r="E158" s="13" t="s">
        <v>10</v>
      </c>
      <c r="F158" s="13" t="s">
        <v>15</v>
      </c>
      <c r="G158" s="13" t="s">
        <v>31</v>
      </c>
      <c r="H158" s="13" t="s">
        <v>13</v>
      </c>
    </row>
    <row r="159" ht="22.5" customHeight="1">
      <c r="A159" s="12">
        <v>45825.0</v>
      </c>
      <c r="B159" s="13" t="s">
        <v>8</v>
      </c>
      <c r="C159" s="13" t="s">
        <v>21</v>
      </c>
      <c r="D159" s="14">
        <v>14.0</v>
      </c>
      <c r="E159" s="13" t="s">
        <v>10</v>
      </c>
      <c r="F159" s="13" t="s">
        <v>11</v>
      </c>
      <c r="G159" s="13" t="s">
        <v>31</v>
      </c>
      <c r="H159" s="13" t="s">
        <v>16</v>
      </c>
    </row>
    <row r="160" ht="22.5" customHeight="1">
      <c r="A160" s="12">
        <v>45826.0</v>
      </c>
      <c r="B160" s="13" t="s">
        <v>17</v>
      </c>
      <c r="C160" s="13" t="s">
        <v>24</v>
      </c>
      <c r="D160" s="14">
        <v>10.0</v>
      </c>
      <c r="E160" s="13" t="s">
        <v>10</v>
      </c>
      <c r="F160" s="13" t="s">
        <v>11</v>
      </c>
      <c r="G160" s="13" t="s">
        <v>31</v>
      </c>
      <c r="H160" s="13" t="s">
        <v>18</v>
      </c>
    </row>
    <row r="161" ht="22.5" customHeight="1">
      <c r="A161" s="12">
        <v>45828.0</v>
      </c>
      <c r="B161" s="13" t="s">
        <v>14</v>
      </c>
      <c r="C161" s="13" t="s">
        <v>9</v>
      </c>
      <c r="D161" s="14">
        <v>24.0</v>
      </c>
      <c r="E161" s="13" t="s">
        <v>10</v>
      </c>
      <c r="F161" s="13" t="s">
        <v>15</v>
      </c>
      <c r="G161" s="13" t="s">
        <v>31</v>
      </c>
      <c r="H161" s="13" t="s">
        <v>20</v>
      </c>
    </row>
    <row r="162" ht="22.5" customHeight="1">
      <c r="A162" s="12">
        <v>45830.0</v>
      </c>
      <c r="B162" s="13" t="s">
        <v>8</v>
      </c>
      <c r="C162" s="13" t="s">
        <v>9</v>
      </c>
      <c r="D162" s="14">
        <v>14.0</v>
      </c>
      <c r="E162" s="13" t="s">
        <v>10</v>
      </c>
      <c r="F162" s="13" t="s">
        <v>11</v>
      </c>
      <c r="G162" s="13" t="s">
        <v>31</v>
      </c>
      <c r="H162" s="13" t="s">
        <v>13</v>
      </c>
    </row>
    <row r="163" ht="22.5" customHeight="1">
      <c r="A163" s="12">
        <v>45832.0</v>
      </c>
      <c r="B163" s="13" t="s">
        <v>19</v>
      </c>
      <c r="C163" s="13" t="s">
        <v>9</v>
      </c>
      <c r="D163" s="14">
        <v>7.0</v>
      </c>
      <c r="E163" s="13" t="s">
        <v>10</v>
      </c>
      <c r="F163" s="13" t="s">
        <v>11</v>
      </c>
      <c r="G163" s="13" t="s">
        <v>31</v>
      </c>
      <c r="H163" s="13" t="s">
        <v>16</v>
      </c>
    </row>
    <row r="164" ht="22.5" customHeight="1">
      <c r="A164" s="12">
        <v>45833.0</v>
      </c>
      <c r="B164" s="13" t="s">
        <v>26</v>
      </c>
      <c r="C164" s="13" t="s">
        <v>9</v>
      </c>
      <c r="D164" s="14">
        <v>22.0</v>
      </c>
      <c r="E164" s="13" t="s">
        <v>10</v>
      </c>
      <c r="F164" s="13" t="s">
        <v>15</v>
      </c>
      <c r="G164" s="13" t="s">
        <v>31</v>
      </c>
      <c r="H164" s="13" t="s">
        <v>18</v>
      </c>
    </row>
    <row r="165" ht="22.5" customHeight="1">
      <c r="A165" s="12">
        <v>45835.0</v>
      </c>
      <c r="B165" s="13" t="s">
        <v>8</v>
      </c>
      <c r="C165" s="13" t="s">
        <v>9</v>
      </c>
      <c r="D165" s="14">
        <v>14.0</v>
      </c>
      <c r="E165" s="13" t="s">
        <v>10</v>
      </c>
      <c r="F165" s="13" t="s">
        <v>11</v>
      </c>
      <c r="G165" s="13" t="s">
        <v>31</v>
      </c>
      <c r="H165" s="13" t="s">
        <v>20</v>
      </c>
    </row>
    <row r="166" ht="22.5" customHeight="1">
      <c r="A166" s="12">
        <v>45837.0</v>
      </c>
      <c r="B166" s="13" t="s">
        <v>17</v>
      </c>
      <c r="C166" s="13" t="s">
        <v>9</v>
      </c>
      <c r="D166" s="14">
        <v>9.0</v>
      </c>
      <c r="E166" s="13" t="s">
        <v>10</v>
      </c>
      <c r="F166" s="13" t="s">
        <v>11</v>
      </c>
      <c r="G166" s="13" t="s">
        <v>31</v>
      </c>
      <c r="H166" s="13" t="s">
        <v>13</v>
      </c>
    </row>
    <row r="167" ht="22.5" customHeight="1">
      <c r="A167" s="12">
        <v>45839.0</v>
      </c>
      <c r="B167" s="13" t="s">
        <v>8</v>
      </c>
      <c r="C167" s="13" t="s">
        <v>9</v>
      </c>
      <c r="D167" s="14">
        <v>21.0</v>
      </c>
      <c r="E167" s="13" t="s">
        <v>10</v>
      </c>
      <c r="F167" s="13" t="s">
        <v>15</v>
      </c>
      <c r="G167" s="13" t="s">
        <v>32</v>
      </c>
      <c r="H167" s="13" t="s">
        <v>16</v>
      </c>
    </row>
    <row r="168" ht="22.5" customHeight="1">
      <c r="A168" s="12">
        <v>45841.0</v>
      </c>
      <c r="B168" s="13" t="s">
        <v>14</v>
      </c>
      <c r="C168" s="13" t="s">
        <v>9</v>
      </c>
      <c r="D168" s="14">
        <v>28.0</v>
      </c>
      <c r="E168" s="13" t="s">
        <v>22</v>
      </c>
      <c r="F168" s="13" t="s">
        <v>11</v>
      </c>
      <c r="G168" s="13" t="s">
        <v>32</v>
      </c>
      <c r="H168" s="13" t="s">
        <v>33</v>
      </c>
    </row>
    <row r="169" ht="22.5" customHeight="1">
      <c r="A169" s="12">
        <v>45844.0</v>
      </c>
      <c r="B169" s="13" t="s">
        <v>19</v>
      </c>
      <c r="C169" s="13" t="s">
        <v>9</v>
      </c>
      <c r="D169" s="14">
        <v>7.0</v>
      </c>
      <c r="E169" s="13" t="s">
        <v>10</v>
      </c>
      <c r="F169" s="13" t="s">
        <v>11</v>
      </c>
      <c r="G169" s="13" t="s">
        <v>32</v>
      </c>
      <c r="H169" s="13" t="s">
        <v>13</v>
      </c>
    </row>
    <row r="170" ht="22.5" customHeight="1">
      <c r="A170" s="12">
        <v>45846.0</v>
      </c>
      <c r="B170" s="13" t="s">
        <v>17</v>
      </c>
      <c r="C170" s="13" t="s">
        <v>9</v>
      </c>
      <c r="D170" s="14">
        <v>14.0</v>
      </c>
      <c r="E170" s="13" t="s">
        <v>10</v>
      </c>
      <c r="F170" s="13" t="s">
        <v>15</v>
      </c>
      <c r="G170" s="13" t="s">
        <v>32</v>
      </c>
      <c r="H170" s="13" t="s">
        <v>16</v>
      </c>
    </row>
    <row r="171" ht="22.5" customHeight="1">
      <c r="A171" s="12">
        <v>45848.0</v>
      </c>
      <c r="B171" s="13" t="s">
        <v>8</v>
      </c>
      <c r="C171" s="13" t="s">
        <v>24</v>
      </c>
      <c r="D171" s="14">
        <v>15.0</v>
      </c>
      <c r="E171" s="13" t="s">
        <v>10</v>
      </c>
      <c r="F171" s="13" t="s">
        <v>11</v>
      </c>
      <c r="G171" s="13" t="s">
        <v>32</v>
      </c>
      <c r="H171" s="13" t="s">
        <v>33</v>
      </c>
    </row>
    <row r="172" ht="22.5" customHeight="1">
      <c r="A172" s="12">
        <v>45851.0</v>
      </c>
      <c r="B172" s="13" t="s">
        <v>8</v>
      </c>
      <c r="C172" s="13" t="s">
        <v>9</v>
      </c>
      <c r="D172" s="14">
        <v>21.0</v>
      </c>
      <c r="E172" s="13" t="s">
        <v>10</v>
      </c>
      <c r="F172" s="13" t="s">
        <v>11</v>
      </c>
      <c r="G172" s="13" t="s">
        <v>32</v>
      </c>
      <c r="H172" s="13" t="s">
        <v>13</v>
      </c>
    </row>
    <row r="173" ht="22.5" customHeight="1">
      <c r="A173" s="12">
        <v>45853.0</v>
      </c>
      <c r="B173" s="13" t="s">
        <v>17</v>
      </c>
      <c r="C173" s="13" t="s">
        <v>9</v>
      </c>
      <c r="D173" s="14">
        <v>12.0</v>
      </c>
      <c r="E173" s="13" t="s">
        <v>10</v>
      </c>
      <c r="F173" s="13" t="s">
        <v>15</v>
      </c>
      <c r="G173" s="13" t="s">
        <v>32</v>
      </c>
      <c r="H173" s="13" t="s">
        <v>16</v>
      </c>
    </row>
    <row r="174" ht="22.5" customHeight="1">
      <c r="A174" s="12">
        <v>45855.0</v>
      </c>
      <c r="B174" s="13" t="s">
        <v>23</v>
      </c>
      <c r="C174" s="13" t="s">
        <v>9</v>
      </c>
      <c r="D174" s="14">
        <v>20.0</v>
      </c>
      <c r="E174" s="13" t="s">
        <v>10</v>
      </c>
      <c r="F174" s="13" t="s">
        <v>11</v>
      </c>
      <c r="G174" s="13" t="s">
        <v>32</v>
      </c>
      <c r="H174" s="13" t="s">
        <v>33</v>
      </c>
    </row>
    <row r="175" ht="22.5" customHeight="1">
      <c r="A175" s="12">
        <v>45858.0</v>
      </c>
      <c r="B175" s="13" t="s">
        <v>8</v>
      </c>
      <c r="C175" s="13" t="s">
        <v>21</v>
      </c>
      <c r="D175" s="14">
        <v>14.0</v>
      </c>
      <c r="E175" s="13" t="s">
        <v>10</v>
      </c>
      <c r="F175" s="13" t="s">
        <v>11</v>
      </c>
      <c r="G175" s="13" t="s">
        <v>32</v>
      </c>
      <c r="H175" s="13" t="s">
        <v>13</v>
      </c>
    </row>
    <row r="176" ht="22.5" customHeight="1">
      <c r="A176" s="12">
        <v>45860.0</v>
      </c>
      <c r="B176" s="13" t="s">
        <v>19</v>
      </c>
      <c r="C176" s="13" t="s">
        <v>9</v>
      </c>
      <c r="D176" s="14">
        <v>7.0</v>
      </c>
      <c r="E176" s="13" t="s">
        <v>10</v>
      </c>
      <c r="F176" s="13" t="s">
        <v>15</v>
      </c>
      <c r="G176" s="13" t="s">
        <v>32</v>
      </c>
      <c r="H176" s="13" t="s">
        <v>16</v>
      </c>
    </row>
    <row r="177" ht="22.5" customHeight="1">
      <c r="A177" s="12">
        <v>45862.0</v>
      </c>
      <c r="B177" s="13" t="s">
        <v>8</v>
      </c>
      <c r="C177" s="13" t="s">
        <v>9</v>
      </c>
      <c r="D177" s="14">
        <v>21.0</v>
      </c>
      <c r="E177" s="13" t="s">
        <v>10</v>
      </c>
      <c r="F177" s="13" t="s">
        <v>11</v>
      </c>
      <c r="G177" s="13" t="s">
        <v>32</v>
      </c>
      <c r="H177" s="13" t="s">
        <v>33</v>
      </c>
    </row>
    <row r="178" ht="22.5" customHeight="1">
      <c r="A178" s="12">
        <v>45865.0</v>
      </c>
      <c r="B178" s="13" t="s">
        <v>17</v>
      </c>
      <c r="C178" s="13" t="s">
        <v>9</v>
      </c>
      <c r="D178" s="14">
        <v>10.0</v>
      </c>
      <c r="E178" s="13" t="s">
        <v>10</v>
      </c>
      <c r="F178" s="13" t="s">
        <v>11</v>
      </c>
      <c r="G178" s="13" t="s">
        <v>32</v>
      </c>
      <c r="H178" s="13" t="s">
        <v>13</v>
      </c>
    </row>
    <row r="179" ht="22.5" customHeight="1">
      <c r="A179" s="12">
        <v>45867.0</v>
      </c>
      <c r="B179" s="13" t="s">
        <v>14</v>
      </c>
      <c r="C179" s="13" t="s">
        <v>9</v>
      </c>
      <c r="D179" s="14">
        <v>25.0</v>
      </c>
      <c r="E179" s="13" t="s">
        <v>10</v>
      </c>
      <c r="F179" s="13" t="s">
        <v>15</v>
      </c>
      <c r="G179" s="13" t="s">
        <v>32</v>
      </c>
      <c r="H179" s="13" t="s">
        <v>16</v>
      </c>
    </row>
    <row r="180" ht="22.5" customHeight="1">
      <c r="A180" s="12">
        <v>45869.0</v>
      </c>
      <c r="B180" s="13" t="s">
        <v>8</v>
      </c>
      <c r="C180" s="13" t="s">
        <v>9</v>
      </c>
      <c r="D180" s="14">
        <v>14.0</v>
      </c>
      <c r="E180" s="13" t="s">
        <v>10</v>
      </c>
      <c r="F180" s="13" t="s">
        <v>11</v>
      </c>
      <c r="G180" s="13" t="s">
        <v>32</v>
      </c>
      <c r="H180" s="13" t="s">
        <v>33</v>
      </c>
    </row>
    <row r="181" ht="22.5" customHeight="1">
      <c r="A181" s="12">
        <v>45872.0</v>
      </c>
      <c r="B181" s="13" t="s">
        <v>19</v>
      </c>
      <c r="C181" s="13" t="s">
        <v>9</v>
      </c>
      <c r="D181" s="14">
        <v>7.0</v>
      </c>
      <c r="E181" s="13" t="s">
        <v>10</v>
      </c>
      <c r="F181" s="13" t="s">
        <v>11</v>
      </c>
      <c r="G181" s="13" t="s">
        <v>34</v>
      </c>
      <c r="H181" s="13" t="s">
        <v>13</v>
      </c>
    </row>
    <row r="182" ht="22.5" customHeight="1">
      <c r="A182" s="12">
        <v>45874.0</v>
      </c>
      <c r="B182" s="13" t="s">
        <v>8</v>
      </c>
      <c r="C182" s="13" t="s">
        <v>9</v>
      </c>
      <c r="D182" s="14">
        <v>28.0</v>
      </c>
      <c r="E182" s="13" t="s">
        <v>22</v>
      </c>
      <c r="F182" s="13" t="s">
        <v>15</v>
      </c>
      <c r="G182" s="13" t="s">
        <v>34</v>
      </c>
      <c r="H182" s="13" t="s">
        <v>16</v>
      </c>
    </row>
    <row r="183" ht="22.5" customHeight="1">
      <c r="A183" s="12">
        <v>45876.0</v>
      </c>
      <c r="B183" s="13" t="s">
        <v>17</v>
      </c>
      <c r="C183" s="13" t="s">
        <v>24</v>
      </c>
      <c r="D183" s="14">
        <v>14.0</v>
      </c>
      <c r="E183" s="13" t="s">
        <v>10</v>
      </c>
      <c r="F183" s="13" t="s">
        <v>11</v>
      </c>
      <c r="G183" s="13" t="s">
        <v>34</v>
      </c>
      <c r="H183" s="13" t="s">
        <v>33</v>
      </c>
    </row>
    <row r="184" ht="22.5" customHeight="1">
      <c r="A184" s="12">
        <v>45879.0</v>
      </c>
      <c r="B184" s="13" t="s">
        <v>8</v>
      </c>
      <c r="C184" s="13" t="s">
        <v>9</v>
      </c>
      <c r="D184" s="14">
        <v>21.0</v>
      </c>
      <c r="E184" s="13" t="s">
        <v>10</v>
      </c>
      <c r="F184" s="13" t="s">
        <v>11</v>
      </c>
      <c r="G184" s="13" t="s">
        <v>34</v>
      </c>
      <c r="H184" s="13" t="s">
        <v>13</v>
      </c>
    </row>
    <row r="185" ht="22.5" customHeight="1">
      <c r="A185" s="12">
        <v>45881.0</v>
      </c>
      <c r="B185" s="13" t="s">
        <v>14</v>
      </c>
      <c r="C185" s="13" t="s">
        <v>9</v>
      </c>
      <c r="D185" s="14">
        <v>23.0</v>
      </c>
      <c r="E185" s="13" t="s">
        <v>10</v>
      </c>
      <c r="F185" s="13" t="s">
        <v>15</v>
      </c>
      <c r="G185" s="13" t="s">
        <v>34</v>
      </c>
      <c r="H185" s="13" t="s">
        <v>16</v>
      </c>
    </row>
    <row r="186" ht="22.5" customHeight="1">
      <c r="A186" s="12">
        <v>45883.0</v>
      </c>
      <c r="B186" s="13" t="s">
        <v>17</v>
      </c>
      <c r="C186" s="13" t="s">
        <v>9</v>
      </c>
      <c r="D186" s="14">
        <v>11.0</v>
      </c>
      <c r="E186" s="13" t="s">
        <v>10</v>
      </c>
      <c r="F186" s="13" t="s">
        <v>11</v>
      </c>
      <c r="G186" s="13" t="s">
        <v>34</v>
      </c>
      <c r="H186" s="13" t="s">
        <v>33</v>
      </c>
    </row>
    <row r="187" ht="22.5" customHeight="1">
      <c r="A187" s="12">
        <v>45886.0</v>
      </c>
      <c r="B187" s="13" t="s">
        <v>8</v>
      </c>
      <c r="C187" s="13" t="s">
        <v>9</v>
      </c>
      <c r="D187" s="14">
        <v>14.0</v>
      </c>
      <c r="E187" s="13" t="s">
        <v>10</v>
      </c>
      <c r="F187" s="13" t="s">
        <v>11</v>
      </c>
      <c r="G187" s="13" t="s">
        <v>34</v>
      </c>
      <c r="H187" s="13" t="s">
        <v>13</v>
      </c>
    </row>
    <row r="188" ht="22.5" customHeight="1">
      <c r="A188" s="12">
        <v>45888.0</v>
      </c>
      <c r="B188" s="13" t="s">
        <v>19</v>
      </c>
      <c r="C188" s="13" t="s">
        <v>9</v>
      </c>
      <c r="D188" s="14">
        <v>7.0</v>
      </c>
      <c r="E188" s="13" t="s">
        <v>10</v>
      </c>
      <c r="F188" s="13" t="s">
        <v>15</v>
      </c>
      <c r="G188" s="13" t="s">
        <v>34</v>
      </c>
      <c r="H188" s="13" t="s">
        <v>16</v>
      </c>
    </row>
    <row r="189" ht="22.5" customHeight="1">
      <c r="A189" s="12">
        <v>45890.0</v>
      </c>
      <c r="B189" s="13" t="s">
        <v>26</v>
      </c>
      <c r="C189" s="13" t="s">
        <v>21</v>
      </c>
      <c r="D189" s="14">
        <v>26.0</v>
      </c>
      <c r="E189" s="13" t="s">
        <v>10</v>
      </c>
      <c r="F189" s="13" t="s">
        <v>11</v>
      </c>
      <c r="G189" s="13" t="s">
        <v>34</v>
      </c>
      <c r="H189" s="13" t="s">
        <v>33</v>
      </c>
    </row>
    <row r="190" ht="22.5" customHeight="1">
      <c r="A190" s="12">
        <v>45893.0</v>
      </c>
      <c r="B190" s="13" t="s">
        <v>8</v>
      </c>
      <c r="C190" s="13" t="s">
        <v>9</v>
      </c>
      <c r="D190" s="14">
        <v>21.0</v>
      </c>
      <c r="E190" s="13" t="s">
        <v>10</v>
      </c>
      <c r="F190" s="13" t="s">
        <v>11</v>
      </c>
      <c r="G190" s="13" t="s">
        <v>34</v>
      </c>
      <c r="H190" s="13" t="s">
        <v>13</v>
      </c>
    </row>
    <row r="191" ht="22.5" customHeight="1">
      <c r="A191" s="12">
        <v>45895.0</v>
      </c>
      <c r="B191" s="13" t="s">
        <v>17</v>
      </c>
      <c r="C191" s="13" t="s">
        <v>9</v>
      </c>
      <c r="D191" s="14">
        <v>10.0</v>
      </c>
      <c r="E191" s="13" t="s">
        <v>10</v>
      </c>
      <c r="F191" s="13" t="s">
        <v>15</v>
      </c>
      <c r="G191" s="13" t="s">
        <v>34</v>
      </c>
      <c r="H191" s="13" t="s">
        <v>16</v>
      </c>
    </row>
    <row r="192" ht="22.5" customHeight="1">
      <c r="A192" s="12">
        <v>45897.0</v>
      </c>
      <c r="B192" s="13" t="s">
        <v>8</v>
      </c>
      <c r="C192" s="13" t="s">
        <v>24</v>
      </c>
      <c r="D192" s="14">
        <v>14.0</v>
      </c>
      <c r="E192" s="13" t="s">
        <v>10</v>
      </c>
      <c r="F192" s="13" t="s">
        <v>11</v>
      </c>
      <c r="G192" s="13" t="s">
        <v>34</v>
      </c>
      <c r="H192" s="13" t="s">
        <v>33</v>
      </c>
    </row>
    <row r="193" ht="22.5" customHeight="1">
      <c r="A193" s="12">
        <v>45900.0</v>
      </c>
      <c r="B193" s="13" t="s">
        <v>23</v>
      </c>
      <c r="C193" s="13" t="s">
        <v>9</v>
      </c>
      <c r="D193" s="14">
        <v>19.0</v>
      </c>
      <c r="E193" s="13" t="s">
        <v>10</v>
      </c>
      <c r="F193" s="13" t="s">
        <v>11</v>
      </c>
      <c r="G193" s="13" t="s">
        <v>34</v>
      </c>
      <c r="H193" s="13" t="s">
        <v>13</v>
      </c>
    </row>
    <row r="194" ht="22.5" customHeight="1">
      <c r="A194" s="12">
        <v>45902.0</v>
      </c>
      <c r="B194" s="13" t="s">
        <v>8</v>
      </c>
      <c r="C194" s="13" t="s">
        <v>9</v>
      </c>
      <c r="D194" s="14">
        <v>14.0</v>
      </c>
      <c r="E194" s="13" t="s">
        <v>10</v>
      </c>
      <c r="F194" s="13" t="s">
        <v>15</v>
      </c>
      <c r="G194" s="13" t="s">
        <v>35</v>
      </c>
      <c r="H194" s="13" t="s">
        <v>16</v>
      </c>
    </row>
    <row r="195" ht="22.5" customHeight="1">
      <c r="A195" s="12">
        <v>45903.0</v>
      </c>
      <c r="B195" s="13" t="s">
        <v>17</v>
      </c>
      <c r="C195" s="13" t="s">
        <v>9</v>
      </c>
      <c r="D195" s="14">
        <v>9.0</v>
      </c>
      <c r="E195" s="13" t="s">
        <v>10</v>
      </c>
      <c r="F195" s="13" t="s">
        <v>11</v>
      </c>
      <c r="G195" s="13" t="s">
        <v>35</v>
      </c>
      <c r="H195" s="13" t="s">
        <v>18</v>
      </c>
    </row>
    <row r="196" ht="22.5" customHeight="1">
      <c r="A196" s="12">
        <v>45905.0</v>
      </c>
      <c r="B196" s="13" t="s">
        <v>14</v>
      </c>
      <c r="C196" s="13" t="s">
        <v>9</v>
      </c>
      <c r="D196" s="14">
        <v>21.0</v>
      </c>
      <c r="E196" s="13" t="s">
        <v>10</v>
      </c>
      <c r="F196" s="13" t="s">
        <v>11</v>
      </c>
      <c r="G196" s="13" t="s">
        <v>35</v>
      </c>
      <c r="H196" s="13" t="s">
        <v>20</v>
      </c>
    </row>
    <row r="197" ht="22.5" customHeight="1">
      <c r="A197" s="12">
        <v>45907.0</v>
      </c>
      <c r="B197" s="13" t="s">
        <v>8</v>
      </c>
      <c r="C197" s="13" t="s">
        <v>21</v>
      </c>
      <c r="D197" s="14">
        <v>14.0</v>
      </c>
      <c r="E197" s="13" t="s">
        <v>10</v>
      </c>
      <c r="F197" s="13" t="s">
        <v>15</v>
      </c>
      <c r="G197" s="13" t="s">
        <v>35</v>
      </c>
      <c r="H197" s="13" t="s">
        <v>13</v>
      </c>
    </row>
    <row r="198" ht="22.5" customHeight="1">
      <c r="A198" s="12">
        <v>45909.0</v>
      </c>
      <c r="B198" s="13" t="s">
        <v>19</v>
      </c>
      <c r="C198" s="13" t="s">
        <v>9</v>
      </c>
      <c r="D198" s="14">
        <v>7.0</v>
      </c>
      <c r="E198" s="13" t="s">
        <v>10</v>
      </c>
      <c r="F198" s="13" t="s">
        <v>11</v>
      </c>
      <c r="G198" s="13" t="s">
        <v>35</v>
      </c>
      <c r="H198" s="13" t="s">
        <v>16</v>
      </c>
    </row>
    <row r="199" ht="22.5" customHeight="1">
      <c r="A199" s="12">
        <v>45910.0</v>
      </c>
      <c r="B199" s="13" t="s">
        <v>17</v>
      </c>
      <c r="C199" s="13" t="s">
        <v>24</v>
      </c>
      <c r="D199" s="14">
        <v>12.0</v>
      </c>
      <c r="E199" s="13" t="s">
        <v>10</v>
      </c>
      <c r="F199" s="13" t="s">
        <v>11</v>
      </c>
      <c r="G199" s="13" t="s">
        <v>35</v>
      </c>
      <c r="H199" s="13" t="s">
        <v>18</v>
      </c>
    </row>
    <row r="200" ht="22.5" customHeight="1">
      <c r="A200" s="12">
        <v>45912.0</v>
      </c>
      <c r="B200" s="13" t="s">
        <v>8</v>
      </c>
      <c r="C200" s="13" t="s">
        <v>9</v>
      </c>
      <c r="D200" s="14">
        <v>14.0</v>
      </c>
      <c r="E200" s="13" t="s">
        <v>10</v>
      </c>
      <c r="F200" s="13" t="s">
        <v>15</v>
      </c>
      <c r="G200" s="13" t="s">
        <v>35</v>
      </c>
      <c r="H200" s="13" t="s">
        <v>20</v>
      </c>
    </row>
    <row r="201" ht="22.5" customHeight="1">
      <c r="A201" s="12">
        <v>45914.0</v>
      </c>
      <c r="B201" s="13" t="s">
        <v>8</v>
      </c>
      <c r="C201" s="13" t="s">
        <v>9</v>
      </c>
      <c r="D201" s="14">
        <v>16.0</v>
      </c>
      <c r="E201" s="13" t="s">
        <v>22</v>
      </c>
      <c r="F201" s="13" t="s">
        <v>11</v>
      </c>
      <c r="G201" s="13" t="s">
        <v>35</v>
      </c>
      <c r="H201" s="13" t="s">
        <v>13</v>
      </c>
    </row>
    <row r="202" ht="22.5" customHeight="1">
      <c r="A202" s="12">
        <v>45916.0</v>
      </c>
      <c r="B202" s="13" t="s">
        <v>23</v>
      </c>
      <c r="C202" s="13" t="s">
        <v>9</v>
      </c>
      <c r="D202" s="14">
        <v>18.0</v>
      </c>
      <c r="E202" s="13" t="s">
        <v>10</v>
      </c>
      <c r="F202" s="13" t="s">
        <v>15</v>
      </c>
      <c r="G202" s="13" t="s">
        <v>35</v>
      </c>
      <c r="H202" s="13" t="s">
        <v>16</v>
      </c>
    </row>
    <row r="203" ht="22.5" customHeight="1">
      <c r="A203" s="12">
        <v>45917.0</v>
      </c>
      <c r="B203" s="13" t="s">
        <v>17</v>
      </c>
      <c r="C203" s="13" t="s">
        <v>9</v>
      </c>
      <c r="D203" s="14">
        <v>10.0</v>
      </c>
      <c r="E203" s="13" t="s">
        <v>10</v>
      </c>
      <c r="F203" s="13" t="s">
        <v>11</v>
      </c>
      <c r="G203" s="13" t="s">
        <v>35</v>
      </c>
      <c r="H203" s="13" t="s">
        <v>18</v>
      </c>
    </row>
    <row r="204" ht="22.5" customHeight="1">
      <c r="A204" s="12">
        <v>45919.0</v>
      </c>
      <c r="B204" s="13" t="s">
        <v>14</v>
      </c>
      <c r="C204" s="13" t="s">
        <v>9</v>
      </c>
      <c r="D204" s="14">
        <v>22.0</v>
      </c>
      <c r="E204" s="13" t="s">
        <v>10</v>
      </c>
      <c r="F204" s="13" t="s">
        <v>11</v>
      </c>
      <c r="G204" s="13" t="s">
        <v>35</v>
      </c>
      <c r="H204" s="13" t="s">
        <v>20</v>
      </c>
    </row>
    <row r="205" ht="22.5" customHeight="1">
      <c r="A205" s="12">
        <v>45921.0</v>
      </c>
      <c r="B205" s="13" t="s">
        <v>8</v>
      </c>
      <c r="C205" s="13" t="s">
        <v>9</v>
      </c>
      <c r="D205" s="14">
        <v>14.0</v>
      </c>
      <c r="E205" s="13" t="s">
        <v>10</v>
      </c>
      <c r="F205" s="13" t="s">
        <v>15</v>
      </c>
      <c r="G205" s="13" t="s">
        <v>35</v>
      </c>
      <c r="H205" s="13" t="s">
        <v>13</v>
      </c>
    </row>
    <row r="206" ht="22.5" customHeight="1">
      <c r="A206" s="12">
        <v>45923.0</v>
      </c>
      <c r="B206" s="13" t="s">
        <v>19</v>
      </c>
      <c r="C206" s="13" t="s">
        <v>9</v>
      </c>
      <c r="D206" s="14">
        <v>7.0</v>
      </c>
      <c r="E206" s="13" t="s">
        <v>10</v>
      </c>
      <c r="F206" s="13" t="s">
        <v>11</v>
      </c>
      <c r="G206" s="13" t="s">
        <v>35</v>
      </c>
      <c r="H206" s="13" t="s">
        <v>16</v>
      </c>
    </row>
    <row r="207" ht="22.5" customHeight="1">
      <c r="A207" s="12">
        <v>45924.0</v>
      </c>
      <c r="B207" s="13" t="s">
        <v>8</v>
      </c>
      <c r="C207" s="13" t="s">
        <v>24</v>
      </c>
      <c r="D207" s="14">
        <v>14.0</v>
      </c>
      <c r="E207" s="13" t="s">
        <v>10</v>
      </c>
      <c r="F207" s="13" t="s">
        <v>11</v>
      </c>
      <c r="G207" s="13" t="s">
        <v>35</v>
      </c>
      <c r="H207" s="13" t="s">
        <v>18</v>
      </c>
    </row>
    <row r="208" ht="22.5" customHeight="1">
      <c r="A208" s="12">
        <v>45926.0</v>
      </c>
      <c r="B208" s="13" t="s">
        <v>26</v>
      </c>
      <c r="C208" s="13" t="s">
        <v>9</v>
      </c>
      <c r="D208" s="14">
        <v>24.0</v>
      </c>
      <c r="E208" s="13" t="s">
        <v>10</v>
      </c>
      <c r="F208" s="13" t="s">
        <v>15</v>
      </c>
      <c r="G208" s="13" t="s">
        <v>35</v>
      </c>
      <c r="H208" s="13" t="s">
        <v>20</v>
      </c>
    </row>
    <row r="209" ht="22.5" customHeight="1">
      <c r="A209" s="12">
        <v>45928.0</v>
      </c>
      <c r="B209" s="13" t="s">
        <v>17</v>
      </c>
      <c r="C209" s="13" t="s">
        <v>9</v>
      </c>
      <c r="D209" s="14">
        <v>9.0</v>
      </c>
      <c r="E209" s="13" t="s">
        <v>10</v>
      </c>
      <c r="F209" s="13" t="s">
        <v>11</v>
      </c>
      <c r="G209" s="13" t="s">
        <v>35</v>
      </c>
      <c r="H209" s="13" t="s">
        <v>13</v>
      </c>
    </row>
    <row r="210" ht="22.5" customHeight="1">
      <c r="A210" s="12">
        <v>45930.0</v>
      </c>
      <c r="B210" s="13" t="s">
        <v>8</v>
      </c>
      <c r="C210" s="13" t="s">
        <v>9</v>
      </c>
      <c r="D210" s="14">
        <v>14.0</v>
      </c>
      <c r="E210" s="13" t="s">
        <v>10</v>
      </c>
      <c r="F210" s="13" t="s">
        <v>11</v>
      </c>
      <c r="G210" s="13" t="s">
        <v>35</v>
      </c>
      <c r="H210" s="13" t="s">
        <v>16</v>
      </c>
    </row>
    <row r="211" ht="22.5" customHeight="1">
      <c r="A211" s="12">
        <v>45931.0</v>
      </c>
      <c r="B211" s="13" t="s">
        <v>14</v>
      </c>
      <c r="C211" s="13" t="s">
        <v>9</v>
      </c>
      <c r="D211" s="14">
        <v>21.0</v>
      </c>
      <c r="E211" s="13" t="s">
        <v>10</v>
      </c>
      <c r="F211" s="13" t="s">
        <v>15</v>
      </c>
      <c r="G211" s="13" t="s">
        <v>36</v>
      </c>
      <c r="H211" s="13" t="s">
        <v>18</v>
      </c>
    </row>
    <row r="212" ht="22.5" customHeight="1">
      <c r="A212" s="12">
        <v>45933.0</v>
      </c>
      <c r="B212" s="13" t="s">
        <v>8</v>
      </c>
      <c r="C212" s="13" t="s">
        <v>21</v>
      </c>
      <c r="D212" s="14">
        <v>14.0</v>
      </c>
      <c r="E212" s="13" t="s">
        <v>10</v>
      </c>
      <c r="F212" s="13" t="s">
        <v>11</v>
      </c>
      <c r="G212" s="13" t="s">
        <v>36</v>
      </c>
      <c r="H212" s="13" t="s">
        <v>20</v>
      </c>
    </row>
    <row r="213" ht="22.5" customHeight="1">
      <c r="A213" s="12">
        <v>45935.0</v>
      </c>
      <c r="B213" s="13" t="s">
        <v>19</v>
      </c>
      <c r="C213" s="13" t="s">
        <v>9</v>
      </c>
      <c r="D213" s="14">
        <v>7.0</v>
      </c>
      <c r="E213" s="13" t="s">
        <v>10</v>
      </c>
      <c r="F213" s="13" t="s">
        <v>11</v>
      </c>
      <c r="G213" s="13" t="s">
        <v>36</v>
      </c>
      <c r="H213" s="13" t="s">
        <v>13</v>
      </c>
    </row>
    <row r="214" ht="22.5" customHeight="1">
      <c r="A214" s="12">
        <v>45937.0</v>
      </c>
      <c r="B214" s="13" t="s">
        <v>17</v>
      </c>
      <c r="C214" s="13" t="s">
        <v>9</v>
      </c>
      <c r="D214" s="14">
        <v>11.0</v>
      </c>
      <c r="E214" s="13" t="s">
        <v>10</v>
      </c>
      <c r="F214" s="13" t="s">
        <v>15</v>
      </c>
      <c r="G214" s="13" t="s">
        <v>36</v>
      </c>
      <c r="H214" s="13" t="s">
        <v>16</v>
      </c>
    </row>
    <row r="215" ht="22.5" customHeight="1">
      <c r="A215" s="12">
        <v>45938.0</v>
      </c>
      <c r="B215" s="13" t="s">
        <v>8</v>
      </c>
      <c r="C215" s="13" t="s">
        <v>9</v>
      </c>
      <c r="D215" s="14">
        <v>14.0</v>
      </c>
      <c r="E215" s="13" t="s">
        <v>10</v>
      </c>
      <c r="F215" s="13" t="s">
        <v>11</v>
      </c>
      <c r="G215" s="13" t="s">
        <v>36</v>
      </c>
      <c r="H215" s="13" t="s">
        <v>18</v>
      </c>
    </row>
    <row r="216" ht="22.5" customHeight="1">
      <c r="A216" s="12">
        <v>45940.0</v>
      </c>
      <c r="B216" s="13" t="s">
        <v>8</v>
      </c>
      <c r="C216" s="13" t="s">
        <v>9</v>
      </c>
      <c r="D216" s="14">
        <v>15.0</v>
      </c>
      <c r="E216" s="13" t="s">
        <v>10</v>
      </c>
      <c r="F216" s="13" t="s">
        <v>11</v>
      </c>
      <c r="G216" s="13" t="s">
        <v>36</v>
      </c>
      <c r="H216" s="13" t="s">
        <v>20</v>
      </c>
    </row>
    <row r="217" ht="22.5" customHeight="1">
      <c r="A217" s="12">
        <v>45942.0</v>
      </c>
      <c r="B217" s="13" t="s">
        <v>23</v>
      </c>
      <c r="C217" s="13" t="s">
        <v>9</v>
      </c>
      <c r="D217" s="14">
        <v>20.0</v>
      </c>
      <c r="E217" s="13" t="s">
        <v>10</v>
      </c>
      <c r="F217" s="13" t="s">
        <v>15</v>
      </c>
      <c r="G217" s="13" t="s">
        <v>36</v>
      </c>
      <c r="H217" s="13" t="s">
        <v>13</v>
      </c>
    </row>
    <row r="218" ht="22.5" customHeight="1">
      <c r="A218" s="12">
        <v>45944.0</v>
      </c>
      <c r="B218" s="13" t="s">
        <v>17</v>
      </c>
      <c r="C218" s="13" t="s">
        <v>24</v>
      </c>
      <c r="D218" s="14">
        <v>10.0</v>
      </c>
      <c r="E218" s="13" t="s">
        <v>10</v>
      </c>
      <c r="F218" s="13" t="s">
        <v>11</v>
      </c>
      <c r="G218" s="13" t="s">
        <v>36</v>
      </c>
      <c r="H218" s="13" t="s">
        <v>16</v>
      </c>
    </row>
    <row r="219" ht="22.5" customHeight="1">
      <c r="A219" s="12">
        <v>45945.0</v>
      </c>
      <c r="B219" s="13" t="s">
        <v>14</v>
      </c>
      <c r="C219" s="13" t="s">
        <v>9</v>
      </c>
      <c r="D219" s="14">
        <v>23.0</v>
      </c>
      <c r="E219" s="13" t="s">
        <v>10</v>
      </c>
      <c r="F219" s="13" t="s">
        <v>11</v>
      </c>
      <c r="G219" s="13" t="s">
        <v>36</v>
      </c>
      <c r="H219" s="13" t="s">
        <v>18</v>
      </c>
    </row>
    <row r="220" ht="22.5" customHeight="1">
      <c r="A220" s="12">
        <v>45947.0</v>
      </c>
      <c r="B220" s="13" t="s">
        <v>8</v>
      </c>
      <c r="C220" s="13" t="s">
        <v>9</v>
      </c>
      <c r="D220" s="14">
        <v>14.0</v>
      </c>
      <c r="E220" s="13" t="s">
        <v>10</v>
      </c>
      <c r="F220" s="13" t="s">
        <v>15</v>
      </c>
      <c r="G220" s="13" t="s">
        <v>36</v>
      </c>
      <c r="H220" s="13" t="s">
        <v>20</v>
      </c>
    </row>
    <row r="221" ht="22.5" customHeight="1">
      <c r="A221" s="12">
        <v>45949.0</v>
      </c>
      <c r="B221" s="13" t="s">
        <v>19</v>
      </c>
      <c r="C221" s="13" t="s">
        <v>9</v>
      </c>
      <c r="D221" s="14">
        <v>7.0</v>
      </c>
      <c r="E221" s="13" t="s">
        <v>10</v>
      </c>
      <c r="F221" s="13" t="s">
        <v>11</v>
      </c>
      <c r="G221" s="13" t="s">
        <v>36</v>
      </c>
      <c r="H221" s="13" t="s">
        <v>13</v>
      </c>
    </row>
    <row r="222" ht="22.5" customHeight="1">
      <c r="A222" s="12">
        <v>45951.0</v>
      </c>
      <c r="B222" s="13" t="s">
        <v>8</v>
      </c>
      <c r="C222" s="13" t="s">
        <v>9</v>
      </c>
      <c r="D222" s="14">
        <v>14.0</v>
      </c>
      <c r="E222" s="13" t="s">
        <v>10</v>
      </c>
      <c r="F222" s="13" t="s">
        <v>11</v>
      </c>
      <c r="G222" s="13" t="s">
        <v>36</v>
      </c>
      <c r="H222" s="13" t="s">
        <v>16</v>
      </c>
    </row>
    <row r="223" ht="22.5" customHeight="1">
      <c r="A223" s="12">
        <v>45952.0</v>
      </c>
      <c r="B223" s="13" t="s">
        <v>17</v>
      </c>
      <c r="C223" s="13" t="s">
        <v>9</v>
      </c>
      <c r="D223" s="14">
        <v>9.0</v>
      </c>
      <c r="E223" s="13" t="s">
        <v>10</v>
      </c>
      <c r="F223" s="13" t="s">
        <v>15</v>
      </c>
      <c r="G223" s="13" t="s">
        <v>36</v>
      </c>
      <c r="H223" s="13" t="s">
        <v>18</v>
      </c>
    </row>
    <row r="224" ht="22.5" customHeight="1">
      <c r="A224" s="12">
        <v>45954.0</v>
      </c>
      <c r="B224" s="13" t="s">
        <v>26</v>
      </c>
      <c r="C224" s="13" t="s">
        <v>21</v>
      </c>
      <c r="D224" s="14">
        <v>25.0</v>
      </c>
      <c r="E224" s="13" t="s">
        <v>10</v>
      </c>
      <c r="F224" s="13" t="s">
        <v>11</v>
      </c>
      <c r="G224" s="13" t="s">
        <v>36</v>
      </c>
      <c r="H224" s="13" t="s">
        <v>20</v>
      </c>
    </row>
    <row r="225" ht="22.5" customHeight="1">
      <c r="A225" s="12">
        <v>45956.0</v>
      </c>
      <c r="B225" s="13" t="s">
        <v>8</v>
      </c>
      <c r="C225" s="13" t="s">
        <v>9</v>
      </c>
      <c r="D225" s="14">
        <v>14.0</v>
      </c>
      <c r="E225" s="13" t="s">
        <v>10</v>
      </c>
      <c r="F225" s="13" t="s">
        <v>11</v>
      </c>
      <c r="G225" s="13" t="s">
        <v>36</v>
      </c>
      <c r="H225" s="13" t="s">
        <v>13</v>
      </c>
    </row>
    <row r="226" ht="22.5" customHeight="1">
      <c r="A226" s="12">
        <v>45958.0</v>
      </c>
      <c r="B226" s="13" t="s">
        <v>8</v>
      </c>
      <c r="C226" s="13" t="s">
        <v>24</v>
      </c>
      <c r="D226" s="14">
        <v>16.0</v>
      </c>
      <c r="E226" s="13" t="s">
        <v>10</v>
      </c>
      <c r="F226" s="13" t="s">
        <v>15</v>
      </c>
      <c r="G226" s="13" t="s">
        <v>36</v>
      </c>
      <c r="H226" s="13" t="s">
        <v>16</v>
      </c>
    </row>
    <row r="227" ht="22.5" customHeight="1">
      <c r="A227" s="12">
        <v>45959.0</v>
      </c>
      <c r="B227" s="13" t="s">
        <v>14</v>
      </c>
      <c r="C227" s="13" t="s">
        <v>9</v>
      </c>
      <c r="D227" s="14">
        <v>21.0</v>
      </c>
      <c r="E227" s="13" t="s">
        <v>10</v>
      </c>
      <c r="F227" s="13" t="s">
        <v>11</v>
      </c>
      <c r="G227" s="13" t="s">
        <v>36</v>
      </c>
      <c r="H227" s="13" t="s">
        <v>18</v>
      </c>
    </row>
    <row r="228" ht="22.5" customHeight="1">
      <c r="A228" s="12">
        <v>45961.0</v>
      </c>
      <c r="B228" s="13" t="s">
        <v>17</v>
      </c>
      <c r="C228" s="13" t="s">
        <v>9</v>
      </c>
      <c r="D228" s="14">
        <v>10.0</v>
      </c>
      <c r="E228" s="13" t="s">
        <v>10</v>
      </c>
      <c r="F228" s="13" t="s">
        <v>11</v>
      </c>
      <c r="G228" s="13" t="s">
        <v>36</v>
      </c>
      <c r="H228" s="13" t="s">
        <v>20</v>
      </c>
    </row>
    <row r="229" ht="22.5" customHeight="1">
      <c r="A229" s="12">
        <v>45963.0</v>
      </c>
      <c r="B229" s="13" t="s">
        <v>8</v>
      </c>
      <c r="C229" s="13" t="s">
        <v>9</v>
      </c>
      <c r="D229" s="14">
        <v>14.0</v>
      </c>
      <c r="E229" s="13" t="s">
        <v>10</v>
      </c>
      <c r="F229" s="13" t="s">
        <v>15</v>
      </c>
      <c r="G229" s="13" t="s">
        <v>37</v>
      </c>
      <c r="H229" s="13" t="s">
        <v>13</v>
      </c>
    </row>
    <row r="230" ht="22.5" customHeight="1">
      <c r="A230" s="12">
        <v>45965.0</v>
      </c>
      <c r="B230" s="13" t="s">
        <v>19</v>
      </c>
      <c r="C230" s="13" t="s">
        <v>9</v>
      </c>
      <c r="D230" s="14">
        <v>7.0</v>
      </c>
      <c r="E230" s="13" t="s">
        <v>10</v>
      </c>
      <c r="F230" s="13" t="s">
        <v>11</v>
      </c>
      <c r="G230" s="13" t="s">
        <v>37</v>
      </c>
      <c r="H230" s="13" t="s">
        <v>16</v>
      </c>
    </row>
    <row r="231" ht="22.5" customHeight="1">
      <c r="A231" s="12">
        <v>45966.0</v>
      </c>
      <c r="B231" s="13" t="s">
        <v>8</v>
      </c>
      <c r="C231" s="13" t="s">
        <v>21</v>
      </c>
      <c r="D231" s="14">
        <v>14.0</v>
      </c>
      <c r="E231" s="13" t="s">
        <v>10</v>
      </c>
      <c r="F231" s="13" t="s">
        <v>11</v>
      </c>
      <c r="G231" s="13" t="s">
        <v>37</v>
      </c>
      <c r="H231" s="13" t="s">
        <v>18</v>
      </c>
    </row>
    <row r="232" ht="22.5" customHeight="1">
      <c r="A232" s="12">
        <v>45968.0</v>
      </c>
      <c r="B232" s="13" t="s">
        <v>17</v>
      </c>
      <c r="C232" s="13" t="s">
        <v>9</v>
      </c>
      <c r="D232" s="14">
        <v>12.0</v>
      </c>
      <c r="E232" s="13" t="s">
        <v>10</v>
      </c>
      <c r="F232" s="13" t="s">
        <v>15</v>
      </c>
      <c r="G232" s="13" t="s">
        <v>37</v>
      </c>
      <c r="H232" s="13" t="s">
        <v>20</v>
      </c>
    </row>
    <row r="233" ht="22.5" customHeight="1">
      <c r="A233" s="12">
        <v>45970.0</v>
      </c>
      <c r="B233" s="13" t="s">
        <v>14</v>
      </c>
      <c r="C233" s="13" t="s">
        <v>9</v>
      </c>
      <c r="D233" s="14">
        <v>22.0</v>
      </c>
      <c r="E233" s="13" t="s">
        <v>10</v>
      </c>
      <c r="F233" s="13" t="s">
        <v>11</v>
      </c>
      <c r="G233" s="13" t="s">
        <v>37</v>
      </c>
      <c r="H233" s="13" t="s">
        <v>13</v>
      </c>
    </row>
    <row r="234" ht="22.5" customHeight="1">
      <c r="A234" s="12">
        <v>45972.0</v>
      </c>
      <c r="B234" s="13" t="s">
        <v>8</v>
      </c>
      <c r="C234" s="13" t="s">
        <v>9</v>
      </c>
      <c r="D234" s="14">
        <v>14.0</v>
      </c>
      <c r="E234" s="13" t="s">
        <v>10</v>
      </c>
      <c r="F234" s="13" t="s">
        <v>11</v>
      </c>
      <c r="G234" s="13" t="s">
        <v>37</v>
      </c>
      <c r="H234" s="13" t="s">
        <v>16</v>
      </c>
    </row>
    <row r="235" ht="22.5" customHeight="1">
      <c r="A235" s="12">
        <v>45973.0</v>
      </c>
      <c r="B235" s="13" t="s">
        <v>23</v>
      </c>
      <c r="C235" s="13" t="s">
        <v>9</v>
      </c>
      <c r="D235" s="14">
        <v>19.0</v>
      </c>
      <c r="E235" s="13" t="s">
        <v>10</v>
      </c>
      <c r="F235" s="13" t="s">
        <v>15</v>
      </c>
      <c r="G235" s="13" t="s">
        <v>37</v>
      </c>
      <c r="H235" s="13" t="s">
        <v>18</v>
      </c>
    </row>
    <row r="236" ht="22.5" customHeight="1">
      <c r="A236" s="12">
        <v>45975.0</v>
      </c>
      <c r="B236" s="13" t="s">
        <v>17</v>
      </c>
      <c r="C236" s="13" t="s">
        <v>24</v>
      </c>
      <c r="D236" s="14">
        <v>9.0</v>
      </c>
      <c r="E236" s="13" t="s">
        <v>10</v>
      </c>
      <c r="F236" s="13" t="s">
        <v>11</v>
      </c>
      <c r="G236" s="13" t="s">
        <v>37</v>
      </c>
      <c r="H236" s="13" t="s">
        <v>20</v>
      </c>
    </row>
    <row r="237" ht="22.5" customHeight="1">
      <c r="A237" s="12">
        <v>45977.0</v>
      </c>
      <c r="B237" s="13" t="s">
        <v>8</v>
      </c>
      <c r="C237" s="13" t="s">
        <v>9</v>
      </c>
      <c r="D237" s="14">
        <v>14.0</v>
      </c>
      <c r="E237" s="13" t="s">
        <v>10</v>
      </c>
      <c r="F237" s="13" t="s">
        <v>11</v>
      </c>
      <c r="G237" s="13" t="s">
        <v>37</v>
      </c>
      <c r="H237" s="13" t="s">
        <v>13</v>
      </c>
    </row>
    <row r="238" ht="22.5" customHeight="1">
      <c r="A238" s="12">
        <v>45979.0</v>
      </c>
      <c r="B238" s="13" t="s">
        <v>19</v>
      </c>
      <c r="C238" s="13" t="s">
        <v>9</v>
      </c>
      <c r="D238" s="14">
        <v>7.0</v>
      </c>
      <c r="E238" s="13" t="s">
        <v>10</v>
      </c>
      <c r="F238" s="13" t="s">
        <v>15</v>
      </c>
      <c r="G238" s="13" t="s">
        <v>37</v>
      </c>
      <c r="H238" s="13" t="s">
        <v>16</v>
      </c>
    </row>
    <row r="239" ht="22.5" customHeight="1">
      <c r="A239" s="12">
        <v>45980.0</v>
      </c>
      <c r="B239" s="13" t="s">
        <v>14</v>
      </c>
      <c r="C239" s="13" t="s">
        <v>9</v>
      </c>
      <c r="D239" s="14">
        <v>24.0</v>
      </c>
      <c r="E239" s="13" t="s">
        <v>22</v>
      </c>
      <c r="F239" s="13" t="s">
        <v>11</v>
      </c>
      <c r="G239" s="13" t="s">
        <v>37</v>
      </c>
      <c r="H239" s="13" t="s">
        <v>18</v>
      </c>
    </row>
    <row r="240" ht="22.5" customHeight="1">
      <c r="A240" s="12">
        <v>45982.0</v>
      </c>
      <c r="B240" s="13" t="s">
        <v>8</v>
      </c>
      <c r="C240" s="13" t="s">
        <v>9</v>
      </c>
      <c r="D240" s="14">
        <v>14.0</v>
      </c>
      <c r="E240" s="13" t="s">
        <v>10</v>
      </c>
      <c r="F240" s="13" t="s">
        <v>11</v>
      </c>
      <c r="G240" s="13" t="s">
        <v>37</v>
      </c>
      <c r="H240" s="13" t="s">
        <v>20</v>
      </c>
    </row>
    <row r="241" ht="22.5" customHeight="1">
      <c r="A241" s="12">
        <v>45984.0</v>
      </c>
      <c r="B241" s="13" t="s">
        <v>17</v>
      </c>
      <c r="C241" s="13" t="s">
        <v>9</v>
      </c>
      <c r="D241" s="14">
        <v>10.0</v>
      </c>
      <c r="E241" s="13" t="s">
        <v>10</v>
      </c>
      <c r="F241" s="13" t="s">
        <v>15</v>
      </c>
      <c r="G241" s="13" t="s">
        <v>37</v>
      </c>
      <c r="H241" s="13" t="s">
        <v>13</v>
      </c>
    </row>
    <row r="242" ht="22.5" customHeight="1">
      <c r="A242" s="12">
        <v>45986.0</v>
      </c>
      <c r="B242" s="13" t="s">
        <v>26</v>
      </c>
      <c r="C242" s="13" t="s">
        <v>9</v>
      </c>
      <c r="D242" s="14">
        <v>26.0</v>
      </c>
      <c r="E242" s="13" t="s">
        <v>10</v>
      </c>
      <c r="F242" s="13" t="s">
        <v>11</v>
      </c>
      <c r="G242" s="13" t="s">
        <v>37</v>
      </c>
      <c r="H242" s="13" t="s">
        <v>16</v>
      </c>
    </row>
    <row r="243" ht="22.5" customHeight="1">
      <c r="A243" s="12">
        <v>45987.0</v>
      </c>
      <c r="B243" s="13" t="s">
        <v>8</v>
      </c>
      <c r="C243" s="13" t="s">
        <v>24</v>
      </c>
      <c r="D243" s="14">
        <v>14.0</v>
      </c>
      <c r="E243" s="13" t="s">
        <v>10</v>
      </c>
      <c r="F243" s="13" t="s">
        <v>11</v>
      </c>
      <c r="G243" s="13" t="s">
        <v>37</v>
      </c>
      <c r="H243" s="13" t="s">
        <v>18</v>
      </c>
    </row>
    <row r="244" ht="22.5" customHeight="1">
      <c r="A244" s="12">
        <v>45989.0</v>
      </c>
      <c r="B244" s="13" t="s">
        <v>8</v>
      </c>
      <c r="C244" s="13" t="s">
        <v>9</v>
      </c>
      <c r="D244" s="14">
        <v>15.0</v>
      </c>
      <c r="E244" s="13" t="s">
        <v>10</v>
      </c>
      <c r="F244" s="13" t="s">
        <v>15</v>
      </c>
      <c r="G244" s="13" t="s">
        <v>37</v>
      </c>
      <c r="H244" s="13" t="s">
        <v>20</v>
      </c>
    </row>
    <row r="245" ht="22.5" customHeight="1">
      <c r="A245" s="12">
        <v>45991.0</v>
      </c>
      <c r="B245" s="13" t="s">
        <v>17</v>
      </c>
      <c r="C245" s="13" t="s">
        <v>9</v>
      </c>
      <c r="D245" s="14">
        <v>11.0</v>
      </c>
      <c r="E245" s="13" t="s">
        <v>10</v>
      </c>
      <c r="F245" s="13" t="s">
        <v>11</v>
      </c>
      <c r="G245" s="13" t="s">
        <v>37</v>
      </c>
      <c r="H245" s="13" t="s">
        <v>13</v>
      </c>
    </row>
    <row r="246" ht="22.5" customHeight="1">
      <c r="A246" s="12">
        <v>45993.0</v>
      </c>
      <c r="B246" s="13" t="s">
        <v>14</v>
      </c>
      <c r="C246" s="13" t="s">
        <v>9</v>
      </c>
      <c r="D246" s="14">
        <v>21.0</v>
      </c>
      <c r="E246" s="13" t="s">
        <v>10</v>
      </c>
      <c r="F246" s="13" t="s">
        <v>11</v>
      </c>
      <c r="G246" s="13" t="s">
        <v>38</v>
      </c>
      <c r="H246" s="13" t="s">
        <v>16</v>
      </c>
    </row>
    <row r="247" ht="22.5" customHeight="1">
      <c r="A247" s="12">
        <v>45994.0</v>
      </c>
      <c r="B247" s="13" t="s">
        <v>8</v>
      </c>
      <c r="C247" s="13" t="s">
        <v>9</v>
      </c>
      <c r="D247" s="14">
        <v>14.0</v>
      </c>
      <c r="E247" s="13" t="s">
        <v>10</v>
      </c>
      <c r="F247" s="13" t="s">
        <v>15</v>
      </c>
      <c r="G247" s="13" t="s">
        <v>38</v>
      </c>
      <c r="H247" s="13" t="s">
        <v>18</v>
      </c>
    </row>
    <row r="248" ht="22.5" customHeight="1">
      <c r="A248" s="12">
        <v>45996.0</v>
      </c>
      <c r="B248" s="13" t="s">
        <v>19</v>
      </c>
      <c r="C248" s="13" t="s">
        <v>9</v>
      </c>
      <c r="D248" s="14">
        <v>7.0</v>
      </c>
      <c r="E248" s="13" t="s">
        <v>10</v>
      </c>
      <c r="F248" s="13" t="s">
        <v>11</v>
      </c>
      <c r="G248" s="13" t="s">
        <v>38</v>
      </c>
      <c r="H248" s="13" t="s">
        <v>20</v>
      </c>
    </row>
    <row r="249" ht="22.5" customHeight="1">
      <c r="A249" s="12">
        <v>45998.0</v>
      </c>
      <c r="B249" s="13" t="s">
        <v>17</v>
      </c>
      <c r="C249" s="13" t="s">
        <v>9</v>
      </c>
      <c r="D249" s="14">
        <v>10.0</v>
      </c>
      <c r="E249" s="13" t="s">
        <v>10</v>
      </c>
      <c r="F249" s="13" t="s">
        <v>11</v>
      </c>
      <c r="G249" s="13" t="s">
        <v>38</v>
      </c>
      <c r="H249" s="13" t="s">
        <v>13</v>
      </c>
    </row>
    <row r="250" ht="22.5" customHeight="1">
      <c r="A250" s="12">
        <v>46000.0</v>
      </c>
      <c r="B250" s="13" t="s">
        <v>8</v>
      </c>
      <c r="C250" s="13" t="s">
        <v>21</v>
      </c>
      <c r="D250" s="14">
        <v>14.0</v>
      </c>
      <c r="E250" s="13" t="s">
        <v>10</v>
      </c>
      <c r="F250" s="13" t="s">
        <v>15</v>
      </c>
      <c r="G250" s="13" t="s">
        <v>38</v>
      </c>
      <c r="H250" s="13" t="s">
        <v>16</v>
      </c>
    </row>
    <row r="251" ht="22.5" customHeight="1">
      <c r="A251" s="12">
        <v>46001.0</v>
      </c>
      <c r="B251" s="13" t="s">
        <v>8</v>
      </c>
      <c r="C251" s="13" t="s">
        <v>9</v>
      </c>
      <c r="D251" s="14">
        <v>14.0</v>
      </c>
      <c r="E251" s="13" t="s">
        <v>10</v>
      </c>
      <c r="F251" s="13" t="s">
        <v>11</v>
      </c>
      <c r="G251" s="13" t="s">
        <v>38</v>
      </c>
      <c r="H251" s="13" t="s">
        <v>18</v>
      </c>
    </row>
    <row r="252" ht="22.5" customHeight="1">
      <c r="A252" s="12">
        <v>46003.0</v>
      </c>
      <c r="B252" s="13" t="s">
        <v>23</v>
      </c>
      <c r="C252" s="13" t="s">
        <v>9</v>
      </c>
      <c r="D252" s="14">
        <v>18.0</v>
      </c>
      <c r="E252" s="13" t="s">
        <v>10</v>
      </c>
      <c r="F252" s="13" t="s">
        <v>11</v>
      </c>
      <c r="G252" s="13" t="s">
        <v>38</v>
      </c>
      <c r="H252" s="13" t="s">
        <v>20</v>
      </c>
    </row>
    <row r="253" ht="22.5" customHeight="1">
      <c r="A253" s="12">
        <v>46005.0</v>
      </c>
      <c r="B253" s="13" t="s">
        <v>17</v>
      </c>
      <c r="C253" s="13" t="s">
        <v>24</v>
      </c>
      <c r="D253" s="14">
        <v>12.0</v>
      </c>
      <c r="E253" s="13" t="s">
        <v>10</v>
      </c>
      <c r="F253" s="13" t="s">
        <v>15</v>
      </c>
      <c r="G253" s="13" t="s">
        <v>38</v>
      </c>
      <c r="H253" s="13" t="s">
        <v>13</v>
      </c>
    </row>
    <row r="254" ht="22.5" customHeight="1">
      <c r="A254" s="12">
        <v>46007.0</v>
      </c>
      <c r="B254" s="13" t="s">
        <v>14</v>
      </c>
      <c r="C254" s="13" t="s">
        <v>9</v>
      </c>
      <c r="D254" s="14">
        <v>23.0</v>
      </c>
      <c r="E254" s="13" t="s">
        <v>10</v>
      </c>
      <c r="F254" s="13" t="s">
        <v>11</v>
      </c>
      <c r="G254" s="13" t="s">
        <v>38</v>
      </c>
      <c r="H254" s="13" t="s">
        <v>16</v>
      </c>
    </row>
    <row r="255" ht="22.5" customHeight="1">
      <c r="A255" s="12">
        <v>46008.0</v>
      </c>
      <c r="B255" s="13" t="s">
        <v>8</v>
      </c>
      <c r="C255" s="13" t="s">
        <v>9</v>
      </c>
      <c r="D255" s="14">
        <v>14.0</v>
      </c>
      <c r="E255" s="13" t="s">
        <v>10</v>
      </c>
      <c r="F255" s="13" t="s">
        <v>11</v>
      </c>
      <c r="G255" s="13" t="s">
        <v>38</v>
      </c>
      <c r="H255" s="13" t="s">
        <v>18</v>
      </c>
    </row>
    <row r="256" ht="22.5" customHeight="1">
      <c r="A256" s="12">
        <v>46010.0</v>
      </c>
      <c r="B256" s="13" t="s">
        <v>19</v>
      </c>
      <c r="C256" s="13" t="s">
        <v>9</v>
      </c>
      <c r="D256" s="14">
        <v>7.0</v>
      </c>
      <c r="E256" s="13" t="s">
        <v>10</v>
      </c>
      <c r="F256" s="13" t="s">
        <v>15</v>
      </c>
      <c r="G256" s="13" t="s">
        <v>38</v>
      </c>
      <c r="H256" s="13" t="s">
        <v>20</v>
      </c>
    </row>
    <row r="257" ht="22.5" customHeight="1">
      <c r="A257" s="12">
        <v>46012.0</v>
      </c>
      <c r="B257" s="13" t="s">
        <v>8</v>
      </c>
      <c r="C257" s="13" t="s">
        <v>9</v>
      </c>
      <c r="D257" s="14">
        <v>21.0</v>
      </c>
      <c r="E257" s="13" t="s">
        <v>10</v>
      </c>
      <c r="F257" s="13" t="s">
        <v>11</v>
      </c>
      <c r="G257" s="13" t="s">
        <v>38</v>
      </c>
      <c r="H257" s="13" t="s">
        <v>13</v>
      </c>
    </row>
    <row r="258" ht="22.5" customHeight="1">
      <c r="A258" s="12">
        <v>46014.0</v>
      </c>
      <c r="B258" s="13" t="s">
        <v>17</v>
      </c>
      <c r="C258" s="13" t="s">
        <v>9</v>
      </c>
      <c r="D258" s="14">
        <v>14.0</v>
      </c>
      <c r="E258" s="13" t="s">
        <v>10</v>
      </c>
      <c r="F258" s="13" t="s">
        <v>11</v>
      </c>
      <c r="G258" s="13" t="s">
        <v>38</v>
      </c>
      <c r="H258" s="13" t="s">
        <v>16</v>
      </c>
    </row>
    <row r="259" ht="22.5" customHeight="1">
      <c r="A259" s="12">
        <v>46015.0</v>
      </c>
      <c r="B259" s="13" t="s">
        <v>26</v>
      </c>
      <c r="C259" s="13" t="s">
        <v>9</v>
      </c>
      <c r="D259" s="14">
        <v>28.0</v>
      </c>
      <c r="E259" s="13" t="s">
        <v>22</v>
      </c>
      <c r="F259" s="13" t="s">
        <v>15</v>
      </c>
      <c r="G259" s="13" t="s">
        <v>38</v>
      </c>
      <c r="H259" s="13" t="s">
        <v>18</v>
      </c>
    </row>
    <row r="260" ht="22.5" customHeight="1">
      <c r="A260" s="12">
        <v>46017.0</v>
      </c>
      <c r="B260" s="13" t="s">
        <v>8</v>
      </c>
      <c r="C260" s="13" t="s">
        <v>9</v>
      </c>
      <c r="D260" s="14">
        <v>14.0</v>
      </c>
      <c r="E260" s="13" t="s">
        <v>10</v>
      </c>
      <c r="F260" s="13" t="s">
        <v>11</v>
      </c>
      <c r="G260" s="13" t="s">
        <v>38</v>
      </c>
      <c r="H260" s="13" t="s">
        <v>20</v>
      </c>
    </row>
    <row r="261" ht="22.5" customHeight="1">
      <c r="A261" s="12">
        <v>46019.0</v>
      </c>
      <c r="B261" s="13" t="s">
        <v>8</v>
      </c>
      <c r="C261" s="13" t="s">
        <v>24</v>
      </c>
      <c r="D261" s="14">
        <v>15.0</v>
      </c>
      <c r="E261" s="13" t="s">
        <v>10</v>
      </c>
      <c r="F261" s="13" t="s">
        <v>11</v>
      </c>
      <c r="G261" s="13" t="s">
        <v>38</v>
      </c>
      <c r="H261" s="13" t="s">
        <v>13</v>
      </c>
    </row>
    <row r="262" ht="22.5" customHeight="1">
      <c r="A262" s="12">
        <v>46021.0</v>
      </c>
      <c r="B262" s="13" t="s">
        <v>17</v>
      </c>
      <c r="C262" s="13" t="s">
        <v>9</v>
      </c>
      <c r="D262" s="14">
        <v>10.0</v>
      </c>
      <c r="E262" s="13" t="s">
        <v>10</v>
      </c>
      <c r="F262" s="13" t="s">
        <v>15</v>
      </c>
      <c r="G262" s="13" t="s">
        <v>38</v>
      </c>
      <c r="H262" s="13" t="s">
        <v>16</v>
      </c>
    </row>
  </sheetData>
  <dataValidations>
    <dataValidation type="custom" allowBlank="1" showDropDown="1" sqref="A2:A262">
      <formula1>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16.63"/>
    <col customWidth="1" min="4" max="4" width="23.75"/>
    <col customWidth="1" min="5" max="5" width="19.63"/>
    <col customWidth="1" min="6" max="6" width="15.88"/>
    <col customWidth="1" min="10" max="11" width="14.63"/>
    <col customWidth="1" min="13" max="13" width="14.38"/>
    <col customWidth="1" min="15" max="15" width="9.63"/>
    <col customWidth="1" min="16" max="16" width="10.38"/>
    <col customWidth="1" min="17" max="26" width="9.63"/>
    <col customWidth="1" min="27" max="27" width="13.88"/>
    <col customWidth="1" min="28" max="28" width="7.63"/>
    <col customWidth="1" min="30" max="30" width="11.88"/>
    <col customWidth="1" min="31" max="31" width="16.75"/>
    <col customWidth="1" min="32" max="32" width="16.38"/>
    <col customWidth="1" min="33" max="33" width="14.0"/>
    <col customWidth="1" min="43" max="43" width="13.88"/>
  </cols>
  <sheetData>
    <row r="1" ht="22.5" customHeight="1">
      <c r="A1" s="11" t="s">
        <v>0</v>
      </c>
      <c r="B1" s="11" t="s">
        <v>1</v>
      </c>
      <c r="C1" s="11" t="s">
        <v>2</v>
      </c>
      <c r="D1" s="11" t="s">
        <v>3</v>
      </c>
      <c r="E1" s="11" t="s">
        <v>4</v>
      </c>
      <c r="F1" s="11" t="s">
        <v>5</v>
      </c>
      <c r="G1" s="52" t="s">
        <v>82</v>
      </c>
      <c r="H1" s="11" t="s">
        <v>6</v>
      </c>
      <c r="I1" s="52" t="s">
        <v>83</v>
      </c>
      <c r="J1" s="52" t="s">
        <v>84</v>
      </c>
      <c r="K1" s="11" t="s">
        <v>7</v>
      </c>
    </row>
    <row r="2" ht="22.5" customHeight="1">
      <c r="A2" s="12">
        <v>45662.0</v>
      </c>
      <c r="B2" s="13" t="s">
        <v>8</v>
      </c>
      <c r="C2" s="13" t="s">
        <v>9</v>
      </c>
      <c r="D2" s="14">
        <v>14.0</v>
      </c>
      <c r="E2" s="13" t="s">
        <v>10</v>
      </c>
      <c r="F2" s="13" t="s">
        <v>11</v>
      </c>
      <c r="G2" s="33">
        <f t="shared" ref="G2:G262" si="1">MONTH(A2)</f>
        <v>1</v>
      </c>
      <c r="H2" s="13" t="s">
        <v>12</v>
      </c>
      <c r="I2" s="53" t="str">
        <f t="shared" ref="I2:I262" si="2">CONCATENATE(G2,H2)</f>
        <v>1enero</v>
      </c>
      <c r="J2" s="13">
        <f t="shared" ref="J2:J262" si="3">WEEKDAY(A2)</f>
        <v>1</v>
      </c>
      <c r="K2" s="13" t="s">
        <v>13</v>
      </c>
    </row>
    <row r="3" ht="22.5" customHeight="1">
      <c r="A3" s="12">
        <v>45664.0</v>
      </c>
      <c r="B3" s="13" t="s">
        <v>14</v>
      </c>
      <c r="C3" s="13" t="s">
        <v>9</v>
      </c>
      <c r="D3" s="14">
        <v>21.0</v>
      </c>
      <c r="E3" s="13" t="s">
        <v>10</v>
      </c>
      <c r="F3" s="13" t="s">
        <v>15</v>
      </c>
      <c r="G3" s="33">
        <f t="shared" si="1"/>
        <v>1</v>
      </c>
      <c r="H3" s="13" t="s">
        <v>12</v>
      </c>
      <c r="I3" s="53" t="str">
        <f t="shared" si="2"/>
        <v>1enero</v>
      </c>
      <c r="J3" s="13">
        <f t="shared" si="3"/>
        <v>3</v>
      </c>
      <c r="K3" s="13" t="s">
        <v>16</v>
      </c>
      <c r="AP3" s="55" t="s">
        <v>87</v>
      </c>
    </row>
    <row r="4" ht="22.5" customHeight="1">
      <c r="A4" s="12">
        <v>45665.0</v>
      </c>
      <c r="B4" s="13" t="s">
        <v>17</v>
      </c>
      <c r="C4" s="13" t="s">
        <v>9</v>
      </c>
      <c r="D4" s="14">
        <v>10.0</v>
      </c>
      <c r="E4" s="13" t="s">
        <v>10</v>
      </c>
      <c r="F4" s="13" t="s">
        <v>11</v>
      </c>
      <c r="G4" s="33">
        <f t="shared" si="1"/>
        <v>1</v>
      </c>
      <c r="H4" s="13" t="s">
        <v>12</v>
      </c>
      <c r="I4" s="53" t="str">
        <f t="shared" si="2"/>
        <v>1enero</v>
      </c>
      <c r="J4" s="13">
        <f t="shared" si="3"/>
        <v>4</v>
      </c>
      <c r="K4" s="13" t="s">
        <v>18</v>
      </c>
    </row>
    <row r="5" ht="22.5" customHeight="1">
      <c r="A5" s="12">
        <v>45667.0</v>
      </c>
      <c r="B5" s="13" t="s">
        <v>19</v>
      </c>
      <c r="C5" s="13" t="s">
        <v>9</v>
      </c>
      <c r="D5" s="14">
        <v>7.0</v>
      </c>
      <c r="E5" s="13" t="s">
        <v>10</v>
      </c>
      <c r="F5" s="13" t="s">
        <v>11</v>
      </c>
      <c r="G5" s="33">
        <f t="shared" si="1"/>
        <v>1</v>
      </c>
      <c r="H5" s="13" t="s">
        <v>12</v>
      </c>
      <c r="I5" s="53" t="str">
        <f t="shared" si="2"/>
        <v>1enero</v>
      </c>
      <c r="J5" s="13">
        <f t="shared" si="3"/>
        <v>6</v>
      </c>
      <c r="K5" s="13" t="s">
        <v>20</v>
      </c>
      <c r="AP5" s="55" t="s">
        <v>91</v>
      </c>
    </row>
    <row r="6" ht="22.5" customHeight="1">
      <c r="A6" s="12">
        <v>45669.0</v>
      </c>
      <c r="B6" s="13" t="s">
        <v>8</v>
      </c>
      <c r="C6" s="13" t="s">
        <v>21</v>
      </c>
      <c r="D6" s="14">
        <v>15.0</v>
      </c>
      <c r="E6" s="13" t="s">
        <v>22</v>
      </c>
      <c r="F6" s="13" t="s">
        <v>15</v>
      </c>
      <c r="G6" s="33">
        <f t="shared" si="1"/>
        <v>1</v>
      </c>
      <c r="H6" s="13" t="s">
        <v>12</v>
      </c>
      <c r="I6" s="53" t="str">
        <f t="shared" si="2"/>
        <v>1enero</v>
      </c>
      <c r="J6" s="13">
        <f t="shared" si="3"/>
        <v>1</v>
      </c>
      <c r="K6" s="13" t="s">
        <v>13</v>
      </c>
      <c r="AP6" s="57" t="s">
        <v>92</v>
      </c>
      <c r="AQ6" s="57" t="s">
        <v>93</v>
      </c>
      <c r="AR6" s="57" t="s">
        <v>56</v>
      </c>
    </row>
    <row r="7" ht="22.5" customHeight="1">
      <c r="A7" s="12">
        <v>45671.0</v>
      </c>
      <c r="B7" s="13" t="s">
        <v>8</v>
      </c>
      <c r="C7" s="13" t="s">
        <v>9</v>
      </c>
      <c r="D7" s="14">
        <v>14.0</v>
      </c>
      <c r="E7" s="13" t="s">
        <v>10</v>
      </c>
      <c r="F7" s="13" t="s">
        <v>11</v>
      </c>
      <c r="G7" s="33">
        <f t="shared" si="1"/>
        <v>1</v>
      </c>
      <c r="H7" s="13" t="s">
        <v>12</v>
      </c>
      <c r="I7" s="53" t="str">
        <f t="shared" si="2"/>
        <v>1enero</v>
      </c>
      <c r="J7" s="13">
        <f t="shared" si="3"/>
        <v>3</v>
      </c>
      <c r="K7" s="13" t="s">
        <v>16</v>
      </c>
      <c r="L7" s="58"/>
      <c r="AP7" s="59">
        <f>SUM(AI9:AI10)</f>
        <v>43</v>
      </c>
      <c r="AQ7" s="59">
        <f>SUM(AK9:AK10)</f>
        <v>115</v>
      </c>
      <c r="AR7" s="60">
        <f t="shared" ref="AR7:AR8" si="4">SUM(AP7:AQ7)</f>
        <v>158</v>
      </c>
    </row>
    <row r="8" ht="22.5" customHeight="1">
      <c r="A8" s="12">
        <v>45672.0</v>
      </c>
      <c r="B8" s="13" t="s">
        <v>23</v>
      </c>
      <c r="C8" s="13" t="s">
        <v>9</v>
      </c>
      <c r="D8" s="14">
        <v>18.0</v>
      </c>
      <c r="E8" s="13" t="s">
        <v>10</v>
      </c>
      <c r="F8" s="13" t="s">
        <v>15</v>
      </c>
      <c r="G8" s="33">
        <f t="shared" si="1"/>
        <v>1</v>
      </c>
      <c r="H8" s="13" t="s">
        <v>12</v>
      </c>
      <c r="I8" s="53" t="str">
        <f t="shared" si="2"/>
        <v>1enero</v>
      </c>
      <c r="J8" s="13">
        <f t="shared" si="3"/>
        <v>4</v>
      </c>
      <c r="K8" s="13" t="s">
        <v>18</v>
      </c>
      <c r="AP8" s="61">
        <f>AP7/AR7</f>
        <v>0.2721518987</v>
      </c>
      <c r="AQ8" s="61">
        <f>AQ7/AR7</f>
        <v>0.7278481013</v>
      </c>
      <c r="AR8" s="62">
        <f t="shared" si="4"/>
        <v>1</v>
      </c>
    </row>
    <row r="9" ht="22.5" customHeight="1">
      <c r="A9" s="12">
        <v>45674.0</v>
      </c>
      <c r="B9" s="13" t="s">
        <v>14</v>
      </c>
      <c r="C9" s="13" t="s">
        <v>24</v>
      </c>
      <c r="D9" s="14">
        <v>25.0</v>
      </c>
      <c r="E9" s="13" t="s">
        <v>10</v>
      </c>
      <c r="F9" s="13" t="s">
        <v>11</v>
      </c>
      <c r="G9" s="33">
        <f t="shared" si="1"/>
        <v>1</v>
      </c>
      <c r="H9" s="13" t="s">
        <v>12</v>
      </c>
      <c r="I9" s="53" t="str">
        <f t="shared" si="2"/>
        <v>1enero</v>
      </c>
      <c r="J9" s="13">
        <f t="shared" si="3"/>
        <v>6</v>
      </c>
      <c r="K9" s="13" t="s">
        <v>20</v>
      </c>
      <c r="L9" s="63"/>
    </row>
    <row r="10" ht="22.5" customHeight="1">
      <c r="A10" s="12">
        <v>45676.0</v>
      </c>
      <c r="B10" s="13" t="s">
        <v>17</v>
      </c>
      <c r="C10" s="13" t="s">
        <v>9</v>
      </c>
      <c r="D10" s="14">
        <v>8.0</v>
      </c>
      <c r="E10" s="13" t="s">
        <v>10</v>
      </c>
      <c r="F10" s="13" t="s">
        <v>11</v>
      </c>
      <c r="G10" s="33">
        <f t="shared" si="1"/>
        <v>1</v>
      </c>
      <c r="H10" s="13" t="s">
        <v>12</v>
      </c>
      <c r="I10" s="53" t="str">
        <f t="shared" si="2"/>
        <v>1enero</v>
      </c>
      <c r="J10" s="13">
        <f t="shared" si="3"/>
        <v>1</v>
      </c>
      <c r="K10" s="13" t="s">
        <v>13</v>
      </c>
    </row>
    <row r="11" ht="22.5" customHeight="1">
      <c r="A11" s="12">
        <v>45678.0</v>
      </c>
      <c r="B11" s="13" t="s">
        <v>8</v>
      </c>
      <c r="C11" s="13" t="s">
        <v>9</v>
      </c>
      <c r="D11" s="14">
        <v>14.0</v>
      </c>
      <c r="E11" s="13" t="s">
        <v>10</v>
      </c>
      <c r="F11" s="13" t="s">
        <v>15</v>
      </c>
      <c r="G11" s="33">
        <f t="shared" si="1"/>
        <v>1</v>
      </c>
      <c r="H11" s="13" t="s">
        <v>12</v>
      </c>
      <c r="I11" s="53" t="str">
        <f t="shared" si="2"/>
        <v>1enero</v>
      </c>
      <c r="J11" s="13">
        <f t="shared" si="3"/>
        <v>3</v>
      </c>
      <c r="K11" s="13" t="s">
        <v>16</v>
      </c>
    </row>
    <row r="12" ht="22.5" customHeight="1">
      <c r="A12" s="12">
        <v>45679.0</v>
      </c>
      <c r="B12" s="13" t="s">
        <v>25</v>
      </c>
      <c r="C12" s="13" t="s">
        <v>9</v>
      </c>
      <c r="D12" s="14">
        <v>30.0</v>
      </c>
      <c r="E12" s="13" t="s">
        <v>22</v>
      </c>
      <c r="F12" s="13" t="s">
        <v>11</v>
      </c>
      <c r="G12" s="33">
        <f t="shared" si="1"/>
        <v>1</v>
      </c>
      <c r="H12" s="13" t="s">
        <v>12</v>
      </c>
      <c r="I12" s="53" t="str">
        <f t="shared" si="2"/>
        <v>1enero</v>
      </c>
      <c r="J12" s="13">
        <f t="shared" si="3"/>
        <v>4</v>
      </c>
      <c r="K12" s="13" t="s">
        <v>18</v>
      </c>
    </row>
    <row r="13" ht="22.5" customHeight="1">
      <c r="A13" s="12">
        <v>45681.0</v>
      </c>
      <c r="B13" s="13" t="s">
        <v>8</v>
      </c>
      <c r="C13" s="13" t="s">
        <v>21</v>
      </c>
      <c r="D13" s="14">
        <v>14.0</v>
      </c>
      <c r="E13" s="13" t="s">
        <v>10</v>
      </c>
      <c r="F13" s="13" t="s">
        <v>11</v>
      </c>
      <c r="G13" s="33">
        <f t="shared" si="1"/>
        <v>1</v>
      </c>
      <c r="H13" s="13" t="s">
        <v>12</v>
      </c>
      <c r="I13" s="53" t="str">
        <f t="shared" si="2"/>
        <v>1enero</v>
      </c>
      <c r="J13" s="13">
        <f t="shared" si="3"/>
        <v>6</v>
      </c>
      <c r="K13" s="13" t="s">
        <v>20</v>
      </c>
      <c r="L13" s="66"/>
    </row>
    <row r="14" ht="22.5" customHeight="1">
      <c r="A14" s="12">
        <v>45683.0</v>
      </c>
      <c r="B14" s="13" t="s">
        <v>19</v>
      </c>
      <c r="C14" s="13" t="s">
        <v>9</v>
      </c>
      <c r="D14" s="14">
        <v>7.0</v>
      </c>
      <c r="E14" s="13" t="s">
        <v>10</v>
      </c>
      <c r="F14" s="13" t="s">
        <v>15</v>
      </c>
      <c r="G14" s="33">
        <f t="shared" si="1"/>
        <v>1</v>
      </c>
      <c r="H14" s="13" t="s">
        <v>12</v>
      </c>
      <c r="I14" s="53" t="str">
        <f t="shared" si="2"/>
        <v>1enero</v>
      </c>
      <c r="J14" s="13">
        <f t="shared" si="3"/>
        <v>1</v>
      </c>
      <c r="K14" s="13" t="s">
        <v>13</v>
      </c>
    </row>
    <row r="15" ht="22.5" customHeight="1">
      <c r="A15" s="12">
        <v>45685.0</v>
      </c>
      <c r="B15" s="13" t="s">
        <v>8</v>
      </c>
      <c r="C15" s="13" t="s">
        <v>9</v>
      </c>
      <c r="D15" s="14">
        <v>16.0</v>
      </c>
      <c r="E15" s="13" t="s">
        <v>10</v>
      </c>
      <c r="F15" s="13" t="s">
        <v>11</v>
      </c>
      <c r="G15" s="33">
        <f t="shared" si="1"/>
        <v>1</v>
      </c>
      <c r="H15" s="13" t="s">
        <v>12</v>
      </c>
      <c r="I15" s="53" t="str">
        <f t="shared" si="2"/>
        <v>1enero</v>
      </c>
      <c r="J15" s="13">
        <f t="shared" si="3"/>
        <v>3</v>
      </c>
      <c r="K15" s="13" t="s">
        <v>16</v>
      </c>
      <c r="L15" s="58"/>
    </row>
    <row r="16" ht="22.5" customHeight="1">
      <c r="A16" s="12">
        <v>45686.0</v>
      </c>
      <c r="B16" s="13" t="s">
        <v>17</v>
      </c>
      <c r="C16" s="13" t="s">
        <v>9</v>
      </c>
      <c r="D16" s="14">
        <v>9.0</v>
      </c>
      <c r="E16" s="13" t="s">
        <v>10</v>
      </c>
      <c r="F16" s="13" t="s">
        <v>11</v>
      </c>
      <c r="G16" s="33">
        <f t="shared" si="1"/>
        <v>1</v>
      </c>
      <c r="H16" s="13" t="s">
        <v>12</v>
      </c>
      <c r="I16" s="53" t="str">
        <f t="shared" si="2"/>
        <v>1enero</v>
      </c>
      <c r="J16" s="13">
        <f t="shared" si="3"/>
        <v>4</v>
      </c>
      <c r="K16" s="13" t="s">
        <v>18</v>
      </c>
    </row>
    <row r="17" ht="22.5" customHeight="1">
      <c r="A17" s="12">
        <v>45688.0</v>
      </c>
      <c r="B17" s="13" t="s">
        <v>26</v>
      </c>
      <c r="C17" s="13" t="s">
        <v>9</v>
      </c>
      <c r="D17" s="14">
        <v>21.0</v>
      </c>
      <c r="E17" s="13" t="s">
        <v>10</v>
      </c>
      <c r="F17" s="13" t="s">
        <v>15</v>
      </c>
      <c r="G17" s="33">
        <f t="shared" si="1"/>
        <v>1</v>
      </c>
      <c r="H17" s="13" t="s">
        <v>12</v>
      </c>
      <c r="I17" s="53" t="str">
        <f t="shared" si="2"/>
        <v>1enero</v>
      </c>
      <c r="J17" s="13">
        <f t="shared" si="3"/>
        <v>6</v>
      </c>
      <c r="K17" s="13" t="s">
        <v>20</v>
      </c>
    </row>
    <row r="18" ht="22.5" customHeight="1">
      <c r="A18" s="12">
        <v>45690.0</v>
      </c>
      <c r="B18" s="13" t="s">
        <v>8</v>
      </c>
      <c r="C18" s="13" t="s">
        <v>9</v>
      </c>
      <c r="D18" s="14">
        <v>14.0</v>
      </c>
      <c r="E18" s="13" t="s">
        <v>10</v>
      </c>
      <c r="F18" s="13" t="s">
        <v>11</v>
      </c>
      <c r="G18" s="33">
        <f t="shared" si="1"/>
        <v>2</v>
      </c>
      <c r="H18" s="13" t="s">
        <v>27</v>
      </c>
      <c r="I18" s="53" t="str">
        <f t="shared" si="2"/>
        <v>2febrero</v>
      </c>
      <c r="J18" s="13">
        <f t="shared" si="3"/>
        <v>1</v>
      </c>
      <c r="K18" s="13" t="s">
        <v>13</v>
      </c>
      <c r="L18" s="69"/>
    </row>
    <row r="19" ht="22.5" customHeight="1">
      <c r="A19" s="12">
        <v>45692.0</v>
      </c>
      <c r="B19" s="13" t="s">
        <v>17</v>
      </c>
      <c r="C19" s="13" t="s">
        <v>24</v>
      </c>
      <c r="D19" s="14">
        <v>12.0</v>
      </c>
      <c r="E19" s="13" t="s">
        <v>10</v>
      </c>
      <c r="F19" s="13" t="s">
        <v>11</v>
      </c>
      <c r="G19" s="33">
        <f t="shared" si="1"/>
        <v>2</v>
      </c>
      <c r="H19" s="13" t="s">
        <v>27</v>
      </c>
      <c r="I19" s="53" t="str">
        <f t="shared" si="2"/>
        <v>2febrero</v>
      </c>
      <c r="J19" s="13">
        <f t="shared" si="3"/>
        <v>3</v>
      </c>
      <c r="K19" s="13" t="s">
        <v>16</v>
      </c>
    </row>
    <row r="20" ht="22.5" customHeight="1">
      <c r="A20" s="12">
        <v>45693.0</v>
      </c>
      <c r="B20" s="13" t="s">
        <v>8</v>
      </c>
      <c r="C20" s="13" t="s">
        <v>9</v>
      </c>
      <c r="D20" s="14">
        <v>14.0</v>
      </c>
      <c r="E20" s="13" t="s">
        <v>10</v>
      </c>
      <c r="F20" s="13" t="s">
        <v>15</v>
      </c>
      <c r="G20" s="33">
        <f t="shared" si="1"/>
        <v>2</v>
      </c>
      <c r="H20" s="13" t="s">
        <v>27</v>
      </c>
      <c r="I20" s="53" t="str">
        <f t="shared" si="2"/>
        <v>2febrero</v>
      </c>
      <c r="J20" s="13">
        <f t="shared" si="3"/>
        <v>4</v>
      </c>
      <c r="K20" s="13" t="s">
        <v>18</v>
      </c>
      <c r="L20" s="45"/>
    </row>
    <row r="21" ht="22.5" customHeight="1">
      <c r="A21" s="12">
        <v>45695.0</v>
      </c>
      <c r="B21" s="13" t="s">
        <v>14</v>
      </c>
      <c r="C21" s="13" t="s">
        <v>9</v>
      </c>
      <c r="D21" s="14">
        <v>28.0</v>
      </c>
      <c r="E21" s="13" t="s">
        <v>22</v>
      </c>
      <c r="F21" s="13" t="s">
        <v>11</v>
      </c>
      <c r="G21" s="33">
        <f t="shared" si="1"/>
        <v>2</v>
      </c>
      <c r="H21" s="13" t="s">
        <v>27</v>
      </c>
      <c r="I21" s="53" t="str">
        <f t="shared" si="2"/>
        <v>2febrero</v>
      </c>
      <c r="J21" s="13">
        <f t="shared" si="3"/>
        <v>6</v>
      </c>
      <c r="K21" s="13" t="s">
        <v>20</v>
      </c>
    </row>
    <row r="22" ht="22.5" customHeight="1">
      <c r="A22" s="12">
        <v>45697.0</v>
      </c>
      <c r="B22" s="13" t="s">
        <v>19</v>
      </c>
      <c r="C22" s="13" t="s">
        <v>9</v>
      </c>
      <c r="D22" s="14">
        <v>7.0</v>
      </c>
      <c r="E22" s="13" t="s">
        <v>10</v>
      </c>
      <c r="F22" s="13" t="s">
        <v>11</v>
      </c>
      <c r="G22" s="33">
        <f t="shared" si="1"/>
        <v>2</v>
      </c>
      <c r="H22" s="13" t="s">
        <v>27</v>
      </c>
      <c r="I22" s="53" t="str">
        <f t="shared" si="2"/>
        <v>2febrero</v>
      </c>
      <c r="J22" s="13">
        <f t="shared" si="3"/>
        <v>1</v>
      </c>
      <c r="K22" s="13" t="s">
        <v>13</v>
      </c>
    </row>
    <row r="23" ht="22.5" customHeight="1">
      <c r="A23" s="12">
        <v>45699.0</v>
      </c>
      <c r="B23" s="13" t="s">
        <v>8</v>
      </c>
      <c r="C23" s="13" t="s">
        <v>21</v>
      </c>
      <c r="D23" s="14">
        <v>14.0</v>
      </c>
      <c r="E23" s="13" t="s">
        <v>10</v>
      </c>
      <c r="F23" s="13" t="s">
        <v>15</v>
      </c>
      <c r="G23" s="33">
        <f t="shared" si="1"/>
        <v>2</v>
      </c>
      <c r="H23" s="13" t="s">
        <v>27</v>
      </c>
      <c r="I23" s="53" t="str">
        <f t="shared" si="2"/>
        <v>2febrero</v>
      </c>
      <c r="J23" s="13">
        <f t="shared" si="3"/>
        <v>3</v>
      </c>
      <c r="K23" s="13" t="s">
        <v>16</v>
      </c>
      <c r="L23" s="5"/>
    </row>
    <row r="24" ht="22.5" customHeight="1">
      <c r="A24" s="12">
        <v>45700.0</v>
      </c>
      <c r="B24" s="13" t="s">
        <v>17</v>
      </c>
      <c r="C24" s="13" t="s">
        <v>9</v>
      </c>
      <c r="D24" s="14">
        <v>10.0</v>
      </c>
      <c r="E24" s="13" t="s">
        <v>10</v>
      </c>
      <c r="F24" s="13" t="s">
        <v>11</v>
      </c>
      <c r="G24" s="33">
        <f t="shared" si="1"/>
        <v>2</v>
      </c>
      <c r="H24" s="13" t="s">
        <v>27</v>
      </c>
      <c r="I24" s="53" t="str">
        <f t="shared" si="2"/>
        <v>2febrero</v>
      </c>
      <c r="J24" s="13">
        <f t="shared" si="3"/>
        <v>4</v>
      </c>
      <c r="K24" s="13" t="s">
        <v>18</v>
      </c>
    </row>
    <row r="25" ht="22.5" customHeight="1">
      <c r="A25" s="12">
        <v>45702.0</v>
      </c>
      <c r="B25" s="13" t="s">
        <v>8</v>
      </c>
      <c r="C25" s="13" t="s">
        <v>9</v>
      </c>
      <c r="D25" s="14">
        <v>14.0</v>
      </c>
      <c r="E25" s="13" t="s">
        <v>10</v>
      </c>
      <c r="F25" s="13" t="s">
        <v>11</v>
      </c>
      <c r="G25" s="33">
        <f t="shared" si="1"/>
        <v>2</v>
      </c>
      <c r="H25" s="13" t="s">
        <v>27</v>
      </c>
      <c r="I25" s="53" t="str">
        <f t="shared" si="2"/>
        <v>2febrero</v>
      </c>
      <c r="J25" s="13">
        <f t="shared" si="3"/>
        <v>6</v>
      </c>
      <c r="K25" s="13" t="s">
        <v>20</v>
      </c>
      <c r="L25" s="45"/>
    </row>
    <row r="26" ht="22.5" customHeight="1">
      <c r="A26" s="12">
        <v>45704.0</v>
      </c>
      <c r="B26" s="13" t="s">
        <v>23</v>
      </c>
      <c r="C26" s="13" t="s">
        <v>9</v>
      </c>
      <c r="D26" s="14">
        <v>21.0</v>
      </c>
      <c r="E26" s="13" t="s">
        <v>10</v>
      </c>
      <c r="F26" s="13" t="s">
        <v>15</v>
      </c>
      <c r="G26" s="33">
        <f t="shared" si="1"/>
        <v>2</v>
      </c>
      <c r="H26" s="13" t="s">
        <v>27</v>
      </c>
      <c r="I26" s="53" t="str">
        <f t="shared" si="2"/>
        <v>2febrero</v>
      </c>
      <c r="J26" s="13">
        <f t="shared" si="3"/>
        <v>1</v>
      </c>
      <c r="K26" s="13" t="s">
        <v>13</v>
      </c>
    </row>
    <row r="27" ht="22.5" customHeight="1">
      <c r="A27" s="12">
        <v>45706.0</v>
      </c>
      <c r="B27" s="13" t="s">
        <v>14</v>
      </c>
      <c r="C27" s="13" t="s">
        <v>9</v>
      </c>
      <c r="D27" s="14">
        <v>23.0</v>
      </c>
      <c r="E27" s="13" t="s">
        <v>10</v>
      </c>
      <c r="F27" s="13" t="s">
        <v>11</v>
      </c>
      <c r="G27" s="33">
        <f t="shared" si="1"/>
        <v>2</v>
      </c>
      <c r="H27" s="13" t="s">
        <v>27</v>
      </c>
      <c r="I27" s="53" t="str">
        <f t="shared" si="2"/>
        <v>2febrero</v>
      </c>
      <c r="J27" s="13">
        <f t="shared" si="3"/>
        <v>3</v>
      </c>
      <c r="K27" s="13" t="s">
        <v>16</v>
      </c>
    </row>
    <row r="28" ht="22.5" customHeight="1">
      <c r="A28" s="12">
        <v>45707.0</v>
      </c>
      <c r="B28" s="13" t="s">
        <v>8</v>
      </c>
      <c r="C28" s="13" t="s">
        <v>9</v>
      </c>
      <c r="D28" s="14">
        <v>15.0</v>
      </c>
      <c r="E28" s="13" t="s">
        <v>10</v>
      </c>
      <c r="F28" s="13" t="s">
        <v>11</v>
      </c>
      <c r="G28" s="33">
        <f t="shared" si="1"/>
        <v>2</v>
      </c>
      <c r="H28" s="13" t="s">
        <v>27</v>
      </c>
      <c r="I28" s="53" t="str">
        <f t="shared" si="2"/>
        <v>2febrero</v>
      </c>
      <c r="J28" s="13">
        <f t="shared" si="3"/>
        <v>4</v>
      </c>
      <c r="K28" s="13" t="s">
        <v>18</v>
      </c>
    </row>
    <row r="29" ht="22.5" customHeight="1">
      <c r="A29" s="12">
        <v>45709.0</v>
      </c>
      <c r="B29" s="13" t="s">
        <v>17</v>
      </c>
      <c r="C29" s="13" t="s">
        <v>9</v>
      </c>
      <c r="D29" s="14">
        <v>11.0</v>
      </c>
      <c r="E29" s="13" t="s">
        <v>10</v>
      </c>
      <c r="F29" s="13" t="s">
        <v>15</v>
      </c>
      <c r="G29" s="33">
        <f t="shared" si="1"/>
        <v>2</v>
      </c>
      <c r="H29" s="13" t="s">
        <v>27</v>
      </c>
      <c r="I29" s="53" t="str">
        <f t="shared" si="2"/>
        <v>2febrero</v>
      </c>
      <c r="J29" s="13">
        <f t="shared" si="3"/>
        <v>6</v>
      </c>
      <c r="K29" s="13" t="s">
        <v>20</v>
      </c>
    </row>
    <row r="30" ht="22.5" customHeight="1">
      <c r="A30" s="12">
        <v>45711.0</v>
      </c>
      <c r="B30" s="13" t="s">
        <v>8</v>
      </c>
      <c r="C30" s="13" t="s">
        <v>24</v>
      </c>
      <c r="D30" s="14">
        <v>14.0</v>
      </c>
      <c r="E30" s="13" t="s">
        <v>10</v>
      </c>
      <c r="F30" s="13" t="s">
        <v>11</v>
      </c>
      <c r="G30" s="33">
        <f t="shared" si="1"/>
        <v>2</v>
      </c>
      <c r="H30" s="13" t="s">
        <v>27</v>
      </c>
      <c r="I30" s="53" t="str">
        <f t="shared" si="2"/>
        <v>2febrero</v>
      </c>
      <c r="J30" s="13">
        <f t="shared" si="3"/>
        <v>1</v>
      </c>
      <c r="K30" s="13" t="s">
        <v>13</v>
      </c>
    </row>
    <row r="31" ht="22.5" customHeight="1">
      <c r="A31" s="12">
        <v>45713.0</v>
      </c>
      <c r="B31" s="13" t="s">
        <v>19</v>
      </c>
      <c r="C31" s="13" t="s">
        <v>9</v>
      </c>
      <c r="D31" s="14">
        <v>7.0</v>
      </c>
      <c r="E31" s="13" t="s">
        <v>10</v>
      </c>
      <c r="F31" s="13" t="s">
        <v>11</v>
      </c>
      <c r="G31" s="33">
        <f t="shared" si="1"/>
        <v>2</v>
      </c>
      <c r="H31" s="13" t="s">
        <v>27</v>
      </c>
      <c r="I31" s="53" t="str">
        <f t="shared" si="2"/>
        <v>2febrero</v>
      </c>
      <c r="J31" s="13">
        <f t="shared" si="3"/>
        <v>3</v>
      </c>
      <c r="K31" s="13" t="s">
        <v>16</v>
      </c>
    </row>
    <row r="32" ht="22.5" customHeight="1">
      <c r="A32" s="12">
        <v>45714.0</v>
      </c>
      <c r="B32" s="13" t="s">
        <v>26</v>
      </c>
      <c r="C32" s="13" t="s">
        <v>21</v>
      </c>
      <c r="D32" s="14">
        <v>25.0</v>
      </c>
      <c r="E32" s="13" t="s">
        <v>10</v>
      </c>
      <c r="F32" s="13" t="s">
        <v>15</v>
      </c>
      <c r="G32" s="33">
        <f t="shared" si="1"/>
        <v>2</v>
      </c>
      <c r="H32" s="13" t="s">
        <v>27</v>
      </c>
      <c r="I32" s="53" t="str">
        <f t="shared" si="2"/>
        <v>2febrero</v>
      </c>
      <c r="J32" s="13">
        <f t="shared" si="3"/>
        <v>4</v>
      </c>
      <c r="K32" s="13" t="s">
        <v>18</v>
      </c>
    </row>
    <row r="33" ht="22.5" customHeight="1">
      <c r="A33" s="12">
        <v>45716.0</v>
      </c>
      <c r="B33" s="13" t="s">
        <v>8</v>
      </c>
      <c r="C33" s="13" t="s">
        <v>9</v>
      </c>
      <c r="D33" s="14">
        <v>14.0</v>
      </c>
      <c r="E33" s="13" t="s">
        <v>10</v>
      </c>
      <c r="F33" s="13" t="s">
        <v>11</v>
      </c>
      <c r="G33" s="33">
        <f t="shared" si="1"/>
        <v>2</v>
      </c>
      <c r="H33" s="13" t="s">
        <v>27</v>
      </c>
      <c r="I33" s="53" t="str">
        <f t="shared" si="2"/>
        <v>2febrero</v>
      </c>
      <c r="J33" s="13">
        <f t="shared" si="3"/>
        <v>6</v>
      </c>
      <c r="K33" s="13" t="s">
        <v>20</v>
      </c>
    </row>
    <row r="34" ht="22.5" customHeight="1">
      <c r="A34" s="12">
        <v>45718.0</v>
      </c>
      <c r="B34" s="13" t="s">
        <v>17</v>
      </c>
      <c r="C34" s="13" t="s">
        <v>9</v>
      </c>
      <c r="D34" s="14">
        <v>9.0</v>
      </c>
      <c r="E34" s="13" t="s">
        <v>10</v>
      </c>
      <c r="F34" s="13" t="s">
        <v>11</v>
      </c>
      <c r="G34" s="33">
        <f t="shared" si="1"/>
        <v>3</v>
      </c>
      <c r="H34" s="13" t="s">
        <v>28</v>
      </c>
      <c r="I34" s="53" t="str">
        <f t="shared" si="2"/>
        <v>3marzo</v>
      </c>
      <c r="J34" s="13">
        <f t="shared" si="3"/>
        <v>1</v>
      </c>
      <c r="K34" s="13" t="s">
        <v>13</v>
      </c>
    </row>
    <row r="35" ht="22.5" customHeight="1">
      <c r="A35" s="12">
        <v>45720.0</v>
      </c>
      <c r="B35" s="13" t="s">
        <v>8</v>
      </c>
      <c r="C35" s="13" t="s">
        <v>9</v>
      </c>
      <c r="D35" s="14">
        <v>14.0</v>
      </c>
      <c r="E35" s="13" t="s">
        <v>10</v>
      </c>
      <c r="F35" s="13" t="s">
        <v>15</v>
      </c>
      <c r="G35" s="33">
        <f t="shared" si="1"/>
        <v>3</v>
      </c>
      <c r="H35" s="13" t="s">
        <v>28</v>
      </c>
      <c r="I35" s="53" t="str">
        <f t="shared" si="2"/>
        <v>3marzo</v>
      </c>
      <c r="J35" s="13">
        <f t="shared" si="3"/>
        <v>3</v>
      </c>
      <c r="K35" s="13" t="s">
        <v>16</v>
      </c>
    </row>
    <row r="36" ht="22.5" customHeight="1">
      <c r="A36" s="12">
        <v>45721.0</v>
      </c>
      <c r="B36" s="13" t="s">
        <v>14</v>
      </c>
      <c r="C36" s="13" t="s">
        <v>9</v>
      </c>
      <c r="D36" s="14">
        <v>22.0</v>
      </c>
      <c r="E36" s="13" t="s">
        <v>10</v>
      </c>
      <c r="F36" s="13" t="s">
        <v>11</v>
      </c>
      <c r="G36" s="33">
        <f t="shared" si="1"/>
        <v>3</v>
      </c>
      <c r="H36" s="13" t="s">
        <v>28</v>
      </c>
      <c r="I36" s="53" t="str">
        <f t="shared" si="2"/>
        <v>3marzo</v>
      </c>
      <c r="J36" s="13">
        <f t="shared" si="3"/>
        <v>4</v>
      </c>
      <c r="K36" s="13" t="s">
        <v>18</v>
      </c>
      <c r="AQ36" s="45" t="s">
        <v>98</v>
      </c>
    </row>
    <row r="37" ht="22.5" customHeight="1">
      <c r="A37" s="12">
        <v>45723.0</v>
      </c>
      <c r="B37" s="13" t="s">
        <v>8</v>
      </c>
      <c r="C37" s="13" t="s">
        <v>21</v>
      </c>
      <c r="D37" s="14">
        <v>17.0</v>
      </c>
      <c r="E37" s="13" t="s">
        <v>22</v>
      </c>
      <c r="F37" s="13" t="s">
        <v>11</v>
      </c>
      <c r="G37" s="33">
        <f t="shared" si="1"/>
        <v>3</v>
      </c>
      <c r="H37" s="13" t="s">
        <v>28</v>
      </c>
      <c r="I37" s="53" t="str">
        <f t="shared" si="2"/>
        <v>3marzo</v>
      </c>
      <c r="J37" s="13">
        <f t="shared" si="3"/>
        <v>6</v>
      </c>
      <c r="K37" s="13" t="s">
        <v>20</v>
      </c>
    </row>
    <row r="38" ht="22.5" customHeight="1">
      <c r="A38" s="12">
        <v>45725.0</v>
      </c>
      <c r="B38" s="13" t="s">
        <v>19</v>
      </c>
      <c r="C38" s="13" t="s">
        <v>9</v>
      </c>
      <c r="D38" s="14">
        <v>7.0</v>
      </c>
      <c r="E38" s="13" t="s">
        <v>10</v>
      </c>
      <c r="F38" s="13" t="s">
        <v>15</v>
      </c>
      <c r="G38" s="33">
        <f t="shared" si="1"/>
        <v>3</v>
      </c>
      <c r="H38" s="13" t="s">
        <v>28</v>
      </c>
      <c r="I38" s="53" t="str">
        <f t="shared" si="2"/>
        <v>3marzo</v>
      </c>
      <c r="J38" s="13">
        <f t="shared" si="3"/>
        <v>1</v>
      </c>
      <c r="K38" s="13" t="s">
        <v>13</v>
      </c>
    </row>
    <row r="39" ht="22.5" customHeight="1">
      <c r="A39" s="12">
        <v>45727.0</v>
      </c>
      <c r="B39" s="13" t="s">
        <v>17</v>
      </c>
      <c r="C39" s="13" t="s">
        <v>24</v>
      </c>
      <c r="D39" s="14">
        <v>10.0</v>
      </c>
      <c r="E39" s="13" t="s">
        <v>10</v>
      </c>
      <c r="F39" s="13" t="s">
        <v>11</v>
      </c>
      <c r="G39" s="33">
        <f t="shared" si="1"/>
        <v>3</v>
      </c>
      <c r="H39" s="13" t="s">
        <v>28</v>
      </c>
      <c r="I39" s="53" t="str">
        <f t="shared" si="2"/>
        <v>3marzo</v>
      </c>
      <c r="J39" s="13">
        <f t="shared" si="3"/>
        <v>3</v>
      </c>
      <c r="K39" s="13" t="s">
        <v>16</v>
      </c>
    </row>
    <row r="40" ht="22.5" customHeight="1">
      <c r="A40" s="12">
        <v>45728.0</v>
      </c>
      <c r="B40" s="13" t="s">
        <v>8</v>
      </c>
      <c r="C40" s="13" t="s">
        <v>9</v>
      </c>
      <c r="D40" s="14">
        <v>14.0</v>
      </c>
      <c r="E40" s="13" t="s">
        <v>10</v>
      </c>
      <c r="F40" s="13" t="s">
        <v>11</v>
      </c>
      <c r="G40" s="33">
        <f t="shared" si="1"/>
        <v>3</v>
      </c>
      <c r="H40" s="13" t="s">
        <v>28</v>
      </c>
      <c r="I40" s="53" t="str">
        <f t="shared" si="2"/>
        <v>3marzo</v>
      </c>
      <c r="J40" s="13">
        <f t="shared" si="3"/>
        <v>4</v>
      </c>
      <c r="K40" s="13" t="s">
        <v>18</v>
      </c>
    </row>
    <row r="41" ht="22.5" customHeight="1">
      <c r="A41" s="12">
        <v>45730.0</v>
      </c>
      <c r="B41" s="13" t="s">
        <v>25</v>
      </c>
      <c r="C41" s="13" t="s">
        <v>9</v>
      </c>
      <c r="D41" s="14">
        <v>35.0</v>
      </c>
      <c r="E41" s="13" t="s">
        <v>22</v>
      </c>
      <c r="F41" s="13" t="s">
        <v>15</v>
      </c>
      <c r="G41" s="33">
        <f t="shared" si="1"/>
        <v>3</v>
      </c>
      <c r="H41" s="13" t="s">
        <v>28</v>
      </c>
      <c r="I41" s="53" t="str">
        <f t="shared" si="2"/>
        <v>3marzo</v>
      </c>
      <c r="J41" s="13">
        <f t="shared" si="3"/>
        <v>6</v>
      </c>
      <c r="K41" s="13" t="s">
        <v>20</v>
      </c>
    </row>
    <row r="42" ht="22.5" customHeight="1">
      <c r="A42" s="12">
        <v>45732.0</v>
      </c>
      <c r="B42" s="13" t="s">
        <v>8</v>
      </c>
      <c r="C42" s="13" t="s">
        <v>9</v>
      </c>
      <c r="D42" s="14">
        <v>14.0</v>
      </c>
      <c r="E42" s="13" t="s">
        <v>10</v>
      </c>
      <c r="F42" s="13" t="s">
        <v>11</v>
      </c>
      <c r="G42" s="33">
        <f t="shared" si="1"/>
        <v>3</v>
      </c>
      <c r="H42" s="13" t="s">
        <v>28</v>
      </c>
      <c r="I42" s="53" t="str">
        <f t="shared" si="2"/>
        <v>3marzo</v>
      </c>
      <c r="J42" s="13">
        <f t="shared" si="3"/>
        <v>1</v>
      </c>
      <c r="K42" s="13" t="s">
        <v>13</v>
      </c>
    </row>
    <row r="43" ht="22.5" customHeight="1">
      <c r="A43" s="12">
        <v>45734.0</v>
      </c>
      <c r="B43" s="13" t="s">
        <v>23</v>
      </c>
      <c r="C43" s="13" t="s">
        <v>9</v>
      </c>
      <c r="D43" s="14">
        <v>19.0</v>
      </c>
      <c r="E43" s="13" t="s">
        <v>10</v>
      </c>
      <c r="F43" s="13" t="s">
        <v>15</v>
      </c>
      <c r="G43" s="33">
        <f t="shared" si="1"/>
        <v>3</v>
      </c>
      <c r="H43" s="13" t="s">
        <v>28</v>
      </c>
      <c r="I43" s="53" t="str">
        <f t="shared" si="2"/>
        <v>3marzo</v>
      </c>
      <c r="J43" s="13">
        <f t="shared" si="3"/>
        <v>3</v>
      </c>
      <c r="K43" s="13" t="s">
        <v>16</v>
      </c>
    </row>
    <row r="44" ht="22.5" customHeight="1">
      <c r="A44" s="12">
        <v>45735.0</v>
      </c>
      <c r="B44" s="13" t="s">
        <v>8</v>
      </c>
      <c r="C44" s="13" t="s">
        <v>9</v>
      </c>
      <c r="D44" s="14">
        <v>14.0</v>
      </c>
      <c r="E44" s="13" t="s">
        <v>10</v>
      </c>
      <c r="F44" s="13" t="s">
        <v>11</v>
      </c>
      <c r="G44" s="33">
        <f t="shared" si="1"/>
        <v>3</v>
      </c>
      <c r="H44" s="13" t="s">
        <v>28</v>
      </c>
      <c r="I44" s="53" t="str">
        <f t="shared" si="2"/>
        <v>3marzo</v>
      </c>
      <c r="J44" s="13">
        <f t="shared" si="3"/>
        <v>4</v>
      </c>
      <c r="K44" s="13" t="s">
        <v>18</v>
      </c>
    </row>
    <row r="45" ht="22.5" customHeight="1">
      <c r="A45" s="12">
        <v>45737.0</v>
      </c>
      <c r="B45" s="13" t="s">
        <v>17</v>
      </c>
      <c r="C45" s="13" t="s">
        <v>9</v>
      </c>
      <c r="D45" s="14">
        <v>8.0</v>
      </c>
      <c r="E45" s="13" t="s">
        <v>10</v>
      </c>
      <c r="F45" s="13" t="s">
        <v>11</v>
      </c>
      <c r="G45" s="33">
        <f t="shared" si="1"/>
        <v>3</v>
      </c>
      <c r="H45" s="13" t="s">
        <v>28</v>
      </c>
      <c r="I45" s="53" t="str">
        <f t="shared" si="2"/>
        <v>3marzo</v>
      </c>
      <c r="J45" s="13">
        <f t="shared" si="3"/>
        <v>6</v>
      </c>
      <c r="K45" s="13" t="s">
        <v>20</v>
      </c>
    </row>
    <row r="46" ht="22.5" customHeight="1">
      <c r="A46" s="12">
        <v>45739.0</v>
      </c>
      <c r="B46" s="13" t="s">
        <v>14</v>
      </c>
      <c r="C46" s="13" t="s">
        <v>9</v>
      </c>
      <c r="D46" s="14">
        <v>21.0</v>
      </c>
      <c r="E46" s="13" t="s">
        <v>10</v>
      </c>
      <c r="F46" s="13" t="s">
        <v>15</v>
      </c>
      <c r="G46" s="33">
        <f t="shared" si="1"/>
        <v>3</v>
      </c>
      <c r="H46" s="13" t="s">
        <v>28</v>
      </c>
      <c r="I46" s="53" t="str">
        <f t="shared" si="2"/>
        <v>3marzo</v>
      </c>
      <c r="J46" s="13">
        <f t="shared" si="3"/>
        <v>1</v>
      </c>
      <c r="K46" s="13" t="s">
        <v>13</v>
      </c>
    </row>
    <row r="47" ht="22.5" customHeight="1">
      <c r="A47" s="12">
        <v>45741.0</v>
      </c>
      <c r="B47" s="13" t="s">
        <v>8</v>
      </c>
      <c r="C47" s="13" t="s">
        <v>24</v>
      </c>
      <c r="D47" s="14">
        <v>14.0</v>
      </c>
      <c r="E47" s="13" t="s">
        <v>10</v>
      </c>
      <c r="F47" s="13" t="s">
        <v>11</v>
      </c>
      <c r="G47" s="33">
        <f t="shared" si="1"/>
        <v>3</v>
      </c>
      <c r="H47" s="13" t="s">
        <v>28</v>
      </c>
      <c r="I47" s="53" t="str">
        <f t="shared" si="2"/>
        <v>3marzo</v>
      </c>
      <c r="J47" s="13">
        <f t="shared" si="3"/>
        <v>3</v>
      </c>
      <c r="K47" s="13" t="s">
        <v>16</v>
      </c>
    </row>
    <row r="48" ht="22.5" customHeight="1">
      <c r="A48" s="12">
        <v>45742.0</v>
      </c>
      <c r="B48" s="13" t="s">
        <v>19</v>
      </c>
      <c r="C48" s="13" t="s">
        <v>9</v>
      </c>
      <c r="D48" s="14">
        <v>7.0</v>
      </c>
      <c r="E48" s="13" t="s">
        <v>10</v>
      </c>
      <c r="F48" s="13" t="s">
        <v>11</v>
      </c>
      <c r="G48" s="33">
        <f t="shared" si="1"/>
        <v>3</v>
      </c>
      <c r="H48" s="13" t="s">
        <v>28</v>
      </c>
      <c r="I48" s="53" t="str">
        <f t="shared" si="2"/>
        <v>3marzo</v>
      </c>
      <c r="J48" s="13">
        <f t="shared" si="3"/>
        <v>4</v>
      </c>
      <c r="K48" s="13" t="s">
        <v>18</v>
      </c>
    </row>
    <row r="49" ht="22.5" customHeight="1">
      <c r="A49" s="12">
        <v>45744.0</v>
      </c>
      <c r="B49" s="13" t="s">
        <v>8</v>
      </c>
      <c r="C49" s="13" t="s">
        <v>9</v>
      </c>
      <c r="D49" s="14">
        <v>15.0</v>
      </c>
      <c r="E49" s="13" t="s">
        <v>10</v>
      </c>
      <c r="F49" s="13" t="s">
        <v>15</v>
      </c>
      <c r="G49" s="33">
        <f t="shared" si="1"/>
        <v>3</v>
      </c>
      <c r="H49" s="13" t="s">
        <v>28</v>
      </c>
      <c r="I49" s="53" t="str">
        <f t="shared" si="2"/>
        <v>3marzo</v>
      </c>
      <c r="J49" s="13">
        <f t="shared" si="3"/>
        <v>6</v>
      </c>
      <c r="K49" s="13" t="s">
        <v>20</v>
      </c>
    </row>
    <row r="50" ht="22.5" customHeight="1">
      <c r="A50" s="12">
        <v>45746.0</v>
      </c>
      <c r="B50" s="13" t="s">
        <v>26</v>
      </c>
      <c r="C50" s="13" t="s">
        <v>9</v>
      </c>
      <c r="D50" s="14">
        <v>24.0</v>
      </c>
      <c r="E50" s="13" t="s">
        <v>10</v>
      </c>
      <c r="F50" s="13" t="s">
        <v>11</v>
      </c>
      <c r="G50" s="33">
        <f t="shared" si="1"/>
        <v>3</v>
      </c>
      <c r="H50" s="13" t="s">
        <v>28</v>
      </c>
      <c r="I50" s="53" t="str">
        <f t="shared" si="2"/>
        <v>3marzo</v>
      </c>
      <c r="J50" s="13">
        <f t="shared" si="3"/>
        <v>1</v>
      </c>
      <c r="K50" s="13" t="s">
        <v>13</v>
      </c>
    </row>
    <row r="51" ht="22.5" customHeight="1">
      <c r="A51" s="12">
        <v>45748.0</v>
      </c>
      <c r="B51" s="13" t="s">
        <v>8</v>
      </c>
      <c r="C51" s="13" t="s">
        <v>9</v>
      </c>
      <c r="D51" s="14">
        <v>14.0</v>
      </c>
      <c r="E51" s="13" t="s">
        <v>10</v>
      </c>
      <c r="F51" s="13" t="s">
        <v>11</v>
      </c>
      <c r="G51" s="33">
        <f t="shared" si="1"/>
        <v>4</v>
      </c>
      <c r="H51" s="13" t="s">
        <v>29</v>
      </c>
      <c r="I51" s="53" t="str">
        <f t="shared" si="2"/>
        <v>4abril</v>
      </c>
      <c r="J51" s="13">
        <f t="shared" si="3"/>
        <v>3</v>
      </c>
      <c r="K51" s="13" t="s">
        <v>16</v>
      </c>
    </row>
    <row r="52" ht="22.5" customHeight="1">
      <c r="A52" s="12">
        <v>45749.0</v>
      </c>
      <c r="B52" s="13" t="s">
        <v>17</v>
      </c>
      <c r="C52" s="13" t="s">
        <v>9</v>
      </c>
      <c r="D52" s="14">
        <v>10.0</v>
      </c>
      <c r="E52" s="13" t="s">
        <v>10</v>
      </c>
      <c r="F52" s="13" t="s">
        <v>11</v>
      </c>
      <c r="G52" s="33">
        <f t="shared" si="1"/>
        <v>4</v>
      </c>
      <c r="H52" s="13" t="s">
        <v>29</v>
      </c>
      <c r="I52" s="53" t="str">
        <f t="shared" si="2"/>
        <v>4abril</v>
      </c>
      <c r="J52" s="13">
        <f t="shared" si="3"/>
        <v>4</v>
      </c>
      <c r="K52" s="13" t="s">
        <v>18</v>
      </c>
    </row>
    <row r="53" ht="22.5" customHeight="1">
      <c r="A53" s="12">
        <v>45751.0</v>
      </c>
      <c r="B53" s="13" t="s">
        <v>8</v>
      </c>
      <c r="C53" s="13" t="s">
        <v>21</v>
      </c>
      <c r="D53" s="14">
        <v>14.0</v>
      </c>
      <c r="E53" s="13" t="s">
        <v>10</v>
      </c>
      <c r="F53" s="13" t="s">
        <v>15</v>
      </c>
      <c r="G53" s="33">
        <f t="shared" si="1"/>
        <v>4</v>
      </c>
      <c r="H53" s="13" t="s">
        <v>29</v>
      </c>
      <c r="I53" s="53" t="str">
        <f t="shared" si="2"/>
        <v>4abril</v>
      </c>
      <c r="J53" s="13">
        <f t="shared" si="3"/>
        <v>6</v>
      </c>
      <c r="K53" s="13" t="s">
        <v>20</v>
      </c>
    </row>
    <row r="54" ht="22.5" customHeight="1">
      <c r="A54" s="12">
        <v>45753.0</v>
      </c>
      <c r="B54" s="13" t="s">
        <v>14</v>
      </c>
      <c r="C54" s="13" t="s">
        <v>9</v>
      </c>
      <c r="D54" s="14">
        <v>20.0</v>
      </c>
      <c r="E54" s="13" t="s">
        <v>10</v>
      </c>
      <c r="F54" s="13" t="s">
        <v>11</v>
      </c>
      <c r="G54" s="33">
        <f t="shared" si="1"/>
        <v>4</v>
      </c>
      <c r="H54" s="13" t="s">
        <v>29</v>
      </c>
      <c r="I54" s="53" t="str">
        <f t="shared" si="2"/>
        <v>4abril</v>
      </c>
      <c r="J54" s="13">
        <f t="shared" si="3"/>
        <v>1</v>
      </c>
      <c r="K54" s="13" t="s">
        <v>13</v>
      </c>
    </row>
    <row r="55" ht="22.5" customHeight="1">
      <c r="A55" s="12">
        <v>45755.0</v>
      </c>
      <c r="B55" s="13" t="s">
        <v>19</v>
      </c>
      <c r="C55" s="13" t="s">
        <v>9</v>
      </c>
      <c r="D55" s="14">
        <v>7.0</v>
      </c>
      <c r="E55" s="13" t="s">
        <v>10</v>
      </c>
      <c r="F55" s="13" t="s">
        <v>11</v>
      </c>
      <c r="G55" s="33">
        <f t="shared" si="1"/>
        <v>4</v>
      </c>
      <c r="H55" s="13" t="s">
        <v>29</v>
      </c>
      <c r="I55" s="53" t="str">
        <f t="shared" si="2"/>
        <v>4abril</v>
      </c>
      <c r="J55" s="13">
        <f t="shared" si="3"/>
        <v>3</v>
      </c>
      <c r="K55" s="13" t="s">
        <v>16</v>
      </c>
    </row>
    <row r="56" ht="22.5" customHeight="1">
      <c r="A56" s="12">
        <v>45756.0</v>
      </c>
      <c r="B56" s="13" t="s">
        <v>8</v>
      </c>
      <c r="C56" s="13" t="s">
        <v>9</v>
      </c>
      <c r="D56" s="14">
        <v>14.0</v>
      </c>
      <c r="E56" s="13" t="s">
        <v>10</v>
      </c>
      <c r="F56" s="13" t="s">
        <v>15</v>
      </c>
      <c r="G56" s="33">
        <f t="shared" si="1"/>
        <v>4</v>
      </c>
      <c r="H56" s="13" t="s">
        <v>29</v>
      </c>
      <c r="I56" s="53" t="str">
        <f t="shared" si="2"/>
        <v>4abril</v>
      </c>
      <c r="J56" s="13">
        <f t="shared" si="3"/>
        <v>4</v>
      </c>
      <c r="K56" s="13" t="s">
        <v>18</v>
      </c>
    </row>
    <row r="57" ht="22.5" customHeight="1">
      <c r="A57" s="12">
        <v>45758.0</v>
      </c>
      <c r="B57" s="13" t="s">
        <v>17</v>
      </c>
      <c r="C57" s="13" t="s">
        <v>24</v>
      </c>
      <c r="D57" s="14">
        <v>11.0</v>
      </c>
      <c r="E57" s="13" t="s">
        <v>10</v>
      </c>
      <c r="F57" s="13" t="s">
        <v>11</v>
      </c>
      <c r="G57" s="33">
        <f t="shared" si="1"/>
        <v>4</v>
      </c>
      <c r="H57" s="13" t="s">
        <v>29</v>
      </c>
      <c r="I57" s="53" t="str">
        <f t="shared" si="2"/>
        <v>4abril</v>
      </c>
      <c r="J57" s="13">
        <f t="shared" si="3"/>
        <v>6</v>
      </c>
      <c r="K57" s="13" t="s">
        <v>20</v>
      </c>
    </row>
    <row r="58" ht="22.5" customHeight="1">
      <c r="A58" s="12">
        <v>45760.0</v>
      </c>
      <c r="B58" s="13" t="s">
        <v>8</v>
      </c>
      <c r="C58" s="13" t="s">
        <v>9</v>
      </c>
      <c r="D58" s="14">
        <v>16.0</v>
      </c>
      <c r="E58" s="13" t="s">
        <v>22</v>
      </c>
      <c r="F58" s="13" t="s">
        <v>11</v>
      </c>
      <c r="G58" s="33">
        <f t="shared" si="1"/>
        <v>4</v>
      </c>
      <c r="H58" s="13" t="s">
        <v>29</v>
      </c>
      <c r="I58" s="53" t="str">
        <f t="shared" si="2"/>
        <v>4abril</v>
      </c>
      <c r="J58" s="13">
        <f t="shared" si="3"/>
        <v>1</v>
      </c>
      <c r="K58" s="13" t="s">
        <v>13</v>
      </c>
    </row>
    <row r="59" ht="22.5" customHeight="1">
      <c r="A59" s="12">
        <v>45762.0</v>
      </c>
      <c r="B59" s="13" t="s">
        <v>23</v>
      </c>
      <c r="C59" s="13" t="s">
        <v>9</v>
      </c>
      <c r="D59" s="14">
        <v>21.0</v>
      </c>
      <c r="E59" s="13" t="s">
        <v>10</v>
      </c>
      <c r="F59" s="13" t="s">
        <v>15</v>
      </c>
      <c r="G59" s="33">
        <f t="shared" si="1"/>
        <v>4</v>
      </c>
      <c r="H59" s="13" t="s">
        <v>29</v>
      </c>
      <c r="I59" s="53" t="str">
        <f t="shared" si="2"/>
        <v>4abril</v>
      </c>
      <c r="J59" s="13">
        <f t="shared" si="3"/>
        <v>3</v>
      </c>
      <c r="K59" s="13" t="s">
        <v>16</v>
      </c>
    </row>
    <row r="60" ht="22.5" customHeight="1">
      <c r="A60" s="12">
        <v>45763.0</v>
      </c>
      <c r="B60" s="13" t="s">
        <v>8</v>
      </c>
      <c r="C60" s="13" t="s">
        <v>9</v>
      </c>
      <c r="D60" s="14">
        <v>14.0</v>
      </c>
      <c r="E60" s="13" t="s">
        <v>10</v>
      </c>
      <c r="F60" s="13" t="s">
        <v>11</v>
      </c>
      <c r="G60" s="33">
        <f t="shared" si="1"/>
        <v>4</v>
      </c>
      <c r="H60" s="13" t="s">
        <v>29</v>
      </c>
      <c r="I60" s="53" t="str">
        <f t="shared" si="2"/>
        <v>4abril</v>
      </c>
      <c r="J60" s="13">
        <f t="shared" si="3"/>
        <v>4</v>
      </c>
      <c r="K60" s="13" t="s">
        <v>18</v>
      </c>
    </row>
    <row r="61" ht="22.5" customHeight="1">
      <c r="A61" s="12">
        <v>45765.0</v>
      </c>
      <c r="B61" s="13" t="s">
        <v>17</v>
      </c>
      <c r="C61" s="13" t="s">
        <v>9</v>
      </c>
      <c r="D61" s="14">
        <v>9.0</v>
      </c>
      <c r="E61" s="13" t="s">
        <v>10</v>
      </c>
      <c r="F61" s="13" t="s">
        <v>11</v>
      </c>
      <c r="G61" s="33">
        <f t="shared" si="1"/>
        <v>4</v>
      </c>
      <c r="H61" s="13" t="s">
        <v>29</v>
      </c>
      <c r="I61" s="53" t="str">
        <f t="shared" si="2"/>
        <v>4abril</v>
      </c>
      <c r="J61" s="13">
        <f t="shared" si="3"/>
        <v>6</v>
      </c>
      <c r="K61" s="13" t="s">
        <v>20</v>
      </c>
    </row>
    <row r="62" ht="22.5" customHeight="1">
      <c r="A62" s="12">
        <v>45767.0</v>
      </c>
      <c r="B62" s="13" t="s">
        <v>14</v>
      </c>
      <c r="C62" s="13" t="s">
        <v>9</v>
      </c>
      <c r="D62" s="14">
        <v>23.0</v>
      </c>
      <c r="E62" s="13" t="s">
        <v>10</v>
      </c>
      <c r="F62" s="13" t="s">
        <v>15</v>
      </c>
      <c r="G62" s="33">
        <f t="shared" si="1"/>
        <v>4</v>
      </c>
      <c r="H62" s="13" t="s">
        <v>29</v>
      </c>
      <c r="I62" s="53" t="str">
        <f t="shared" si="2"/>
        <v>4abril</v>
      </c>
      <c r="J62" s="13">
        <f t="shared" si="3"/>
        <v>1</v>
      </c>
      <c r="K62" s="13" t="s">
        <v>13</v>
      </c>
    </row>
    <row r="63" ht="22.5" customHeight="1">
      <c r="A63" s="12">
        <v>45769.0</v>
      </c>
      <c r="B63" s="13" t="s">
        <v>8</v>
      </c>
      <c r="C63" s="13" t="s">
        <v>9</v>
      </c>
      <c r="D63" s="14">
        <v>14.0</v>
      </c>
      <c r="E63" s="13" t="s">
        <v>10</v>
      </c>
      <c r="F63" s="13" t="s">
        <v>11</v>
      </c>
      <c r="G63" s="33">
        <f t="shared" si="1"/>
        <v>4</v>
      </c>
      <c r="H63" s="13" t="s">
        <v>29</v>
      </c>
      <c r="I63" s="53" t="str">
        <f t="shared" si="2"/>
        <v>4abril</v>
      </c>
      <c r="J63" s="13">
        <f t="shared" si="3"/>
        <v>3</v>
      </c>
      <c r="K63" s="13" t="s">
        <v>16</v>
      </c>
    </row>
    <row r="64" ht="22.5" customHeight="1">
      <c r="A64" s="12">
        <v>45770.0</v>
      </c>
      <c r="B64" s="13" t="s">
        <v>19</v>
      </c>
      <c r="C64" s="13" t="s">
        <v>9</v>
      </c>
      <c r="D64" s="14">
        <v>7.0</v>
      </c>
      <c r="E64" s="13" t="s">
        <v>10</v>
      </c>
      <c r="F64" s="13" t="s">
        <v>11</v>
      </c>
      <c r="G64" s="33">
        <f t="shared" si="1"/>
        <v>4</v>
      </c>
      <c r="H64" s="13" t="s">
        <v>29</v>
      </c>
      <c r="I64" s="53" t="str">
        <f t="shared" si="2"/>
        <v>4abril</v>
      </c>
      <c r="J64" s="13">
        <f t="shared" si="3"/>
        <v>4</v>
      </c>
      <c r="K64" s="13" t="s">
        <v>18</v>
      </c>
    </row>
    <row r="65" ht="22.5" customHeight="1">
      <c r="A65" s="12">
        <v>45772.0</v>
      </c>
      <c r="B65" s="13" t="s">
        <v>26</v>
      </c>
      <c r="C65" s="13" t="s">
        <v>21</v>
      </c>
      <c r="D65" s="14">
        <v>26.0</v>
      </c>
      <c r="E65" s="13" t="s">
        <v>10</v>
      </c>
      <c r="F65" s="13" t="s">
        <v>15</v>
      </c>
      <c r="G65" s="33">
        <f t="shared" si="1"/>
        <v>4</v>
      </c>
      <c r="H65" s="13" t="s">
        <v>29</v>
      </c>
      <c r="I65" s="53" t="str">
        <f t="shared" si="2"/>
        <v>4abril</v>
      </c>
      <c r="J65" s="13">
        <f t="shared" si="3"/>
        <v>6</v>
      </c>
      <c r="K65" s="13" t="s">
        <v>20</v>
      </c>
    </row>
    <row r="66" ht="22.5" customHeight="1">
      <c r="A66" s="12">
        <v>45774.0</v>
      </c>
      <c r="B66" s="13" t="s">
        <v>8</v>
      </c>
      <c r="C66" s="13" t="s">
        <v>9</v>
      </c>
      <c r="D66" s="14">
        <v>14.0</v>
      </c>
      <c r="E66" s="13" t="s">
        <v>10</v>
      </c>
      <c r="F66" s="13" t="s">
        <v>11</v>
      </c>
      <c r="G66" s="33">
        <f t="shared" si="1"/>
        <v>4</v>
      </c>
      <c r="H66" s="13" t="s">
        <v>29</v>
      </c>
      <c r="I66" s="53" t="str">
        <f t="shared" si="2"/>
        <v>4abril</v>
      </c>
      <c r="J66" s="13">
        <f t="shared" si="3"/>
        <v>1</v>
      </c>
      <c r="K66" s="13" t="s">
        <v>13</v>
      </c>
      <c r="AI66" s="78"/>
      <c r="AJ66" s="78"/>
    </row>
    <row r="67" ht="22.5" customHeight="1">
      <c r="A67" s="12">
        <v>45776.0</v>
      </c>
      <c r="B67" s="13" t="s">
        <v>17</v>
      </c>
      <c r="C67" s="13" t="s">
        <v>9</v>
      </c>
      <c r="D67" s="14">
        <v>10.0</v>
      </c>
      <c r="E67" s="13" t="s">
        <v>10</v>
      </c>
      <c r="F67" s="13" t="s">
        <v>11</v>
      </c>
      <c r="G67" s="33">
        <f t="shared" si="1"/>
        <v>4</v>
      </c>
      <c r="H67" s="13" t="s">
        <v>29</v>
      </c>
      <c r="I67" s="53" t="str">
        <f t="shared" si="2"/>
        <v>4abril</v>
      </c>
      <c r="J67" s="13">
        <f t="shared" si="3"/>
        <v>3</v>
      </c>
      <c r="K67" s="13" t="s">
        <v>16</v>
      </c>
    </row>
    <row r="68" ht="22.5" customHeight="1">
      <c r="A68" s="12">
        <v>45777.0</v>
      </c>
      <c r="B68" s="13" t="s">
        <v>8</v>
      </c>
      <c r="C68" s="13" t="s">
        <v>24</v>
      </c>
      <c r="D68" s="14">
        <v>14.0</v>
      </c>
      <c r="E68" s="13" t="s">
        <v>10</v>
      </c>
      <c r="F68" s="13" t="s">
        <v>15</v>
      </c>
      <c r="G68" s="33">
        <f t="shared" si="1"/>
        <v>4</v>
      </c>
      <c r="H68" s="13" t="s">
        <v>29</v>
      </c>
      <c r="I68" s="53" t="str">
        <f t="shared" si="2"/>
        <v>4abril</v>
      </c>
      <c r="J68" s="13">
        <f t="shared" si="3"/>
        <v>4</v>
      </c>
      <c r="K68" s="13" t="s">
        <v>18</v>
      </c>
    </row>
    <row r="69" ht="22.5" customHeight="1">
      <c r="A69" s="12">
        <v>45779.0</v>
      </c>
      <c r="B69" s="13" t="s">
        <v>14</v>
      </c>
      <c r="C69" s="13" t="s">
        <v>9</v>
      </c>
      <c r="D69" s="14">
        <v>21.0</v>
      </c>
      <c r="E69" s="13" t="s">
        <v>10</v>
      </c>
      <c r="F69" s="13" t="s">
        <v>11</v>
      </c>
      <c r="G69" s="33">
        <f t="shared" si="1"/>
        <v>5</v>
      </c>
      <c r="H69" s="13" t="s">
        <v>30</v>
      </c>
      <c r="I69" s="53" t="str">
        <f t="shared" si="2"/>
        <v>5mayo</v>
      </c>
      <c r="J69" s="13">
        <f t="shared" si="3"/>
        <v>6</v>
      </c>
      <c r="K69" s="13" t="s">
        <v>20</v>
      </c>
    </row>
    <row r="70" ht="22.5" customHeight="1">
      <c r="A70" s="12">
        <v>45781.0</v>
      </c>
      <c r="B70" s="13" t="s">
        <v>8</v>
      </c>
      <c r="C70" s="13" t="s">
        <v>9</v>
      </c>
      <c r="D70" s="14">
        <v>14.0</v>
      </c>
      <c r="E70" s="13" t="s">
        <v>10</v>
      </c>
      <c r="F70" s="13" t="s">
        <v>11</v>
      </c>
      <c r="G70" s="33">
        <f t="shared" si="1"/>
        <v>5</v>
      </c>
      <c r="H70" s="13" t="s">
        <v>30</v>
      </c>
      <c r="I70" s="53" t="str">
        <f t="shared" si="2"/>
        <v>5mayo</v>
      </c>
      <c r="J70" s="13">
        <f t="shared" si="3"/>
        <v>1</v>
      </c>
      <c r="K70" s="13" t="s">
        <v>13</v>
      </c>
    </row>
    <row r="71" ht="22.5" customHeight="1">
      <c r="A71" s="12">
        <v>45783.0</v>
      </c>
      <c r="B71" s="13" t="s">
        <v>19</v>
      </c>
      <c r="C71" s="13" t="s">
        <v>9</v>
      </c>
      <c r="D71" s="14">
        <v>7.0</v>
      </c>
      <c r="E71" s="13" t="s">
        <v>10</v>
      </c>
      <c r="F71" s="13" t="s">
        <v>15</v>
      </c>
      <c r="G71" s="33">
        <f t="shared" si="1"/>
        <v>5</v>
      </c>
      <c r="H71" s="13" t="s">
        <v>30</v>
      </c>
      <c r="I71" s="53" t="str">
        <f t="shared" si="2"/>
        <v>5mayo</v>
      </c>
      <c r="J71" s="13">
        <f t="shared" si="3"/>
        <v>3</v>
      </c>
      <c r="K71" s="13" t="s">
        <v>16</v>
      </c>
      <c r="N71" s="79" t="s">
        <v>103</v>
      </c>
      <c r="O71" s="80"/>
      <c r="P71" s="81" t="s">
        <v>104</v>
      </c>
      <c r="Q71" s="82"/>
      <c r="R71" s="83" t="s">
        <v>105</v>
      </c>
      <c r="S71" s="84"/>
    </row>
    <row r="72" ht="22.5" customHeight="1">
      <c r="A72" s="12">
        <v>45784.0</v>
      </c>
      <c r="B72" s="13" t="s">
        <v>17</v>
      </c>
      <c r="C72" s="13" t="s">
        <v>9</v>
      </c>
      <c r="D72" s="14">
        <v>12.0</v>
      </c>
      <c r="E72" s="13" t="s">
        <v>10</v>
      </c>
      <c r="F72" s="13" t="s">
        <v>11</v>
      </c>
      <c r="G72" s="33">
        <f t="shared" si="1"/>
        <v>5</v>
      </c>
      <c r="H72" s="13" t="s">
        <v>30</v>
      </c>
      <c r="I72" s="53" t="str">
        <f t="shared" si="2"/>
        <v>5mayo</v>
      </c>
      <c r="J72" s="13">
        <f t="shared" si="3"/>
        <v>4</v>
      </c>
      <c r="K72" s="13" t="s">
        <v>18</v>
      </c>
      <c r="M72" s="85" t="s">
        <v>106</v>
      </c>
      <c r="N72" s="86">
        <f t="shared" ref="N72:S72" si="5">SUM(O82:O87)</f>
        <v>10</v>
      </c>
      <c r="O72" s="87">
        <f t="shared" si="5"/>
        <v>0.03831417625</v>
      </c>
      <c r="P72" s="86">
        <f t="shared" si="5"/>
        <v>155</v>
      </c>
      <c r="Q72" s="87">
        <f t="shared" si="5"/>
        <v>0.5938697318</v>
      </c>
      <c r="R72" s="86">
        <f t="shared" si="5"/>
        <v>165</v>
      </c>
      <c r="S72" s="87">
        <f t="shared" si="5"/>
        <v>0.632183908</v>
      </c>
    </row>
    <row r="73" ht="22.5" customHeight="1">
      <c r="A73" s="12">
        <v>45786.0</v>
      </c>
      <c r="B73" s="13" t="s">
        <v>8</v>
      </c>
      <c r="C73" s="13" t="s">
        <v>21</v>
      </c>
      <c r="D73" s="14">
        <v>15.0</v>
      </c>
      <c r="E73" s="13" t="s">
        <v>10</v>
      </c>
      <c r="F73" s="13" t="s">
        <v>11</v>
      </c>
      <c r="G73" s="33">
        <f t="shared" si="1"/>
        <v>5</v>
      </c>
      <c r="H73" s="13" t="s">
        <v>30</v>
      </c>
      <c r="I73" s="53" t="str">
        <f t="shared" si="2"/>
        <v>5mayo</v>
      </c>
      <c r="J73" s="13">
        <f t="shared" si="3"/>
        <v>6</v>
      </c>
      <c r="K73" s="13" t="s">
        <v>20</v>
      </c>
      <c r="M73" s="88" t="s">
        <v>107</v>
      </c>
      <c r="N73" s="59">
        <f t="shared" ref="N73:S73" si="6">N74-N72</f>
        <v>5</v>
      </c>
      <c r="O73" s="61">
        <f t="shared" si="6"/>
        <v>0.9616858238</v>
      </c>
      <c r="P73" s="59">
        <f t="shared" si="6"/>
        <v>91</v>
      </c>
      <c r="Q73" s="61">
        <f t="shared" si="6"/>
        <v>0.4061302682</v>
      </c>
      <c r="R73" s="59">
        <f t="shared" si="6"/>
        <v>96</v>
      </c>
      <c r="S73" s="61">
        <f t="shared" si="6"/>
        <v>0.367816092</v>
      </c>
    </row>
    <row r="74" ht="22.5" customHeight="1">
      <c r="A74" s="12">
        <v>45788.0</v>
      </c>
      <c r="B74" s="13" t="s">
        <v>25</v>
      </c>
      <c r="C74" s="13" t="s">
        <v>9</v>
      </c>
      <c r="D74" s="14">
        <v>28.0</v>
      </c>
      <c r="E74" s="13" t="s">
        <v>10</v>
      </c>
      <c r="F74" s="13" t="s">
        <v>15</v>
      </c>
      <c r="G74" s="33">
        <f t="shared" si="1"/>
        <v>5</v>
      </c>
      <c r="H74" s="13" t="s">
        <v>30</v>
      </c>
      <c r="I74" s="53" t="str">
        <f t="shared" si="2"/>
        <v>5mayo</v>
      </c>
      <c r="J74" s="13">
        <f t="shared" si="3"/>
        <v>1</v>
      </c>
      <c r="K74" s="13" t="s">
        <v>13</v>
      </c>
      <c r="N74" s="59">
        <f>O94</f>
        <v>15</v>
      </c>
      <c r="O74" s="89">
        <v>1.0</v>
      </c>
      <c r="P74" s="59">
        <f>Q94</f>
        <v>246</v>
      </c>
      <c r="Q74" s="89">
        <v>1.0</v>
      </c>
      <c r="R74" s="59">
        <f>S94</f>
        <v>261</v>
      </c>
      <c r="S74" s="89">
        <v>1.0</v>
      </c>
    </row>
    <row r="75" ht="22.5" customHeight="1">
      <c r="A75" s="12">
        <v>45790.0</v>
      </c>
      <c r="B75" s="13" t="s">
        <v>8</v>
      </c>
      <c r="C75" s="13" t="s">
        <v>9</v>
      </c>
      <c r="D75" s="14">
        <v>14.0</v>
      </c>
      <c r="E75" s="13" t="s">
        <v>10</v>
      </c>
      <c r="F75" s="13" t="s">
        <v>11</v>
      </c>
      <c r="G75" s="33">
        <f t="shared" si="1"/>
        <v>5</v>
      </c>
      <c r="H75" s="13" t="s">
        <v>30</v>
      </c>
      <c r="I75" s="53" t="str">
        <f t="shared" si="2"/>
        <v>5mayo</v>
      </c>
      <c r="J75" s="13">
        <f t="shared" si="3"/>
        <v>3</v>
      </c>
      <c r="K75" s="13" t="s">
        <v>16</v>
      </c>
    </row>
    <row r="76" ht="22.5" customHeight="1">
      <c r="A76" s="12">
        <v>45791.0</v>
      </c>
      <c r="B76" s="13" t="s">
        <v>23</v>
      </c>
      <c r="C76" s="13" t="s">
        <v>9</v>
      </c>
      <c r="D76" s="14">
        <v>18.0</v>
      </c>
      <c r="E76" s="13" t="s">
        <v>10</v>
      </c>
      <c r="F76" s="13" t="s">
        <v>11</v>
      </c>
      <c r="G76" s="33">
        <f t="shared" si="1"/>
        <v>5</v>
      </c>
      <c r="H76" s="13" t="s">
        <v>30</v>
      </c>
      <c r="I76" s="53" t="str">
        <f t="shared" si="2"/>
        <v>5mayo</v>
      </c>
      <c r="J76" s="13">
        <f t="shared" si="3"/>
        <v>4</v>
      </c>
      <c r="K76" s="13" t="s">
        <v>18</v>
      </c>
      <c r="M76" s="45" t="s">
        <v>108</v>
      </c>
      <c r="O76" s="87">
        <f>S72</f>
        <v>0.632183908</v>
      </c>
      <c r="P76" s="45" t="s">
        <v>109</v>
      </c>
      <c r="S76" s="86">
        <f>R72</f>
        <v>165</v>
      </c>
    </row>
    <row r="77" ht="22.5" customHeight="1">
      <c r="A77" s="12">
        <v>45793.0</v>
      </c>
      <c r="B77" s="13" t="s">
        <v>17</v>
      </c>
      <c r="C77" s="13" t="s">
        <v>24</v>
      </c>
      <c r="D77" s="14">
        <v>9.0</v>
      </c>
      <c r="E77" s="13" t="s">
        <v>10</v>
      </c>
      <c r="F77" s="13" t="s">
        <v>15</v>
      </c>
      <c r="G77" s="33">
        <f t="shared" si="1"/>
        <v>5</v>
      </c>
      <c r="H77" s="13" t="s">
        <v>30</v>
      </c>
      <c r="I77" s="53" t="str">
        <f t="shared" si="2"/>
        <v>5mayo</v>
      </c>
      <c r="J77" s="13">
        <f t="shared" si="3"/>
        <v>6</v>
      </c>
      <c r="K77" s="13" t="s">
        <v>20</v>
      </c>
      <c r="M77" s="45" t="s">
        <v>110</v>
      </c>
      <c r="P77" s="86">
        <f>N72</f>
        <v>10</v>
      </c>
      <c r="Q77" s="45" t="s">
        <v>111</v>
      </c>
      <c r="R77" s="87">
        <f>O72</f>
        <v>0.03831417625</v>
      </c>
    </row>
    <row r="78" ht="22.5" customHeight="1">
      <c r="A78" s="12">
        <v>45795.0</v>
      </c>
      <c r="B78" s="13" t="s">
        <v>8</v>
      </c>
      <c r="C78" s="13" t="s">
        <v>9</v>
      </c>
      <c r="D78" s="14">
        <v>14.0</v>
      </c>
      <c r="E78" s="13" t="s">
        <v>10</v>
      </c>
      <c r="F78" s="13" t="s">
        <v>11</v>
      </c>
      <c r="G78" s="33">
        <f t="shared" si="1"/>
        <v>5</v>
      </c>
      <c r="H78" s="13" t="s">
        <v>30</v>
      </c>
      <c r="I78" s="53" t="str">
        <f t="shared" si="2"/>
        <v>5mayo</v>
      </c>
      <c r="J78" s="13">
        <f t="shared" si="3"/>
        <v>1</v>
      </c>
      <c r="K78" s="13" t="s">
        <v>13</v>
      </c>
    </row>
    <row r="79" ht="22.5" customHeight="1">
      <c r="A79" s="12">
        <v>45797.0</v>
      </c>
      <c r="B79" s="13" t="s">
        <v>14</v>
      </c>
      <c r="C79" s="13" t="s">
        <v>9</v>
      </c>
      <c r="D79" s="14">
        <v>22.0</v>
      </c>
      <c r="E79" s="13" t="s">
        <v>10</v>
      </c>
      <c r="F79" s="13" t="s">
        <v>11</v>
      </c>
      <c r="G79" s="33">
        <f t="shared" si="1"/>
        <v>5</v>
      </c>
      <c r="H79" s="13" t="s">
        <v>30</v>
      </c>
      <c r="I79" s="53" t="str">
        <f t="shared" si="2"/>
        <v>5mayo</v>
      </c>
      <c r="J79" s="13">
        <f t="shared" si="3"/>
        <v>3</v>
      </c>
      <c r="K79" s="13" t="s">
        <v>16</v>
      </c>
    </row>
    <row r="80" ht="22.5" customHeight="1">
      <c r="A80" s="12">
        <v>45798.0</v>
      </c>
      <c r="B80" s="13" t="s">
        <v>19</v>
      </c>
      <c r="C80" s="13" t="s">
        <v>9</v>
      </c>
      <c r="D80" s="14">
        <v>7.0</v>
      </c>
      <c r="E80" s="13" t="s">
        <v>10</v>
      </c>
      <c r="F80" s="13" t="s">
        <v>15</v>
      </c>
      <c r="G80" s="33">
        <f t="shared" si="1"/>
        <v>5</v>
      </c>
      <c r="H80" s="13" t="s">
        <v>30</v>
      </c>
      <c r="I80" s="53" t="str">
        <f t="shared" si="2"/>
        <v>5mayo</v>
      </c>
      <c r="J80" s="13">
        <f t="shared" si="3"/>
        <v>4</v>
      </c>
      <c r="K80" s="13" t="s">
        <v>18</v>
      </c>
    </row>
    <row r="81" ht="22.5" customHeight="1">
      <c r="A81" s="12">
        <v>45800.0</v>
      </c>
      <c r="B81" s="13" t="s">
        <v>8</v>
      </c>
      <c r="C81" s="13" t="s">
        <v>9</v>
      </c>
      <c r="D81" s="14">
        <v>14.0</v>
      </c>
      <c r="E81" s="13" t="s">
        <v>10</v>
      </c>
      <c r="F81" s="13" t="s">
        <v>11</v>
      </c>
      <c r="G81" s="33">
        <f t="shared" si="1"/>
        <v>5</v>
      </c>
      <c r="H81" s="13" t="s">
        <v>30</v>
      </c>
      <c r="I81" s="53" t="str">
        <f t="shared" si="2"/>
        <v>5mayo</v>
      </c>
      <c r="J81" s="13">
        <f t="shared" si="3"/>
        <v>6</v>
      </c>
      <c r="K81" s="13" t="s">
        <v>20</v>
      </c>
    </row>
    <row r="82" ht="22.5" customHeight="1">
      <c r="A82" s="12">
        <v>45802.0</v>
      </c>
      <c r="B82" s="13" t="s">
        <v>26</v>
      </c>
      <c r="C82" s="13" t="s">
        <v>9</v>
      </c>
      <c r="D82" s="14">
        <v>25.0</v>
      </c>
      <c r="E82" s="13" t="s">
        <v>22</v>
      </c>
      <c r="F82" s="13" t="s">
        <v>15</v>
      </c>
      <c r="G82" s="33">
        <f t="shared" si="1"/>
        <v>5</v>
      </c>
      <c r="H82" s="13" t="s">
        <v>30</v>
      </c>
      <c r="I82" s="53" t="str">
        <f t="shared" si="2"/>
        <v>5mayo</v>
      </c>
      <c r="J82" s="13">
        <f t="shared" si="3"/>
        <v>1</v>
      </c>
      <c r="K82" s="13" t="s">
        <v>13</v>
      </c>
    </row>
    <row r="83" ht="22.5" customHeight="1">
      <c r="A83" s="12">
        <v>45804.0</v>
      </c>
      <c r="B83" s="13" t="s">
        <v>17</v>
      </c>
      <c r="C83" s="13" t="s">
        <v>9</v>
      </c>
      <c r="D83" s="14">
        <v>10.0</v>
      </c>
      <c r="E83" s="13" t="s">
        <v>10</v>
      </c>
      <c r="F83" s="13" t="s">
        <v>11</v>
      </c>
      <c r="G83" s="33">
        <f t="shared" si="1"/>
        <v>5</v>
      </c>
      <c r="H83" s="13" t="s">
        <v>30</v>
      </c>
      <c r="I83" s="53" t="str">
        <f t="shared" si="2"/>
        <v>5mayo</v>
      </c>
      <c r="J83" s="13">
        <f t="shared" si="3"/>
        <v>3</v>
      </c>
      <c r="K83" s="13" t="s">
        <v>16</v>
      </c>
    </row>
    <row r="84" ht="22.5" customHeight="1">
      <c r="A84" s="12">
        <v>45805.0</v>
      </c>
      <c r="B84" s="13" t="s">
        <v>8</v>
      </c>
      <c r="C84" s="13" t="s">
        <v>9</v>
      </c>
      <c r="D84" s="14">
        <v>14.0</v>
      </c>
      <c r="E84" s="13" t="s">
        <v>10</v>
      </c>
      <c r="F84" s="13" t="s">
        <v>11</v>
      </c>
      <c r="G84" s="33">
        <f t="shared" si="1"/>
        <v>5</v>
      </c>
      <c r="H84" s="13" t="s">
        <v>30</v>
      </c>
      <c r="I84" s="53" t="str">
        <f t="shared" si="2"/>
        <v>5mayo</v>
      </c>
      <c r="J84" s="13">
        <f t="shared" si="3"/>
        <v>4</v>
      </c>
      <c r="K84" s="13" t="s">
        <v>18</v>
      </c>
      <c r="Z84" s="45" t="s">
        <v>108</v>
      </c>
      <c r="AB84" s="86">
        <f>AB82</f>
        <v>173</v>
      </c>
      <c r="AC84" s="45" t="s">
        <v>112</v>
      </c>
      <c r="AF84" s="87">
        <f>AC82</f>
        <v>0.662835249</v>
      </c>
    </row>
    <row r="85" ht="22.5" customHeight="1">
      <c r="A85" s="12">
        <v>45807.0</v>
      </c>
      <c r="B85" s="13" t="s">
        <v>8</v>
      </c>
      <c r="C85" s="13" t="s">
        <v>21</v>
      </c>
      <c r="D85" s="14">
        <v>16.0</v>
      </c>
      <c r="E85" s="13" t="s">
        <v>10</v>
      </c>
      <c r="F85" s="13" t="s">
        <v>15</v>
      </c>
      <c r="G85" s="33">
        <f t="shared" si="1"/>
        <v>5</v>
      </c>
      <c r="H85" s="13" t="s">
        <v>30</v>
      </c>
      <c r="I85" s="53" t="str">
        <f t="shared" si="2"/>
        <v>5mayo</v>
      </c>
      <c r="J85" s="13">
        <f t="shared" si="3"/>
        <v>6</v>
      </c>
      <c r="K85" s="13" t="s">
        <v>20</v>
      </c>
      <c r="Z85" s="45" t="s">
        <v>110</v>
      </c>
      <c r="AC85" s="86">
        <f>AA94</f>
        <v>15</v>
      </c>
      <c r="AD85" s="45" t="s">
        <v>111</v>
      </c>
      <c r="AE85" s="87">
        <f>AB94</f>
        <v>0.05747126437</v>
      </c>
    </row>
    <row r="86" ht="22.5" customHeight="1">
      <c r="A86" s="12">
        <v>45809.0</v>
      </c>
      <c r="B86" s="13" t="s">
        <v>19</v>
      </c>
      <c r="C86" s="13" t="s">
        <v>9</v>
      </c>
      <c r="D86" s="14">
        <v>7.0</v>
      </c>
      <c r="E86" s="13" t="s">
        <v>10</v>
      </c>
      <c r="F86" s="13" t="s">
        <v>11</v>
      </c>
      <c r="G86" s="33">
        <f t="shared" si="1"/>
        <v>6</v>
      </c>
      <c r="H86" s="13" t="s">
        <v>31</v>
      </c>
      <c r="I86" s="53" t="str">
        <f t="shared" si="2"/>
        <v>6junio</v>
      </c>
      <c r="J86" s="13">
        <f t="shared" si="3"/>
        <v>1</v>
      </c>
      <c r="K86" s="13" t="s">
        <v>13</v>
      </c>
    </row>
    <row r="87" ht="22.5" customHeight="1">
      <c r="A87" s="12">
        <v>45811.0</v>
      </c>
      <c r="B87" s="13" t="s">
        <v>8</v>
      </c>
      <c r="C87" s="13" t="s">
        <v>9</v>
      </c>
      <c r="D87" s="14">
        <v>21.0</v>
      </c>
      <c r="E87" s="13" t="s">
        <v>10</v>
      </c>
      <c r="F87" s="13" t="s">
        <v>11</v>
      </c>
      <c r="G87" s="33">
        <f t="shared" si="1"/>
        <v>6</v>
      </c>
      <c r="H87" s="13" t="s">
        <v>31</v>
      </c>
      <c r="I87" s="53" t="str">
        <f t="shared" si="2"/>
        <v>6junio</v>
      </c>
      <c r="J87" s="13">
        <f t="shared" si="3"/>
        <v>3</v>
      </c>
      <c r="K87" s="13" t="s">
        <v>16</v>
      </c>
    </row>
    <row r="88" ht="22.5" customHeight="1">
      <c r="A88" s="12">
        <v>45812.0</v>
      </c>
      <c r="B88" s="13" t="s">
        <v>17</v>
      </c>
      <c r="C88" s="13" t="s">
        <v>9</v>
      </c>
      <c r="D88" s="14">
        <v>14.0</v>
      </c>
      <c r="E88" s="13" t="s">
        <v>10</v>
      </c>
      <c r="F88" s="13" t="s">
        <v>15</v>
      </c>
      <c r="G88" s="33">
        <f t="shared" si="1"/>
        <v>6</v>
      </c>
      <c r="H88" s="13" t="s">
        <v>31</v>
      </c>
      <c r="I88" s="53" t="str">
        <f t="shared" si="2"/>
        <v>6junio</v>
      </c>
      <c r="J88" s="13">
        <f t="shared" si="3"/>
        <v>4</v>
      </c>
      <c r="K88" s="13" t="s">
        <v>18</v>
      </c>
    </row>
    <row r="89" ht="22.5" customHeight="1">
      <c r="A89" s="12">
        <v>45814.0</v>
      </c>
      <c r="B89" s="13" t="s">
        <v>14</v>
      </c>
      <c r="C89" s="13" t="s">
        <v>24</v>
      </c>
      <c r="D89" s="14">
        <v>20.0</v>
      </c>
      <c r="E89" s="13" t="s">
        <v>10</v>
      </c>
      <c r="F89" s="13" t="s">
        <v>11</v>
      </c>
      <c r="G89" s="33">
        <f t="shared" si="1"/>
        <v>6</v>
      </c>
      <c r="H89" s="13" t="s">
        <v>31</v>
      </c>
      <c r="I89" s="53" t="str">
        <f t="shared" si="2"/>
        <v>6junio</v>
      </c>
      <c r="J89" s="13">
        <f t="shared" si="3"/>
        <v>6</v>
      </c>
      <c r="K89" s="13" t="s">
        <v>20</v>
      </c>
    </row>
    <row r="90" ht="22.5" customHeight="1">
      <c r="A90" s="12">
        <v>45816.0</v>
      </c>
      <c r="B90" s="13" t="s">
        <v>8</v>
      </c>
      <c r="C90" s="13" t="s">
        <v>9</v>
      </c>
      <c r="D90" s="14">
        <v>14.0</v>
      </c>
      <c r="E90" s="13" t="s">
        <v>10</v>
      </c>
      <c r="F90" s="13" t="s">
        <v>11</v>
      </c>
      <c r="G90" s="33">
        <f t="shared" si="1"/>
        <v>6</v>
      </c>
      <c r="H90" s="13" t="s">
        <v>31</v>
      </c>
      <c r="I90" s="53" t="str">
        <f t="shared" si="2"/>
        <v>6junio</v>
      </c>
      <c r="J90" s="13">
        <f t="shared" si="3"/>
        <v>1</v>
      </c>
      <c r="K90" s="13" t="s">
        <v>13</v>
      </c>
    </row>
    <row r="91" ht="22.5" customHeight="1">
      <c r="A91" s="12">
        <v>45818.0</v>
      </c>
      <c r="B91" s="13" t="s">
        <v>19</v>
      </c>
      <c r="C91" s="13" t="s">
        <v>9</v>
      </c>
      <c r="D91" s="14">
        <v>7.0</v>
      </c>
      <c r="E91" s="13" t="s">
        <v>10</v>
      </c>
      <c r="F91" s="13" t="s">
        <v>15</v>
      </c>
      <c r="G91" s="33">
        <f t="shared" si="1"/>
        <v>6</v>
      </c>
      <c r="H91" s="13" t="s">
        <v>31</v>
      </c>
      <c r="I91" s="53" t="str">
        <f t="shared" si="2"/>
        <v>6junio</v>
      </c>
      <c r="J91" s="13">
        <f t="shared" si="3"/>
        <v>3</v>
      </c>
      <c r="K91" s="13" t="s">
        <v>16</v>
      </c>
    </row>
    <row r="92" ht="22.5" customHeight="1">
      <c r="A92" s="12">
        <v>45819.0</v>
      </c>
      <c r="B92" s="13" t="s">
        <v>17</v>
      </c>
      <c r="C92" s="13" t="s">
        <v>9</v>
      </c>
      <c r="D92" s="14">
        <v>11.0</v>
      </c>
      <c r="E92" s="13" t="s">
        <v>10</v>
      </c>
      <c r="F92" s="13" t="s">
        <v>11</v>
      </c>
      <c r="G92" s="33">
        <f t="shared" si="1"/>
        <v>6</v>
      </c>
      <c r="H92" s="13" t="s">
        <v>31</v>
      </c>
      <c r="I92" s="53" t="str">
        <f t="shared" si="2"/>
        <v>6junio</v>
      </c>
      <c r="J92" s="13">
        <f t="shared" si="3"/>
        <v>4</v>
      </c>
      <c r="K92" s="13" t="s">
        <v>18</v>
      </c>
    </row>
    <row r="93" ht="22.5" customHeight="1">
      <c r="A93" s="12">
        <v>45821.0</v>
      </c>
      <c r="B93" s="13" t="s">
        <v>8</v>
      </c>
      <c r="C93" s="13" t="s">
        <v>9</v>
      </c>
      <c r="D93" s="14">
        <v>15.0</v>
      </c>
      <c r="E93" s="13" t="s">
        <v>10</v>
      </c>
      <c r="F93" s="13" t="s">
        <v>11</v>
      </c>
      <c r="G93" s="33">
        <f t="shared" si="1"/>
        <v>6</v>
      </c>
      <c r="H93" s="13" t="s">
        <v>31</v>
      </c>
      <c r="I93" s="53" t="str">
        <f t="shared" si="2"/>
        <v>6junio</v>
      </c>
      <c r="J93" s="13">
        <f t="shared" si="3"/>
        <v>6</v>
      </c>
      <c r="K93" s="13" t="s">
        <v>20</v>
      </c>
      <c r="X93" s="56"/>
    </row>
    <row r="94" ht="22.5" customHeight="1">
      <c r="A94" s="12">
        <v>45823.0</v>
      </c>
      <c r="B94" s="13" t="s">
        <v>23</v>
      </c>
      <c r="C94" s="13" t="s">
        <v>9</v>
      </c>
      <c r="D94" s="14">
        <v>19.0</v>
      </c>
      <c r="E94" s="13" t="s">
        <v>10</v>
      </c>
      <c r="F94" s="13" t="s">
        <v>15</v>
      </c>
      <c r="G94" s="33">
        <f t="shared" si="1"/>
        <v>6</v>
      </c>
      <c r="H94" s="13" t="s">
        <v>31</v>
      </c>
      <c r="I94" s="53" t="str">
        <f t="shared" si="2"/>
        <v>6junio</v>
      </c>
      <c r="J94" s="13">
        <f t="shared" si="3"/>
        <v>1</v>
      </c>
      <c r="K94" s="13" t="s">
        <v>13</v>
      </c>
    </row>
    <row r="95" ht="22.5" customHeight="1">
      <c r="A95" s="12">
        <v>45825.0</v>
      </c>
      <c r="B95" s="13" t="s">
        <v>8</v>
      </c>
      <c r="C95" s="13" t="s">
        <v>21</v>
      </c>
      <c r="D95" s="14">
        <v>14.0</v>
      </c>
      <c r="E95" s="13" t="s">
        <v>10</v>
      </c>
      <c r="F95" s="13" t="s">
        <v>11</v>
      </c>
      <c r="G95" s="33">
        <f t="shared" si="1"/>
        <v>6</v>
      </c>
      <c r="H95" s="13" t="s">
        <v>31</v>
      </c>
      <c r="I95" s="53" t="str">
        <f t="shared" si="2"/>
        <v>6junio</v>
      </c>
      <c r="J95" s="13">
        <f t="shared" si="3"/>
        <v>3</v>
      </c>
      <c r="K95" s="13" t="s">
        <v>16</v>
      </c>
    </row>
    <row r="96" ht="22.5" customHeight="1">
      <c r="A96" s="12">
        <v>45826.0</v>
      </c>
      <c r="B96" s="13" t="s">
        <v>17</v>
      </c>
      <c r="C96" s="13" t="s">
        <v>24</v>
      </c>
      <c r="D96" s="14">
        <v>10.0</v>
      </c>
      <c r="E96" s="13" t="s">
        <v>10</v>
      </c>
      <c r="F96" s="13" t="s">
        <v>11</v>
      </c>
      <c r="G96" s="33">
        <f t="shared" si="1"/>
        <v>6</v>
      </c>
      <c r="H96" s="13" t="s">
        <v>31</v>
      </c>
      <c r="I96" s="53" t="str">
        <f t="shared" si="2"/>
        <v>6junio</v>
      </c>
      <c r="J96" s="13">
        <f t="shared" si="3"/>
        <v>4</v>
      </c>
      <c r="K96" s="13" t="s">
        <v>18</v>
      </c>
    </row>
    <row r="97" ht="22.5" customHeight="1">
      <c r="A97" s="12">
        <v>45828.0</v>
      </c>
      <c r="B97" s="13" t="s">
        <v>14</v>
      </c>
      <c r="C97" s="13" t="s">
        <v>9</v>
      </c>
      <c r="D97" s="14">
        <v>24.0</v>
      </c>
      <c r="E97" s="13" t="s">
        <v>10</v>
      </c>
      <c r="F97" s="13" t="s">
        <v>15</v>
      </c>
      <c r="G97" s="33">
        <f t="shared" si="1"/>
        <v>6</v>
      </c>
      <c r="H97" s="13" t="s">
        <v>31</v>
      </c>
      <c r="I97" s="53" t="str">
        <f t="shared" si="2"/>
        <v>6junio</v>
      </c>
      <c r="J97" s="13">
        <f t="shared" si="3"/>
        <v>6</v>
      </c>
      <c r="K97" s="13" t="s">
        <v>20</v>
      </c>
      <c r="X97" s="73"/>
    </row>
    <row r="98" ht="22.5" customHeight="1">
      <c r="A98" s="12">
        <v>45830.0</v>
      </c>
      <c r="B98" s="13" t="s">
        <v>8</v>
      </c>
      <c r="C98" s="13" t="s">
        <v>9</v>
      </c>
      <c r="D98" s="14">
        <v>14.0</v>
      </c>
      <c r="E98" s="13" t="s">
        <v>10</v>
      </c>
      <c r="F98" s="13" t="s">
        <v>11</v>
      </c>
      <c r="G98" s="33">
        <f t="shared" si="1"/>
        <v>6</v>
      </c>
      <c r="H98" s="13" t="s">
        <v>31</v>
      </c>
      <c r="I98" s="53" t="str">
        <f t="shared" si="2"/>
        <v>6junio</v>
      </c>
      <c r="J98" s="13">
        <f t="shared" si="3"/>
        <v>1</v>
      </c>
      <c r="K98" s="13" t="s">
        <v>13</v>
      </c>
      <c r="P98" s="45" t="s">
        <v>113</v>
      </c>
    </row>
    <row r="99" ht="22.5" customHeight="1">
      <c r="A99" s="12">
        <v>45832.0</v>
      </c>
      <c r="B99" s="13" t="s">
        <v>19</v>
      </c>
      <c r="C99" s="13" t="s">
        <v>9</v>
      </c>
      <c r="D99" s="14">
        <v>7.0</v>
      </c>
      <c r="E99" s="13" t="s">
        <v>10</v>
      </c>
      <c r="F99" s="13" t="s">
        <v>11</v>
      </c>
      <c r="G99" s="33">
        <f t="shared" si="1"/>
        <v>6</v>
      </c>
      <c r="H99" s="13" t="s">
        <v>31</v>
      </c>
      <c r="I99" s="53" t="str">
        <f t="shared" si="2"/>
        <v>6junio</v>
      </c>
      <c r="J99" s="13">
        <f t="shared" si="3"/>
        <v>3</v>
      </c>
      <c r="K99" s="13" t="s">
        <v>16</v>
      </c>
    </row>
    <row r="100" ht="22.5" customHeight="1">
      <c r="A100" s="12">
        <v>45833.0</v>
      </c>
      <c r="B100" s="13" t="s">
        <v>26</v>
      </c>
      <c r="C100" s="13" t="s">
        <v>9</v>
      </c>
      <c r="D100" s="14">
        <v>22.0</v>
      </c>
      <c r="E100" s="13" t="s">
        <v>10</v>
      </c>
      <c r="F100" s="13" t="s">
        <v>15</v>
      </c>
      <c r="G100" s="33">
        <f t="shared" si="1"/>
        <v>6</v>
      </c>
      <c r="H100" s="13" t="s">
        <v>31</v>
      </c>
      <c r="I100" s="53" t="str">
        <f t="shared" si="2"/>
        <v>6junio</v>
      </c>
      <c r="J100" s="13">
        <f t="shared" si="3"/>
        <v>4</v>
      </c>
      <c r="K100" s="13" t="s">
        <v>18</v>
      </c>
    </row>
    <row r="101" ht="22.5" customHeight="1">
      <c r="A101" s="12">
        <v>45835.0</v>
      </c>
      <c r="B101" s="13" t="s">
        <v>8</v>
      </c>
      <c r="C101" s="13" t="s">
        <v>9</v>
      </c>
      <c r="D101" s="14">
        <v>14.0</v>
      </c>
      <c r="E101" s="13" t="s">
        <v>10</v>
      </c>
      <c r="F101" s="13" t="s">
        <v>11</v>
      </c>
      <c r="G101" s="33">
        <f t="shared" si="1"/>
        <v>6</v>
      </c>
      <c r="H101" s="13" t="s">
        <v>31</v>
      </c>
      <c r="I101" s="53" t="str">
        <f t="shared" si="2"/>
        <v>6junio</v>
      </c>
      <c r="J101" s="13">
        <f t="shared" si="3"/>
        <v>6</v>
      </c>
      <c r="K101" s="13" t="s">
        <v>20</v>
      </c>
    </row>
    <row r="102" ht="22.5" customHeight="1">
      <c r="A102" s="12">
        <v>45837.0</v>
      </c>
      <c r="B102" s="13" t="s">
        <v>17</v>
      </c>
      <c r="C102" s="13" t="s">
        <v>9</v>
      </c>
      <c r="D102" s="14">
        <v>9.0</v>
      </c>
      <c r="E102" s="13" t="s">
        <v>10</v>
      </c>
      <c r="F102" s="13" t="s">
        <v>11</v>
      </c>
      <c r="G102" s="33">
        <f t="shared" si="1"/>
        <v>6</v>
      </c>
      <c r="H102" s="13" t="s">
        <v>31</v>
      </c>
      <c r="I102" s="53" t="str">
        <f t="shared" si="2"/>
        <v>6junio</v>
      </c>
      <c r="J102" s="13">
        <f t="shared" si="3"/>
        <v>1</v>
      </c>
      <c r="K102" s="13" t="s">
        <v>13</v>
      </c>
    </row>
    <row r="103" ht="22.5" customHeight="1">
      <c r="A103" s="12">
        <v>45839.0</v>
      </c>
      <c r="B103" s="13" t="s">
        <v>8</v>
      </c>
      <c r="C103" s="13" t="s">
        <v>9</v>
      </c>
      <c r="D103" s="14">
        <v>21.0</v>
      </c>
      <c r="E103" s="13" t="s">
        <v>10</v>
      </c>
      <c r="F103" s="13" t="s">
        <v>15</v>
      </c>
      <c r="G103" s="33">
        <f t="shared" si="1"/>
        <v>7</v>
      </c>
      <c r="H103" s="13" t="s">
        <v>32</v>
      </c>
      <c r="I103" s="53" t="str">
        <f t="shared" si="2"/>
        <v>7julio</v>
      </c>
      <c r="J103" s="13">
        <f t="shared" si="3"/>
        <v>3</v>
      </c>
      <c r="K103" s="13" t="s">
        <v>16</v>
      </c>
    </row>
    <row r="104" ht="22.5" customHeight="1">
      <c r="A104" s="12">
        <v>45841.0</v>
      </c>
      <c r="B104" s="13" t="s">
        <v>14</v>
      </c>
      <c r="C104" s="13" t="s">
        <v>9</v>
      </c>
      <c r="D104" s="14">
        <v>28.0</v>
      </c>
      <c r="E104" s="13" t="s">
        <v>22</v>
      </c>
      <c r="F104" s="13" t="s">
        <v>11</v>
      </c>
      <c r="G104" s="33">
        <f t="shared" si="1"/>
        <v>7</v>
      </c>
      <c r="H104" s="13" t="s">
        <v>32</v>
      </c>
      <c r="I104" s="53" t="str">
        <f t="shared" si="2"/>
        <v>7julio</v>
      </c>
      <c r="J104" s="13">
        <f t="shared" si="3"/>
        <v>5</v>
      </c>
      <c r="K104" s="13" t="s">
        <v>33</v>
      </c>
    </row>
    <row r="105" ht="22.5" customHeight="1">
      <c r="A105" s="12">
        <v>45844.0</v>
      </c>
      <c r="B105" s="13" t="s">
        <v>19</v>
      </c>
      <c r="C105" s="13" t="s">
        <v>9</v>
      </c>
      <c r="D105" s="14">
        <v>7.0</v>
      </c>
      <c r="E105" s="13" t="s">
        <v>10</v>
      </c>
      <c r="F105" s="13" t="s">
        <v>11</v>
      </c>
      <c r="G105" s="33">
        <f t="shared" si="1"/>
        <v>7</v>
      </c>
      <c r="H105" s="13" t="s">
        <v>32</v>
      </c>
      <c r="I105" s="53" t="str">
        <f t="shared" si="2"/>
        <v>7julio</v>
      </c>
      <c r="J105" s="13">
        <f t="shared" si="3"/>
        <v>1</v>
      </c>
      <c r="K105" s="13" t="s">
        <v>13</v>
      </c>
    </row>
    <row r="106" ht="22.5" customHeight="1">
      <c r="A106" s="12">
        <v>45846.0</v>
      </c>
      <c r="B106" s="13" t="s">
        <v>17</v>
      </c>
      <c r="C106" s="13" t="s">
        <v>9</v>
      </c>
      <c r="D106" s="14">
        <v>14.0</v>
      </c>
      <c r="E106" s="13" t="s">
        <v>10</v>
      </c>
      <c r="F106" s="13" t="s">
        <v>15</v>
      </c>
      <c r="G106" s="33">
        <f t="shared" si="1"/>
        <v>7</v>
      </c>
      <c r="H106" s="13" t="s">
        <v>32</v>
      </c>
      <c r="I106" s="53" t="str">
        <f t="shared" si="2"/>
        <v>7julio</v>
      </c>
      <c r="J106" s="13">
        <f t="shared" si="3"/>
        <v>3</v>
      </c>
      <c r="K106" s="13" t="s">
        <v>16</v>
      </c>
    </row>
    <row r="107" ht="22.5" customHeight="1">
      <c r="A107" s="12">
        <v>45848.0</v>
      </c>
      <c r="B107" s="13" t="s">
        <v>8</v>
      </c>
      <c r="C107" s="13" t="s">
        <v>24</v>
      </c>
      <c r="D107" s="14">
        <v>15.0</v>
      </c>
      <c r="E107" s="13" t="s">
        <v>10</v>
      </c>
      <c r="F107" s="13" t="s">
        <v>11</v>
      </c>
      <c r="G107" s="33">
        <f t="shared" si="1"/>
        <v>7</v>
      </c>
      <c r="H107" s="13" t="s">
        <v>32</v>
      </c>
      <c r="I107" s="53" t="str">
        <f t="shared" si="2"/>
        <v>7julio</v>
      </c>
      <c r="J107" s="13">
        <f t="shared" si="3"/>
        <v>5</v>
      </c>
      <c r="K107" s="13" t="s">
        <v>33</v>
      </c>
    </row>
    <row r="108" ht="22.5" customHeight="1">
      <c r="A108" s="12">
        <v>45851.0</v>
      </c>
      <c r="B108" s="13" t="s">
        <v>8</v>
      </c>
      <c r="C108" s="13" t="s">
        <v>9</v>
      </c>
      <c r="D108" s="14">
        <v>21.0</v>
      </c>
      <c r="E108" s="13" t="s">
        <v>10</v>
      </c>
      <c r="F108" s="13" t="s">
        <v>11</v>
      </c>
      <c r="G108" s="33">
        <f t="shared" si="1"/>
        <v>7</v>
      </c>
      <c r="H108" s="13" t="s">
        <v>32</v>
      </c>
      <c r="I108" s="53" t="str">
        <f t="shared" si="2"/>
        <v>7julio</v>
      </c>
      <c r="J108" s="13">
        <f t="shared" si="3"/>
        <v>1</v>
      </c>
      <c r="K108" s="13" t="s">
        <v>13</v>
      </c>
    </row>
    <row r="109" ht="22.5" customHeight="1">
      <c r="A109" s="12">
        <v>45853.0</v>
      </c>
      <c r="B109" s="13" t="s">
        <v>17</v>
      </c>
      <c r="C109" s="13" t="s">
        <v>9</v>
      </c>
      <c r="D109" s="14">
        <v>12.0</v>
      </c>
      <c r="E109" s="13" t="s">
        <v>10</v>
      </c>
      <c r="F109" s="13" t="s">
        <v>15</v>
      </c>
      <c r="G109" s="33">
        <f t="shared" si="1"/>
        <v>7</v>
      </c>
      <c r="H109" s="13" t="s">
        <v>32</v>
      </c>
      <c r="I109" s="53" t="str">
        <f t="shared" si="2"/>
        <v>7julio</v>
      </c>
      <c r="J109" s="13">
        <f t="shared" si="3"/>
        <v>3</v>
      </c>
      <c r="K109" s="13" t="s">
        <v>16</v>
      </c>
    </row>
    <row r="110" ht="22.5" customHeight="1">
      <c r="A110" s="12">
        <v>45855.0</v>
      </c>
      <c r="B110" s="13" t="s">
        <v>23</v>
      </c>
      <c r="C110" s="13" t="s">
        <v>9</v>
      </c>
      <c r="D110" s="14">
        <v>20.0</v>
      </c>
      <c r="E110" s="13" t="s">
        <v>10</v>
      </c>
      <c r="F110" s="13" t="s">
        <v>11</v>
      </c>
      <c r="G110" s="33">
        <f t="shared" si="1"/>
        <v>7</v>
      </c>
      <c r="H110" s="13" t="s">
        <v>32</v>
      </c>
      <c r="I110" s="53" t="str">
        <f t="shared" si="2"/>
        <v>7julio</v>
      </c>
      <c r="J110" s="13">
        <f t="shared" si="3"/>
        <v>5</v>
      </c>
      <c r="K110" s="13" t="s">
        <v>33</v>
      </c>
    </row>
    <row r="111" ht="22.5" customHeight="1">
      <c r="A111" s="12">
        <v>45858.0</v>
      </c>
      <c r="B111" s="13" t="s">
        <v>8</v>
      </c>
      <c r="C111" s="13" t="s">
        <v>21</v>
      </c>
      <c r="D111" s="14">
        <v>14.0</v>
      </c>
      <c r="E111" s="13" t="s">
        <v>10</v>
      </c>
      <c r="F111" s="13" t="s">
        <v>11</v>
      </c>
      <c r="G111" s="33">
        <f t="shared" si="1"/>
        <v>7</v>
      </c>
      <c r="H111" s="13" t="s">
        <v>32</v>
      </c>
      <c r="I111" s="53" t="str">
        <f t="shared" si="2"/>
        <v>7julio</v>
      </c>
      <c r="J111" s="13">
        <f t="shared" si="3"/>
        <v>1</v>
      </c>
      <c r="K111" s="13" t="s">
        <v>13</v>
      </c>
    </row>
    <row r="112" ht="22.5" customHeight="1">
      <c r="A112" s="12">
        <v>45860.0</v>
      </c>
      <c r="B112" s="13" t="s">
        <v>19</v>
      </c>
      <c r="C112" s="13" t="s">
        <v>9</v>
      </c>
      <c r="D112" s="14">
        <v>7.0</v>
      </c>
      <c r="E112" s="13" t="s">
        <v>10</v>
      </c>
      <c r="F112" s="13" t="s">
        <v>15</v>
      </c>
      <c r="G112" s="33">
        <f t="shared" si="1"/>
        <v>7</v>
      </c>
      <c r="H112" s="13" t="s">
        <v>32</v>
      </c>
      <c r="I112" s="53" t="str">
        <f t="shared" si="2"/>
        <v>7julio</v>
      </c>
      <c r="J112" s="13">
        <f t="shared" si="3"/>
        <v>3</v>
      </c>
      <c r="K112" s="13" t="s">
        <v>16</v>
      </c>
      <c r="AA112" s="45"/>
    </row>
    <row r="113" ht="22.5" customHeight="1">
      <c r="A113" s="12">
        <v>45862.0</v>
      </c>
      <c r="B113" s="13" t="s">
        <v>8</v>
      </c>
      <c r="C113" s="13" t="s">
        <v>9</v>
      </c>
      <c r="D113" s="14">
        <v>21.0</v>
      </c>
      <c r="E113" s="13" t="s">
        <v>10</v>
      </c>
      <c r="F113" s="13" t="s">
        <v>11</v>
      </c>
      <c r="G113" s="33">
        <f t="shared" si="1"/>
        <v>7</v>
      </c>
      <c r="H113" s="13" t="s">
        <v>32</v>
      </c>
      <c r="I113" s="53" t="str">
        <f t="shared" si="2"/>
        <v>7julio</v>
      </c>
      <c r="J113" s="13">
        <f t="shared" si="3"/>
        <v>5</v>
      </c>
      <c r="K113" s="13" t="s">
        <v>33</v>
      </c>
    </row>
    <row r="114" ht="22.5" customHeight="1">
      <c r="A114" s="12">
        <v>45865.0</v>
      </c>
      <c r="B114" s="13" t="s">
        <v>17</v>
      </c>
      <c r="C114" s="13" t="s">
        <v>9</v>
      </c>
      <c r="D114" s="14">
        <v>10.0</v>
      </c>
      <c r="E114" s="13" t="s">
        <v>10</v>
      </c>
      <c r="F114" s="13" t="s">
        <v>11</v>
      </c>
      <c r="G114" s="33">
        <f t="shared" si="1"/>
        <v>7</v>
      </c>
      <c r="H114" s="13" t="s">
        <v>32</v>
      </c>
      <c r="I114" s="53" t="str">
        <f t="shared" si="2"/>
        <v>7julio</v>
      </c>
      <c r="J114" s="13">
        <f t="shared" si="3"/>
        <v>1</v>
      </c>
      <c r="K114" s="13" t="s">
        <v>13</v>
      </c>
    </row>
    <row r="115" ht="22.5" customHeight="1">
      <c r="A115" s="12">
        <v>45867.0</v>
      </c>
      <c r="B115" s="13" t="s">
        <v>14</v>
      </c>
      <c r="C115" s="13" t="s">
        <v>9</v>
      </c>
      <c r="D115" s="14">
        <v>25.0</v>
      </c>
      <c r="E115" s="13" t="s">
        <v>10</v>
      </c>
      <c r="F115" s="13" t="s">
        <v>15</v>
      </c>
      <c r="G115" s="33">
        <f t="shared" si="1"/>
        <v>7</v>
      </c>
      <c r="H115" s="13" t="s">
        <v>32</v>
      </c>
      <c r="I115" s="53" t="str">
        <f t="shared" si="2"/>
        <v>7julio</v>
      </c>
      <c r="J115" s="13">
        <f t="shared" si="3"/>
        <v>3</v>
      </c>
      <c r="K115" s="13" t="s">
        <v>16</v>
      </c>
    </row>
    <row r="116" ht="22.5" customHeight="1">
      <c r="A116" s="12">
        <v>45869.0</v>
      </c>
      <c r="B116" s="13" t="s">
        <v>8</v>
      </c>
      <c r="C116" s="13" t="s">
        <v>9</v>
      </c>
      <c r="D116" s="14">
        <v>14.0</v>
      </c>
      <c r="E116" s="13" t="s">
        <v>10</v>
      </c>
      <c r="F116" s="13" t="s">
        <v>11</v>
      </c>
      <c r="G116" s="33">
        <f t="shared" si="1"/>
        <v>7</v>
      </c>
      <c r="H116" s="13" t="s">
        <v>32</v>
      </c>
      <c r="I116" s="53" t="str">
        <f t="shared" si="2"/>
        <v>7julio</v>
      </c>
      <c r="J116" s="13">
        <f t="shared" si="3"/>
        <v>5</v>
      </c>
      <c r="K116" s="13" t="s">
        <v>33</v>
      </c>
    </row>
    <row r="117" ht="22.5" customHeight="1">
      <c r="A117" s="12">
        <v>45872.0</v>
      </c>
      <c r="B117" s="13" t="s">
        <v>19</v>
      </c>
      <c r="C117" s="13" t="s">
        <v>9</v>
      </c>
      <c r="D117" s="14">
        <v>7.0</v>
      </c>
      <c r="E117" s="13" t="s">
        <v>10</v>
      </c>
      <c r="F117" s="13" t="s">
        <v>11</v>
      </c>
      <c r="G117" s="33">
        <f t="shared" si="1"/>
        <v>8</v>
      </c>
      <c r="H117" s="13" t="s">
        <v>34</v>
      </c>
      <c r="I117" s="53" t="str">
        <f t="shared" si="2"/>
        <v>8agosto</v>
      </c>
      <c r="J117" s="13">
        <f t="shared" si="3"/>
        <v>1</v>
      </c>
      <c r="K117" s="13" t="s">
        <v>13</v>
      </c>
    </row>
    <row r="118" ht="22.5" customHeight="1">
      <c r="A118" s="12">
        <v>45874.0</v>
      </c>
      <c r="B118" s="13" t="s">
        <v>8</v>
      </c>
      <c r="C118" s="13" t="s">
        <v>9</v>
      </c>
      <c r="D118" s="14">
        <v>28.0</v>
      </c>
      <c r="E118" s="13" t="s">
        <v>22</v>
      </c>
      <c r="F118" s="13" t="s">
        <v>15</v>
      </c>
      <c r="G118" s="33">
        <f t="shared" si="1"/>
        <v>8</v>
      </c>
      <c r="H118" s="13" t="s">
        <v>34</v>
      </c>
      <c r="I118" s="53" t="str">
        <f t="shared" si="2"/>
        <v>8agosto</v>
      </c>
      <c r="J118" s="13">
        <f t="shared" si="3"/>
        <v>3</v>
      </c>
      <c r="K118" s="13" t="s">
        <v>16</v>
      </c>
    </row>
    <row r="119" ht="22.5" customHeight="1">
      <c r="A119" s="12">
        <v>45876.0</v>
      </c>
      <c r="B119" s="13" t="s">
        <v>17</v>
      </c>
      <c r="C119" s="13" t="s">
        <v>24</v>
      </c>
      <c r="D119" s="14">
        <v>14.0</v>
      </c>
      <c r="E119" s="13" t="s">
        <v>10</v>
      </c>
      <c r="F119" s="13" t="s">
        <v>11</v>
      </c>
      <c r="G119" s="33">
        <f t="shared" si="1"/>
        <v>8</v>
      </c>
      <c r="H119" s="13" t="s">
        <v>34</v>
      </c>
      <c r="I119" s="53" t="str">
        <f t="shared" si="2"/>
        <v>8agosto</v>
      </c>
      <c r="J119" s="13">
        <f t="shared" si="3"/>
        <v>5</v>
      </c>
      <c r="K119" s="13" t="s">
        <v>33</v>
      </c>
    </row>
    <row r="120" ht="22.5" customHeight="1">
      <c r="A120" s="12">
        <v>45879.0</v>
      </c>
      <c r="B120" s="13" t="s">
        <v>8</v>
      </c>
      <c r="C120" s="13" t="s">
        <v>9</v>
      </c>
      <c r="D120" s="14">
        <v>21.0</v>
      </c>
      <c r="E120" s="13" t="s">
        <v>10</v>
      </c>
      <c r="F120" s="13" t="s">
        <v>11</v>
      </c>
      <c r="G120" s="33">
        <f t="shared" si="1"/>
        <v>8</v>
      </c>
      <c r="H120" s="13" t="s">
        <v>34</v>
      </c>
      <c r="I120" s="53" t="str">
        <f t="shared" si="2"/>
        <v>8agosto</v>
      </c>
      <c r="J120" s="13">
        <f t="shared" si="3"/>
        <v>1</v>
      </c>
      <c r="K120" s="13" t="s">
        <v>13</v>
      </c>
    </row>
    <row r="121" ht="22.5" customHeight="1">
      <c r="A121" s="12">
        <v>45881.0</v>
      </c>
      <c r="B121" s="13" t="s">
        <v>14</v>
      </c>
      <c r="C121" s="13" t="s">
        <v>9</v>
      </c>
      <c r="D121" s="14">
        <v>23.0</v>
      </c>
      <c r="E121" s="13" t="s">
        <v>10</v>
      </c>
      <c r="F121" s="13" t="s">
        <v>15</v>
      </c>
      <c r="G121" s="33">
        <f t="shared" si="1"/>
        <v>8</v>
      </c>
      <c r="H121" s="13" t="s">
        <v>34</v>
      </c>
      <c r="I121" s="53" t="str">
        <f t="shared" si="2"/>
        <v>8agosto</v>
      </c>
      <c r="J121" s="13">
        <f t="shared" si="3"/>
        <v>3</v>
      </c>
      <c r="K121" s="13" t="s">
        <v>16</v>
      </c>
    </row>
    <row r="122" ht="22.5" customHeight="1">
      <c r="A122" s="12">
        <v>45883.0</v>
      </c>
      <c r="B122" s="13" t="s">
        <v>17</v>
      </c>
      <c r="C122" s="13" t="s">
        <v>9</v>
      </c>
      <c r="D122" s="14">
        <v>11.0</v>
      </c>
      <c r="E122" s="13" t="s">
        <v>10</v>
      </c>
      <c r="F122" s="13" t="s">
        <v>11</v>
      </c>
      <c r="G122" s="33">
        <f t="shared" si="1"/>
        <v>8</v>
      </c>
      <c r="H122" s="13" t="s">
        <v>34</v>
      </c>
      <c r="I122" s="53" t="str">
        <f t="shared" si="2"/>
        <v>8agosto</v>
      </c>
      <c r="J122" s="13">
        <f t="shared" si="3"/>
        <v>5</v>
      </c>
      <c r="K122" s="13" t="s">
        <v>33</v>
      </c>
    </row>
    <row r="123" ht="22.5" customHeight="1">
      <c r="A123" s="12">
        <v>45886.0</v>
      </c>
      <c r="B123" s="13" t="s">
        <v>8</v>
      </c>
      <c r="C123" s="13" t="s">
        <v>9</v>
      </c>
      <c r="D123" s="14">
        <v>14.0</v>
      </c>
      <c r="E123" s="13" t="s">
        <v>10</v>
      </c>
      <c r="F123" s="13" t="s">
        <v>11</v>
      </c>
      <c r="G123" s="33">
        <f t="shared" si="1"/>
        <v>8</v>
      </c>
      <c r="H123" s="13" t="s">
        <v>34</v>
      </c>
      <c r="I123" s="53" t="str">
        <f t="shared" si="2"/>
        <v>8agosto</v>
      </c>
      <c r="J123" s="13">
        <f t="shared" si="3"/>
        <v>1</v>
      </c>
      <c r="K123" s="13" t="s">
        <v>13</v>
      </c>
    </row>
    <row r="124" ht="22.5" customHeight="1">
      <c r="A124" s="12">
        <v>45888.0</v>
      </c>
      <c r="B124" s="13" t="s">
        <v>19</v>
      </c>
      <c r="C124" s="13" t="s">
        <v>9</v>
      </c>
      <c r="D124" s="14">
        <v>7.0</v>
      </c>
      <c r="E124" s="13" t="s">
        <v>10</v>
      </c>
      <c r="F124" s="13" t="s">
        <v>15</v>
      </c>
      <c r="G124" s="33">
        <f t="shared" si="1"/>
        <v>8</v>
      </c>
      <c r="H124" s="13" t="s">
        <v>34</v>
      </c>
      <c r="I124" s="53" t="str">
        <f t="shared" si="2"/>
        <v>8agosto</v>
      </c>
      <c r="J124" s="13">
        <f t="shared" si="3"/>
        <v>3</v>
      </c>
      <c r="K124" s="13" t="s">
        <v>16</v>
      </c>
    </row>
    <row r="125" ht="22.5" customHeight="1">
      <c r="A125" s="12">
        <v>45890.0</v>
      </c>
      <c r="B125" s="13" t="s">
        <v>26</v>
      </c>
      <c r="C125" s="13" t="s">
        <v>21</v>
      </c>
      <c r="D125" s="14">
        <v>26.0</v>
      </c>
      <c r="E125" s="13" t="s">
        <v>10</v>
      </c>
      <c r="F125" s="13" t="s">
        <v>11</v>
      </c>
      <c r="G125" s="33">
        <f t="shared" si="1"/>
        <v>8</v>
      </c>
      <c r="H125" s="13" t="s">
        <v>34</v>
      </c>
      <c r="I125" s="53" t="str">
        <f t="shared" si="2"/>
        <v>8agosto</v>
      </c>
      <c r="J125" s="13">
        <f t="shared" si="3"/>
        <v>5</v>
      </c>
      <c r="K125" s="13" t="s">
        <v>33</v>
      </c>
    </row>
    <row r="126" ht="22.5" customHeight="1">
      <c r="A126" s="12">
        <v>45893.0</v>
      </c>
      <c r="B126" s="13" t="s">
        <v>8</v>
      </c>
      <c r="C126" s="13" t="s">
        <v>9</v>
      </c>
      <c r="D126" s="14">
        <v>21.0</v>
      </c>
      <c r="E126" s="13" t="s">
        <v>10</v>
      </c>
      <c r="F126" s="13" t="s">
        <v>11</v>
      </c>
      <c r="G126" s="33">
        <f t="shared" si="1"/>
        <v>8</v>
      </c>
      <c r="H126" s="13" t="s">
        <v>34</v>
      </c>
      <c r="I126" s="53" t="str">
        <f t="shared" si="2"/>
        <v>8agosto</v>
      </c>
      <c r="J126" s="13">
        <f t="shared" si="3"/>
        <v>1</v>
      </c>
      <c r="K126" s="13" t="s">
        <v>13</v>
      </c>
    </row>
    <row r="127" ht="22.5" customHeight="1">
      <c r="A127" s="12">
        <v>45895.0</v>
      </c>
      <c r="B127" s="13" t="s">
        <v>17</v>
      </c>
      <c r="C127" s="13" t="s">
        <v>9</v>
      </c>
      <c r="D127" s="14">
        <v>10.0</v>
      </c>
      <c r="E127" s="13" t="s">
        <v>10</v>
      </c>
      <c r="F127" s="13" t="s">
        <v>15</v>
      </c>
      <c r="G127" s="33">
        <f t="shared" si="1"/>
        <v>8</v>
      </c>
      <c r="H127" s="13" t="s">
        <v>34</v>
      </c>
      <c r="I127" s="53" t="str">
        <f t="shared" si="2"/>
        <v>8agosto</v>
      </c>
      <c r="J127" s="13">
        <f t="shared" si="3"/>
        <v>3</v>
      </c>
      <c r="K127" s="13" t="s">
        <v>16</v>
      </c>
    </row>
    <row r="128" ht="22.5" customHeight="1">
      <c r="A128" s="12">
        <v>45897.0</v>
      </c>
      <c r="B128" s="13" t="s">
        <v>8</v>
      </c>
      <c r="C128" s="13" t="s">
        <v>24</v>
      </c>
      <c r="D128" s="14">
        <v>14.0</v>
      </c>
      <c r="E128" s="13" t="s">
        <v>10</v>
      </c>
      <c r="F128" s="13" t="s">
        <v>11</v>
      </c>
      <c r="G128" s="33">
        <f t="shared" si="1"/>
        <v>8</v>
      </c>
      <c r="H128" s="13" t="s">
        <v>34</v>
      </c>
      <c r="I128" s="53" t="str">
        <f t="shared" si="2"/>
        <v>8agosto</v>
      </c>
      <c r="J128" s="13">
        <f t="shared" si="3"/>
        <v>5</v>
      </c>
      <c r="K128" s="13" t="s">
        <v>33</v>
      </c>
    </row>
    <row r="129" ht="22.5" customHeight="1">
      <c r="A129" s="12">
        <v>45900.0</v>
      </c>
      <c r="B129" s="13" t="s">
        <v>23</v>
      </c>
      <c r="C129" s="13" t="s">
        <v>9</v>
      </c>
      <c r="D129" s="14">
        <v>19.0</v>
      </c>
      <c r="E129" s="13" t="s">
        <v>10</v>
      </c>
      <c r="F129" s="13" t="s">
        <v>11</v>
      </c>
      <c r="G129" s="33">
        <f t="shared" si="1"/>
        <v>8</v>
      </c>
      <c r="H129" s="13" t="s">
        <v>34</v>
      </c>
      <c r="I129" s="53" t="str">
        <f t="shared" si="2"/>
        <v>8agosto</v>
      </c>
      <c r="J129" s="13">
        <f t="shared" si="3"/>
        <v>1</v>
      </c>
      <c r="K129" s="13" t="s">
        <v>13</v>
      </c>
    </row>
    <row r="130" ht="22.5" customHeight="1">
      <c r="A130" s="12">
        <v>45902.0</v>
      </c>
      <c r="B130" s="13" t="s">
        <v>8</v>
      </c>
      <c r="C130" s="13" t="s">
        <v>9</v>
      </c>
      <c r="D130" s="14">
        <v>14.0</v>
      </c>
      <c r="E130" s="13" t="s">
        <v>10</v>
      </c>
      <c r="F130" s="13" t="s">
        <v>15</v>
      </c>
      <c r="G130" s="33">
        <f t="shared" si="1"/>
        <v>9</v>
      </c>
      <c r="H130" s="13" t="s">
        <v>35</v>
      </c>
      <c r="I130" s="53" t="str">
        <f t="shared" si="2"/>
        <v>9septiembre</v>
      </c>
      <c r="J130" s="13">
        <f t="shared" si="3"/>
        <v>3</v>
      </c>
      <c r="K130" s="13" t="s">
        <v>16</v>
      </c>
    </row>
    <row r="131" ht="22.5" customHeight="1">
      <c r="A131" s="12">
        <v>45903.0</v>
      </c>
      <c r="B131" s="13" t="s">
        <v>17</v>
      </c>
      <c r="C131" s="13" t="s">
        <v>9</v>
      </c>
      <c r="D131" s="14">
        <v>9.0</v>
      </c>
      <c r="E131" s="13" t="s">
        <v>10</v>
      </c>
      <c r="F131" s="13" t="s">
        <v>11</v>
      </c>
      <c r="G131" s="33">
        <f t="shared" si="1"/>
        <v>9</v>
      </c>
      <c r="H131" s="13" t="s">
        <v>35</v>
      </c>
      <c r="I131" s="53" t="str">
        <f t="shared" si="2"/>
        <v>9septiembre</v>
      </c>
      <c r="J131" s="13">
        <f t="shared" si="3"/>
        <v>4</v>
      </c>
      <c r="K131" s="13" t="s">
        <v>18</v>
      </c>
    </row>
    <row r="132" ht="22.5" customHeight="1">
      <c r="A132" s="12">
        <v>45905.0</v>
      </c>
      <c r="B132" s="13" t="s">
        <v>14</v>
      </c>
      <c r="C132" s="13" t="s">
        <v>9</v>
      </c>
      <c r="D132" s="14">
        <v>21.0</v>
      </c>
      <c r="E132" s="13" t="s">
        <v>10</v>
      </c>
      <c r="F132" s="13" t="s">
        <v>11</v>
      </c>
      <c r="G132" s="33">
        <f t="shared" si="1"/>
        <v>9</v>
      </c>
      <c r="H132" s="13" t="s">
        <v>35</v>
      </c>
      <c r="I132" s="53" t="str">
        <f t="shared" si="2"/>
        <v>9septiembre</v>
      </c>
      <c r="J132" s="13">
        <f t="shared" si="3"/>
        <v>6</v>
      </c>
      <c r="K132" s="13" t="s">
        <v>20</v>
      </c>
    </row>
    <row r="133" ht="22.5" customHeight="1">
      <c r="A133" s="12">
        <v>45907.0</v>
      </c>
      <c r="B133" s="13" t="s">
        <v>8</v>
      </c>
      <c r="C133" s="13" t="s">
        <v>21</v>
      </c>
      <c r="D133" s="14">
        <v>14.0</v>
      </c>
      <c r="E133" s="13" t="s">
        <v>10</v>
      </c>
      <c r="F133" s="13" t="s">
        <v>15</v>
      </c>
      <c r="G133" s="33">
        <f t="shared" si="1"/>
        <v>9</v>
      </c>
      <c r="H133" s="13" t="s">
        <v>35</v>
      </c>
      <c r="I133" s="53" t="str">
        <f t="shared" si="2"/>
        <v>9septiembre</v>
      </c>
      <c r="J133" s="13">
        <f t="shared" si="3"/>
        <v>1</v>
      </c>
      <c r="K133" s="13" t="s">
        <v>13</v>
      </c>
    </row>
    <row r="134" ht="22.5" customHeight="1">
      <c r="A134" s="12">
        <v>45909.0</v>
      </c>
      <c r="B134" s="13" t="s">
        <v>19</v>
      </c>
      <c r="C134" s="13" t="s">
        <v>9</v>
      </c>
      <c r="D134" s="14">
        <v>7.0</v>
      </c>
      <c r="E134" s="13" t="s">
        <v>10</v>
      </c>
      <c r="F134" s="13" t="s">
        <v>11</v>
      </c>
      <c r="G134" s="33">
        <f t="shared" si="1"/>
        <v>9</v>
      </c>
      <c r="H134" s="13" t="s">
        <v>35</v>
      </c>
      <c r="I134" s="53" t="str">
        <f t="shared" si="2"/>
        <v>9septiembre</v>
      </c>
      <c r="J134" s="13">
        <f t="shared" si="3"/>
        <v>3</v>
      </c>
      <c r="K134" s="13" t="s">
        <v>16</v>
      </c>
    </row>
    <row r="135" ht="22.5" customHeight="1">
      <c r="A135" s="12">
        <v>45910.0</v>
      </c>
      <c r="B135" s="13" t="s">
        <v>17</v>
      </c>
      <c r="C135" s="13" t="s">
        <v>24</v>
      </c>
      <c r="D135" s="14">
        <v>12.0</v>
      </c>
      <c r="E135" s="13" t="s">
        <v>10</v>
      </c>
      <c r="F135" s="13" t="s">
        <v>11</v>
      </c>
      <c r="G135" s="33">
        <f t="shared" si="1"/>
        <v>9</v>
      </c>
      <c r="H135" s="13" t="s">
        <v>35</v>
      </c>
      <c r="I135" s="53" t="str">
        <f t="shared" si="2"/>
        <v>9septiembre</v>
      </c>
      <c r="J135" s="13">
        <f t="shared" si="3"/>
        <v>4</v>
      </c>
      <c r="K135" s="13" t="s">
        <v>18</v>
      </c>
    </row>
    <row r="136" ht="22.5" customHeight="1">
      <c r="A136" s="12">
        <v>45912.0</v>
      </c>
      <c r="B136" s="13" t="s">
        <v>8</v>
      </c>
      <c r="C136" s="13" t="s">
        <v>9</v>
      </c>
      <c r="D136" s="14">
        <v>14.0</v>
      </c>
      <c r="E136" s="13" t="s">
        <v>10</v>
      </c>
      <c r="F136" s="13" t="s">
        <v>15</v>
      </c>
      <c r="G136" s="33">
        <f t="shared" si="1"/>
        <v>9</v>
      </c>
      <c r="H136" s="13" t="s">
        <v>35</v>
      </c>
      <c r="I136" s="53" t="str">
        <f t="shared" si="2"/>
        <v>9septiembre</v>
      </c>
      <c r="J136" s="13">
        <f t="shared" si="3"/>
        <v>6</v>
      </c>
      <c r="K136" s="13" t="s">
        <v>20</v>
      </c>
    </row>
    <row r="137" ht="22.5" customHeight="1">
      <c r="A137" s="12">
        <v>45914.0</v>
      </c>
      <c r="B137" s="13" t="s">
        <v>8</v>
      </c>
      <c r="C137" s="13" t="s">
        <v>9</v>
      </c>
      <c r="D137" s="14">
        <v>16.0</v>
      </c>
      <c r="E137" s="13" t="s">
        <v>22</v>
      </c>
      <c r="F137" s="13" t="s">
        <v>11</v>
      </c>
      <c r="G137" s="33">
        <f t="shared" si="1"/>
        <v>9</v>
      </c>
      <c r="H137" s="13" t="s">
        <v>35</v>
      </c>
      <c r="I137" s="53" t="str">
        <f t="shared" si="2"/>
        <v>9septiembre</v>
      </c>
      <c r="J137" s="13">
        <f t="shared" si="3"/>
        <v>1</v>
      </c>
      <c r="K137" s="13" t="s">
        <v>13</v>
      </c>
    </row>
    <row r="138" ht="22.5" customHeight="1">
      <c r="A138" s="12">
        <v>45916.0</v>
      </c>
      <c r="B138" s="13" t="s">
        <v>23</v>
      </c>
      <c r="C138" s="13" t="s">
        <v>9</v>
      </c>
      <c r="D138" s="14">
        <v>18.0</v>
      </c>
      <c r="E138" s="13" t="s">
        <v>10</v>
      </c>
      <c r="F138" s="13" t="s">
        <v>15</v>
      </c>
      <c r="G138" s="33">
        <f t="shared" si="1"/>
        <v>9</v>
      </c>
      <c r="H138" s="13" t="s">
        <v>35</v>
      </c>
      <c r="I138" s="53" t="str">
        <f t="shared" si="2"/>
        <v>9septiembre</v>
      </c>
      <c r="J138" s="13">
        <f t="shared" si="3"/>
        <v>3</v>
      </c>
      <c r="K138" s="13" t="s">
        <v>16</v>
      </c>
    </row>
    <row r="139" ht="22.5" customHeight="1">
      <c r="A139" s="12">
        <v>45917.0</v>
      </c>
      <c r="B139" s="13" t="s">
        <v>17</v>
      </c>
      <c r="C139" s="13" t="s">
        <v>9</v>
      </c>
      <c r="D139" s="14">
        <v>10.0</v>
      </c>
      <c r="E139" s="13" t="s">
        <v>10</v>
      </c>
      <c r="F139" s="13" t="s">
        <v>11</v>
      </c>
      <c r="G139" s="33">
        <f t="shared" si="1"/>
        <v>9</v>
      </c>
      <c r="H139" s="13" t="s">
        <v>35</v>
      </c>
      <c r="I139" s="53" t="str">
        <f t="shared" si="2"/>
        <v>9septiembre</v>
      </c>
      <c r="J139" s="13">
        <f t="shared" si="3"/>
        <v>4</v>
      </c>
      <c r="K139" s="13" t="s">
        <v>18</v>
      </c>
    </row>
    <row r="140" ht="22.5" customHeight="1">
      <c r="A140" s="12">
        <v>45919.0</v>
      </c>
      <c r="B140" s="13" t="s">
        <v>14</v>
      </c>
      <c r="C140" s="13" t="s">
        <v>9</v>
      </c>
      <c r="D140" s="14">
        <v>22.0</v>
      </c>
      <c r="E140" s="13" t="s">
        <v>10</v>
      </c>
      <c r="F140" s="13" t="s">
        <v>11</v>
      </c>
      <c r="G140" s="33">
        <f t="shared" si="1"/>
        <v>9</v>
      </c>
      <c r="H140" s="13" t="s">
        <v>35</v>
      </c>
      <c r="I140" s="53" t="str">
        <f t="shared" si="2"/>
        <v>9septiembre</v>
      </c>
      <c r="J140" s="13">
        <f t="shared" si="3"/>
        <v>6</v>
      </c>
      <c r="K140" s="13" t="s">
        <v>20</v>
      </c>
    </row>
    <row r="141" ht="22.5" customHeight="1">
      <c r="A141" s="12">
        <v>45921.0</v>
      </c>
      <c r="B141" s="13" t="s">
        <v>8</v>
      </c>
      <c r="C141" s="13" t="s">
        <v>9</v>
      </c>
      <c r="D141" s="14">
        <v>14.0</v>
      </c>
      <c r="E141" s="13" t="s">
        <v>10</v>
      </c>
      <c r="F141" s="13" t="s">
        <v>15</v>
      </c>
      <c r="G141" s="33">
        <f t="shared" si="1"/>
        <v>9</v>
      </c>
      <c r="H141" s="13" t="s">
        <v>35</v>
      </c>
      <c r="I141" s="53" t="str">
        <f t="shared" si="2"/>
        <v>9septiembre</v>
      </c>
      <c r="J141" s="13">
        <f t="shared" si="3"/>
        <v>1</v>
      </c>
      <c r="K141" s="13" t="s">
        <v>13</v>
      </c>
    </row>
    <row r="142" ht="22.5" customHeight="1">
      <c r="A142" s="12">
        <v>45923.0</v>
      </c>
      <c r="B142" s="13" t="s">
        <v>19</v>
      </c>
      <c r="C142" s="13" t="s">
        <v>9</v>
      </c>
      <c r="D142" s="14">
        <v>7.0</v>
      </c>
      <c r="E142" s="13" t="s">
        <v>10</v>
      </c>
      <c r="F142" s="13" t="s">
        <v>11</v>
      </c>
      <c r="G142" s="33">
        <f t="shared" si="1"/>
        <v>9</v>
      </c>
      <c r="H142" s="13" t="s">
        <v>35</v>
      </c>
      <c r="I142" s="53" t="str">
        <f t="shared" si="2"/>
        <v>9septiembre</v>
      </c>
      <c r="J142" s="13">
        <f t="shared" si="3"/>
        <v>3</v>
      </c>
      <c r="K142" s="13" t="s">
        <v>16</v>
      </c>
    </row>
    <row r="143" ht="22.5" customHeight="1">
      <c r="A143" s="12">
        <v>45924.0</v>
      </c>
      <c r="B143" s="13" t="s">
        <v>8</v>
      </c>
      <c r="C143" s="13" t="s">
        <v>24</v>
      </c>
      <c r="D143" s="14">
        <v>14.0</v>
      </c>
      <c r="E143" s="13" t="s">
        <v>10</v>
      </c>
      <c r="F143" s="13" t="s">
        <v>11</v>
      </c>
      <c r="G143" s="33">
        <f t="shared" si="1"/>
        <v>9</v>
      </c>
      <c r="H143" s="13" t="s">
        <v>35</v>
      </c>
      <c r="I143" s="53" t="str">
        <f t="shared" si="2"/>
        <v>9septiembre</v>
      </c>
      <c r="J143" s="13">
        <f t="shared" si="3"/>
        <v>4</v>
      </c>
      <c r="K143" s="13" t="s">
        <v>18</v>
      </c>
    </row>
    <row r="144" ht="22.5" customHeight="1">
      <c r="A144" s="12">
        <v>45926.0</v>
      </c>
      <c r="B144" s="13" t="s">
        <v>26</v>
      </c>
      <c r="C144" s="13" t="s">
        <v>9</v>
      </c>
      <c r="D144" s="14">
        <v>24.0</v>
      </c>
      <c r="E144" s="13" t="s">
        <v>10</v>
      </c>
      <c r="F144" s="13" t="s">
        <v>15</v>
      </c>
      <c r="G144" s="33">
        <f t="shared" si="1"/>
        <v>9</v>
      </c>
      <c r="H144" s="13" t="s">
        <v>35</v>
      </c>
      <c r="I144" s="53" t="str">
        <f t="shared" si="2"/>
        <v>9septiembre</v>
      </c>
      <c r="J144" s="13">
        <f t="shared" si="3"/>
        <v>6</v>
      </c>
      <c r="K144" s="13" t="s">
        <v>20</v>
      </c>
    </row>
    <row r="145" ht="22.5" customHeight="1">
      <c r="A145" s="12">
        <v>45928.0</v>
      </c>
      <c r="B145" s="13" t="s">
        <v>17</v>
      </c>
      <c r="C145" s="13" t="s">
        <v>9</v>
      </c>
      <c r="D145" s="14">
        <v>9.0</v>
      </c>
      <c r="E145" s="13" t="s">
        <v>10</v>
      </c>
      <c r="F145" s="13" t="s">
        <v>11</v>
      </c>
      <c r="G145" s="33">
        <f t="shared" si="1"/>
        <v>9</v>
      </c>
      <c r="H145" s="13" t="s">
        <v>35</v>
      </c>
      <c r="I145" s="53" t="str">
        <f t="shared" si="2"/>
        <v>9septiembre</v>
      </c>
      <c r="J145" s="13">
        <f t="shared" si="3"/>
        <v>1</v>
      </c>
      <c r="K145" s="13" t="s">
        <v>13</v>
      </c>
    </row>
    <row r="146" ht="22.5" customHeight="1">
      <c r="A146" s="12">
        <v>45930.0</v>
      </c>
      <c r="B146" s="13" t="s">
        <v>8</v>
      </c>
      <c r="C146" s="13" t="s">
        <v>9</v>
      </c>
      <c r="D146" s="14">
        <v>14.0</v>
      </c>
      <c r="E146" s="13" t="s">
        <v>10</v>
      </c>
      <c r="F146" s="13" t="s">
        <v>11</v>
      </c>
      <c r="G146" s="33">
        <f t="shared" si="1"/>
        <v>9</v>
      </c>
      <c r="H146" s="13" t="s">
        <v>35</v>
      </c>
      <c r="I146" s="53" t="str">
        <f t="shared" si="2"/>
        <v>9septiembre</v>
      </c>
      <c r="J146" s="13">
        <f t="shared" si="3"/>
        <v>3</v>
      </c>
      <c r="K146" s="13" t="s">
        <v>16</v>
      </c>
    </row>
    <row r="147" ht="22.5" customHeight="1">
      <c r="A147" s="12">
        <v>45931.0</v>
      </c>
      <c r="B147" s="13" t="s">
        <v>14</v>
      </c>
      <c r="C147" s="13" t="s">
        <v>9</v>
      </c>
      <c r="D147" s="14">
        <v>21.0</v>
      </c>
      <c r="E147" s="13" t="s">
        <v>10</v>
      </c>
      <c r="F147" s="13" t="s">
        <v>15</v>
      </c>
      <c r="G147" s="33">
        <f t="shared" si="1"/>
        <v>10</v>
      </c>
      <c r="H147" s="13" t="s">
        <v>36</v>
      </c>
      <c r="I147" s="53" t="str">
        <f t="shared" si="2"/>
        <v>10octubre</v>
      </c>
      <c r="J147" s="13">
        <f t="shared" si="3"/>
        <v>4</v>
      </c>
      <c r="K147" s="13" t="s">
        <v>18</v>
      </c>
    </row>
    <row r="148" ht="22.5" customHeight="1">
      <c r="A148" s="12">
        <v>45933.0</v>
      </c>
      <c r="B148" s="13" t="s">
        <v>8</v>
      </c>
      <c r="C148" s="13" t="s">
        <v>21</v>
      </c>
      <c r="D148" s="14">
        <v>14.0</v>
      </c>
      <c r="E148" s="13" t="s">
        <v>10</v>
      </c>
      <c r="F148" s="13" t="s">
        <v>11</v>
      </c>
      <c r="G148" s="33">
        <f t="shared" si="1"/>
        <v>10</v>
      </c>
      <c r="H148" s="13" t="s">
        <v>36</v>
      </c>
      <c r="I148" s="53" t="str">
        <f t="shared" si="2"/>
        <v>10octubre</v>
      </c>
      <c r="J148" s="13">
        <f t="shared" si="3"/>
        <v>6</v>
      </c>
      <c r="K148" s="13" t="s">
        <v>20</v>
      </c>
    </row>
    <row r="149" ht="22.5" customHeight="1">
      <c r="A149" s="12">
        <v>45935.0</v>
      </c>
      <c r="B149" s="13" t="s">
        <v>19</v>
      </c>
      <c r="C149" s="13" t="s">
        <v>9</v>
      </c>
      <c r="D149" s="14">
        <v>7.0</v>
      </c>
      <c r="E149" s="13" t="s">
        <v>10</v>
      </c>
      <c r="F149" s="13" t="s">
        <v>11</v>
      </c>
      <c r="G149" s="33">
        <f t="shared" si="1"/>
        <v>10</v>
      </c>
      <c r="H149" s="13" t="s">
        <v>36</v>
      </c>
      <c r="I149" s="53" t="str">
        <f t="shared" si="2"/>
        <v>10octubre</v>
      </c>
      <c r="J149" s="13">
        <f t="shared" si="3"/>
        <v>1</v>
      </c>
      <c r="K149" s="13" t="s">
        <v>13</v>
      </c>
    </row>
    <row r="150" ht="22.5" customHeight="1">
      <c r="A150" s="12">
        <v>45937.0</v>
      </c>
      <c r="B150" s="13" t="s">
        <v>17</v>
      </c>
      <c r="C150" s="13" t="s">
        <v>9</v>
      </c>
      <c r="D150" s="14">
        <v>11.0</v>
      </c>
      <c r="E150" s="13" t="s">
        <v>10</v>
      </c>
      <c r="F150" s="13" t="s">
        <v>15</v>
      </c>
      <c r="G150" s="33">
        <f t="shared" si="1"/>
        <v>10</v>
      </c>
      <c r="H150" s="13" t="s">
        <v>36</v>
      </c>
      <c r="I150" s="53" t="str">
        <f t="shared" si="2"/>
        <v>10octubre</v>
      </c>
      <c r="J150" s="13">
        <f t="shared" si="3"/>
        <v>3</v>
      </c>
      <c r="K150" s="13" t="s">
        <v>16</v>
      </c>
    </row>
    <row r="151" ht="22.5" customHeight="1">
      <c r="A151" s="12">
        <v>45938.0</v>
      </c>
      <c r="B151" s="13" t="s">
        <v>8</v>
      </c>
      <c r="C151" s="13" t="s">
        <v>9</v>
      </c>
      <c r="D151" s="14">
        <v>14.0</v>
      </c>
      <c r="E151" s="13" t="s">
        <v>10</v>
      </c>
      <c r="F151" s="13" t="s">
        <v>11</v>
      </c>
      <c r="G151" s="33">
        <f t="shared" si="1"/>
        <v>10</v>
      </c>
      <c r="H151" s="13" t="s">
        <v>36</v>
      </c>
      <c r="I151" s="53" t="str">
        <f t="shared" si="2"/>
        <v>10octubre</v>
      </c>
      <c r="J151" s="13">
        <f t="shared" si="3"/>
        <v>4</v>
      </c>
      <c r="K151" s="13" t="s">
        <v>18</v>
      </c>
    </row>
    <row r="152" ht="22.5" customHeight="1">
      <c r="A152" s="12">
        <v>45940.0</v>
      </c>
      <c r="B152" s="13" t="s">
        <v>8</v>
      </c>
      <c r="C152" s="13" t="s">
        <v>9</v>
      </c>
      <c r="D152" s="14">
        <v>15.0</v>
      </c>
      <c r="E152" s="13" t="s">
        <v>10</v>
      </c>
      <c r="F152" s="13" t="s">
        <v>11</v>
      </c>
      <c r="G152" s="33">
        <f t="shared" si="1"/>
        <v>10</v>
      </c>
      <c r="H152" s="13" t="s">
        <v>36</v>
      </c>
      <c r="I152" s="53" t="str">
        <f t="shared" si="2"/>
        <v>10octubre</v>
      </c>
      <c r="J152" s="13">
        <f t="shared" si="3"/>
        <v>6</v>
      </c>
      <c r="K152" s="13" t="s">
        <v>20</v>
      </c>
    </row>
    <row r="153" ht="22.5" customHeight="1">
      <c r="A153" s="12">
        <v>45942.0</v>
      </c>
      <c r="B153" s="13" t="s">
        <v>23</v>
      </c>
      <c r="C153" s="13" t="s">
        <v>9</v>
      </c>
      <c r="D153" s="14">
        <v>20.0</v>
      </c>
      <c r="E153" s="13" t="s">
        <v>10</v>
      </c>
      <c r="F153" s="13" t="s">
        <v>15</v>
      </c>
      <c r="G153" s="33">
        <f t="shared" si="1"/>
        <v>10</v>
      </c>
      <c r="H153" s="13" t="s">
        <v>36</v>
      </c>
      <c r="I153" s="53" t="str">
        <f t="shared" si="2"/>
        <v>10octubre</v>
      </c>
      <c r="J153" s="13">
        <f t="shared" si="3"/>
        <v>1</v>
      </c>
      <c r="K153" s="13" t="s">
        <v>13</v>
      </c>
    </row>
    <row r="154" ht="22.5" customHeight="1">
      <c r="A154" s="12">
        <v>45944.0</v>
      </c>
      <c r="B154" s="13" t="s">
        <v>17</v>
      </c>
      <c r="C154" s="13" t="s">
        <v>24</v>
      </c>
      <c r="D154" s="14">
        <v>10.0</v>
      </c>
      <c r="E154" s="13" t="s">
        <v>10</v>
      </c>
      <c r="F154" s="13" t="s">
        <v>11</v>
      </c>
      <c r="G154" s="33">
        <f t="shared" si="1"/>
        <v>10</v>
      </c>
      <c r="H154" s="13" t="s">
        <v>36</v>
      </c>
      <c r="I154" s="53" t="str">
        <f t="shared" si="2"/>
        <v>10octubre</v>
      </c>
      <c r="J154" s="13">
        <f t="shared" si="3"/>
        <v>3</v>
      </c>
      <c r="K154" s="13" t="s">
        <v>16</v>
      </c>
    </row>
    <row r="155" ht="22.5" customHeight="1">
      <c r="A155" s="12">
        <v>45945.0</v>
      </c>
      <c r="B155" s="13" t="s">
        <v>14</v>
      </c>
      <c r="C155" s="13" t="s">
        <v>9</v>
      </c>
      <c r="D155" s="14">
        <v>23.0</v>
      </c>
      <c r="E155" s="13" t="s">
        <v>10</v>
      </c>
      <c r="F155" s="13" t="s">
        <v>11</v>
      </c>
      <c r="G155" s="33">
        <f t="shared" si="1"/>
        <v>10</v>
      </c>
      <c r="H155" s="13" t="s">
        <v>36</v>
      </c>
      <c r="I155" s="53" t="str">
        <f t="shared" si="2"/>
        <v>10octubre</v>
      </c>
      <c r="J155" s="13">
        <f t="shared" si="3"/>
        <v>4</v>
      </c>
      <c r="K155" s="13" t="s">
        <v>18</v>
      </c>
    </row>
    <row r="156" ht="22.5" customHeight="1">
      <c r="A156" s="12">
        <v>45947.0</v>
      </c>
      <c r="B156" s="13" t="s">
        <v>8</v>
      </c>
      <c r="C156" s="13" t="s">
        <v>9</v>
      </c>
      <c r="D156" s="14">
        <v>14.0</v>
      </c>
      <c r="E156" s="13" t="s">
        <v>10</v>
      </c>
      <c r="F156" s="13" t="s">
        <v>15</v>
      </c>
      <c r="G156" s="33">
        <f t="shared" si="1"/>
        <v>10</v>
      </c>
      <c r="H156" s="13" t="s">
        <v>36</v>
      </c>
      <c r="I156" s="53" t="str">
        <f t="shared" si="2"/>
        <v>10octubre</v>
      </c>
      <c r="J156" s="13">
        <f t="shared" si="3"/>
        <v>6</v>
      </c>
      <c r="K156" s="13" t="s">
        <v>20</v>
      </c>
    </row>
    <row r="157" ht="22.5" customHeight="1">
      <c r="A157" s="12">
        <v>45949.0</v>
      </c>
      <c r="B157" s="13" t="s">
        <v>19</v>
      </c>
      <c r="C157" s="13" t="s">
        <v>9</v>
      </c>
      <c r="D157" s="14">
        <v>7.0</v>
      </c>
      <c r="E157" s="13" t="s">
        <v>10</v>
      </c>
      <c r="F157" s="13" t="s">
        <v>11</v>
      </c>
      <c r="G157" s="33">
        <f t="shared" si="1"/>
        <v>10</v>
      </c>
      <c r="H157" s="13" t="s">
        <v>36</v>
      </c>
      <c r="I157" s="53" t="str">
        <f t="shared" si="2"/>
        <v>10octubre</v>
      </c>
      <c r="J157" s="13">
        <f t="shared" si="3"/>
        <v>1</v>
      </c>
      <c r="K157" s="13" t="s">
        <v>13</v>
      </c>
    </row>
    <row r="158" ht="22.5" customHeight="1">
      <c r="A158" s="12">
        <v>45951.0</v>
      </c>
      <c r="B158" s="13" t="s">
        <v>8</v>
      </c>
      <c r="C158" s="13" t="s">
        <v>9</v>
      </c>
      <c r="D158" s="14">
        <v>14.0</v>
      </c>
      <c r="E158" s="13" t="s">
        <v>10</v>
      </c>
      <c r="F158" s="13" t="s">
        <v>11</v>
      </c>
      <c r="G158" s="33">
        <f t="shared" si="1"/>
        <v>10</v>
      </c>
      <c r="H158" s="13" t="s">
        <v>36</v>
      </c>
      <c r="I158" s="53" t="str">
        <f t="shared" si="2"/>
        <v>10octubre</v>
      </c>
      <c r="J158" s="13">
        <f t="shared" si="3"/>
        <v>3</v>
      </c>
      <c r="K158" s="13" t="s">
        <v>16</v>
      </c>
    </row>
    <row r="159" ht="22.5" customHeight="1">
      <c r="A159" s="12">
        <v>45952.0</v>
      </c>
      <c r="B159" s="13" t="s">
        <v>17</v>
      </c>
      <c r="C159" s="13" t="s">
        <v>9</v>
      </c>
      <c r="D159" s="14">
        <v>9.0</v>
      </c>
      <c r="E159" s="13" t="s">
        <v>10</v>
      </c>
      <c r="F159" s="13" t="s">
        <v>15</v>
      </c>
      <c r="G159" s="33">
        <f t="shared" si="1"/>
        <v>10</v>
      </c>
      <c r="H159" s="13" t="s">
        <v>36</v>
      </c>
      <c r="I159" s="53" t="str">
        <f t="shared" si="2"/>
        <v>10octubre</v>
      </c>
      <c r="J159" s="13">
        <f t="shared" si="3"/>
        <v>4</v>
      </c>
      <c r="K159" s="13" t="s">
        <v>18</v>
      </c>
    </row>
    <row r="160" ht="22.5" customHeight="1">
      <c r="A160" s="12">
        <v>45954.0</v>
      </c>
      <c r="B160" s="13" t="s">
        <v>26</v>
      </c>
      <c r="C160" s="13" t="s">
        <v>21</v>
      </c>
      <c r="D160" s="14">
        <v>25.0</v>
      </c>
      <c r="E160" s="13" t="s">
        <v>10</v>
      </c>
      <c r="F160" s="13" t="s">
        <v>11</v>
      </c>
      <c r="G160" s="33">
        <f t="shared" si="1"/>
        <v>10</v>
      </c>
      <c r="H160" s="13" t="s">
        <v>36</v>
      </c>
      <c r="I160" s="53" t="str">
        <f t="shared" si="2"/>
        <v>10octubre</v>
      </c>
      <c r="J160" s="13">
        <f t="shared" si="3"/>
        <v>6</v>
      </c>
      <c r="K160" s="13" t="s">
        <v>20</v>
      </c>
    </row>
    <row r="161" ht="22.5" customHeight="1">
      <c r="A161" s="12">
        <v>45956.0</v>
      </c>
      <c r="B161" s="13" t="s">
        <v>8</v>
      </c>
      <c r="C161" s="13" t="s">
        <v>9</v>
      </c>
      <c r="D161" s="14">
        <v>14.0</v>
      </c>
      <c r="E161" s="13" t="s">
        <v>10</v>
      </c>
      <c r="F161" s="13" t="s">
        <v>11</v>
      </c>
      <c r="G161" s="33">
        <f t="shared" si="1"/>
        <v>10</v>
      </c>
      <c r="H161" s="13" t="s">
        <v>36</v>
      </c>
      <c r="I161" s="53" t="str">
        <f t="shared" si="2"/>
        <v>10octubre</v>
      </c>
      <c r="J161" s="13">
        <f t="shared" si="3"/>
        <v>1</v>
      </c>
      <c r="K161" s="13" t="s">
        <v>13</v>
      </c>
    </row>
    <row r="162" ht="22.5" customHeight="1">
      <c r="A162" s="12">
        <v>45958.0</v>
      </c>
      <c r="B162" s="13" t="s">
        <v>8</v>
      </c>
      <c r="C162" s="13" t="s">
        <v>24</v>
      </c>
      <c r="D162" s="14">
        <v>16.0</v>
      </c>
      <c r="E162" s="13" t="s">
        <v>10</v>
      </c>
      <c r="F162" s="13" t="s">
        <v>15</v>
      </c>
      <c r="G162" s="33">
        <f t="shared" si="1"/>
        <v>10</v>
      </c>
      <c r="H162" s="13" t="s">
        <v>36</v>
      </c>
      <c r="I162" s="53" t="str">
        <f t="shared" si="2"/>
        <v>10octubre</v>
      </c>
      <c r="J162" s="13">
        <f t="shared" si="3"/>
        <v>3</v>
      </c>
      <c r="K162" s="13" t="s">
        <v>16</v>
      </c>
    </row>
    <row r="163" ht="22.5" customHeight="1">
      <c r="A163" s="12">
        <v>45959.0</v>
      </c>
      <c r="B163" s="13" t="s">
        <v>14</v>
      </c>
      <c r="C163" s="13" t="s">
        <v>9</v>
      </c>
      <c r="D163" s="14">
        <v>21.0</v>
      </c>
      <c r="E163" s="13" t="s">
        <v>10</v>
      </c>
      <c r="F163" s="13" t="s">
        <v>11</v>
      </c>
      <c r="G163" s="33">
        <f t="shared" si="1"/>
        <v>10</v>
      </c>
      <c r="H163" s="13" t="s">
        <v>36</v>
      </c>
      <c r="I163" s="53" t="str">
        <f t="shared" si="2"/>
        <v>10octubre</v>
      </c>
      <c r="J163" s="13">
        <f t="shared" si="3"/>
        <v>4</v>
      </c>
      <c r="K163" s="13" t="s">
        <v>18</v>
      </c>
    </row>
    <row r="164" ht="22.5" customHeight="1">
      <c r="A164" s="12">
        <v>45961.0</v>
      </c>
      <c r="B164" s="13" t="s">
        <v>17</v>
      </c>
      <c r="C164" s="13" t="s">
        <v>9</v>
      </c>
      <c r="D164" s="14">
        <v>10.0</v>
      </c>
      <c r="E164" s="13" t="s">
        <v>10</v>
      </c>
      <c r="F164" s="13" t="s">
        <v>11</v>
      </c>
      <c r="G164" s="33">
        <f t="shared" si="1"/>
        <v>10</v>
      </c>
      <c r="H164" s="13" t="s">
        <v>36</v>
      </c>
      <c r="I164" s="53" t="str">
        <f t="shared" si="2"/>
        <v>10octubre</v>
      </c>
      <c r="J164" s="13">
        <f t="shared" si="3"/>
        <v>6</v>
      </c>
      <c r="K164" s="13" t="s">
        <v>20</v>
      </c>
    </row>
    <row r="165" ht="22.5" customHeight="1">
      <c r="A165" s="12">
        <v>45963.0</v>
      </c>
      <c r="B165" s="13" t="s">
        <v>8</v>
      </c>
      <c r="C165" s="13" t="s">
        <v>9</v>
      </c>
      <c r="D165" s="14">
        <v>14.0</v>
      </c>
      <c r="E165" s="13" t="s">
        <v>10</v>
      </c>
      <c r="F165" s="13" t="s">
        <v>15</v>
      </c>
      <c r="G165" s="33">
        <f t="shared" si="1"/>
        <v>11</v>
      </c>
      <c r="H165" s="13" t="s">
        <v>37</v>
      </c>
      <c r="I165" s="53" t="str">
        <f t="shared" si="2"/>
        <v>11noviembre</v>
      </c>
      <c r="J165" s="13">
        <f t="shared" si="3"/>
        <v>1</v>
      </c>
      <c r="K165" s="13" t="s">
        <v>13</v>
      </c>
    </row>
    <row r="166" ht="22.5" customHeight="1">
      <c r="A166" s="12">
        <v>45965.0</v>
      </c>
      <c r="B166" s="13" t="s">
        <v>19</v>
      </c>
      <c r="C166" s="13" t="s">
        <v>9</v>
      </c>
      <c r="D166" s="14">
        <v>7.0</v>
      </c>
      <c r="E166" s="13" t="s">
        <v>10</v>
      </c>
      <c r="F166" s="13" t="s">
        <v>11</v>
      </c>
      <c r="G166" s="33">
        <f t="shared" si="1"/>
        <v>11</v>
      </c>
      <c r="H166" s="13" t="s">
        <v>37</v>
      </c>
      <c r="I166" s="53" t="str">
        <f t="shared" si="2"/>
        <v>11noviembre</v>
      </c>
      <c r="J166" s="13">
        <f t="shared" si="3"/>
        <v>3</v>
      </c>
      <c r="K166" s="13" t="s">
        <v>16</v>
      </c>
    </row>
    <row r="167" ht="22.5" customHeight="1">
      <c r="A167" s="12">
        <v>45966.0</v>
      </c>
      <c r="B167" s="13" t="s">
        <v>8</v>
      </c>
      <c r="C167" s="13" t="s">
        <v>21</v>
      </c>
      <c r="D167" s="14">
        <v>14.0</v>
      </c>
      <c r="E167" s="13" t="s">
        <v>10</v>
      </c>
      <c r="F167" s="13" t="s">
        <v>11</v>
      </c>
      <c r="G167" s="33">
        <f t="shared" si="1"/>
        <v>11</v>
      </c>
      <c r="H167" s="13" t="s">
        <v>37</v>
      </c>
      <c r="I167" s="53" t="str">
        <f t="shared" si="2"/>
        <v>11noviembre</v>
      </c>
      <c r="J167" s="13">
        <f t="shared" si="3"/>
        <v>4</v>
      </c>
      <c r="K167" s="13" t="s">
        <v>18</v>
      </c>
    </row>
    <row r="168" ht="22.5" customHeight="1">
      <c r="A168" s="12">
        <v>45968.0</v>
      </c>
      <c r="B168" s="13" t="s">
        <v>17</v>
      </c>
      <c r="C168" s="13" t="s">
        <v>9</v>
      </c>
      <c r="D168" s="14">
        <v>12.0</v>
      </c>
      <c r="E168" s="13" t="s">
        <v>10</v>
      </c>
      <c r="F168" s="13" t="s">
        <v>15</v>
      </c>
      <c r="G168" s="33">
        <f t="shared" si="1"/>
        <v>11</v>
      </c>
      <c r="H168" s="13" t="s">
        <v>37</v>
      </c>
      <c r="I168" s="53" t="str">
        <f t="shared" si="2"/>
        <v>11noviembre</v>
      </c>
      <c r="J168" s="13">
        <f t="shared" si="3"/>
        <v>6</v>
      </c>
      <c r="K168" s="13" t="s">
        <v>20</v>
      </c>
    </row>
    <row r="169" ht="22.5" customHeight="1">
      <c r="A169" s="12">
        <v>45970.0</v>
      </c>
      <c r="B169" s="13" t="s">
        <v>14</v>
      </c>
      <c r="C169" s="13" t="s">
        <v>9</v>
      </c>
      <c r="D169" s="14">
        <v>22.0</v>
      </c>
      <c r="E169" s="13" t="s">
        <v>10</v>
      </c>
      <c r="F169" s="13" t="s">
        <v>11</v>
      </c>
      <c r="G169" s="33">
        <f t="shared" si="1"/>
        <v>11</v>
      </c>
      <c r="H169" s="13" t="s">
        <v>37</v>
      </c>
      <c r="I169" s="53" t="str">
        <f t="shared" si="2"/>
        <v>11noviembre</v>
      </c>
      <c r="J169" s="13">
        <f t="shared" si="3"/>
        <v>1</v>
      </c>
      <c r="K169" s="13" t="s">
        <v>13</v>
      </c>
    </row>
    <row r="170" ht="22.5" customHeight="1">
      <c r="A170" s="12">
        <v>45972.0</v>
      </c>
      <c r="B170" s="13" t="s">
        <v>8</v>
      </c>
      <c r="C170" s="13" t="s">
        <v>9</v>
      </c>
      <c r="D170" s="14">
        <v>14.0</v>
      </c>
      <c r="E170" s="13" t="s">
        <v>10</v>
      </c>
      <c r="F170" s="13" t="s">
        <v>11</v>
      </c>
      <c r="G170" s="33">
        <f t="shared" si="1"/>
        <v>11</v>
      </c>
      <c r="H170" s="13" t="s">
        <v>37</v>
      </c>
      <c r="I170" s="53" t="str">
        <f t="shared" si="2"/>
        <v>11noviembre</v>
      </c>
      <c r="J170" s="13">
        <f t="shared" si="3"/>
        <v>3</v>
      </c>
      <c r="K170" s="13" t="s">
        <v>16</v>
      </c>
    </row>
    <row r="171" ht="22.5" customHeight="1">
      <c r="A171" s="12">
        <v>45973.0</v>
      </c>
      <c r="B171" s="13" t="s">
        <v>23</v>
      </c>
      <c r="C171" s="13" t="s">
        <v>9</v>
      </c>
      <c r="D171" s="14">
        <v>19.0</v>
      </c>
      <c r="E171" s="13" t="s">
        <v>10</v>
      </c>
      <c r="F171" s="13" t="s">
        <v>15</v>
      </c>
      <c r="G171" s="33">
        <f t="shared" si="1"/>
        <v>11</v>
      </c>
      <c r="H171" s="13" t="s">
        <v>37</v>
      </c>
      <c r="I171" s="53" t="str">
        <f t="shared" si="2"/>
        <v>11noviembre</v>
      </c>
      <c r="J171" s="13">
        <f t="shared" si="3"/>
        <v>4</v>
      </c>
      <c r="K171" s="13" t="s">
        <v>18</v>
      </c>
    </row>
    <row r="172" ht="22.5" customHeight="1">
      <c r="A172" s="12">
        <v>45975.0</v>
      </c>
      <c r="B172" s="13" t="s">
        <v>17</v>
      </c>
      <c r="C172" s="13" t="s">
        <v>24</v>
      </c>
      <c r="D172" s="14">
        <v>9.0</v>
      </c>
      <c r="E172" s="13" t="s">
        <v>10</v>
      </c>
      <c r="F172" s="13" t="s">
        <v>11</v>
      </c>
      <c r="G172" s="33">
        <f t="shared" si="1"/>
        <v>11</v>
      </c>
      <c r="H172" s="13" t="s">
        <v>37</v>
      </c>
      <c r="I172" s="53" t="str">
        <f t="shared" si="2"/>
        <v>11noviembre</v>
      </c>
      <c r="J172" s="13">
        <f t="shared" si="3"/>
        <v>6</v>
      </c>
      <c r="K172" s="13" t="s">
        <v>20</v>
      </c>
    </row>
    <row r="173" ht="22.5" customHeight="1">
      <c r="A173" s="12">
        <v>45977.0</v>
      </c>
      <c r="B173" s="13" t="s">
        <v>8</v>
      </c>
      <c r="C173" s="13" t="s">
        <v>9</v>
      </c>
      <c r="D173" s="14">
        <v>14.0</v>
      </c>
      <c r="E173" s="13" t="s">
        <v>10</v>
      </c>
      <c r="F173" s="13" t="s">
        <v>11</v>
      </c>
      <c r="G173" s="33">
        <f t="shared" si="1"/>
        <v>11</v>
      </c>
      <c r="H173" s="13" t="s">
        <v>37</v>
      </c>
      <c r="I173" s="53" t="str">
        <f t="shared" si="2"/>
        <v>11noviembre</v>
      </c>
      <c r="J173" s="13">
        <f t="shared" si="3"/>
        <v>1</v>
      </c>
      <c r="K173" s="13" t="s">
        <v>13</v>
      </c>
    </row>
    <row r="174" ht="22.5" customHeight="1">
      <c r="A174" s="12">
        <v>45979.0</v>
      </c>
      <c r="B174" s="13" t="s">
        <v>19</v>
      </c>
      <c r="C174" s="13" t="s">
        <v>9</v>
      </c>
      <c r="D174" s="14">
        <v>7.0</v>
      </c>
      <c r="E174" s="13" t="s">
        <v>10</v>
      </c>
      <c r="F174" s="13" t="s">
        <v>15</v>
      </c>
      <c r="G174" s="33">
        <f t="shared" si="1"/>
        <v>11</v>
      </c>
      <c r="H174" s="13" t="s">
        <v>37</v>
      </c>
      <c r="I174" s="53" t="str">
        <f t="shared" si="2"/>
        <v>11noviembre</v>
      </c>
      <c r="J174" s="13">
        <f t="shared" si="3"/>
        <v>3</v>
      </c>
      <c r="K174" s="13" t="s">
        <v>16</v>
      </c>
    </row>
    <row r="175" ht="22.5" customHeight="1">
      <c r="A175" s="12">
        <v>45980.0</v>
      </c>
      <c r="B175" s="13" t="s">
        <v>14</v>
      </c>
      <c r="C175" s="13" t="s">
        <v>9</v>
      </c>
      <c r="D175" s="14">
        <v>24.0</v>
      </c>
      <c r="E175" s="13" t="s">
        <v>22</v>
      </c>
      <c r="F175" s="13" t="s">
        <v>11</v>
      </c>
      <c r="G175" s="33">
        <f t="shared" si="1"/>
        <v>11</v>
      </c>
      <c r="H175" s="13" t="s">
        <v>37</v>
      </c>
      <c r="I175" s="53" t="str">
        <f t="shared" si="2"/>
        <v>11noviembre</v>
      </c>
      <c r="J175" s="13">
        <f t="shared" si="3"/>
        <v>4</v>
      </c>
      <c r="K175" s="13" t="s">
        <v>18</v>
      </c>
    </row>
    <row r="176" ht="22.5" customHeight="1">
      <c r="A176" s="12">
        <v>45982.0</v>
      </c>
      <c r="B176" s="13" t="s">
        <v>8</v>
      </c>
      <c r="C176" s="13" t="s">
        <v>9</v>
      </c>
      <c r="D176" s="14">
        <v>14.0</v>
      </c>
      <c r="E176" s="13" t="s">
        <v>10</v>
      </c>
      <c r="F176" s="13" t="s">
        <v>11</v>
      </c>
      <c r="G176" s="33">
        <f t="shared" si="1"/>
        <v>11</v>
      </c>
      <c r="H176" s="13" t="s">
        <v>37</v>
      </c>
      <c r="I176" s="53" t="str">
        <f t="shared" si="2"/>
        <v>11noviembre</v>
      </c>
      <c r="J176" s="13">
        <f t="shared" si="3"/>
        <v>6</v>
      </c>
      <c r="K176" s="13" t="s">
        <v>20</v>
      </c>
    </row>
    <row r="177" ht="22.5" customHeight="1">
      <c r="A177" s="12">
        <v>45984.0</v>
      </c>
      <c r="B177" s="13" t="s">
        <v>17</v>
      </c>
      <c r="C177" s="13" t="s">
        <v>9</v>
      </c>
      <c r="D177" s="14">
        <v>10.0</v>
      </c>
      <c r="E177" s="13" t="s">
        <v>10</v>
      </c>
      <c r="F177" s="13" t="s">
        <v>15</v>
      </c>
      <c r="G177" s="33">
        <f t="shared" si="1"/>
        <v>11</v>
      </c>
      <c r="H177" s="13" t="s">
        <v>37</v>
      </c>
      <c r="I177" s="53" t="str">
        <f t="shared" si="2"/>
        <v>11noviembre</v>
      </c>
      <c r="J177" s="13">
        <f t="shared" si="3"/>
        <v>1</v>
      </c>
      <c r="K177" s="13" t="s">
        <v>13</v>
      </c>
    </row>
    <row r="178" ht="22.5" customHeight="1">
      <c r="A178" s="12">
        <v>45986.0</v>
      </c>
      <c r="B178" s="13" t="s">
        <v>26</v>
      </c>
      <c r="C178" s="13" t="s">
        <v>9</v>
      </c>
      <c r="D178" s="14">
        <v>26.0</v>
      </c>
      <c r="E178" s="13" t="s">
        <v>10</v>
      </c>
      <c r="F178" s="13" t="s">
        <v>11</v>
      </c>
      <c r="G178" s="33">
        <f t="shared" si="1"/>
        <v>11</v>
      </c>
      <c r="H178" s="13" t="s">
        <v>37</v>
      </c>
      <c r="I178" s="53" t="str">
        <f t="shared" si="2"/>
        <v>11noviembre</v>
      </c>
      <c r="J178" s="13">
        <f t="shared" si="3"/>
        <v>3</v>
      </c>
      <c r="K178" s="13" t="s">
        <v>16</v>
      </c>
    </row>
    <row r="179" ht="22.5" customHeight="1">
      <c r="A179" s="12">
        <v>45987.0</v>
      </c>
      <c r="B179" s="13" t="s">
        <v>8</v>
      </c>
      <c r="C179" s="13" t="s">
        <v>24</v>
      </c>
      <c r="D179" s="14">
        <v>14.0</v>
      </c>
      <c r="E179" s="13" t="s">
        <v>10</v>
      </c>
      <c r="F179" s="13" t="s">
        <v>11</v>
      </c>
      <c r="G179" s="33">
        <f t="shared" si="1"/>
        <v>11</v>
      </c>
      <c r="H179" s="13" t="s">
        <v>37</v>
      </c>
      <c r="I179" s="53" t="str">
        <f t="shared" si="2"/>
        <v>11noviembre</v>
      </c>
      <c r="J179" s="13">
        <f t="shared" si="3"/>
        <v>4</v>
      </c>
      <c r="K179" s="13" t="s">
        <v>18</v>
      </c>
    </row>
    <row r="180" ht="22.5" customHeight="1">
      <c r="A180" s="12">
        <v>45989.0</v>
      </c>
      <c r="B180" s="13" t="s">
        <v>8</v>
      </c>
      <c r="C180" s="13" t="s">
        <v>9</v>
      </c>
      <c r="D180" s="14">
        <v>15.0</v>
      </c>
      <c r="E180" s="13" t="s">
        <v>10</v>
      </c>
      <c r="F180" s="13" t="s">
        <v>15</v>
      </c>
      <c r="G180" s="33">
        <f t="shared" si="1"/>
        <v>11</v>
      </c>
      <c r="H180" s="13" t="s">
        <v>37</v>
      </c>
      <c r="I180" s="53" t="str">
        <f t="shared" si="2"/>
        <v>11noviembre</v>
      </c>
      <c r="J180" s="13">
        <f t="shared" si="3"/>
        <v>6</v>
      </c>
      <c r="K180" s="13" t="s">
        <v>20</v>
      </c>
    </row>
    <row r="181" ht="22.5" customHeight="1">
      <c r="A181" s="12">
        <v>45991.0</v>
      </c>
      <c r="B181" s="13" t="s">
        <v>17</v>
      </c>
      <c r="C181" s="13" t="s">
        <v>9</v>
      </c>
      <c r="D181" s="14">
        <v>11.0</v>
      </c>
      <c r="E181" s="13" t="s">
        <v>10</v>
      </c>
      <c r="F181" s="13" t="s">
        <v>11</v>
      </c>
      <c r="G181" s="33">
        <f t="shared" si="1"/>
        <v>11</v>
      </c>
      <c r="H181" s="13" t="s">
        <v>37</v>
      </c>
      <c r="I181" s="53" t="str">
        <f t="shared" si="2"/>
        <v>11noviembre</v>
      </c>
      <c r="J181" s="13">
        <f t="shared" si="3"/>
        <v>1</v>
      </c>
      <c r="K181" s="13" t="s">
        <v>13</v>
      </c>
    </row>
    <row r="182" ht="22.5" customHeight="1">
      <c r="A182" s="12">
        <v>45993.0</v>
      </c>
      <c r="B182" s="13" t="s">
        <v>14</v>
      </c>
      <c r="C182" s="13" t="s">
        <v>9</v>
      </c>
      <c r="D182" s="14">
        <v>21.0</v>
      </c>
      <c r="E182" s="13" t="s">
        <v>10</v>
      </c>
      <c r="F182" s="13" t="s">
        <v>11</v>
      </c>
      <c r="G182" s="33">
        <f t="shared" si="1"/>
        <v>12</v>
      </c>
      <c r="H182" s="13" t="s">
        <v>38</v>
      </c>
      <c r="I182" s="53" t="str">
        <f t="shared" si="2"/>
        <v>12diciembre</v>
      </c>
      <c r="J182" s="13">
        <f t="shared" si="3"/>
        <v>3</v>
      </c>
      <c r="K182" s="13" t="s">
        <v>16</v>
      </c>
    </row>
    <row r="183" ht="22.5" customHeight="1">
      <c r="A183" s="12">
        <v>45994.0</v>
      </c>
      <c r="B183" s="13" t="s">
        <v>8</v>
      </c>
      <c r="C183" s="13" t="s">
        <v>9</v>
      </c>
      <c r="D183" s="14">
        <v>14.0</v>
      </c>
      <c r="E183" s="13" t="s">
        <v>10</v>
      </c>
      <c r="F183" s="13" t="s">
        <v>15</v>
      </c>
      <c r="G183" s="33">
        <f t="shared" si="1"/>
        <v>12</v>
      </c>
      <c r="H183" s="13" t="s">
        <v>38</v>
      </c>
      <c r="I183" s="53" t="str">
        <f t="shared" si="2"/>
        <v>12diciembre</v>
      </c>
      <c r="J183" s="13">
        <f t="shared" si="3"/>
        <v>4</v>
      </c>
      <c r="K183" s="13" t="s">
        <v>18</v>
      </c>
    </row>
    <row r="184" ht="22.5" customHeight="1">
      <c r="A184" s="12">
        <v>45996.0</v>
      </c>
      <c r="B184" s="13" t="s">
        <v>19</v>
      </c>
      <c r="C184" s="13" t="s">
        <v>9</v>
      </c>
      <c r="D184" s="14">
        <v>7.0</v>
      </c>
      <c r="E184" s="13" t="s">
        <v>10</v>
      </c>
      <c r="F184" s="13" t="s">
        <v>11</v>
      </c>
      <c r="G184" s="33">
        <f t="shared" si="1"/>
        <v>12</v>
      </c>
      <c r="H184" s="13" t="s">
        <v>38</v>
      </c>
      <c r="I184" s="53" t="str">
        <f t="shared" si="2"/>
        <v>12diciembre</v>
      </c>
      <c r="J184" s="13">
        <f t="shared" si="3"/>
        <v>6</v>
      </c>
      <c r="K184" s="13" t="s">
        <v>20</v>
      </c>
    </row>
    <row r="185" ht="22.5" customHeight="1">
      <c r="A185" s="12">
        <v>45998.0</v>
      </c>
      <c r="B185" s="13" t="s">
        <v>17</v>
      </c>
      <c r="C185" s="13" t="s">
        <v>9</v>
      </c>
      <c r="D185" s="14">
        <v>10.0</v>
      </c>
      <c r="E185" s="13" t="s">
        <v>10</v>
      </c>
      <c r="F185" s="13" t="s">
        <v>11</v>
      </c>
      <c r="G185" s="33">
        <f t="shared" si="1"/>
        <v>12</v>
      </c>
      <c r="H185" s="13" t="s">
        <v>38</v>
      </c>
      <c r="I185" s="53" t="str">
        <f t="shared" si="2"/>
        <v>12diciembre</v>
      </c>
      <c r="J185" s="13">
        <f t="shared" si="3"/>
        <v>1</v>
      </c>
      <c r="K185" s="13" t="s">
        <v>13</v>
      </c>
    </row>
    <row r="186" ht="22.5" customHeight="1">
      <c r="A186" s="12">
        <v>46000.0</v>
      </c>
      <c r="B186" s="13" t="s">
        <v>8</v>
      </c>
      <c r="C186" s="13" t="s">
        <v>21</v>
      </c>
      <c r="D186" s="14">
        <v>14.0</v>
      </c>
      <c r="E186" s="13" t="s">
        <v>10</v>
      </c>
      <c r="F186" s="13" t="s">
        <v>15</v>
      </c>
      <c r="G186" s="33">
        <f t="shared" si="1"/>
        <v>12</v>
      </c>
      <c r="H186" s="13" t="s">
        <v>38</v>
      </c>
      <c r="I186" s="53" t="str">
        <f t="shared" si="2"/>
        <v>12diciembre</v>
      </c>
      <c r="J186" s="13">
        <f t="shared" si="3"/>
        <v>3</v>
      </c>
      <c r="K186" s="13" t="s">
        <v>16</v>
      </c>
    </row>
    <row r="187" ht="22.5" customHeight="1">
      <c r="A187" s="12">
        <v>46001.0</v>
      </c>
      <c r="B187" s="13" t="s">
        <v>8</v>
      </c>
      <c r="C187" s="13" t="s">
        <v>9</v>
      </c>
      <c r="D187" s="14">
        <v>14.0</v>
      </c>
      <c r="E187" s="13" t="s">
        <v>10</v>
      </c>
      <c r="F187" s="13" t="s">
        <v>11</v>
      </c>
      <c r="G187" s="33">
        <f t="shared" si="1"/>
        <v>12</v>
      </c>
      <c r="H187" s="13" t="s">
        <v>38</v>
      </c>
      <c r="I187" s="53" t="str">
        <f t="shared" si="2"/>
        <v>12diciembre</v>
      </c>
      <c r="J187" s="13">
        <f t="shared" si="3"/>
        <v>4</v>
      </c>
      <c r="K187" s="13" t="s">
        <v>18</v>
      </c>
    </row>
    <row r="188" ht="22.5" customHeight="1">
      <c r="A188" s="12">
        <v>46003.0</v>
      </c>
      <c r="B188" s="13" t="s">
        <v>23</v>
      </c>
      <c r="C188" s="13" t="s">
        <v>9</v>
      </c>
      <c r="D188" s="14">
        <v>18.0</v>
      </c>
      <c r="E188" s="13" t="s">
        <v>10</v>
      </c>
      <c r="F188" s="13" t="s">
        <v>11</v>
      </c>
      <c r="G188" s="33">
        <f t="shared" si="1"/>
        <v>12</v>
      </c>
      <c r="H188" s="13" t="s">
        <v>38</v>
      </c>
      <c r="I188" s="53" t="str">
        <f t="shared" si="2"/>
        <v>12diciembre</v>
      </c>
      <c r="J188" s="13">
        <f t="shared" si="3"/>
        <v>6</v>
      </c>
      <c r="K188" s="13" t="s">
        <v>20</v>
      </c>
    </row>
    <row r="189" ht="22.5" customHeight="1">
      <c r="A189" s="12">
        <v>46005.0</v>
      </c>
      <c r="B189" s="13" t="s">
        <v>17</v>
      </c>
      <c r="C189" s="13" t="s">
        <v>24</v>
      </c>
      <c r="D189" s="14">
        <v>12.0</v>
      </c>
      <c r="E189" s="13" t="s">
        <v>10</v>
      </c>
      <c r="F189" s="13" t="s">
        <v>15</v>
      </c>
      <c r="G189" s="33">
        <f t="shared" si="1"/>
        <v>12</v>
      </c>
      <c r="H189" s="13" t="s">
        <v>38</v>
      </c>
      <c r="I189" s="53" t="str">
        <f t="shared" si="2"/>
        <v>12diciembre</v>
      </c>
      <c r="J189" s="13">
        <f t="shared" si="3"/>
        <v>1</v>
      </c>
      <c r="K189" s="13" t="s">
        <v>13</v>
      </c>
    </row>
    <row r="190" ht="22.5" customHeight="1">
      <c r="A190" s="12">
        <v>46007.0</v>
      </c>
      <c r="B190" s="13" t="s">
        <v>14</v>
      </c>
      <c r="C190" s="13" t="s">
        <v>9</v>
      </c>
      <c r="D190" s="14">
        <v>23.0</v>
      </c>
      <c r="E190" s="13" t="s">
        <v>10</v>
      </c>
      <c r="F190" s="13" t="s">
        <v>11</v>
      </c>
      <c r="G190" s="33">
        <f t="shared" si="1"/>
        <v>12</v>
      </c>
      <c r="H190" s="13" t="s">
        <v>38</v>
      </c>
      <c r="I190" s="53" t="str">
        <f t="shared" si="2"/>
        <v>12diciembre</v>
      </c>
      <c r="J190" s="13">
        <f t="shared" si="3"/>
        <v>3</v>
      </c>
      <c r="K190" s="13" t="s">
        <v>16</v>
      </c>
    </row>
    <row r="191" ht="22.5" customHeight="1">
      <c r="A191" s="12">
        <v>46008.0</v>
      </c>
      <c r="B191" s="13" t="s">
        <v>8</v>
      </c>
      <c r="C191" s="13" t="s">
        <v>9</v>
      </c>
      <c r="D191" s="14">
        <v>14.0</v>
      </c>
      <c r="E191" s="13" t="s">
        <v>10</v>
      </c>
      <c r="F191" s="13" t="s">
        <v>11</v>
      </c>
      <c r="G191" s="33">
        <f t="shared" si="1"/>
        <v>12</v>
      </c>
      <c r="H191" s="13" t="s">
        <v>38</v>
      </c>
      <c r="I191" s="53" t="str">
        <f t="shared" si="2"/>
        <v>12diciembre</v>
      </c>
      <c r="J191" s="13">
        <f t="shared" si="3"/>
        <v>4</v>
      </c>
      <c r="K191" s="13" t="s">
        <v>18</v>
      </c>
    </row>
    <row r="192" ht="22.5" customHeight="1">
      <c r="A192" s="12">
        <v>46010.0</v>
      </c>
      <c r="B192" s="13" t="s">
        <v>19</v>
      </c>
      <c r="C192" s="13" t="s">
        <v>9</v>
      </c>
      <c r="D192" s="14">
        <v>7.0</v>
      </c>
      <c r="E192" s="13" t="s">
        <v>10</v>
      </c>
      <c r="F192" s="13" t="s">
        <v>15</v>
      </c>
      <c r="G192" s="33">
        <f t="shared" si="1"/>
        <v>12</v>
      </c>
      <c r="H192" s="13" t="s">
        <v>38</v>
      </c>
      <c r="I192" s="53" t="str">
        <f t="shared" si="2"/>
        <v>12diciembre</v>
      </c>
      <c r="J192" s="13">
        <f t="shared" si="3"/>
        <v>6</v>
      </c>
      <c r="K192" s="13" t="s">
        <v>20</v>
      </c>
    </row>
    <row r="193" ht="22.5" customHeight="1">
      <c r="A193" s="12">
        <v>46012.0</v>
      </c>
      <c r="B193" s="13" t="s">
        <v>8</v>
      </c>
      <c r="C193" s="13" t="s">
        <v>9</v>
      </c>
      <c r="D193" s="14">
        <v>21.0</v>
      </c>
      <c r="E193" s="13" t="s">
        <v>10</v>
      </c>
      <c r="F193" s="13" t="s">
        <v>11</v>
      </c>
      <c r="G193" s="33">
        <f t="shared" si="1"/>
        <v>12</v>
      </c>
      <c r="H193" s="13" t="s">
        <v>38</v>
      </c>
      <c r="I193" s="53" t="str">
        <f t="shared" si="2"/>
        <v>12diciembre</v>
      </c>
      <c r="J193" s="13">
        <f t="shared" si="3"/>
        <v>1</v>
      </c>
      <c r="K193" s="13" t="s">
        <v>13</v>
      </c>
    </row>
    <row r="194" ht="22.5" customHeight="1">
      <c r="A194" s="12">
        <v>46014.0</v>
      </c>
      <c r="B194" s="13" t="s">
        <v>17</v>
      </c>
      <c r="C194" s="13" t="s">
        <v>9</v>
      </c>
      <c r="D194" s="14">
        <v>14.0</v>
      </c>
      <c r="E194" s="13" t="s">
        <v>10</v>
      </c>
      <c r="F194" s="13" t="s">
        <v>11</v>
      </c>
      <c r="G194" s="33">
        <f t="shared" si="1"/>
        <v>12</v>
      </c>
      <c r="H194" s="13" t="s">
        <v>38</v>
      </c>
      <c r="I194" s="53" t="str">
        <f t="shared" si="2"/>
        <v>12diciembre</v>
      </c>
      <c r="J194" s="13">
        <f t="shared" si="3"/>
        <v>3</v>
      </c>
      <c r="K194" s="13" t="s">
        <v>16</v>
      </c>
    </row>
    <row r="195" ht="22.5" customHeight="1">
      <c r="A195" s="12">
        <v>46015.0</v>
      </c>
      <c r="B195" s="13" t="s">
        <v>26</v>
      </c>
      <c r="C195" s="13" t="s">
        <v>9</v>
      </c>
      <c r="D195" s="14">
        <v>28.0</v>
      </c>
      <c r="E195" s="13" t="s">
        <v>22</v>
      </c>
      <c r="F195" s="13" t="s">
        <v>15</v>
      </c>
      <c r="G195" s="33">
        <f t="shared" si="1"/>
        <v>12</v>
      </c>
      <c r="H195" s="13" t="s">
        <v>38</v>
      </c>
      <c r="I195" s="53" t="str">
        <f t="shared" si="2"/>
        <v>12diciembre</v>
      </c>
      <c r="J195" s="13">
        <f t="shared" si="3"/>
        <v>4</v>
      </c>
      <c r="K195" s="13" t="s">
        <v>18</v>
      </c>
    </row>
    <row r="196" ht="22.5" customHeight="1">
      <c r="A196" s="12">
        <v>46017.0</v>
      </c>
      <c r="B196" s="13" t="s">
        <v>8</v>
      </c>
      <c r="C196" s="13" t="s">
        <v>9</v>
      </c>
      <c r="D196" s="14">
        <v>14.0</v>
      </c>
      <c r="E196" s="13" t="s">
        <v>10</v>
      </c>
      <c r="F196" s="13" t="s">
        <v>11</v>
      </c>
      <c r="G196" s="33">
        <f t="shared" si="1"/>
        <v>12</v>
      </c>
      <c r="H196" s="13" t="s">
        <v>38</v>
      </c>
      <c r="I196" s="53" t="str">
        <f t="shared" si="2"/>
        <v>12diciembre</v>
      </c>
      <c r="J196" s="13">
        <f t="shared" si="3"/>
        <v>6</v>
      </c>
      <c r="K196" s="13" t="s">
        <v>20</v>
      </c>
    </row>
    <row r="197" ht="22.5" customHeight="1">
      <c r="A197" s="12">
        <v>46019.0</v>
      </c>
      <c r="B197" s="13" t="s">
        <v>8</v>
      </c>
      <c r="C197" s="13" t="s">
        <v>24</v>
      </c>
      <c r="D197" s="14">
        <v>15.0</v>
      </c>
      <c r="E197" s="13" t="s">
        <v>10</v>
      </c>
      <c r="F197" s="13" t="s">
        <v>11</v>
      </c>
      <c r="G197" s="33">
        <f t="shared" si="1"/>
        <v>12</v>
      </c>
      <c r="H197" s="13" t="s">
        <v>38</v>
      </c>
      <c r="I197" s="53" t="str">
        <f t="shared" si="2"/>
        <v>12diciembre</v>
      </c>
      <c r="J197" s="13">
        <f t="shared" si="3"/>
        <v>1</v>
      </c>
      <c r="K197" s="13" t="s">
        <v>13</v>
      </c>
    </row>
    <row r="198" ht="22.5" customHeight="1">
      <c r="A198" s="12">
        <v>46021.0</v>
      </c>
      <c r="B198" s="13" t="s">
        <v>17</v>
      </c>
      <c r="C198" s="13" t="s">
        <v>9</v>
      </c>
      <c r="D198" s="14">
        <v>10.0</v>
      </c>
      <c r="E198" s="13" t="s">
        <v>10</v>
      </c>
      <c r="F198" s="13" t="s">
        <v>15</v>
      </c>
      <c r="G198" s="33">
        <f t="shared" si="1"/>
        <v>12</v>
      </c>
      <c r="H198" s="13" t="s">
        <v>38</v>
      </c>
      <c r="I198" s="53" t="str">
        <f t="shared" si="2"/>
        <v>12diciembre</v>
      </c>
      <c r="J198" s="13">
        <f t="shared" si="3"/>
        <v>3</v>
      </c>
      <c r="K198" s="13" t="s">
        <v>16</v>
      </c>
    </row>
    <row r="199" ht="22.5" customHeight="1">
      <c r="A199" s="12">
        <v>45660.0</v>
      </c>
      <c r="B199" s="13" t="s">
        <v>14</v>
      </c>
      <c r="C199" s="13" t="s">
        <v>9</v>
      </c>
      <c r="D199" s="14">
        <v>22.0</v>
      </c>
      <c r="E199" s="13" t="s">
        <v>10</v>
      </c>
      <c r="F199" s="13" t="s">
        <v>11</v>
      </c>
      <c r="G199" s="33">
        <f t="shared" si="1"/>
        <v>1</v>
      </c>
      <c r="H199" s="13" t="s">
        <v>12</v>
      </c>
      <c r="I199" s="53" t="str">
        <f t="shared" si="2"/>
        <v>1enero</v>
      </c>
      <c r="J199" s="13">
        <f t="shared" si="3"/>
        <v>6</v>
      </c>
      <c r="K199" s="13" t="s">
        <v>20</v>
      </c>
    </row>
    <row r="200" ht="22.5" customHeight="1">
      <c r="A200" s="12">
        <v>45663.0</v>
      </c>
      <c r="B200" s="13" t="s">
        <v>8</v>
      </c>
      <c r="C200" s="13" t="s">
        <v>9</v>
      </c>
      <c r="D200" s="14">
        <v>14.0</v>
      </c>
      <c r="E200" s="13" t="s">
        <v>10</v>
      </c>
      <c r="F200" s="13" t="s">
        <v>11</v>
      </c>
      <c r="G200" s="33">
        <f t="shared" si="1"/>
        <v>1</v>
      </c>
      <c r="H200" s="13" t="s">
        <v>12</v>
      </c>
      <c r="I200" s="53" t="str">
        <f t="shared" si="2"/>
        <v>1enero</v>
      </c>
      <c r="J200" s="13">
        <f t="shared" si="3"/>
        <v>2</v>
      </c>
      <c r="K200" s="13" t="s">
        <v>39</v>
      </c>
    </row>
    <row r="201" ht="22.5" customHeight="1">
      <c r="A201" s="12">
        <v>45666.0</v>
      </c>
      <c r="B201" s="13" t="s">
        <v>19</v>
      </c>
      <c r="C201" s="13" t="s">
        <v>9</v>
      </c>
      <c r="D201" s="14">
        <v>7.0</v>
      </c>
      <c r="E201" s="13" t="s">
        <v>10</v>
      </c>
      <c r="F201" s="13" t="s">
        <v>15</v>
      </c>
      <c r="G201" s="33">
        <f t="shared" si="1"/>
        <v>1</v>
      </c>
      <c r="H201" s="13" t="s">
        <v>12</v>
      </c>
      <c r="I201" s="53" t="str">
        <f t="shared" si="2"/>
        <v>1enero</v>
      </c>
      <c r="J201" s="13">
        <f t="shared" si="3"/>
        <v>5</v>
      </c>
      <c r="K201" s="13" t="s">
        <v>33</v>
      </c>
    </row>
    <row r="202" ht="22.5" customHeight="1">
      <c r="A202" s="12">
        <v>45668.0</v>
      </c>
      <c r="B202" s="13" t="s">
        <v>17</v>
      </c>
      <c r="C202" s="13" t="s">
        <v>9</v>
      </c>
      <c r="D202" s="14">
        <v>9.0</v>
      </c>
      <c r="E202" s="13" t="s">
        <v>10</v>
      </c>
      <c r="F202" s="13" t="s">
        <v>11</v>
      </c>
      <c r="G202" s="33">
        <f t="shared" si="1"/>
        <v>1</v>
      </c>
      <c r="H202" s="13" t="s">
        <v>12</v>
      </c>
      <c r="I202" s="53" t="str">
        <f t="shared" si="2"/>
        <v>1enero</v>
      </c>
      <c r="J202" s="13">
        <f t="shared" si="3"/>
        <v>7</v>
      </c>
      <c r="K202" s="13" t="s">
        <v>40</v>
      </c>
    </row>
    <row r="203" ht="22.5" customHeight="1">
      <c r="A203" s="12">
        <v>45670.0</v>
      </c>
      <c r="B203" s="13" t="s">
        <v>8</v>
      </c>
      <c r="C203" s="13" t="s">
        <v>21</v>
      </c>
      <c r="D203" s="14">
        <v>14.0</v>
      </c>
      <c r="E203" s="13" t="s">
        <v>10</v>
      </c>
      <c r="F203" s="13" t="s">
        <v>11</v>
      </c>
      <c r="G203" s="33">
        <f t="shared" si="1"/>
        <v>1</v>
      </c>
      <c r="H203" s="13" t="s">
        <v>12</v>
      </c>
      <c r="I203" s="53" t="str">
        <f t="shared" si="2"/>
        <v>1enero</v>
      </c>
      <c r="J203" s="13">
        <f t="shared" si="3"/>
        <v>2</v>
      </c>
      <c r="K203" s="13" t="s">
        <v>39</v>
      </c>
    </row>
    <row r="204" ht="22.5" customHeight="1">
      <c r="A204" s="12">
        <v>45673.0</v>
      </c>
      <c r="B204" s="13" t="s">
        <v>23</v>
      </c>
      <c r="C204" s="13" t="s">
        <v>9</v>
      </c>
      <c r="D204" s="14">
        <v>20.0</v>
      </c>
      <c r="E204" s="13" t="s">
        <v>10</v>
      </c>
      <c r="F204" s="13" t="s">
        <v>15</v>
      </c>
      <c r="G204" s="33">
        <f t="shared" si="1"/>
        <v>1</v>
      </c>
      <c r="H204" s="13" t="s">
        <v>12</v>
      </c>
      <c r="I204" s="53" t="str">
        <f t="shared" si="2"/>
        <v>1enero</v>
      </c>
      <c r="J204" s="13">
        <f t="shared" si="3"/>
        <v>5</v>
      </c>
      <c r="K204" s="13" t="s">
        <v>33</v>
      </c>
    </row>
    <row r="205" ht="22.5" customHeight="1">
      <c r="A205" s="12">
        <v>45675.0</v>
      </c>
      <c r="B205" s="13" t="s">
        <v>17</v>
      </c>
      <c r="C205" s="13" t="s">
        <v>24</v>
      </c>
      <c r="D205" s="14">
        <v>11.0</v>
      </c>
      <c r="E205" s="13" t="s">
        <v>10</v>
      </c>
      <c r="F205" s="13" t="s">
        <v>11</v>
      </c>
      <c r="G205" s="33">
        <f t="shared" si="1"/>
        <v>1</v>
      </c>
      <c r="H205" s="13" t="s">
        <v>12</v>
      </c>
      <c r="I205" s="53" t="str">
        <f t="shared" si="2"/>
        <v>1enero</v>
      </c>
      <c r="J205" s="13">
        <f t="shared" si="3"/>
        <v>7</v>
      </c>
      <c r="K205" s="13" t="s">
        <v>40</v>
      </c>
    </row>
    <row r="206" ht="22.5" customHeight="1">
      <c r="A206" s="12">
        <v>45677.0</v>
      </c>
      <c r="B206" s="13" t="s">
        <v>8</v>
      </c>
      <c r="C206" s="13" t="s">
        <v>9</v>
      </c>
      <c r="D206" s="14">
        <v>14.0</v>
      </c>
      <c r="E206" s="13" t="s">
        <v>10</v>
      </c>
      <c r="F206" s="13" t="s">
        <v>11</v>
      </c>
      <c r="G206" s="33">
        <f t="shared" si="1"/>
        <v>1</v>
      </c>
      <c r="H206" s="13" t="s">
        <v>12</v>
      </c>
      <c r="I206" s="53" t="str">
        <f t="shared" si="2"/>
        <v>1enero</v>
      </c>
      <c r="J206" s="13">
        <f t="shared" si="3"/>
        <v>2</v>
      </c>
      <c r="K206" s="13" t="s">
        <v>39</v>
      </c>
    </row>
    <row r="207" ht="22.5" customHeight="1">
      <c r="A207" s="12">
        <v>45680.0</v>
      </c>
      <c r="B207" s="13" t="s">
        <v>14</v>
      </c>
      <c r="C207" s="13" t="s">
        <v>9</v>
      </c>
      <c r="D207" s="14">
        <v>24.0</v>
      </c>
      <c r="E207" s="13" t="s">
        <v>10</v>
      </c>
      <c r="F207" s="13" t="s">
        <v>15</v>
      </c>
      <c r="G207" s="33">
        <f t="shared" si="1"/>
        <v>1</v>
      </c>
      <c r="H207" s="13" t="s">
        <v>12</v>
      </c>
      <c r="I207" s="53" t="str">
        <f t="shared" si="2"/>
        <v>1enero</v>
      </c>
      <c r="J207" s="13">
        <f t="shared" si="3"/>
        <v>5</v>
      </c>
      <c r="K207" s="13" t="s">
        <v>33</v>
      </c>
    </row>
    <row r="208" ht="22.5" customHeight="1">
      <c r="A208" s="12">
        <v>45682.0</v>
      </c>
      <c r="B208" s="13" t="s">
        <v>19</v>
      </c>
      <c r="C208" s="13" t="s">
        <v>9</v>
      </c>
      <c r="D208" s="14">
        <v>7.0</v>
      </c>
      <c r="E208" s="13" t="s">
        <v>10</v>
      </c>
      <c r="F208" s="13" t="s">
        <v>11</v>
      </c>
      <c r="G208" s="33">
        <f t="shared" si="1"/>
        <v>1</v>
      </c>
      <c r="H208" s="13" t="s">
        <v>12</v>
      </c>
      <c r="I208" s="53" t="str">
        <f t="shared" si="2"/>
        <v>1enero</v>
      </c>
      <c r="J208" s="13">
        <f t="shared" si="3"/>
        <v>7</v>
      </c>
      <c r="K208" s="13" t="s">
        <v>40</v>
      </c>
    </row>
    <row r="209" ht="22.5" customHeight="1">
      <c r="A209" s="12">
        <v>45684.0</v>
      </c>
      <c r="B209" s="13" t="s">
        <v>8</v>
      </c>
      <c r="C209" s="13" t="s">
        <v>9</v>
      </c>
      <c r="D209" s="14">
        <v>14.0</v>
      </c>
      <c r="E209" s="13" t="s">
        <v>10</v>
      </c>
      <c r="F209" s="13" t="s">
        <v>11</v>
      </c>
      <c r="G209" s="33">
        <f t="shared" si="1"/>
        <v>1</v>
      </c>
      <c r="H209" s="13" t="s">
        <v>12</v>
      </c>
      <c r="I209" s="53" t="str">
        <f t="shared" si="2"/>
        <v>1enero</v>
      </c>
      <c r="J209" s="13">
        <f t="shared" si="3"/>
        <v>2</v>
      </c>
      <c r="K209" s="13" t="s">
        <v>39</v>
      </c>
    </row>
    <row r="210" ht="22.5" customHeight="1">
      <c r="A210" s="12">
        <v>45687.0</v>
      </c>
      <c r="B210" s="13" t="s">
        <v>26</v>
      </c>
      <c r="C210" s="13" t="s">
        <v>21</v>
      </c>
      <c r="D210" s="14">
        <v>27.0</v>
      </c>
      <c r="E210" s="13" t="s">
        <v>22</v>
      </c>
      <c r="F210" s="13" t="s">
        <v>15</v>
      </c>
      <c r="G210" s="33">
        <f t="shared" si="1"/>
        <v>1</v>
      </c>
      <c r="H210" s="13" t="s">
        <v>12</v>
      </c>
      <c r="I210" s="53" t="str">
        <f t="shared" si="2"/>
        <v>1enero</v>
      </c>
      <c r="J210" s="13">
        <f t="shared" si="3"/>
        <v>5</v>
      </c>
      <c r="K210" s="13" t="s">
        <v>33</v>
      </c>
    </row>
    <row r="211" ht="22.5" customHeight="1">
      <c r="A211" s="12">
        <v>45689.0</v>
      </c>
      <c r="B211" s="13" t="s">
        <v>17</v>
      </c>
      <c r="C211" s="13" t="s">
        <v>9</v>
      </c>
      <c r="D211" s="14">
        <v>10.0</v>
      </c>
      <c r="E211" s="13" t="s">
        <v>10</v>
      </c>
      <c r="F211" s="13" t="s">
        <v>11</v>
      </c>
      <c r="G211" s="33">
        <f t="shared" si="1"/>
        <v>2</v>
      </c>
      <c r="H211" s="13" t="s">
        <v>27</v>
      </c>
      <c r="I211" s="53" t="str">
        <f t="shared" si="2"/>
        <v>2febrero</v>
      </c>
      <c r="J211" s="13">
        <f t="shared" si="3"/>
        <v>7</v>
      </c>
      <c r="K211" s="13" t="s">
        <v>40</v>
      </c>
    </row>
    <row r="212" ht="22.5" customHeight="1">
      <c r="A212" s="12">
        <v>45691.0</v>
      </c>
      <c r="B212" s="13" t="s">
        <v>8</v>
      </c>
      <c r="C212" s="13" t="s">
        <v>9</v>
      </c>
      <c r="D212" s="14">
        <v>14.0</v>
      </c>
      <c r="E212" s="13" t="s">
        <v>10</v>
      </c>
      <c r="F212" s="13" t="s">
        <v>11</v>
      </c>
      <c r="G212" s="33">
        <f t="shared" si="1"/>
        <v>2</v>
      </c>
      <c r="H212" s="13" t="s">
        <v>27</v>
      </c>
      <c r="I212" s="53" t="str">
        <f t="shared" si="2"/>
        <v>2febrero</v>
      </c>
      <c r="J212" s="13">
        <f t="shared" si="3"/>
        <v>2</v>
      </c>
      <c r="K212" s="13" t="s">
        <v>39</v>
      </c>
    </row>
    <row r="213" ht="22.5" customHeight="1">
      <c r="A213" s="12">
        <v>45694.0</v>
      </c>
      <c r="B213" s="13" t="s">
        <v>14</v>
      </c>
      <c r="C213" s="13" t="s">
        <v>24</v>
      </c>
      <c r="D213" s="14">
        <v>21.0</v>
      </c>
      <c r="E213" s="13" t="s">
        <v>10</v>
      </c>
      <c r="F213" s="13" t="s">
        <v>15</v>
      </c>
      <c r="G213" s="33">
        <f t="shared" si="1"/>
        <v>2</v>
      </c>
      <c r="H213" s="13" t="s">
        <v>27</v>
      </c>
      <c r="I213" s="53" t="str">
        <f t="shared" si="2"/>
        <v>2febrero</v>
      </c>
      <c r="J213" s="13">
        <f t="shared" si="3"/>
        <v>5</v>
      </c>
      <c r="K213" s="13" t="s">
        <v>33</v>
      </c>
    </row>
    <row r="214" ht="22.5" customHeight="1">
      <c r="A214" s="12">
        <v>45696.0</v>
      </c>
      <c r="B214" s="13" t="s">
        <v>19</v>
      </c>
      <c r="C214" s="13" t="s">
        <v>9</v>
      </c>
      <c r="D214" s="14">
        <v>7.0</v>
      </c>
      <c r="E214" s="13" t="s">
        <v>10</v>
      </c>
      <c r="F214" s="13" t="s">
        <v>11</v>
      </c>
      <c r="G214" s="33">
        <f t="shared" si="1"/>
        <v>2</v>
      </c>
      <c r="H214" s="13" t="s">
        <v>27</v>
      </c>
      <c r="I214" s="53" t="str">
        <f t="shared" si="2"/>
        <v>2febrero</v>
      </c>
      <c r="J214" s="13">
        <f t="shared" si="3"/>
        <v>7</v>
      </c>
      <c r="K214" s="13" t="s">
        <v>40</v>
      </c>
    </row>
    <row r="215" ht="22.5" customHeight="1">
      <c r="A215" s="12">
        <v>45698.0</v>
      </c>
      <c r="B215" s="13" t="s">
        <v>8</v>
      </c>
      <c r="C215" s="13" t="s">
        <v>9</v>
      </c>
      <c r="D215" s="14">
        <v>14.0</v>
      </c>
      <c r="E215" s="13" t="s">
        <v>10</v>
      </c>
      <c r="F215" s="13" t="s">
        <v>11</v>
      </c>
      <c r="G215" s="33">
        <f t="shared" si="1"/>
        <v>2</v>
      </c>
      <c r="H215" s="13" t="s">
        <v>27</v>
      </c>
      <c r="I215" s="53" t="str">
        <f t="shared" si="2"/>
        <v>2febrero</v>
      </c>
      <c r="J215" s="13">
        <f t="shared" si="3"/>
        <v>2</v>
      </c>
      <c r="K215" s="13" t="s">
        <v>39</v>
      </c>
    </row>
    <row r="216" ht="22.5" customHeight="1">
      <c r="A216" s="12">
        <v>45701.0</v>
      </c>
      <c r="B216" s="13" t="s">
        <v>17</v>
      </c>
      <c r="C216" s="13" t="s">
        <v>9</v>
      </c>
      <c r="D216" s="14">
        <v>12.0</v>
      </c>
      <c r="E216" s="13" t="s">
        <v>10</v>
      </c>
      <c r="F216" s="13" t="s">
        <v>15</v>
      </c>
      <c r="G216" s="33">
        <f t="shared" si="1"/>
        <v>2</v>
      </c>
      <c r="H216" s="13" t="s">
        <v>27</v>
      </c>
      <c r="I216" s="53" t="str">
        <f t="shared" si="2"/>
        <v>2febrero</v>
      </c>
      <c r="J216" s="13">
        <f t="shared" si="3"/>
        <v>5</v>
      </c>
      <c r="K216" s="13" t="s">
        <v>33</v>
      </c>
    </row>
    <row r="217" ht="22.5" customHeight="1">
      <c r="A217" s="12">
        <v>45703.0</v>
      </c>
      <c r="B217" s="13" t="s">
        <v>8</v>
      </c>
      <c r="C217" s="13" t="s">
        <v>21</v>
      </c>
      <c r="D217" s="14">
        <v>15.0</v>
      </c>
      <c r="E217" s="13" t="s">
        <v>10</v>
      </c>
      <c r="F217" s="13" t="s">
        <v>11</v>
      </c>
      <c r="G217" s="33">
        <f t="shared" si="1"/>
        <v>2</v>
      </c>
      <c r="H217" s="13" t="s">
        <v>27</v>
      </c>
      <c r="I217" s="53" t="str">
        <f t="shared" si="2"/>
        <v>2febrero</v>
      </c>
      <c r="J217" s="13">
        <f t="shared" si="3"/>
        <v>7</v>
      </c>
      <c r="K217" s="13" t="s">
        <v>40</v>
      </c>
    </row>
    <row r="218" ht="22.5" customHeight="1">
      <c r="A218" s="12">
        <v>45705.0</v>
      </c>
      <c r="B218" s="13" t="s">
        <v>23</v>
      </c>
      <c r="C218" s="13" t="s">
        <v>9</v>
      </c>
      <c r="D218" s="14">
        <v>19.0</v>
      </c>
      <c r="E218" s="13" t="s">
        <v>10</v>
      </c>
      <c r="F218" s="13" t="s">
        <v>11</v>
      </c>
      <c r="G218" s="33">
        <f t="shared" si="1"/>
        <v>2</v>
      </c>
      <c r="H218" s="13" t="s">
        <v>27</v>
      </c>
      <c r="I218" s="53" t="str">
        <f t="shared" si="2"/>
        <v>2febrero</v>
      </c>
      <c r="J218" s="13">
        <f t="shared" si="3"/>
        <v>2</v>
      </c>
      <c r="K218" s="13" t="s">
        <v>39</v>
      </c>
    </row>
    <row r="219" ht="22.5" customHeight="1">
      <c r="A219" s="12">
        <v>45708.0</v>
      </c>
      <c r="B219" s="13" t="s">
        <v>14</v>
      </c>
      <c r="C219" s="13" t="s">
        <v>9</v>
      </c>
      <c r="D219" s="14">
        <v>22.0</v>
      </c>
      <c r="E219" s="13" t="s">
        <v>10</v>
      </c>
      <c r="F219" s="13" t="s">
        <v>15</v>
      </c>
      <c r="G219" s="33">
        <f t="shared" si="1"/>
        <v>2</v>
      </c>
      <c r="H219" s="13" t="s">
        <v>27</v>
      </c>
      <c r="I219" s="53" t="str">
        <f t="shared" si="2"/>
        <v>2febrero</v>
      </c>
      <c r="J219" s="13">
        <f t="shared" si="3"/>
        <v>5</v>
      </c>
      <c r="K219" s="13" t="s">
        <v>33</v>
      </c>
    </row>
    <row r="220" ht="22.5" customHeight="1">
      <c r="A220" s="12">
        <v>45710.0</v>
      </c>
      <c r="B220" s="13" t="s">
        <v>8</v>
      </c>
      <c r="C220" s="13" t="s">
        <v>9</v>
      </c>
      <c r="D220" s="14">
        <v>14.0</v>
      </c>
      <c r="E220" s="13" t="s">
        <v>10</v>
      </c>
      <c r="F220" s="13" t="s">
        <v>11</v>
      </c>
      <c r="G220" s="33">
        <f t="shared" si="1"/>
        <v>2</v>
      </c>
      <c r="H220" s="13" t="s">
        <v>27</v>
      </c>
      <c r="I220" s="53" t="str">
        <f t="shared" si="2"/>
        <v>2febrero</v>
      </c>
      <c r="J220" s="13">
        <f t="shared" si="3"/>
        <v>7</v>
      </c>
      <c r="K220" s="13" t="s">
        <v>40</v>
      </c>
    </row>
    <row r="221" ht="22.5" customHeight="1">
      <c r="A221" s="12">
        <v>45712.0</v>
      </c>
      <c r="B221" s="13" t="s">
        <v>19</v>
      </c>
      <c r="C221" s="13" t="s">
        <v>9</v>
      </c>
      <c r="D221" s="14">
        <v>7.0</v>
      </c>
      <c r="E221" s="13" t="s">
        <v>10</v>
      </c>
      <c r="F221" s="13" t="s">
        <v>11</v>
      </c>
      <c r="G221" s="33">
        <f t="shared" si="1"/>
        <v>2</v>
      </c>
      <c r="H221" s="13" t="s">
        <v>27</v>
      </c>
      <c r="I221" s="53" t="str">
        <f t="shared" si="2"/>
        <v>2febrero</v>
      </c>
      <c r="J221" s="13">
        <f t="shared" si="3"/>
        <v>2</v>
      </c>
      <c r="K221" s="13" t="s">
        <v>39</v>
      </c>
    </row>
    <row r="222" ht="22.5" customHeight="1">
      <c r="A222" s="12">
        <v>45715.0</v>
      </c>
      <c r="B222" s="13" t="s">
        <v>17</v>
      </c>
      <c r="C222" s="13" t="s">
        <v>24</v>
      </c>
      <c r="D222" s="14">
        <v>10.0</v>
      </c>
      <c r="E222" s="13" t="s">
        <v>10</v>
      </c>
      <c r="F222" s="13" t="s">
        <v>15</v>
      </c>
      <c r="G222" s="33">
        <f t="shared" si="1"/>
        <v>2</v>
      </c>
      <c r="H222" s="13" t="s">
        <v>27</v>
      </c>
      <c r="I222" s="53" t="str">
        <f t="shared" si="2"/>
        <v>2febrero</v>
      </c>
      <c r="J222" s="13">
        <f t="shared" si="3"/>
        <v>5</v>
      </c>
      <c r="K222" s="13" t="s">
        <v>33</v>
      </c>
    </row>
    <row r="223" ht="22.5" customHeight="1">
      <c r="A223" s="12">
        <v>45717.0</v>
      </c>
      <c r="B223" s="13" t="s">
        <v>8</v>
      </c>
      <c r="C223" s="13" t="s">
        <v>9</v>
      </c>
      <c r="D223" s="14">
        <v>14.0</v>
      </c>
      <c r="E223" s="13" t="s">
        <v>10</v>
      </c>
      <c r="F223" s="13" t="s">
        <v>11</v>
      </c>
      <c r="G223" s="33">
        <f t="shared" si="1"/>
        <v>3</v>
      </c>
      <c r="H223" s="13" t="s">
        <v>28</v>
      </c>
      <c r="I223" s="53" t="str">
        <f t="shared" si="2"/>
        <v>3marzo</v>
      </c>
      <c r="J223" s="13">
        <f t="shared" si="3"/>
        <v>7</v>
      </c>
      <c r="K223" s="13" t="s">
        <v>40</v>
      </c>
    </row>
    <row r="224" ht="22.5" customHeight="1">
      <c r="A224" s="12">
        <v>45719.0</v>
      </c>
      <c r="B224" s="13" t="s">
        <v>14</v>
      </c>
      <c r="C224" s="13" t="s">
        <v>9</v>
      </c>
      <c r="D224" s="14">
        <v>23.0</v>
      </c>
      <c r="E224" s="13" t="s">
        <v>10</v>
      </c>
      <c r="F224" s="13" t="s">
        <v>11</v>
      </c>
      <c r="G224" s="33">
        <f t="shared" si="1"/>
        <v>3</v>
      </c>
      <c r="H224" s="13" t="s">
        <v>28</v>
      </c>
      <c r="I224" s="53" t="str">
        <f t="shared" si="2"/>
        <v>3marzo</v>
      </c>
      <c r="J224" s="13">
        <f t="shared" si="3"/>
        <v>2</v>
      </c>
      <c r="K224" s="13" t="s">
        <v>39</v>
      </c>
    </row>
    <row r="225" ht="22.5" customHeight="1">
      <c r="A225" s="12">
        <v>45722.0</v>
      </c>
      <c r="B225" s="13" t="s">
        <v>8</v>
      </c>
      <c r="C225" s="13" t="s">
        <v>9</v>
      </c>
      <c r="D225" s="14">
        <v>14.0</v>
      </c>
      <c r="E225" s="13" t="s">
        <v>10</v>
      </c>
      <c r="F225" s="13" t="s">
        <v>15</v>
      </c>
      <c r="G225" s="33">
        <f t="shared" si="1"/>
        <v>3</v>
      </c>
      <c r="H225" s="13" t="s">
        <v>28</v>
      </c>
      <c r="I225" s="53" t="str">
        <f t="shared" si="2"/>
        <v>3marzo</v>
      </c>
      <c r="J225" s="13">
        <f t="shared" si="3"/>
        <v>5</v>
      </c>
      <c r="K225" s="13" t="s">
        <v>33</v>
      </c>
    </row>
    <row r="226" ht="22.5" customHeight="1">
      <c r="A226" s="12">
        <v>45724.0</v>
      </c>
      <c r="B226" s="13" t="s">
        <v>19</v>
      </c>
      <c r="C226" s="13" t="s">
        <v>9</v>
      </c>
      <c r="D226" s="14">
        <v>7.0</v>
      </c>
      <c r="E226" s="13" t="s">
        <v>10</v>
      </c>
      <c r="F226" s="13" t="s">
        <v>11</v>
      </c>
      <c r="G226" s="33">
        <f t="shared" si="1"/>
        <v>3</v>
      </c>
      <c r="H226" s="13" t="s">
        <v>28</v>
      </c>
      <c r="I226" s="53" t="str">
        <f t="shared" si="2"/>
        <v>3marzo</v>
      </c>
      <c r="J226" s="13">
        <f t="shared" si="3"/>
        <v>7</v>
      </c>
      <c r="K226" s="13" t="s">
        <v>40</v>
      </c>
    </row>
    <row r="227" ht="22.5" customHeight="1">
      <c r="A227" s="12">
        <v>45726.0</v>
      </c>
      <c r="B227" s="13" t="s">
        <v>17</v>
      </c>
      <c r="C227" s="13" t="s">
        <v>9</v>
      </c>
      <c r="D227" s="14">
        <v>11.0</v>
      </c>
      <c r="E227" s="13" t="s">
        <v>10</v>
      </c>
      <c r="F227" s="13" t="s">
        <v>11</v>
      </c>
      <c r="G227" s="33">
        <f t="shared" si="1"/>
        <v>3</v>
      </c>
      <c r="H227" s="13" t="s">
        <v>28</v>
      </c>
      <c r="I227" s="53" t="str">
        <f t="shared" si="2"/>
        <v>3marzo</v>
      </c>
      <c r="J227" s="13">
        <f t="shared" si="3"/>
        <v>2</v>
      </c>
      <c r="K227" s="13" t="s">
        <v>39</v>
      </c>
    </row>
    <row r="228" ht="22.5" customHeight="1">
      <c r="A228" s="12">
        <v>45729.0</v>
      </c>
      <c r="B228" s="13" t="s">
        <v>26</v>
      </c>
      <c r="C228" s="13" t="s">
        <v>9</v>
      </c>
      <c r="D228" s="14">
        <v>25.0</v>
      </c>
      <c r="E228" s="13" t="s">
        <v>10</v>
      </c>
      <c r="F228" s="13" t="s">
        <v>15</v>
      </c>
      <c r="G228" s="33">
        <f t="shared" si="1"/>
        <v>3</v>
      </c>
      <c r="H228" s="13" t="s">
        <v>28</v>
      </c>
      <c r="I228" s="53" t="str">
        <f t="shared" si="2"/>
        <v>3marzo</v>
      </c>
      <c r="J228" s="13">
        <f t="shared" si="3"/>
        <v>5</v>
      </c>
      <c r="K228" s="13" t="s">
        <v>33</v>
      </c>
    </row>
    <row r="229" ht="22.5" customHeight="1">
      <c r="A229" s="12">
        <v>45731.0</v>
      </c>
      <c r="B229" s="13" t="s">
        <v>8</v>
      </c>
      <c r="C229" s="13" t="s">
        <v>21</v>
      </c>
      <c r="D229" s="14">
        <v>14.0</v>
      </c>
      <c r="E229" s="13" t="s">
        <v>10</v>
      </c>
      <c r="F229" s="13" t="s">
        <v>11</v>
      </c>
      <c r="G229" s="33">
        <f t="shared" si="1"/>
        <v>3</v>
      </c>
      <c r="H229" s="13" t="s">
        <v>28</v>
      </c>
      <c r="I229" s="53" t="str">
        <f t="shared" si="2"/>
        <v>3marzo</v>
      </c>
      <c r="J229" s="13">
        <f t="shared" si="3"/>
        <v>7</v>
      </c>
      <c r="K229" s="13" t="s">
        <v>40</v>
      </c>
    </row>
    <row r="230" ht="22.5" customHeight="1">
      <c r="A230" s="12">
        <v>45733.0</v>
      </c>
      <c r="B230" s="13" t="s">
        <v>8</v>
      </c>
      <c r="C230" s="13" t="s">
        <v>24</v>
      </c>
      <c r="D230" s="14">
        <v>16.0</v>
      </c>
      <c r="E230" s="13" t="s">
        <v>22</v>
      </c>
      <c r="F230" s="13" t="s">
        <v>11</v>
      </c>
      <c r="G230" s="33">
        <f t="shared" si="1"/>
        <v>3</v>
      </c>
      <c r="H230" s="13" t="s">
        <v>28</v>
      </c>
      <c r="I230" s="53" t="str">
        <f t="shared" si="2"/>
        <v>3marzo</v>
      </c>
      <c r="J230" s="13">
        <f t="shared" si="3"/>
        <v>2</v>
      </c>
      <c r="K230" s="13" t="s">
        <v>39</v>
      </c>
    </row>
    <row r="231" ht="22.5" customHeight="1">
      <c r="A231" s="12">
        <v>45736.0</v>
      </c>
      <c r="B231" s="13" t="s">
        <v>23</v>
      </c>
      <c r="C231" s="13" t="s">
        <v>9</v>
      </c>
      <c r="D231" s="14">
        <v>18.0</v>
      </c>
      <c r="E231" s="13" t="s">
        <v>10</v>
      </c>
      <c r="F231" s="13" t="s">
        <v>15</v>
      </c>
      <c r="G231" s="33">
        <f t="shared" si="1"/>
        <v>3</v>
      </c>
      <c r="H231" s="13" t="s">
        <v>28</v>
      </c>
      <c r="I231" s="53" t="str">
        <f t="shared" si="2"/>
        <v>3marzo</v>
      </c>
      <c r="J231" s="13">
        <f t="shared" si="3"/>
        <v>5</v>
      </c>
      <c r="K231" s="13" t="s">
        <v>33</v>
      </c>
    </row>
    <row r="232" ht="22.5" customHeight="1">
      <c r="A232" s="12">
        <v>45738.0</v>
      </c>
      <c r="B232" s="13" t="s">
        <v>17</v>
      </c>
      <c r="C232" s="13" t="s">
        <v>9</v>
      </c>
      <c r="D232" s="14">
        <v>9.0</v>
      </c>
      <c r="E232" s="13" t="s">
        <v>10</v>
      </c>
      <c r="F232" s="13" t="s">
        <v>11</v>
      </c>
      <c r="G232" s="33">
        <f t="shared" si="1"/>
        <v>3</v>
      </c>
      <c r="H232" s="13" t="s">
        <v>28</v>
      </c>
      <c r="I232" s="53" t="str">
        <f t="shared" si="2"/>
        <v>3marzo</v>
      </c>
      <c r="J232" s="13">
        <f t="shared" si="3"/>
        <v>7</v>
      </c>
      <c r="K232" s="13" t="s">
        <v>40</v>
      </c>
    </row>
    <row r="233" ht="22.5" customHeight="1">
      <c r="A233" s="12">
        <v>45740.0</v>
      </c>
      <c r="B233" s="13" t="s">
        <v>14</v>
      </c>
      <c r="C233" s="13" t="s">
        <v>9</v>
      </c>
      <c r="D233" s="14">
        <v>21.0</v>
      </c>
      <c r="E233" s="13" t="s">
        <v>10</v>
      </c>
      <c r="F233" s="13" t="s">
        <v>11</v>
      </c>
      <c r="G233" s="33">
        <f t="shared" si="1"/>
        <v>3</v>
      </c>
      <c r="H233" s="13" t="s">
        <v>28</v>
      </c>
      <c r="I233" s="53" t="str">
        <f t="shared" si="2"/>
        <v>3marzo</v>
      </c>
      <c r="J233" s="13">
        <f t="shared" si="3"/>
        <v>2</v>
      </c>
      <c r="K233" s="13" t="s">
        <v>39</v>
      </c>
    </row>
    <row r="234" ht="22.5" customHeight="1">
      <c r="A234" s="12">
        <v>45743.0</v>
      </c>
      <c r="B234" s="13" t="s">
        <v>8</v>
      </c>
      <c r="C234" s="13" t="s">
        <v>9</v>
      </c>
      <c r="D234" s="14">
        <v>14.0</v>
      </c>
      <c r="E234" s="13" t="s">
        <v>10</v>
      </c>
      <c r="F234" s="13" t="s">
        <v>15</v>
      </c>
      <c r="G234" s="33">
        <f t="shared" si="1"/>
        <v>3</v>
      </c>
      <c r="H234" s="13" t="s">
        <v>28</v>
      </c>
      <c r="I234" s="53" t="str">
        <f t="shared" si="2"/>
        <v>3marzo</v>
      </c>
      <c r="J234" s="13">
        <f t="shared" si="3"/>
        <v>5</v>
      </c>
      <c r="K234" s="13" t="s">
        <v>33</v>
      </c>
    </row>
    <row r="235" ht="22.5" customHeight="1">
      <c r="A235" s="12">
        <v>45745.0</v>
      </c>
      <c r="B235" s="13" t="s">
        <v>19</v>
      </c>
      <c r="C235" s="13" t="s">
        <v>9</v>
      </c>
      <c r="D235" s="14">
        <v>7.0</v>
      </c>
      <c r="E235" s="13" t="s">
        <v>10</v>
      </c>
      <c r="F235" s="13" t="s">
        <v>11</v>
      </c>
      <c r="G235" s="33">
        <f t="shared" si="1"/>
        <v>3</v>
      </c>
      <c r="H235" s="13" t="s">
        <v>28</v>
      </c>
      <c r="I235" s="53" t="str">
        <f t="shared" si="2"/>
        <v>3marzo</v>
      </c>
      <c r="J235" s="13">
        <f t="shared" si="3"/>
        <v>7</v>
      </c>
      <c r="K235" s="13" t="s">
        <v>40</v>
      </c>
    </row>
    <row r="236" ht="22.5" customHeight="1">
      <c r="A236" s="12">
        <v>45747.0</v>
      </c>
      <c r="B236" s="13" t="s">
        <v>8</v>
      </c>
      <c r="C236" s="13" t="s">
        <v>9</v>
      </c>
      <c r="D236" s="14">
        <v>14.0</v>
      </c>
      <c r="E236" s="13" t="s">
        <v>10</v>
      </c>
      <c r="F236" s="13" t="s">
        <v>11</v>
      </c>
      <c r="G236" s="33">
        <f t="shared" si="1"/>
        <v>3</v>
      </c>
      <c r="H236" s="13" t="s">
        <v>28</v>
      </c>
      <c r="I236" s="53" t="str">
        <f t="shared" si="2"/>
        <v>3marzo</v>
      </c>
      <c r="J236" s="13">
        <f t="shared" si="3"/>
        <v>2</v>
      </c>
      <c r="K236" s="13" t="s">
        <v>39</v>
      </c>
    </row>
    <row r="237" ht="22.5" customHeight="1">
      <c r="A237" s="12">
        <v>45750.0</v>
      </c>
      <c r="B237" s="13" t="s">
        <v>17</v>
      </c>
      <c r="C237" s="13" t="s">
        <v>24</v>
      </c>
      <c r="D237" s="14">
        <v>10.0</v>
      </c>
      <c r="E237" s="13" t="s">
        <v>10</v>
      </c>
      <c r="F237" s="13" t="s">
        <v>15</v>
      </c>
      <c r="G237" s="33">
        <f t="shared" si="1"/>
        <v>4</v>
      </c>
      <c r="H237" s="13" t="s">
        <v>29</v>
      </c>
      <c r="I237" s="53" t="str">
        <f t="shared" si="2"/>
        <v>4abril</v>
      </c>
      <c r="J237" s="13">
        <f t="shared" si="3"/>
        <v>5</v>
      </c>
      <c r="K237" s="13" t="s">
        <v>33</v>
      </c>
    </row>
    <row r="238" ht="22.5" customHeight="1">
      <c r="A238" s="12">
        <v>45752.0</v>
      </c>
      <c r="B238" s="13" t="s">
        <v>14</v>
      </c>
      <c r="C238" s="13" t="s">
        <v>9</v>
      </c>
      <c r="D238" s="14">
        <v>22.0</v>
      </c>
      <c r="E238" s="13" t="s">
        <v>10</v>
      </c>
      <c r="F238" s="13" t="s">
        <v>11</v>
      </c>
      <c r="G238" s="33">
        <f t="shared" si="1"/>
        <v>4</v>
      </c>
      <c r="H238" s="13" t="s">
        <v>29</v>
      </c>
      <c r="I238" s="53" t="str">
        <f t="shared" si="2"/>
        <v>4abril</v>
      </c>
      <c r="J238" s="13">
        <f t="shared" si="3"/>
        <v>7</v>
      </c>
      <c r="K238" s="13" t="s">
        <v>40</v>
      </c>
    </row>
    <row r="239" ht="22.5" customHeight="1">
      <c r="A239" s="12">
        <v>45754.0</v>
      </c>
      <c r="B239" s="13" t="s">
        <v>8</v>
      </c>
      <c r="C239" s="13" t="s">
        <v>9</v>
      </c>
      <c r="D239" s="14">
        <v>14.0</v>
      </c>
      <c r="E239" s="13" t="s">
        <v>10</v>
      </c>
      <c r="F239" s="13" t="s">
        <v>11</v>
      </c>
      <c r="G239" s="33">
        <f t="shared" si="1"/>
        <v>4</v>
      </c>
      <c r="H239" s="13" t="s">
        <v>29</v>
      </c>
      <c r="I239" s="53" t="str">
        <f t="shared" si="2"/>
        <v>4abril</v>
      </c>
      <c r="J239" s="13">
        <f t="shared" si="3"/>
        <v>2</v>
      </c>
      <c r="K239" s="13" t="s">
        <v>39</v>
      </c>
    </row>
    <row r="240" ht="22.5" customHeight="1">
      <c r="A240" s="12">
        <v>45757.0</v>
      </c>
      <c r="B240" s="13" t="s">
        <v>8</v>
      </c>
      <c r="C240" s="13" t="s">
        <v>21</v>
      </c>
      <c r="D240" s="14">
        <v>15.0</v>
      </c>
      <c r="E240" s="13" t="s">
        <v>10</v>
      </c>
      <c r="F240" s="13" t="s">
        <v>15</v>
      </c>
      <c r="G240" s="33">
        <f t="shared" si="1"/>
        <v>4</v>
      </c>
      <c r="H240" s="13" t="s">
        <v>29</v>
      </c>
      <c r="I240" s="53" t="str">
        <f t="shared" si="2"/>
        <v>4abril</v>
      </c>
      <c r="J240" s="13">
        <f t="shared" si="3"/>
        <v>5</v>
      </c>
      <c r="K240" s="13" t="s">
        <v>33</v>
      </c>
    </row>
    <row r="241" ht="22.5" customHeight="1">
      <c r="A241" s="12">
        <v>45759.0</v>
      </c>
      <c r="B241" s="13" t="s">
        <v>19</v>
      </c>
      <c r="C241" s="13" t="s">
        <v>9</v>
      </c>
      <c r="D241" s="14">
        <v>7.0</v>
      </c>
      <c r="E241" s="13" t="s">
        <v>10</v>
      </c>
      <c r="F241" s="13" t="s">
        <v>11</v>
      </c>
      <c r="G241" s="33">
        <f t="shared" si="1"/>
        <v>4</v>
      </c>
      <c r="H241" s="13" t="s">
        <v>29</v>
      </c>
      <c r="I241" s="53" t="str">
        <f t="shared" si="2"/>
        <v>4abril</v>
      </c>
      <c r="J241" s="13">
        <f t="shared" si="3"/>
        <v>7</v>
      </c>
      <c r="K241" s="13" t="s">
        <v>40</v>
      </c>
    </row>
    <row r="242" ht="22.5" customHeight="1">
      <c r="A242" s="12">
        <v>45761.0</v>
      </c>
      <c r="B242" s="13" t="s">
        <v>17</v>
      </c>
      <c r="C242" s="13" t="s">
        <v>9</v>
      </c>
      <c r="D242" s="14">
        <v>12.0</v>
      </c>
      <c r="E242" s="13" t="s">
        <v>10</v>
      </c>
      <c r="F242" s="13" t="s">
        <v>11</v>
      </c>
      <c r="G242" s="33">
        <f t="shared" si="1"/>
        <v>4</v>
      </c>
      <c r="H242" s="13" t="s">
        <v>29</v>
      </c>
      <c r="I242" s="53" t="str">
        <f t="shared" si="2"/>
        <v>4abril</v>
      </c>
      <c r="J242" s="13">
        <f t="shared" si="3"/>
        <v>2</v>
      </c>
      <c r="K242" s="13" t="s">
        <v>39</v>
      </c>
    </row>
    <row r="243" ht="22.5" customHeight="1">
      <c r="A243" s="12">
        <v>45764.0</v>
      </c>
      <c r="B243" s="13" t="s">
        <v>23</v>
      </c>
      <c r="C243" s="13" t="s">
        <v>9</v>
      </c>
      <c r="D243" s="14">
        <v>20.0</v>
      </c>
      <c r="E243" s="13" t="s">
        <v>10</v>
      </c>
      <c r="F243" s="13" t="s">
        <v>15</v>
      </c>
      <c r="G243" s="33">
        <f t="shared" si="1"/>
        <v>4</v>
      </c>
      <c r="H243" s="13" t="s">
        <v>29</v>
      </c>
      <c r="I243" s="53" t="str">
        <f t="shared" si="2"/>
        <v>4abril</v>
      </c>
      <c r="J243" s="13">
        <f t="shared" si="3"/>
        <v>5</v>
      </c>
      <c r="K243" s="13" t="s">
        <v>33</v>
      </c>
    </row>
    <row r="244" ht="22.5" customHeight="1">
      <c r="A244" s="12">
        <v>45766.0</v>
      </c>
      <c r="B244" s="13" t="s">
        <v>8</v>
      </c>
      <c r="C244" s="13" t="s">
        <v>9</v>
      </c>
      <c r="D244" s="14">
        <v>14.0</v>
      </c>
      <c r="E244" s="13" t="s">
        <v>10</v>
      </c>
      <c r="F244" s="13" t="s">
        <v>11</v>
      </c>
      <c r="G244" s="33">
        <f t="shared" si="1"/>
        <v>4</v>
      </c>
      <c r="H244" s="13" t="s">
        <v>29</v>
      </c>
      <c r="I244" s="53" t="str">
        <f t="shared" si="2"/>
        <v>4abril</v>
      </c>
      <c r="J244" s="13">
        <f t="shared" si="3"/>
        <v>7</v>
      </c>
      <c r="K244" s="13" t="s">
        <v>40</v>
      </c>
    </row>
    <row r="245" ht="22.5" customHeight="1">
      <c r="A245" s="12">
        <v>45768.0</v>
      </c>
      <c r="B245" s="13" t="s">
        <v>14</v>
      </c>
      <c r="C245" s="13" t="s">
        <v>24</v>
      </c>
      <c r="D245" s="14">
        <v>24.0</v>
      </c>
      <c r="E245" s="13" t="s">
        <v>10</v>
      </c>
      <c r="F245" s="13" t="s">
        <v>11</v>
      </c>
      <c r="G245" s="33">
        <f t="shared" si="1"/>
        <v>4</v>
      </c>
      <c r="H245" s="13" t="s">
        <v>29</v>
      </c>
      <c r="I245" s="53" t="str">
        <f t="shared" si="2"/>
        <v>4abril</v>
      </c>
      <c r="J245" s="13">
        <f t="shared" si="3"/>
        <v>2</v>
      </c>
      <c r="K245" s="13" t="s">
        <v>39</v>
      </c>
    </row>
    <row r="246" ht="22.5" customHeight="1">
      <c r="A246" s="12">
        <v>45771.0</v>
      </c>
      <c r="B246" s="13" t="s">
        <v>8</v>
      </c>
      <c r="C246" s="13" t="s">
        <v>9</v>
      </c>
      <c r="D246" s="14">
        <v>14.0</v>
      </c>
      <c r="E246" s="13" t="s">
        <v>10</v>
      </c>
      <c r="F246" s="13" t="s">
        <v>15</v>
      </c>
      <c r="G246" s="33">
        <f t="shared" si="1"/>
        <v>4</v>
      </c>
      <c r="H246" s="13" t="s">
        <v>29</v>
      </c>
      <c r="I246" s="53" t="str">
        <f t="shared" si="2"/>
        <v>4abril</v>
      </c>
      <c r="J246" s="13">
        <f t="shared" si="3"/>
        <v>5</v>
      </c>
      <c r="K246" s="13" t="s">
        <v>33</v>
      </c>
    </row>
    <row r="247" ht="22.5" customHeight="1">
      <c r="A247" s="12">
        <v>45773.0</v>
      </c>
      <c r="B247" s="13" t="s">
        <v>19</v>
      </c>
      <c r="C247" s="13" t="s">
        <v>9</v>
      </c>
      <c r="D247" s="14">
        <v>7.0</v>
      </c>
      <c r="E247" s="13" t="s">
        <v>10</v>
      </c>
      <c r="F247" s="13" t="s">
        <v>11</v>
      </c>
      <c r="G247" s="33">
        <f t="shared" si="1"/>
        <v>4</v>
      </c>
      <c r="H247" s="13" t="s">
        <v>29</v>
      </c>
      <c r="I247" s="53" t="str">
        <f t="shared" si="2"/>
        <v>4abril</v>
      </c>
      <c r="J247" s="13">
        <f t="shared" si="3"/>
        <v>7</v>
      </c>
      <c r="K247" s="13" t="s">
        <v>40</v>
      </c>
    </row>
    <row r="248" ht="22.5" customHeight="1">
      <c r="A248" s="12">
        <v>45775.0</v>
      </c>
      <c r="B248" s="13" t="s">
        <v>17</v>
      </c>
      <c r="C248" s="13" t="s">
        <v>9</v>
      </c>
      <c r="D248" s="14">
        <v>11.0</v>
      </c>
      <c r="E248" s="13" t="s">
        <v>10</v>
      </c>
      <c r="F248" s="13" t="s">
        <v>11</v>
      </c>
      <c r="G248" s="33">
        <f t="shared" si="1"/>
        <v>4</v>
      </c>
      <c r="H248" s="13" t="s">
        <v>29</v>
      </c>
      <c r="I248" s="53" t="str">
        <f t="shared" si="2"/>
        <v>4abril</v>
      </c>
      <c r="J248" s="13">
        <f t="shared" si="3"/>
        <v>2</v>
      </c>
      <c r="K248" s="13" t="s">
        <v>39</v>
      </c>
    </row>
    <row r="249" ht="22.5" customHeight="1">
      <c r="A249" s="12">
        <v>45778.0</v>
      </c>
      <c r="B249" s="13" t="s">
        <v>26</v>
      </c>
      <c r="C249" s="13" t="s">
        <v>9</v>
      </c>
      <c r="D249" s="14">
        <v>26.0</v>
      </c>
      <c r="E249" s="13" t="s">
        <v>22</v>
      </c>
      <c r="F249" s="13" t="s">
        <v>15</v>
      </c>
      <c r="G249" s="33">
        <f t="shared" si="1"/>
        <v>5</v>
      </c>
      <c r="H249" s="13" t="s">
        <v>30</v>
      </c>
      <c r="I249" s="53" t="str">
        <f t="shared" si="2"/>
        <v>5mayo</v>
      </c>
      <c r="J249" s="13">
        <f t="shared" si="3"/>
        <v>5</v>
      </c>
      <c r="K249" s="13" t="s">
        <v>33</v>
      </c>
    </row>
    <row r="250" ht="22.5" customHeight="1">
      <c r="A250" s="12">
        <v>45780.0</v>
      </c>
      <c r="B250" s="13" t="s">
        <v>8</v>
      </c>
      <c r="C250" s="13" t="s">
        <v>9</v>
      </c>
      <c r="D250" s="14">
        <v>14.0</v>
      </c>
      <c r="E250" s="13" t="s">
        <v>10</v>
      </c>
      <c r="F250" s="13" t="s">
        <v>11</v>
      </c>
      <c r="G250" s="33">
        <f t="shared" si="1"/>
        <v>5</v>
      </c>
      <c r="H250" s="13" t="s">
        <v>30</v>
      </c>
      <c r="I250" s="53" t="str">
        <f t="shared" si="2"/>
        <v>5mayo</v>
      </c>
      <c r="J250" s="13">
        <f t="shared" si="3"/>
        <v>7</v>
      </c>
      <c r="K250" s="13" t="s">
        <v>40</v>
      </c>
    </row>
    <row r="251" ht="22.5" customHeight="1">
      <c r="A251" s="12">
        <v>45782.0</v>
      </c>
      <c r="B251" s="13" t="s">
        <v>14</v>
      </c>
      <c r="C251" s="13" t="s">
        <v>9</v>
      </c>
      <c r="D251" s="14">
        <v>21.0</v>
      </c>
      <c r="E251" s="13" t="s">
        <v>10</v>
      </c>
      <c r="F251" s="13" t="s">
        <v>11</v>
      </c>
      <c r="G251" s="33">
        <f t="shared" si="1"/>
        <v>5</v>
      </c>
      <c r="H251" s="13" t="s">
        <v>30</v>
      </c>
      <c r="I251" s="53" t="str">
        <f t="shared" si="2"/>
        <v>5mayo</v>
      </c>
      <c r="J251" s="13">
        <f t="shared" si="3"/>
        <v>2</v>
      </c>
      <c r="K251" s="13" t="s">
        <v>39</v>
      </c>
    </row>
    <row r="252" ht="22.5" customHeight="1">
      <c r="A252" s="12">
        <v>45785.0</v>
      </c>
      <c r="B252" s="13" t="s">
        <v>17</v>
      </c>
      <c r="C252" s="13" t="s">
        <v>24</v>
      </c>
      <c r="D252" s="14">
        <v>10.0</v>
      </c>
      <c r="E252" s="13" t="s">
        <v>10</v>
      </c>
      <c r="F252" s="13" t="s">
        <v>15</v>
      </c>
      <c r="G252" s="33">
        <f t="shared" si="1"/>
        <v>5</v>
      </c>
      <c r="H252" s="13" t="s">
        <v>30</v>
      </c>
      <c r="I252" s="53" t="str">
        <f t="shared" si="2"/>
        <v>5mayo</v>
      </c>
      <c r="J252" s="13">
        <f t="shared" si="3"/>
        <v>5</v>
      </c>
      <c r="K252" s="13" t="s">
        <v>33</v>
      </c>
    </row>
    <row r="253" ht="22.5" customHeight="1">
      <c r="A253" s="12">
        <v>45787.0</v>
      </c>
      <c r="B253" s="13" t="s">
        <v>8</v>
      </c>
      <c r="C253" s="13" t="s">
        <v>21</v>
      </c>
      <c r="D253" s="14">
        <v>14.0</v>
      </c>
      <c r="E253" s="13" t="s">
        <v>10</v>
      </c>
      <c r="F253" s="13" t="s">
        <v>11</v>
      </c>
      <c r="G253" s="33">
        <f t="shared" si="1"/>
        <v>5</v>
      </c>
      <c r="H253" s="13" t="s">
        <v>30</v>
      </c>
      <c r="I253" s="53" t="str">
        <f t="shared" si="2"/>
        <v>5mayo</v>
      </c>
      <c r="J253" s="13">
        <f t="shared" si="3"/>
        <v>7</v>
      </c>
      <c r="K253" s="13" t="s">
        <v>40</v>
      </c>
    </row>
    <row r="254" ht="22.5" customHeight="1">
      <c r="A254" s="12">
        <v>45789.0</v>
      </c>
      <c r="B254" s="13" t="s">
        <v>19</v>
      </c>
      <c r="C254" s="13" t="s">
        <v>9</v>
      </c>
      <c r="D254" s="14">
        <v>7.0</v>
      </c>
      <c r="E254" s="13" t="s">
        <v>10</v>
      </c>
      <c r="F254" s="13" t="s">
        <v>11</v>
      </c>
      <c r="G254" s="33">
        <f t="shared" si="1"/>
        <v>5</v>
      </c>
      <c r="H254" s="13" t="s">
        <v>30</v>
      </c>
      <c r="I254" s="53" t="str">
        <f t="shared" si="2"/>
        <v>5mayo</v>
      </c>
      <c r="J254" s="13">
        <f t="shared" si="3"/>
        <v>2</v>
      </c>
      <c r="K254" s="13" t="s">
        <v>39</v>
      </c>
    </row>
    <row r="255" ht="22.5" customHeight="1">
      <c r="A255" s="12">
        <v>45792.0</v>
      </c>
      <c r="B255" s="13" t="s">
        <v>8</v>
      </c>
      <c r="C255" s="13" t="s">
        <v>9</v>
      </c>
      <c r="D255" s="14">
        <v>14.0</v>
      </c>
      <c r="E255" s="13" t="s">
        <v>10</v>
      </c>
      <c r="F255" s="13" t="s">
        <v>15</v>
      </c>
      <c r="G255" s="33">
        <f t="shared" si="1"/>
        <v>5</v>
      </c>
      <c r="H255" s="13" t="s">
        <v>30</v>
      </c>
      <c r="I255" s="53" t="str">
        <f t="shared" si="2"/>
        <v>5mayo</v>
      </c>
      <c r="J255" s="13">
        <f t="shared" si="3"/>
        <v>5</v>
      </c>
      <c r="K255" s="13" t="s">
        <v>33</v>
      </c>
    </row>
    <row r="256" ht="22.5" customHeight="1">
      <c r="A256" s="12">
        <v>45794.0</v>
      </c>
      <c r="B256" s="13" t="s">
        <v>23</v>
      </c>
      <c r="C256" s="13" t="s">
        <v>9</v>
      </c>
      <c r="D256" s="14">
        <v>19.0</v>
      </c>
      <c r="E256" s="13" t="s">
        <v>10</v>
      </c>
      <c r="F256" s="13" t="s">
        <v>11</v>
      </c>
      <c r="G256" s="33">
        <f t="shared" si="1"/>
        <v>5</v>
      </c>
      <c r="H256" s="13" t="s">
        <v>30</v>
      </c>
      <c r="I256" s="53" t="str">
        <f t="shared" si="2"/>
        <v>5mayo</v>
      </c>
      <c r="J256" s="13">
        <f t="shared" si="3"/>
        <v>7</v>
      </c>
      <c r="K256" s="13" t="s">
        <v>40</v>
      </c>
    </row>
    <row r="257" ht="22.5" customHeight="1">
      <c r="A257" s="12">
        <v>45796.0</v>
      </c>
      <c r="B257" s="13" t="s">
        <v>17</v>
      </c>
      <c r="C257" s="13" t="s">
        <v>9</v>
      </c>
      <c r="D257" s="14">
        <v>9.0</v>
      </c>
      <c r="E257" s="13" t="s">
        <v>10</v>
      </c>
      <c r="F257" s="13" t="s">
        <v>11</v>
      </c>
      <c r="G257" s="33">
        <f t="shared" si="1"/>
        <v>5</v>
      </c>
      <c r="H257" s="13" t="s">
        <v>30</v>
      </c>
      <c r="I257" s="53" t="str">
        <f t="shared" si="2"/>
        <v>5mayo</v>
      </c>
      <c r="J257" s="13">
        <f t="shared" si="3"/>
        <v>2</v>
      </c>
      <c r="K257" s="13" t="s">
        <v>39</v>
      </c>
    </row>
    <row r="258" ht="22.5" customHeight="1">
      <c r="A258" s="12">
        <v>45799.0</v>
      </c>
      <c r="B258" s="13" t="s">
        <v>14</v>
      </c>
      <c r="C258" s="13" t="s">
        <v>9</v>
      </c>
      <c r="D258" s="14">
        <v>23.0</v>
      </c>
      <c r="E258" s="13" t="s">
        <v>10</v>
      </c>
      <c r="F258" s="13" t="s">
        <v>15</v>
      </c>
      <c r="G258" s="33">
        <f t="shared" si="1"/>
        <v>5</v>
      </c>
      <c r="H258" s="13" t="s">
        <v>30</v>
      </c>
      <c r="I258" s="53" t="str">
        <f t="shared" si="2"/>
        <v>5mayo</v>
      </c>
      <c r="J258" s="13">
        <f t="shared" si="3"/>
        <v>5</v>
      </c>
      <c r="K258" s="13" t="s">
        <v>33</v>
      </c>
    </row>
    <row r="259" ht="22.5" customHeight="1">
      <c r="A259" s="12">
        <v>45801.0</v>
      </c>
      <c r="B259" s="13" t="s">
        <v>8</v>
      </c>
      <c r="C259" s="13" t="s">
        <v>9</v>
      </c>
      <c r="D259" s="14">
        <v>14.0</v>
      </c>
      <c r="E259" s="13" t="s">
        <v>10</v>
      </c>
      <c r="F259" s="13" t="s">
        <v>11</v>
      </c>
      <c r="G259" s="33">
        <f t="shared" si="1"/>
        <v>5</v>
      </c>
      <c r="H259" s="13" t="s">
        <v>30</v>
      </c>
      <c r="I259" s="53" t="str">
        <f t="shared" si="2"/>
        <v>5mayo</v>
      </c>
      <c r="J259" s="13">
        <f t="shared" si="3"/>
        <v>7</v>
      </c>
      <c r="K259" s="13" t="s">
        <v>40</v>
      </c>
    </row>
    <row r="260" ht="22.5" customHeight="1">
      <c r="A260" s="12">
        <v>45803.0</v>
      </c>
      <c r="B260" s="13" t="s">
        <v>8</v>
      </c>
      <c r="C260" s="13" t="s">
        <v>24</v>
      </c>
      <c r="D260" s="14">
        <v>15.0</v>
      </c>
      <c r="E260" s="13" t="s">
        <v>10</v>
      </c>
      <c r="F260" s="13" t="s">
        <v>11</v>
      </c>
      <c r="G260" s="33">
        <f t="shared" si="1"/>
        <v>5</v>
      </c>
      <c r="H260" s="13" t="s">
        <v>30</v>
      </c>
      <c r="I260" s="53" t="str">
        <f t="shared" si="2"/>
        <v>5mayo</v>
      </c>
      <c r="J260" s="13">
        <f t="shared" si="3"/>
        <v>2</v>
      </c>
      <c r="K260" s="13" t="s">
        <v>39</v>
      </c>
    </row>
    <row r="261" ht="22.5" customHeight="1">
      <c r="A261" s="12">
        <v>45806.0</v>
      </c>
      <c r="B261" s="13" t="s">
        <v>19</v>
      </c>
      <c r="C261" s="13" t="s">
        <v>9</v>
      </c>
      <c r="D261" s="14">
        <v>7.0</v>
      </c>
      <c r="E261" s="13" t="s">
        <v>10</v>
      </c>
      <c r="F261" s="13" t="s">
        <v>15</v>
      </c>
      <c r="G261" s="33">
        <f t="shared" si="1"/>
        <v>5</v>
      </c>
      <c r="H261" s="13" t="s">
        <v>30</v>
      </c>
      <c r="I261" s="53" t="str">
        <f t="shared" si="2"/>
        <v>5mayo</v>
      </c>
      <c r="J261" s="13">
        <f t="shared" si="3"/>
        <v>5</v>
      </c>
      <c r="K261" s="13" t="s">
        <v>33</v>
      </c>
    </row>
    <row r="262" ht="22.5" customHeight="1">
      <c r="A262" s="12">
        <v>45808.0</v>
      </c>
      <c r="B262" s="13" t="s">
        <v>17</v>
      </c>
      <c r="C262" s="13" t="s">
        <v>9</v>
      </c>
      <c r="D262" s="14">
        <v>10.0</v>
      </c>
      <c r="E262" s="13" t="s">
        <v>10</v>
      </c>
      <c r="F262" s="13" t="s">
        <v>11</v>
      </c>
      <c r="G262" s="33">
        <f t="shared" si="1"/>
        <v>5</v>
      </c>
      <c r="H262" s="13" t="s">
        <v>30</v>
      </c>
      <c r="I262" s="53" t="str">
        <f t="shared" si="2"/>
        <v>5mayo</v>
      </c>
      <c r="J262" s="13">
        <f t="shared" si="3"/>
        <v>7</v>
      </c>
      <c r="K262" s="13" t="s">
        <v>40</v>
      </c>
    </row>
  </sheetData>
  <conditionalFormatting sqref="AE110">
    <cfRule type="notContainsBlanks" dxfId="7" priority="1">
      <formula>LEN(TRIM(AE110))&gt;0</formula>
    </cfRule>
  </conditionalFormatting>
  <dataValidations>
    <dataValidation type="custom" allowBlank="1" showDropDown="1" sqref="A2:A262">
      <formula1>OR(NOT(ISERROR(DATEVALUE(A2))), AND(ISNUMBER(A2), LEFT(CELL("format", A2))="D"))</formula1>
    </dataValidation>
  </dataValidations>
  <drawing r:id="rId16"/>
  <legacyDrawing r:id="rId17"/>
  <tableParts count="1">
    <tablePart r:id="rId1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3">
      <c r="B3" s="93" t="s">
        <v>114</v>
      </c>
    </row>
    <row r="27">
      <c r="B27" s="93" t="s">
        <v>115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16.38"/>
    <col customWidth="1" min="4" max="4" width="23.63"/>
    <col customWidth="1" min="5" max="5" width="19.38"/>
    <col customWidth="1" min="6" max="6" width="15.63"/>
    <col customWidth="1" min="8" max="8" width="14.38"/>
    <col customWidth="1" min="11" max="11" width="22.38"/>
  </cols>
  <sheetData>
    <row r="1" ht="22.5" customHeight="1">
      <c r="A1" s="94" t="s">
        <v>0</v>
      </c>
      <c r="B1" s="94" t="s">
        <v>1</v>
      </c>
      <c r="C1" s="94" t="s">
        <v>2</v>
      </c>
      <c r="D1" s="94" t="s">
        <v>3</v>
      </c>
      <c r="E1" s="94" t="s">
        <v>4</v>
      </c>
      <c r="F1" s="94" t="s">
        <v>5</v>
      </c>
      <c r="G1" s="94" t="s">
        <v>6</v>
      </c>
      <c r="H1" s="94" t="s">
        <v>7</v>
      </c>
    </row>
    <row r="2" ht="22.5" hidden="1" customHeight="1">
      <c r="A2" s="95">
        <v>45662.0</v>
      </c>
      <c r="B2" s="32" t="s">
        <v>8</v>
      </c>
      <c r="C2" s="32" t="s">
        <v>9</v>
      </c>
      <c r="D2" s="32">
        <v>14.0</v>
      </c>
      <c r="E2" s="32" t="s">
        <v>10</v>
      </c>
      <c r="F2" s="32" t="s">
        <v>11</v>
      </c>
      <c r="G2" s="32" t="s">
        <v>12</v>
      </c>
      <c r="H2" s="32" t="s">
        <v>13</v>
      </c>
    </row>
    <row r="3" ht="22.5" hidden="1" customHeight="1">
      <c r="A3" s="95">
        <v>45664.0</v>
      </c>
      <c r="B3" s="32" t="s">
        <v>14</v>
      </c>
      <c r="C3" s="32" t="s">
        <v>9</v>
      </c>
      <c r="D3" s="32">
        <v>21.0</v>
      </c>
      <c r="E3" s="32" t="s">
        <v>10</v>
      </c>
      <c r="F3" s="32" t="s">
        <v>15</v>
      </c>
      <c r="G3" s="32" t="s">
        <v>12</v>
      </c>
      <c r="H3" s="32" t="s">
        <v>16</v>
      </c>
    </row>
    <row r="4" ht="22.5" hidden="1" customHeight="1">
      <c r="A4" s="95">
        <v>45665.0</v>
      </c>
      <c r="B4" s="32" t="s">
        <v>17</v>
      </c>
      <c r="C4" s="32" t="s">
        <v>9</v>
      </c>
      <c r="D4" s="32">
        <v>10.0</v>
      </c>
      <c r="E4" s="32" t="s">
        <v>10</v>
      </c>
      <c r="F4" s="32" t="s">
        <v>11</v>
      </c>
      <c r="G4" s="32" t="s">
        <v>12</v>
      </c>
      <c r="H4" s="32" t="s">
        <v>18</v>
      </c>
    </row>
    <row r="5" ht="22.5" hidden="1" customHeight="1">
      <c r="A5" s="95">
        <v>45667.0</v>
      </c>
      <c r="B5" s="32" t="s">
        <v>19</v>
      </c>
      <c r="C5" s="32" t="s">
        <v>9</v>
      </c>
      <c r="D5" s="32">
        <v>7.0</v>
      </c>
      <c r="E5" s="32" t="s">
        <v>10</v>
      </c>
      <c r="F5" s="32" t="s">
        <v>11</v>
      </c>
      <c r="G5" s="32" t="s">
        <v>12</v>
      </c>
      <c r="H5" s="32" t="s">
        <v>20</v>
      </c>
    </row>
    <row r="6" ht="22.5" customHeight="1">
      <c r="A6" s="95">
        <v>45669.0</v>
      </c>
      <c r="B6" s="32" t="s">
        <v>8</v>
      </c>
      <c r="C6" s="32" t="s">
        <v>21</v>
      </c>
      <c r="D6" s="32">
        <v>15.0</v>
      </c>
      <c r="E6" s="32" t="s">
        <v>22</v>
      </c>
      <c r="F6" s="32" t="s">
        <v>15</v>
      </c>
      <c r="G6" s="32" t="s">
        <v>12</v>
      </c>
      <c r="H6" s="32" t="s">
        <v>13</v>
      </c>
      <c r="K6" s="96" t="s">
        <v>116</v>
      </c>
    </row>
    <row r="7" ht="22.5" hidden="1" customHeight="1">
      <c r="A7" s="95">
        <v>45671.0</v>
      </c>
      <c r="B7" s="32" t="s">
        <v>8</v>
      </c>
      <c r="C7" s="32" t="s">
        <v>9</v>
      </c>
      <c r="D7" s="32">
        <v>14.0</v>
      </c>
      <c r="E7" s="32" t="s">
        <v>10</v>
      </c>
      <c r="F7" s="32" t="s">
        <v>11</v>
      </c>
      <c r="G7" s="32" t="s">
        <v>12</v>
      </c>
      <c r="H7" s="32" t="s">
        <v>16</v>
      </c>
      <c r="K7" s="45" t="s">
        <v>15</v>
      </c>
      <c r="L7" s="45" t="s">
        <v>11</v>
      </c>
    </row>
    <row r="8" ht="22.5" hidden="1" customHeight="1">
      <c r="A8" s="95">
        <v>45672.0</v>
      </c>
      <c r="B8" s="32" t="s">
        <v>23</v>
      </c>
      <c r="C8" s="32" t="s">
        <v>9</v>
      </c>
      <c r="D8" s="32">
        <v>18.0</v>
      </c>
      <c r="E8" s="32" t="s">
        <v>10</v>
      </c>
      <c r="F8" s="32" t="s">
        <v>15</v>
      </c>
      <c r="G8" s="32" t="s">
        <v>12</v>
      </c>
      <c r="H8" s="32" t="s">
        <v>18</v>
      </c>
      <c r="K8" s="45">
        <v>7.0</v>
      </c>
    </row>
    <row r="9" ht="22.5" hidden="1" customHeight="1">
      <c r="A9" s="95">
        <v>45674.0</v>
      </c>
      <c r="B9" s="32" t="s">
        <v>14</v>
      </c>
      <c r="C9" s="32" t="s">
        <v>24</v>
      </c>
      <c r="D9" s="32">
        <v>25.0</v>
      </c>
      <c r="E9" s="32" t="s">
        <v>10</v>
      </c>
      <c r="F9" s="32" t="s">
        <v>11</v>
      </c>
      <c r="G9" s="32" t="s">
        <v>12</v>
      </c>
      <c r="H9" s="32" t="s">
        <v>20</v>
      </c>
    </row>
    <row r="10" ht="22.5" hidden="1" customHeight="1">
      <c r="A10" s="95">
        <v>45676.0</v>
      </c>
      <c r="B10" s="32" t="s">
        <v>17</v>
      </c>
      <c r="C10" s="32" t="s">
        <v>9</v>
      </c>
      <c r="D10" s="32">
        <v>8.0</v>
      </c>
      <c r="E10" s="32" t="s">
        <v>10</v>
      </c>
      <c r="F10" s="32" t="s">
        <v>11</v>
      </c>
      <c r="G10" s="32" t="s">
        <v>12</v>
      </c>
      <c r="H10" s="32" t="s">
        <v>13</v>
      </c>
    </row>
    <row r="11" ht="22.5" hidden="1" customHeight="1">
      <c r="A11" s="95">
        <v>45678.0</v>
      </c>
      <c r="B11" s="32" t="s">
        <v>8</v>
      </c>
      <c r="C11" s="32" t="s">
        <v>9</v>
      </c>
      <c r="D11" s="32">
        <v>14.0</v>
      </c>
      <c r="E11" s="32" t="s">
        <v>10</v>
      </c>
      <c r="F11" s="32" t="s">
        <v>15</v>
      </c>
      <c r="G11" s="32" t="s">
        <v>12</v>
      </c>
      <c r="H11" s="32" t="s">
        <v>16</v>
      </c>
    </row>
    <row r="12" ht="22.5" customHeight="1">
      <c r="A12" s="95">
        <v>45679.0</v>
      </c>
      <c r="B12" s="32" t="s">
        <v>25</v>
      </c>
      <c r="C12" s="32" t="s">
        <v>9</v>
      </c>
      <c r="D12" s="32">
        <v>30.0</v>
      </c>
      <c r="E12" s="32" t="s">
        <v>22</v>
      </c>
      <c r="F12" s="32" t="s">
        <v>11</v>
      </c>
      <c r="G12" s="32" t="s">
        <v>12</v>
      </c>
      <c r="H12" s="32" t="s">
        <v>18</v>
      </c>
    </row>
    <row r="13" ht="22.5" hidden="1" customHeight="1">
      <c r="A13" s="95">
        <v>45681.0</v>
      </c>
      <c r="B13" s="32" t="s">
        <v>8</v>
      </c>
      <c r="C13" s="32" t="s">
        <v>21</v>
      </c>
      <c r="D13" s="32">
        <v>14.0</v>
      </c>
      <c r="E13" s="32" t="s">
        <v>10</v>
      </c>
      <c r="F13" s="32" t="s">
        <v>11</v>
      </c>
      <c r="G13" s="32" t="s">
        <v>12</v>
      </c>
      <c r="H13" s="32" t="s">
        <v>20</v>
      </c>
    </row>
    <row r="14" ht="22.5" hidden="1" customHeight="1">
      <c r="A14" s="95">
        <v>45683.0</v>
      </c>
      <c r="B14" s="32" t="s">
        <v>19</v>
      </c>
      <c r="C14" s="32" t="s">
        <v>9</v>
      </c>
      <c r="D14" s="32">
        <v>7.0</v>
      </c>
      <c r="E14" s="32" t="s">
        <v>10</v>
      </c>
      <c r="F14" s="32" t="s">
        <v>15</v>
      </c>
      <c r="G14" s="32" t="s">
        <v>12</v>
      </c>
      <c r="H14" s="32" t="s">
        <v>13</v>
      </c>
    </row>
    <row r="15" ht="22.5" hidden="1" customHeight="1">
      <c r="A15" s="95">
        <v>45685.0</v>
      </c>
      <c r="B15" s="32" t="s">
        <v>8</v>
      </c>
      <c r="C15" s="32" t="s">
        <v>9</v>
      </c>
      <c r="D15" s="32">
        <v>16.0</v>
      </c>
      <c r="E15" s="32" t="s">
        <v>10</v>
      </c>
      <c r="F15" s="32" t="s">
        <v>11</v>
      </c>
      <c r="G15" s="32" t="s">
        <v>12</v>
      </c>
      <c r="H15" s="32" t="s">
        <v>16</v>
      </c>
    </row>
    <row r="16" ht="22.5" hidden="1" customHeight="1">
      <c r="A16" s="95">
        <v>45686.0</v>
      </c>
      <c r="B16" s="32" t="s">
        <v>17</v>
      </c>
      <c r="C16" s="32" t="s">
        <v>9</v>
      </c>
      <c r="D16" s="32">
        <v>9.0</v>
      </c>
      <c r="E16" s="32" t="s">
        <v>10</v>
      </c>
      <c r="F16" s="32" t="s">
        <v>11</v>
      </c>
      <c r="G16" s="32" t="s">
        <v>12</v>
      </c>
      <c r="H16" s="32" t="s">
        <v>18</v>
      </c>
    </row>
    <row r="17" ht="22.5" hidden="1" customHeight="1">
      <c r="A17" s="95">
        <v>45688.0</v>
      </c>
      <c r="B17" s="32" t="s">
        <v>26</v>
      </c>
      <c r="C17" s="32" t="s">
        <v>9</v>
      </c>
      <c r="D17" s="32">
        <v>21.0</v>
      </c>
      <c r="E17" s="32" t="s">
        <v>10</v>
      </c>
      <c r="F17" s="32" t="s">
        <v>15</v>
      </c>
      <c r="G17" s="32" t="s">
        <v>12</v>
      </c>
      <c r="H17" s="32" t="s">
        <v>20</v>
      </c>
    </row>
    <row r="18" ht="22.5" hidden="1" customHeight="1">
      <c r="A18" s="95">
        <v>45690.0</v>
      </c>
      <c r="B18" s="32" t="s">
        <v>8</v>
      </c>
      <c r="C18" s="32" t="s">
        <v>9</v>
      </c>
      <c r="D18" s="32">
        <v>14.0</v>
      </c>
      <c r="E18" s="32" t="s">
        <v>10</v>
      </c>
      <c r="F18" s="32" t="s">
        <v>11</v>
      </c>
      <c r="G18" s="32" t="s">
        <v>27</v>
      </c>
      <c r="H18" s="32" t="s">
        <v>13</v>
      </c>
    </row>
    <row r="19" ht="22.5" hidden="1" customHeight="1">
      <c r="A19" s="95">
        <v>45692.0</v>
      </c>
      <c r="B19" s="32" t="s">
        <v>17</v>
      </c>
      <c r="C19" s="32" t="s">
        <v>24</v>
      </c>
      <c r="D19" s="32">
        <v>12.0</v>
      </c>
      <c r="E19" s="32" t="s">
        <v>10</v>
      </c>
      <c r="F19" s="32" t="s">
        <v>11</v>
      </c>
      <c r="G19" s="32" t="s">
        <v>27</v>
      </c>
      <c r="H19" s="32" t="s">
        <v>16</v>
      </c>
    </row>
    <row r="20" ht="22.5" hidden="1" customHeight="1">
      <c r="A20" s="95">
        <v>45693.0</v>
      </c>
      <c r="B20" s="32" t="s">
        <v>8</v>
      </c>
      <c r="C20" s="32" t="s">
        <v>9</v>
      </c>
      <c r="D20" s="32">
        <v>14.0</v>
      </c>
      <c r="E20" s="32" t="s">
        <v>10</v>
      </c>
      <c r="F20" s="32" t="s">
        <v>15</v>
      </c>
      <c r="G20" s="32" t="s">
        <v>27</v>
      </c>
      <c r="H20" s="32" t="s">
        <v>18</v>
      </c>
    </row>
    <row r="21" ht="22.5" customHeight="1">
      <c r="A21" s="95">
        <v>45695.0</v>
      </c>
      <c r="B21" s="32" t="s">
        <v>14</v>
      </c>
      <c r="C21" s="32" t="s">
        <v>9</v>
      </c>
      <c r="D21" s="32">
        <v>28.0</v>
      </c>
      <c r="E21" s="32" t="s">
        <v>22</v>
      </c>
      <c r="F21" s="32" t="s">
        <v>11</v>
      </c>
      <c r="G21" s="32" t="s">
        <v>27</v>
      </c>
      <c r="H21" s="32" t="s">
        <v>20</v>
      </c>
    </row>
    <row r="22" ht="22.5" hidden="1" customHeight="1">
      <c r="A22" s="95">
        <v>45697.0</v>
      </c>
      <c r="B22" s="32" t="s">
        <v>19</v>
      </c>
      <c r="C22" s="32" t="s">
        <v>9</v>
      </c>
      <c r="D22" s="32">
        <v>7.0</v>
      </c>
      <c r="E22" s="32" t="s">
        <v>10</v>
      </c>
      <c r="F22" s="32" t="s">
        <v>11</v>
      </c>
      <c r="G22" s="32" t="s">
        <v>27</v>
      </c>
      <c r="H22" s="32" t="s">
        <v>13</v>
      </c>
    </row>
    <row r="23" ht="22.5" hidden="1" customHeight="1">
      <c r="A23" s="95">
        <v>45699.0</v>
      </c>
      <c r="B23" s="32" t="s">
        <v>8</v>
      </c>
      <c r="C23" s="32" t="s">
        <v>21</v>
      </c>
      <c r="D23" s="32">
        <v>14.0</v>
      </c>
      <c r="E23" s="32" t="s">
        <v>10</v>
      </c>
      <c r="F23" s="32" t="s">
        <v>15</v>
      </c>
      <c r="G23" s="32" t="s">
        <v>27</v>
      </c>
      <c r="H23" s="32" t="s">
        <v>16</v>
      </c>
    </row>
    <row r="24" ht="22.5" hidden="1" customHeight="1">
      <c r="A24" s="95">
        <v>45700.0</v>
      </c>
      <c r="B24" s="32" t="s">
        <v>17</v>
      </c>
      <c r="C24" s="32" t="s">
        <v>9</v>
      </c>
      <c r="D24" s="32">
        <v>10.0</v>
      </c>
      <c r="E24" s="32" t="s">
        <v>10</v>
      </c>
      <c r="F24" s="32" t="s">
        <v>11</v>
      </c>
      <c r="G24" s="32" t="s">
        <v>27</v>
      </c>
      <c r="H24" s="32" t="s">
        <v>18</v>
      </c>
    </row>
    <row r="25" ht="22.5" hidden="1" customHeight="1">
      <c r="A25" s="95">
        <v>45702.0</v>
      </c>
      <c r="B25" s="32" t="s">
        <v>8</v>
      </c>
      <c r="C25" s="32" t="s">
        <v>9</v>
      </c>
      <c r="D25" s="32">
        <v>14.0</v>
      </c>
      <c r="E25" s="32" t="s">
        <v>10</v>
      </c>
      <c r="F25" s="32" t="s">
        <v>11</v>
      </c>
      <c r="G25" s="32" t="s">
        <v>27</v>
      </c>
      <c r="H25" s="32" t="s">
        <v>20</v>
      </c>
    </row>
    <row r="26" ht="22.5" hidden="1" customHeight="1">
      <c r="A26" s="95">
        <v>45704.0</v>
      </c>
      <c r="B26" s="32" t="s">
        <v>23</v>
      </c>
      <c r="C26" s="32" t="s">
        <v>9</v>
      </c>
      <c r="D26" s="32">
        <v>21.0</v>
      </c>
      <c r="E26" s="32" t="s">
        <v>10</v>
      </c>
      <c r="F26" s="32" t="s">
        <v>15</v>
      </c>
      <c r="G26" s="32" t="s">
        <v>27</v>
      </c>
      <c r="H26" s="32" t="s">
        <v>13</v>
      </c>
    </row>
    <row r="27" ht="22.5" hidden="1" customHeight="1">
      <c r="A27" s="95">
        <v>45706.0</v>
      </c>
      <c r="B27" s="32" t="s">
        <v>14</v>
      </c>
      <c r="C27" s="32" t="s">
        <v>9</v>
      </c>
      <c r="D27" s="32">
        <v>23.0</v>
      </c>
      <c r="E27" s="32" t="s">
        <v>10</v>
      </c>
      <c r="F27" s="32" t="s">
        <v>11</v>
      </c>
      <c r="G27" s="32" t="s">
        <v>27</v>
      </c>
      <c r="H27" s="32" t="s">
        <v>16</v>
      </c>
    </row>
    <row r="28" ht="22.5" hidden="1" customHeight="1">
      <c r="A28" s="95">
        <v>45707.0</v>
      </c>
      <c r="B28" s="32" t="s">
        <v>8</v>
      </c>
      <c r="C28" s="32" t="s">
        <v>9</v>
      </c>
      <c r="D28" s="32">
        <v>15.0</v>
      </c>
      <c r="E28" s="32" t="s">
        <v>10</v>
      </c>
      <c r="F28" s="32" t="s">
        <v>11</v>
      </c>
      <c r="G28" s="32" t="s">
        <v>27</v>
      </c>
      <c r="H28" s="32" t="s">
        <v>18</v>
      </c>
    </row>
    <row r="29" ht="22.5" hidden="1" customHeight="1">
      <c r="A29" s="95">
        <v>45709.0</v>
      </c>
      <c r="B29" s="32" t="s">
        <v>17</v>
      </c>
      <c r="C29" s="32" t="s">
        <v>9</v>
      </c>
      <c r="D29" s="32">
        <v>11.0</v>
      </c>
      <c r="E29" s="32" t="s">
        <v>10</v>
      </c>
      <c r="F29" s="32" t="s">
        <v>15</v>
      </c>
      <c r="G29" s="32" t="s">
        <v>27</v>
      </c>
      <c r="H29" s="32" t="s">
        <v>20</v>
      </c>
    </row>
    <row r="30" ht="22.5" hidden="1" customHeight="1">
      <c r="A30" s="95">
        <v>45711.0</v>
      </c>
      <c r="B30" s="32" t="s">
        <v>8</v>
      </c>
      <c r="C30" s="32" t="s">
        <v>24</v>
      </c>
      <c r="D30" s="32">
        <v>14.0</v>
      </c>
      <c r="E30" s="32" t="s">
        <v>10</v>
      </c>
      <c r="F30" s="32" t="s">
        <v>11</v>
      </c>
      <c r="G30" s="32" t="s">
        <v>27</v>
      </c>
      <c r="H30" s="32" t="s">
        <v>13</v>
      </c>
    </row>
    <row r="31" ht="22.5" hidden="1" customHeight="1">
      <c r="A31" s="95">
        <v>45713.0</v>
      </c>
      <c r="B31" s="32" t="s">
        <v>19</v>
      </c>
      <c r="C31" s="32" t="s">
        <v>9</v>
      </c>
      <c r="D31" s="32">
        <v>7.0</v>
      </c>
      <c r="E31" s="32" t="s">
        <v>10</v>
      </c>
      <c r="F31" s="32" t="s">
        <v>11</v>
      </c>
      <c r="G31" s="32" t="s">
        <v>27</v>
      </c>
      <c r="H31" s="32" t="s">
        <v>16</v>
      </c>
    </row>
    <row r="32" ht="22.5" hidden="1" customHeight="1">
      <c r="A32" s="95">
        <v>45714.0</v>
      </c>
      <c r="B32" s="32" t="s">
        <v>26</v>
      </c>
      <c r="C32" s="32" t="s">
        <v>21</v>
      </c>
      <c r="D32" s="32">
        <v>25.0</v>
      </c>
      <c r="E32" s="32" t="s">
        <v>10</v>
      </c>
      <c r="F32" s="32" t="s">
        <v>15</v>
      </c>
      <c r="G32" s="32" t="s">
        <v>27</v>
      </c>
      <c r="H32" s="32" t="s">
        <v>18</v>
      </c>
    </row>
    <row r="33" ht="22.5" hidden="1" customHeight="1">
      <c r="A33" s="95">
        <v>45716.0</v>
      </c>
      <c r="B33" s="32" t="s">
        <v>8</v>
      </c>
      <c r="C33" s="32" t="s">
        <v>9</v>
      </c>
      <c r="D33" s="32">
        <v>14.0</v>
      </c>
      <c r="E33" s="32" t="s">
        <v>10</v>
      </c>
      <c r="F33" s="32" t="s">
        <v>11</v>
      </c>
      <c r="G33" s="32" t="s">
        <v>27</v>
      </c>
      <c r="H33" s="32" t="s">
        <v>20</v>
      </c>
    </row>
    <row r="34" ht="22.5" hidden="1" customHeight="1">
      <c r="A34" s="95">
        <v>45718.0</v>
      </c>
      <c r="B34" s="32" t="s">
        <v>17</v>
      </c>
      <c r="C34" s="32" t="s">
        <v>9</v>
      </c>
      <c r="D34" s="32">
        <v>9.0</v>
      </c>
      <c r="E34" s="32" t="s">
        <v>10</v>
      </c>
      <c r="F34" s="32" t="s">
        <v>11</v>
      </c>
      <c r="G34" s="32" t="s">
        <v>28</v>
      </c>
      <c r="H34" s="32" t="s">
        <v>13</v>
      </c>
    </row>
    <row r="35" ht="22.5" hidden="1" customHeight="1">
      <c r="A35" s="95">
        <v>45720.0</v>
      </c>
      <c r="B35" s="32" t="s">
        <v>8</v>
      </c>
      <c r="C35" s="32" t="s">
        <v>9</v>
      </c>
      <c r="D35" s="32">
        <v>14.0</v>
      </c>
      <c r="E35" s="32" t="s">
        <v>10</v>
      </c>
      <c r="F35" s="32" t="s">
        <v>15</v>
      </c>
      <c r="G35" s="32" t="s">
        <v>28</v>
      </c>
      <c r="H35" s="32" t="s">
        <v>16</v>
      </c>
    </row>
    <row r="36" ht="22.5" hidden="1" customHeight="1">
      <c r="A36" s="95">
        <v>45721.0</v>
      </c>
      <c r="B36" s="32" t="s">
        <v>14</v>
      </c>
      <c r="C36" s="32" t="s">
        <v>9</v>
      </c>
      <c r="D36" s="32">
        <v>22.0</v>
      </c>
      <c r="E36" s="32" t="s">
        <v>10</v>
      </c>
      <c r="F36" s="32" t="s">
        <v>11</v>
      </c>
      <c r="G36" s="32" t="s">
        <v>28</v>
      </c>
      <c r="H36" s="32" t="s">
        <v>18</v>
      </c>
    </row>
    <row r="37" ht="22.5" customHeight="1">
      <c r="A37" s="95">
        <v>45723.0</v>
      </c>
      <c r="B37" s="32" t="s">
        <v>8</v>
      </c>
      <c r="C37" s="32" t="s">
        <v>21</v>
      </c>
      <c r="D37" s="32">
        <v>17.0</v>
      </c>
      <c r="E37" s="32" t="s">
        <v>22</v>
      </c>
      <c r="F37" s="32" t="s">
        <v>11</v>
      </c>
      <c r="G37" s="32" t="s">
        <v>28</v>
      </c>
      <c r="H37" s="32" t="s">
        <v>20</v>
      </c>
    </row>
    <row r="38" ht="22.5" hidden="1" customHeight="1">
      <c r="A38" s="95">
        <v>45725.0</v>
      </c>
      <c r="B38" s="32" t="s">
        <v>19</v>
      </c>
      <c r="C38" s="32" t="s">
        <v>9</v>
      </c>
      <c r="D38" s="32">
        <v>7.0</v>
      </c>
      <c r="E38" s="32" t="s">
        <v>10</v>
      </c>
      <c r="F38" s="32" t="s">
        <v>15</v>
      </c>
      <c r="G38" s="32" t="s">
        <v>28</v>
      </c>
      <c r="H38" s="32" t="s">
        <v>13</v>
      </c>
    </row>
    <row r="39" ht="22.5" hidden="1" customHeight="1">
      <c r="A39" s="95">
        <v>45727.0</v>
      </c>
      <c r="B39" s="32" t="s">
        <v>17</v>
      </c>
      <c r="C39" s="32" t="s">
        <v>24</v>
      </c>
      <c r="D39" s="32">
        <v>10.0</v>
      </c>
      <c r="E39" s="32" t="s">
        <v>10</v>
      </c>
      <c r="F39" s="32" t="s">
        <v>11</v>
      </c>
      <c r="G39" s="32" t="s">
        <v>28</v>
      </c>
      <c r="H39" s="32" t="s">
        <v>16</v>
      </c>
    </row>
    <row r="40" ht="22.5" hidden="1" customHeight="1">
      <c r="A40" s="95">
        <v>45728.0</v>
      </c>
      <c r="B40" s="32" t="s">
        <v>8</v>
      </c>
      <c r="C40" s="32" t="s">
        <v>9</v>
      </c>
      <c r="D40" s="32">
        <v>14.0</v>
      </c>
      <c r="E40" s="32" t="s">
        <v>10</v>
      </c>
      <c r="F40" s="32" t="s">
        <v>11</v>
      </c>
      <c r="G40" s="32" t="s">
        <v>28</v>
      </c>
      <c r="H40" s="32" t="s">
        <v>18</v>
      </c>
    </row>
    <row r="41" ht="22.5" customHeight="1">
      <c r="A41" s="95">
        <v>45730.0</v>
      </c>
      <c r="B41" s="32" t="s">
        <v>25</v>
      </c>
      <c r="C41" s="32" t="s">
        <v>9</v>
      </c>
      <c r="D41" s="32">
        <v>35.0</v>
      </c>
      <c r="E41" s="32" t="s">
        <v>22</v>
      </c>
      <c r="F41" s="32" t="s">
        <v>15</v>
      </c>
      <c r="G41" s="32" t="s">
        <v>28</v>
      </c>
      <c r="H41" s="32" t="s">
        <v>20</v>
      </c>
    </row>
    <row r="42" ht="22.5" hidden="1" customHeight="1">
      <c r="A42" s="95">
        <v>45732.0</v>
      </c>
      <c r="B42" s="32" t="s">
        <v>8</v>
      </c>
      <c r="C42" s="32" t="s">
        <v>9</v>
      </c>
      <c r="D42" s="32">
        <v>14.0</v>
      </c>
      <c r="E42" s="32" t="s">
        <v>10</v>
      </c>
      <c r="F42" s="32" t="s">
        <v>11</v>
      </c>
      <c r="G42" s="32" t="s">
        <v>28</v>
      </c>
      <c r="H42" s="32" t="s">
        <v>13</v>
      </c>
    </row>
    <row r="43" ht="22.5" hidden="1" customHeight="1">
      <c r="A43" s="95">
        <v>45734.0</v>
      </c>
      <c r="B43" s="32" t="s">
        <v>23</v>
      </c>
      <c r="C43" s="32" t="s">
        <v>9</v>
      </c>
      <c r="D43" s="32">
        <v>19.0</v>
      </c>
      <c r="E43" s="32" t="s">
        <v>10</v>
      </c>
      <c r="F43" s="32" t="s">
        <v>15</v>
      </c>
      <c r="G43" s="32" t="s">
        <v>28</v>
      </c>
      <c r="H43" s="32" t="s">
        <v>16</v>
      </c>
    </row>
    <row r="44" ht="22.5" hidden="1" customHeight="1">
      <c r="A44" s="95">
        <v>45735.0</v>
      </c>
      <c r="B44" s="32" t="s">
        <v>8</v>
      </c>
      <c r="C44" s="32" t="s">
        <v>9</v>
      </c>
      <c r="D44" s="32">
        <v>14.0</v>
      </c>
      <c r="E44" s="32" t="s">
        <v>10</v>
      </c>
      <c r="F44" s="32" t="s">
        <v>11</v>
      </c>
      <c r="G44" s="32" t="s">
        <v>28</v>
      </c>
      <c r="H44" s="32" t="s">
        <v>18</v>
      </c>
    </row>
    <row r="45" ht="22.5" hidden="1" customHeight="1">
      <c r="A45" s="95">
        <v>45737.0</v>
      </c>
      <c r="B45" s="32" t="s">
        <v>17</v>
      </c>
      <c r="C45" s="32" t="s">
        <v>9</v>
      </c>
      <c r="D45" s="32">
        <v>8.0</v>
      </c>
      <c r="E45" s="32" t="s">
        <v>10</v>
      </c>
      <c r="F45" s="32" t="s">
        <v>11</v>
      </c>
      <c r="G45" s="32" t="s">
        <v>28</v>
      </c>
      <c r="H45" s="32" t="s">
        <v>20</v>
      </c>
    </row>
    <row r="46" ht="22.5" hidden="1" customHeight="1">
      <c r="A46" s="95">
        <v>45739.0</v>
      </c>
      <c r="B46" s="32" t="s">
        <v>14</v>
      </c>
      <c r="C46" s="32" t="s">
        <v>9</v>
      </c>
      <c r="D46" s="32">
        <v>21.0</v>
      </c>
      <c r="E46" s="32" t="s">
        <v>10</v>
      </c>
      <c r="F46" s="32" t="s">
        <v>15</v>
      </c>
      <c r="G46" s="32" t="s">
        <v>28</v>
      </c>
      <c r="H46" s="32" t="s">
        <v>13</v>
      </c>
    </row>
    <row r="47" ht="22.5" hidden="1" customHeight="1">
      <c r="A47" s="95">
        <v>45741.0</v>
      </c>
      <c r="B47" s="32" t="s">
        <v>8</v>
      </c>
      <c r="C47" s="32" t="s">
        <v>24</v>
      </c>
      <c r="D47" s="32">
        <v>14.0</v>
      </c>
      <c r="E47" s="32" t="s">
        <v>10</v>
      </c>
      <c r="F47" s="32" t="s">
        <v>11</v>
      </c>
      <c r="G47" s="32" t="s">
        <v>28</v>
      </c>
      <c r="H47" s="32" t="s">
        <v>16</v>
      </c>
    </row>
    <row r="48" ht="22.5" hidden="1" customHeight="1">
      <c r="A48" s="95">
        <v>45742.0</v>
      </c>
      <c r="B48" s="32" t="s">
        <v>19</v>
      </c>
      <c r="C48" s="32" t="s">
        <v>9</v>
      </c>
      <c r="D48" s="32">
        <v>7.0</v>
      </c>
      <c r="E48" s="32" t="s">
        <v>10</v>
      </c>
      <c r="F48" s="32" t="s">
        <v>11</v>
      </c>
      <c r="G48" s="32" t="s">
        <v>28</v>
      </c>
      <c r="H48" s="32" t="s">
        <v>18</v>
      </c>
    </row>
    <row r="49" ht="22.5" hidden="1" customHeight="1">
      <c r="A49" s="95">
        <v>45744.0</v>
      </c>
      <c r="B49" s="32" t="s">
        <v>8</v>
      </c>
      <c r="C49" s="32" t="s">
        <v>9</v>
      </c>
      <c r="D49" s="32">
        <v>15.0</v>
      </c>
      <c r="E49" s="32" t="s">
        <v>10</v>
      </c>
      <c r="F49" s="32" t="s">
        <v>15</v>
      </c>
      <c r="G49" s="32" t="s">
        <v>28</v>
      </c>
      <c r="H49" s="32" t="s">
        <v>20</v>
      </c>
    </row>
    <row r="50" ht="22.5" hidden="1" customHeight="1">
      <c r="A50" s="95">
        <v>45746.0</v>
      </c>
      <c r="B50" s="32" t="s">
        <v>26</v>
      </c>
      <c r="C50" s="32" t="s">
        <v>9</v>
      </c>
      <c r="D50" s="32">
        <v>24.0</v>
      </c>
      <c r="E50" s="32" t="s">
        <v>10</v>
      </c>
      <c r="F50" s="32" t="s">
        <v>11</v>
      </c>
      <c r="G50" s="32" t="s">
        <v>28</v>
      </c>
      <c r="H50" s="32" t="s">
        <v>13</v>
      </c>
    </row>
    <row r="51" ht="22.5" hidden="1" customHeight="1">
      <c r="A51" s="95">
        <v>45748.0</v>
      </c>
      <c r="B51" s="32" t="s">
        <v>8</v>
      </c>
      <c r="C51" s="32" t="s">
        <v>9</v>
      </c>
      <c r="D51" s="32">
        <v>14.0</v>
      </c>
      <c r="E51" s="32" t="s">
        <v>10</v>
      </c>
      <c r="F51" s="32" t="s">
        <v>11</v>
      </c>
      <c r="G51" s="32" t="s">
        <v>29</v>
      </c>
      <c r="H51" s="32" t="s">
        <v>16</v>
      </c>
    </row>
    <row r="52" ht="22.5" hidden="1" customHeight="1">
      <c r="A52" s="95">
        <v>45749.0</v>
      </c>
      <c r="B52" s="32" t="s">
        <v>17</v>
      </c>
      <c r="C52" s="32" t="s">
        <v>9</v>
      </c>
      <c r="D52" s="32">
        <v>10.0</v>
      </c>
      <c r="E52" s="32" t="s">
        <v>10</v>
      </c>
      <c r="F52" s="32" t="s">
        <v>11</v>
      </c>
      <c r="G52" s="32" t="s">
        <v>29</v>
      </c>
      <c r="H52" s="32" t="s">
        <v>18</v>
      </c>
    </row>
    <row r="53" ht="22.5" hidden="1" customHeight="1">
      <c r="A53" s="95">
        <v>45751.0</v>
      </c>
      <c r="B53" s="32" t="s">
        <v>8</v>
      </c>
      <c r="C53" s="32" t="s">
        <v>21</v>
      </c>
      <c r="D53" s="32">
        <v>14.0</v>
      </c>
      <c r="E53" s="32" t="s">
        <v>10</v>
      </c>
      <c r="F53" s="32" t="s">
        <v>15</v>
      </c>
      <c r="G53" s="32" t="s">
        <v>29</v>
      </c>
      <c r="H53" s="32" t="s">
        <v>20</v>
      </c>
    </row>
    <row r="54" ht="22.5" hidden="1" customHeight="1">
      <c r="A54" s="95">
        <v>45753.0</v>
      </c>
      <c r="B54" s="32" t="s">
        <v>14</v>
      </c>
      <c r="C54" s="32" t="s">
        <v>9</v>
      </c>
      <c r="D54" s="32">
        <v>20.0</v>
      </c>
      <c r="E54" s="32" t="s">
        <v>10</v>
      </c>
      <c r="F54" s="32" t="s">
        <v>11</v>
      </c>
      <c r="G54" s="32" t="s">
        <v>29</v>
      </c>
      <c r="H54" s="32" t="s">
        <v>13</v>
      </c>
    </row>
    <row r="55" ht="22.5" hidden="1" customHeight="1">
      <c r="A55" s="95">
        <v>45755.0</v>
      </c>
      <c r="B55" s="32" t="s">
        <v>19</v>
      </c>
      <c r="C55" s="32" t="s">
        <v>9</v>
      </c>
      <c r="D55" s="32">
        <v>7.0</v>
      </c>
      <c r="E55" s="32" t="s">
        <v>10</v>
      </c>
      <c r="F55" s="32" t="s">
        <v>11</v>
      </c>
      <c r="G55" s="32" t="s">
        <v>29</v>
      </c>
      <c r="H55" s="32" t="s">
        <v>16</v>
      </c>
    </row>
    <row r="56" ht="22.5" hidden="1" customHeight="1">
      <c r="A56" s="95">
        <v>45756.0</v>
      </c>
      <c r="B56" s="32" t="s">
        <v>8</v>
      </c>
      <c r="C56" s="32" t="s">
        <v>9</v>
      </c>
      <c r="D56" s="32">
        <v>14.0</v>
      </c>
      <c r="E56" s="32" t="s">
        <v>10</v>
      </c>
      <c r="F56" s="32" t="s">
        <v>15</v>
      </c>
      <c r="G56" s="32" t="s">
        <v>29</v>
      </c>
      <c r="H56" s="32" t="s">
        <v>18</v>
      </c>
    </row>
    <row r="57" ht="22.5" hidden="1" customHeight="1">
      <c r="A57" s="95">
        <v>45758.0</v>
      </c>
      <c r="B57" s="32" t="s">
        <v>17</v>
      </c>
      <c r="C57" s="32" t="s">
        <v>24</v>
      </c>
      <c r="D57" s="32">
        <v>11.0</v>
      </c>
      <c r="E57" s="32" t="s">
        <v>10</v>
      </c>
      <c r="F57" s="32" t="s">
        <v>11</v>
      </c>
      <c r="G57" s="32" t="s">
        <v>29</v>
      </c>
      <c r="H57" s="32" t="s">
        <v>20</v>
      </c>
    </row>
    <row r="58" ht="22.5" customHeight="1">
      <c r="A58" s="95">
        <v>45760.0</v>
      </c>
      <c r="B58" s="32" t="s">
        <v>8</v>
      </c>
      <c r="C58" s="32" t="s">
        <v>9</v>
      </c>
      <c r="D58" s="32">
        <v>16.0</v>
      </c>
      <c r="E58" s="32" t="s">
        <v>22</v>
      </c>
      <c r="F58" s="32" t="s">
        <v>11</v>
      </c>
      <c r="G58" s="32" t="s">
        <v>29</v>
      </c>
      <c r="H58" s="32" t="s">
        <v>13</v>
      </c>
    </row>
    <row r="59" ht="22.5" hidden="1" customHeight="1">
      <c r="A59" s="95">
        <v>45762.0</v>
      </c>
      <c r="B59" s="32" t="s">
        <v>23</v>
      </c>
      <c r="C59" s="32" t="s">
        <v>9</v>
      </c>
      <c r="D59" s="32">
        <v>21.0</v>
      </c>
      <c r="E59" s="32" t="s">
        <v>10</v>
      </c>
      <c r="F59" s="32" t="s">
        <v>15</v>
      </c>
      <c r="G59" s="32" t="s">
        <v>29</v>
      </c>
      <c r="H59" s="32" t="s">
        <v>16</v>
      </c>
    </row>
    <row r="60" ht="22.5" hidden="1" customHeight="1">
      <c r="A60" s="95">
        <v>45763.0</v>
      </c>
      <c r="B60" s="32" t="s">
        <v>8</v>
      </c>
      <c r="C60" s="32" t="s">
        <v>9</v>
      </c>
      <c r="D60" s="32">
        <v>14.0</v>
      </c>
      <c r="E60" s="32" t="s">
        <v>10</v>
      </c>
      <c r="F60" s="32" t="s">
        <v>11</v>
      </c>
      <c r="G60" s="32" t="s">
        <v>29</v>
      </c>
      <c r="H60" s="32" t="s">
        <v>18</v>
      </c>
    </row>
    <row r="61" ht="22.5" hidden="1" customHeight="1">
      <c r="A61" s="95">
        <v>45765.0</v>
      </c>
      <c r="B61" s="32" t="s">
        <v>17</v>
      </c>
      <c r="C61" s="32" t="s">
        <v>9</v>
      </c>
      <c r="D61" s="32">
        <v>9.0</v>
      </c>
      <c r="E61" s="32" t="s">
        <v>10</v>
      </c>
      <c r="F61" s="32" t="s">
        <v>11</v>
      </c>
      <c r="G61" s="32" t="s">
        <v>29</v>
      </c>
      <c r="H61" s="32" t="s">
        <v>20</v>
      </c>
    </row>
    <row r="62" ht="22.5" hidden="1" customHeight="1">
      <c r="A62" s="95">
        <v>45767.0</v>
      </c>
      <c r="B62" s="32" t="s">
        <v>14</v>
      </c>
      <c r="C62" s="32" t="s">
        <v>9</v>
      </c>
      <c r="D62" s="32">
        <v>23.0</v>
      </c>
      <c r="E62" s="32" t="s">
        <v>10</v>
      </c>
      <c r="F62" s="32" t="s">
        <v>15</v>
      </c>
      <c r="G62" s="32" t="s">
        <v>29</v>
      </c>
      <c r="H62" s="32" t="s">
        <v>13</v>
      </c>
    </row>
    <row r="63" ht="22.5" hidden="1" customHeight="1">
      <c r="A63" s="95">
        <v>45769.0</v>
      </c>
      <c r="B63" s="32" t="s">
        <v>8</v>
      </c>
      <c r="C63" s="32" t="s">
        <v>9</v>
      </c>
      <c r="D63" s="32">
        <v>14.0</v>
      </c>
      <c r="E63" s="32" t="s">
        <v>10</v>
      </c>
      <c r="F63" s="32" t="s">
        <v>11</v>
      </c>
      <c r="G63" s="32" t="s">
        <v>29</v>
      </c>
      <c r="H63" s="32" t="s">
        <v>16</v>
      </c>
    </row>
    <row r="64" ht="22.5" hidden="1" customHeight="1">
      <c r="A64" s="95">
        <v>45770.0</v>
      </c>
      <c r="B64" s="32" t="s">
        <v>19</v>
      </c>
      <c r="C64" s="32" t="s">
        <v>9</v>
      </c>
      <c r="D64" s="32">
        <v>7.0</v>
      </c>
      <c r="E64" s="32" t="s">
        <v>10</v>
      </c>
      <c r="F64" s="32" t="s">
        <v>11</v>
      </c>
      <c r="G64" s="32" t="s">
        <v>29</v>
      </c>
      <c r="H64" s="32" t="s">
        <v>18</v>
      </c>
    </row>
    <row r="65" ht="22.5" hidden="1" customHeight="1">
      <c r="A65" s="95">
        <v>45772.0</v>
      </c>
      <c r="B65" s="32" t="s">
        <v>26</v>
      </c>
      <c r="C65" s="32" t="s">
        <v>21</v>
      </c>
      <c r="D65" s="32">
        <v>26.0</v>
      </c>
      <c r="E65" s="32" t="s">
        <v>10</v>
      </c>
      <c r="F65" s="32" t="s">
        <v>15</v>
      </c>
      <c r="G65" s="32" t="s">
        <v>29</v>
      </c>
      <c r="H65" s="32" t="s">
        <v>20</v>
      </c>
    </row>
    <row r="66" ht="22.5" hidden="1" customHeight="1">
      <c r="A66" s="95">
        <v>45774.0</v>
      </c>
      <c r="B66" s="32" t="s">
        <v>8</v>
      </c>
      <c r="C66" s="32" t="s">
        <v>9</v>
      </c>
      <c r="D66" s="32">
        <v>14.0</v>
      </c>
      <c r="E66" s="32" t="s">
        <v>10</v>
      </c>
      <c r="F66" s="32" t="s">
        <v>11</v>
      </c>
      <c r="G66" s="32" t="s">
        <v>29</v>
      </c>
      <c r="H66" s="32" t="s">
        <v>13</v>
      </c>
    </row>
    <row r="67" ht="22.5" hidden="1" customHeight="1">
      <c r="A67" s="95">
        <v>45776.0</v>
      </c>
      <c r="B67" s="32" t="s">
        <v>17</v>
      </c>
      <c r="C67" s="32" t="s">
        <v>9</v>
      </c>
      <c r="D67" s="32">
        <v>10.0</v>
      </c>
      <c r="E67" s="32" t="s">
        <v>10</v>
      </c>
      <c r="F67" s="32" t="s">
        <v>11</v>
      </c>
      <c r="G67" s="32" t="s">
        <v>29</v>
      </c>
      <c r="H67" s="32" t="s">
        <v>16</v>
      </c>
    </row>
    <row r="68" ht="22.5" hidden="1" customHeight="1">
      <c r="A68" s="95">
        <v>45777.0</v>
      </c>
      <c r="B68" s="32" t="s">
        <v>8</v>
      </c>
      <c r="C68" s="32" t="s">
        <v>24</v>
      </c>
      <c r="D68" s="32">
        <v>14.0</v>
      </c>
      <c r="E68" s="32" t="s">
        <v>10</v>
      </c>
      <c r="F68" s="32" t="s">
        <v>15</v>
      </c>
      <c r="G68" s="32" t="s">
        <v>29</v>
      </c>
      <c r="H68" s="32" t="s">
        <v>18</v>
      </c>
    </row>
    <row r="69" ht="22.5" hidden="1" customHeight="1">
      <c r="A69" s="95">
        <v>45779.0</v>
      </c>
      <c r="B69" s="32" t="s">
        <v>14</v>
      </c>
      <c r="C69" s="32" t="s">
        <v>9</v>
      </c>
      <c r="D69" s="32">
        <v>21.0</v>
      </c>
      <c r="E69" s="32" t="s">
        <v>10</v>
      </c>
      <c r="F69" s="32" t="s">
        <v>11</v>
      </c>
      <c r="G69" s="32" t="s">
        <v>30</v>
      </c>
      <c r="H69" s="32" t="s">
        <v>20</v>
      </c>
    </row>
    <row r="70" ht="22.5" hidden="1" customHeight="1">
      <c r="A70" s="95">
        <v>45781.0</v>
      </c>
      <c r="B70" s="32" t="s">
        <v>8</v>
      </c>
      <c r="C70" s="32" t="s">
        <v>9</v>
      </c>
      <c r="D70" s="32">
        <v>14.0</v>
      </c>
      <c r="E70" s="32" t="s">
        <v>10</v>
      </c>
      <c r="F70" s="32" t="s">
        <v>11</v>
      </c>
      <c r="G70" s="32" t="s">
        <v>30</v>
      </c>
      <c r="H70" s="32" t="s">
        <v>13</v>
      </c>
    </row>
    <row r="71" ht="22.5" hidden="1" customHeight="1">
      <c r="A71" s="95">
        <v>45783.0</v>
      </c>
      <c r="B71" s="32" t="s">
        <v>19</v>
      </c>
      <c r="C71" s="32" t="s">
        <v>9</v>
      </c>
      <c r="D71" s="32">
        <v>7.0</v>
      </c>
      <c r="E71" s="32" t="s">
        <v>10</v>
      </c>
      <c r="F71" s="32" t="s">
        <v>15</v>
      </c>
      <c r="G71" s="32" t="s">
        <v>30</v>
      </c>
      <c r="H71" s="32" t="s">
        <v>16</v>
      </c>
    </row>
    <row r="72" ht="22.5" hidden="1" customHeight="1">
      <c r="A72" s="95">
        <v>45784.0</v>
      </c>
      <c r="B72" s="32" t="s">
        <v>17</v>
      </c>
      <c r="C72" s="32" t="s">
        <v>9</v>
      </c>
      <c r="D72" s="32">
        <v>12.0</v>
      </c>
      <c r="E72" s="32" t="s">
        <v>10</v>
      </c>
      <c r="F72" s="32" t="s">
        <v>11</v>
      </c>
      <c r="G72" s="32" t="s">
        <v>30</v>
      </c>
      <c r="H72" s="32" t="s">
        <v>18</v>
      </c>
    </row>
    <row r="73" ht="22.5" hidden="1" customHeight="1">
      <c r="A73" s="95">
        <v>45786.0</v>
      </c>
      <c r="B73" s="32" t="s">
        <v>8</v>
      </c>
      <c r="C73" s="32" t="s">
        <v>21</v>
      </c>
      <c r="D73" s="32">
        <v>15.0</v>
      </c>
      <c r="E73" s="32" t="s">
        <v>10</v>
      </c>
      <c r="F73" s="32" t="s">
        <v>11</v>
      </c>
      <c r="G73" s="32" t="s">
        <v>30</v>
      </c>
      <c r="H73" s="32" t="s">
        <v>20</v>
      </c>
    </row>
    <row r="74" ht="22.5" hidden="1" customHeight="1">
      <c r="A74" s="95">
        <v>45788.0</v>
      </c>
      <c r="B74" s="32" t="s">
        <v>25</v>
      </c>
      <c r="C74" s="32" t="s">
        <v>9</v>
      </c>
      <c r="D74" s="32">
        <v>28.0</v>
      </c>
      <c r="E74" s="32" t="s">
        <v>10</v>
      </c>
      <c r="F74" s="32" t="s">
        <v>15</v>
      </c>
      <c r="G74" s="32" t="s">
        <v>30</v>
      </c>
      <c r="H74" s="32" t="s">
        <v>13</v>
      </c>
    </row>
    <row r="75" ht="22.5" hidden="1" customHeight="1">
      <c r="A75" s="95">
        <v>45790.0</v>
      </c>
      <c r="B75" s="32" t="s">
        <v>8</v>
      </c>
      <c r="C75" s="32" t="s">
        <v>9</v>
      </c>
      <c r="D75" s="32">
        <v>14.0</v>
      </c>
      <c r="E75" s="32" t="s">
        <v>10</v>
      </c>
      <c r="F75" s="32" t="s">
        <v>11</v>
      </c>
      <c r="G75" s="32" t="s">
        <v>30</v>
      </c>
      <c r="H75" s="32" t="s">
        <v>16</v>
      </c>
    </row>
    <row r="76" ht="22.5" hidden="1" customHeight="1">
      <c r="A76" s="95">
        <v>45791.0</v>
      </c>
      <c r="B76" s="32" t="s">
        <v>23</v>
      </c>
      <c r="C76" s="32" t="s">
        <v>9</v>
      </c>
      <c r="D76" s="32">
        <v>18.0</v>
      </c>
      <c r="E76" s="32" t="s">
        <v>10</v>
      </c>
      <c r="F76" s="32" t="s">
        <v>11</v>
      </c>
      <c r="G76" s="32" t="s">
        <v>30</v>
      </c>
      <c r="H76" s="32" t="s">
        <v>18</v>
      </c>
    </row>
    <row r="77" ht="22.5" hidden="1" customHeight="1">
      <c r="A77" s="95">
        <v>45793.0</v>
      </c>
      <c r="B77" s="32" t="s">
        <v>17</v>
      </c>
      <c r="C77" s="32" t="s">
        <v>24</v>
      </c>
      <c r="D77" s="32">
        <v>9.0</v>
      </c>
      <c r="E77" s="32" t="s">
        <v>10</v>
      </c>
      <c r="F77" s="32" t="s">
        <v>15</v>
      </c>
      <c r="G77" s="32" t="s">
        <v>30</v>
      </c>
      <c r="H77" s="32" t="s">
        <v>20</v>
      </c>
    </row>
    <row r="78" ht="22.5" hidden="1" customHeight="1">
      <c r="A78" s="95">
        <v>45795.0</v>
      </c>
      <c r="B78" s="32" t="s">
        <v>8</v>
      </c>
      <c r="C78" s="32" t="s">
        <v>9</v>
      </c>
      <c r="D78" s="32">
        <v>14.0</v>
      </c>
      <c r="E78" s="32" t="s">
        <v>10</v>
      </c>
      <c r="F78" s="32" t="s">
        <v>11</v>
      </c>
      <c r="G78" s="32" t="s">
        <v>30</v>
      </c>
      <c r="H78" s="32" t="s">
        <v>13</v>
      </c>
    </row>
    <row r="79" ht="22.5" hidden="1" customHeight="1">
      <c r="A79" s="95">
        <v>45797.0</v>
      </c>
      <c r="B79" s="32" t="s">
        <v>14</v>
      </c>
      <c r="C79" s="32" t="s">
        <v>9</v>
      </c>
      <c r="D79" s="32">
        <v>22.0</v>
      </c>
      <c r="E79" s="32" t="s">
        <v>10</v>
      </c>
      <c r="F79" s="32" t="s">
        <v>11</v>
      </c>
      <c r="G79" s="32" t="s">
        <v>30</v>
      </c>
      <c r="H79" s="32" t="s">
        <v>16</v>
      </c>
    </row>
    <row r="80" ht="22.5" hidden="1" customHeight="1">
      <c r="A80" s="95">
        <v>45798.0</v>
      </c>
      <c r="B80" s="32" t="s">
        <v>19</v>
      </c>
      <c r="C80" s="32" t="s">
        <v>9</v>
      </c>
      <c r="D80" s="32">
        <v>7.0</v>
      </c>
      <c r="E80" s="32" t="s">
        <v>10</v>
      </c>
      <c r="F80" s="32" t="s">
        <v>15</v>
      </c>
      <c r="G80" s="32" t="s">
        <v>30</v>
      </c>
      <c r="H80" s="32" t="s">
        <v>18</v>
      </c>
    </row>
    <row r="81" ht="22.5" hidden="1" customHeight="1">
      <c r="A81" s="95">
        <v>45800.0</v>
      </c>
      <c r="B81" s="32" t="s">
        <v>8</v>
      </c>
      <c r="C81" s="32" t="s">
        <v>9</v>
      </c>
      <c r="D81" s="32">
        <v>14.0</v>
      </c>
      <c r="E81" s="32" t="s">
        <v>10</v>
      </c>
      <c r="F81" s="32" t="s">
        <v>11</v>
      </c>
      <c r="G81" s="32" t="s">
        <v>30</v>
      </c>
      <c r="H81" s="32" t="s">
        <v>20</v>
      </c>
    </row>
    <row r="82" ht="22.5" customHeight="1">
      <c r="A82" s="95">
        <v>45802.0</v>
      </c>
      <c r="B82" s="32" t="s">
        <v>26</v>
      </c>
      <c r="C82" s="32" t="s">
        <v>9</v>
      </c>
      <c r="D82" s="32">
        <v>25.0</v>
      </c>
      <c r="E82" s="32" t="s">
        <v>22</v>
      </c>
      <c r="F82" s="32" t="s">
        <v>15</v>
      </c>
      <c r="G82" s="32" t="s">
        <v>30</v>
      </c>
      <c r="H82" s="32" t="s">
        <v>13</v>
      </c>
    </row>
    <row r="83" ht="22.5" hidden="1" customHeight="1">
      <c r="A83" s="95">
        <v>45804.0</v>
      </c>
      <c r="B83" s="32" t="s">
        <v>17</v>
      </c>
      <c r="C83" s="32" t="s">
        <v>9</v>
      </c>
      <c r="D83" s="32">
        <v>10.0</v>
      </c>
      <c r="E83" s="32" t="s">
        <v>10</v>
      </c>
      <c r="F83" s="32" t="s">
        <v>11</v>
      </c>
      <c r="G83" s="32" t="s">
        <v>30</v>
      </c>
      <c r="H83" s="32" t="s">
        <v>16</v>
      </c>
    </row>
    <row r="84" ht="22.5" hidden="1" customHeight="1">
      <c r="A84" s="95">
        <v>45805.0</v>
      </c>
      <c r="B84" s="32" t="s">
        <v>8</v>
      </c>
      <c r="C84" s="32" t="s">
        <v>9</v>
      </c>
      <c r="D84" s="32">
        <v>14.0</v>
      </c>
      <c r="E84" s="32" t="s">
        <v>10</v>
      </c>
      <c r="F84" s="32" t="s">
        <v>11</v>
      </c>
      <c r="G84" s="32" t="s">
        <v>30</v>
      </c>
      <c r="H84" s="32" t="s">
        <v>18</v>
      </c>
    </row>
    <row r="85" ht="22.5" hidden="1" customHeight="1">
      <c r="A85" s="95">
        <v>45807.0</v>
      </c>
      <c r="B85" s="32" t="s">
        <v>8</v>
      </c>
      <c r="C85" s="32" t="s">
        <v>21</v>
      </c>
      <c r="D85" s="32">
        <v>16.0</v>
      </c>
      <c r="E85" s="32" t="s">
        <v>10</v>
      </c>
      <c r="F85" s="32" t="s">
        <v>15</v>
      </c>
      <c r="G85" s="32" t="s">
        <v>30</v>
      </c>
      <c r="H85" s="32" t="s">
        <v>20</v>
      </c>
    </row>
    <row r="86" ht="22.5" hidden="1" customHeight="1">
      <c r="A86" s="95">
        <v>45809.0</v>
      </c>
      <c r="B86" s="32" t="s">
        <v>19</v>
      </c>
      <c r="C86" s="32" t="s">
        <v>9</v>
      </c>
      <c r="D86" s="32">
        <v>7.0</v>
      </c>
      <c r="E86" s="32" t="s">
        <v>10</v>
      </c>
      <c r="F86" s="32" t="s">
        <v>11</v>
      </c>
      <c r="G86" s="32" t="s">
        <v>31</v>
      </c>
      <c r="H86" s="32" t="s">
        <v>13</v>
      </c>
    </row>
    <row r="87" ht="22.5" hidden="1" customHeight="1">
      <c r="A87" s="95">
        <v>45811.0</v>
      </c>
      <c r="B87" s="32" t="s">
        <v>8</v>
      </c>
      <c r="C87" s="32" t="s">
        <v>9</v>
      </c>
      <c r="D87" s="32">
        <v>21.0</v>
      </c>
      <c r="E87" s="32" t="s">
        <v>10</v>
      </c>
      <c r="F87" s="32" t="s">
        <v>11</v>
      </c>
      <c r="G87" s="32" t="s">
        <v>31</v>
      </c>
      <c r="H87" s="32" t="s">
        <v>16</v>
      </c>
    </row>
    <row r="88" ht="22.5" hidden="1" customHeight="1">
      <c r="A88" s="95">
        <v>45812.0</v>
      </c>
      <c r="B88" s="32" t="s">
        <v>17</v>
      </c>
      <c r="C88" s="32" t="s">
        <v>9</v>
      </c>
      <c r="D88" s="32">
        <v>14.0</v>
      </c>
      <c r="E88" s="32" t="s">
        <v>10</v>
      </c>
      <c r="F88" s="32" t="s">
        <v>15</v>
      </c>
      <c r="G88" s="32" t="s">
        <v>31</v>
      </c>
      <c r="H88" s="32" t="s">
        <v>18</v>
      </c>
    </row>
    <row r="89" ht="22.5" hidden="1" customHeight="1">
      <c r="A89" s="95">
        <v>45814.0</v>
      </c>
      <c r="B89" s="32" t="s">
        <v>14</v>
      </c>
      <c r="C89" s="32" t="s">
        <v>24</v>
      </c>
      <c r="D89" s="32">
        <v>20.0</v>
      </c>
      <c r="E89" s="32" t="s">
        <v>10</v>
      </c>
      <c r="F89" s="32" t="s">
        <v>11</v>
      </c>
      <c r="G89" s="32" t="s">
        <v>31</v>
      </c>
      <c r="H89" s="32" t="s">
        <v>20</v>
      </c>
    </row>
    <row r="90" ht="22.5" hidden="1" customHeight="1">
      <c r="A90" s="95">
        <v>45816.0</v>
      </c>
      <c r="B90" s="32" t="s">
        <v>8</v>
      </c>
      <c r="C90" s="32" t="s">
        <v>9</v>
      </c>
      <c r="D90" s="32">
        <v>14.0</v>
      </c>
      <c r="E90" s="32" t="s">
        <v>10</v>
      </c>
      <c r="F90" s="32" t="s">
        <v>11</v>
      </c>
      <c r="G90" s="32" t="s">
        <v>31</v>
      </c>
      <c r="H90" s="32" t="s">
        <v>13</v>
      </c>
    </row>
    <row r="91" ht="22.5" hidden="1" customHeight="1">
      <c r="A91" s="95">
        <v>45818.0</v>
      </c>
      <c r="B91" s="32" t="s">
        <v>19</v>
      </c>
      <c r="C91" s="32" t="s">
        <v>9</v>
      </c>
      <c r="D91" s="32">
        <v>7.0</v>
      </c>
      <c r="E91" s="32" t="s">
        <v>10</v>
      </c>
      <c r="F91" s="32" t="s">
        <v>15</v>
      </c>
      <c r="G91" s="32" t="s">
        <v>31</v>
      </c>
      <c r="H91" s="32" t="s">
        <v>16</v>
      </c>
    </row>
    <row r="92" ht="22.5" hidden="1" customHeight="1">
      <c r="A92" s="95">
        <v>45819.0</v>
      </c>
      <c r="B92" s="32" t="s">
        <v>17</v>
      </c>
      <c r="C92" s="32" t="s">
        <v>9</v>
      </c>
      <c r="D92" s="32">
        <v>11.0</v>
      </c>
      <c r="E92" s="32" t="s">
        <v>10</v>
      </c>
      <c r="F92" s="32" t="s">
        <v>11</v>
      </c>
      <c r="G92" s="32" t="s">
        <v>31</v>
      </c>
      <c r="H92" s="32" t="s">
        <v>18</v>
      </c>
    </row>
    <row r="93" ht="22.5" hidden="1" customHeight="1">
      <c r="A93" s="95">
        <v>45821.0</v>
      </c>
      <c r="B93" s="32" t="s">
        <v>8</v>
      </c>
      <c r="C93" s="32" t="s">
        <v>9</v>
      </c>
      <c r="D93" s="32">
        <v>15.0</v>
      </c>
      <c r="E93" s="32" t="s">
        <v>10</v>
      </c>
      <c r="F93" s="32" t="s">
        <v>11</v>
      </c>
      <c r="G93" s="32" t="s">
        <v>31</v>
      </c>
      <c r="H93" s="32" t="s">
        <v>20</v>
      </c>
    </row>
    <row r="94" ht="22.5" hidden="1" customHeight="1">
      <c r="A94" s="95">
        <v>45823.0</v>
      </c>
      <c r="B94" s="32" t="s">
        <v>23</v>
      </c>
      <c r="C94" s="32" t="s">
        <v>9</v>
      </c>
      <c r="D94" s="32">
        <v>19.0</v>
      </c>
      <c r="E94" s="32" t="s">
        <v>10</v>
      </c>
      <c r="F94" s="32" t="s">
        <v>15</v>
      </c>
      <c r="G94" s="32" t="s">
        <v>31</v>
      </c>
      <c r="H94" s="32" t="s">
        <v>13</v>
      </c>
    </row>
    <row r="95" ht="22.5" hidden="1" customHeight="1">
      <c r="A95" s="95">
        <v>45825.0</v>
      </c>
      <c r="B95" s="32" t="s">
        <v>8</v>
      </c>
      <c r="C95" s="32" t="s">
        <v>21</v>
      </c>
      <c r="D95" s="32">
        <v>14.0</v>
      </c>
      <c r="E95" s="32" t="s">
        <v>10</v>
      </c>
      <c r="F95" s="32" t="s">
        <v>11</v>
      </c>
      <c r="G95" s="32" t="s">
        <v>31</v>
      </c>
      <c r="H95" s="32" t="s">
        <v>16</v>
      </c>
    </row>
    <row r="96" ht="22.5" hidden="1" customHeight="1">
      <c r="A96" s="95">
        <v>45826.0</v>
      </c>
      <c r="B96" s="32" t="s">
        <v>17</v>
      </c>
      <c r="C96" s="32" t="s">
        <v>24</v>
      </c>
      <c r="D96" s="32">
        <v>10.0</v>
      </c>
      <c r="E96" s="32" t="s">
        <v>10</v>
      </c>
      <c r="F96" s="32" t="s">
        <v>11</v>
      </c>
      <c r="G96" s="32" t="s">
        <v>31</v>
      </c>
      <c r="H96" s="32" t="s">
        <v>18</v>
      </c>
    </row>
    <row r="97" ht="22.5" hidden="1" customHeight="1">
      <c r="A97" s="95">
        <v>45828.0</v>
      </c>
      <c r="B97" s="32" t="s">
        <v>14</v>
      </c>
      <c r="C97" s="32" t="s">
        <v>9</v>
      </c>
      <c r="D97" s="32">
        <v>24.0</v>
      </c>
      <c r="E97" s="32" t="s">
        <v>10</v>
      </c>
      <c r="F97" s="32" t="s">
        <v>15</v>
      </c>
      <c r="G97" s="32" t="s">
        <v>31</v>
      </c>
      <c r="H97" s="32" t="s">
        <v>20</v>
      </c>
    </row>
    <row r="98" ht="22.5" hidden="1" customHeight="1">
      <c r="A98" s="95">
        <v>45830.0</v>
      </c>
      <c r="B98" s="32" t="s">
        <v>8</v>
      </c>
      <c r="C98" s="32" t="s">
        <v>9</v>
      </c>
      <c r="D98" s="32">
        <v>14.0</v>
      </c>
      <c r="E98" s="32" t="s">
        <v>10</v>
      </c>
      <c r="F98" s="32" t="s">
        <v>11</v>
      </c>
      <c r="G98" s="32" t="s">
        <v>31</v>
      </c>
      <c r="H98" s="32" t="s">
        <v>13</v>
      </c>
    </row>
    <row r="99" ht="22.5" hidden="1" customHeight="1">
      <c r="A99" s="95">
        <v>45832.0</v>
      </c>
      <c r="B99" s="32" t="s">
        <v>19</v>
      </c>
      <c r="C99" s="32" t="s">
        <v>9</v>
      </c>
      <c r="D99" s="32">
        <v>7.0</v>
      </c>
      <c r="E99" s="32" t="s">
        <v>10</v>
      </c>
      <c r="F99" s="32" t="s">
        <v>11</v>
      </c>
      <c r="G99" s="32" t="s">
        <v>31</v>
      </c>
      <c r="H99" s="32" t="s">
        <v>16</v>
      </c>
    </row>
    <row r="100" ht="22.5" hidden="1" customHeight="1">
      <c r="A100" s="95">
        <v>45833.0</v>
      </c>
      <c r="B100" s="32" t="s">
        <v>26</v>
      </c>
      <c r="C100" s="32" t="s">
        <v>9</v>
      </c>
      <c r="D100" s="32">
        <v>22.0</v>
      </c>
      <c r="E100" s="32" t="s">
        <v>10</v>
      </c>
      <c r="F100" s="32" t="s">
        <v>15</v>
      </c>
      <c r="G100" s="32" t="s">
        <v>31</v>
      </c>
      <c r="H100" s="32" t="s">
        <v>18</v>
      </c>
    </row>
    <row r="101" ht="22.5" hidden="1" customHeight="1">
      <c r="A101" s="95">
        <v>45835.0</v>
      </c>
      <c r="B101" s="32" t="s">
        <v>8</v>
      </c>
      <c r="C101" s="32" t="s">
        <v>9</v>
      </c>
      <c r="D101" s="32">
        <v>14.0</v>
      </c>
      <c r="E101" s="32" t="s">
        <v>10</v>
      </c>
      <c r="F101" s="32" t="s">
        <v>11</v>
      </c>
      <c r="G101" s="32" t="s">
        <v>31</v>
      </c>
      <c r="H101" s="32" t="s">
        <v>20</v>
      </c>
    </row>
    <row r="102" ht="22.5" hidden="1" customHeight="1">
      <c r="A102" s="95">
        <v>45837.0</v>
      </c>
      <c r="B102" s="32" t="s">
        <v>17</v>
      </c>
      <c r="C102" s="32" t="s">
        <v>9</v>
      </c>
      <c r="D102" s="32">
        <v>9.0</v>
      </c>
      <c r="E102" s="32" t="s">
        <v>10</v>
      </c>
      <c r="F102" s="32" t="s">
        <v>11</v>
      </c>
      <c r="G102" s="32" t="s">
        <v>31</v>
      </c>
      <c r="H102" s="32" t="s">
        <v>13</v>
      </c>
    </row>
    <row r="103" ht="22.5" hidden="1" customHeight="1">
      <c r="A103" s="95">
        <v>45839.0</v>
      </c>
      <c r="B103" s="32" t="s">
        <v>8</v>
      </c>
      <c r="C103" s="32" t="s">
        <v>9</v>
      </c>
      <c r="D103" s="32">
        <v>21.0</v>
      </c>
      <c r="E103" s="32" t="s">
        <v>10</v>
      </c>
      <c r="F103" s="32" t="s">
        <v>15</v>
      </c>
      <c r="G103" s="32" t="s">
        <v>32</v>
      </c>
      <c r="H103" s="32" t="s">
        <v>16</v>
      </c>
    </row>
    <row r="104" ht="22.5" customHeight="1">
      <c r="A104" s="95">
        <v>45841.0</v>
      </c>
      <c r="B104" s="32" t="s">
        <v>14</v>
      </c>
      <c r="C104" s="32" t="s">
        <v>9</v>
      </c>
      <c r="D104" s="32">
        <v>28.0</v>
      </c>
      <c r="E104" s="32" t="s">
        <v>22</v>
      </c>
      <c r="F104" s="32" t="s">
        <v>11</v>
      </c>
      <c r="G104" s="32" t="s">
        <v>32</v>
      </c>
      <c r="H104" s="32" t="s">
        <v>33</v>
      </c>
    </row>
    <row r="105" ht="22.5" hidden="1" customHeight="1">
      <c r="A105" s="95">
        <v>45844.0</v>
      </c>
      <c r="B105" s="32" t="s">
        <v>19</v>
      </c>
      <c r="C105" s="32" t="s">
        <v>9</v>
      </c>
      <c r="D105" s="32">
        <v>7.0</v>
      </c>
      <c r="E105" s="32" t="s">
        <v>10</v>
      </c>
      <c r="F105" s="32" t="s">
        <v>11</v>
      </c>
      <c r="G105" s="32" t="s">
        <v>32</v>
      </c>
      <c r="H105" s="32" t="s">
        <v>13</v>
      </c>
    </row>
    <row r="106" ht="22.5" hidden="1" customHeight="1">
      <c r="A106" s="95">
        <v>45846.0</v>
      </c>
      <c r="B106" s="32" t="s">
        <v>17</v>
      </c>
      <c r="C106" s="32" t="s">
        <v>9</v>
      </c>
      <c r="D106" s="32">
        <v>14.0</v>
      </c>
      <c r="E106" s="32" t="s">
        <v>10</v>
      </c>
      <c r="F106" s="32" t="s">
        <v>15</v>
      </c>
      <c r="G106" s="32" t="s">
        <v>32</v>
      </c>
      <c r="H106" s="32" t="s">
        <v>16</v>
      </c>
    </row>
    <row r="107" ht="22.5" hidden="1" customHeight="1">
      <c r="A107" s="95">
        <v>45848.0</v>
      </c>
      <c r="B107" s="32" t="s">
        <v>8</v>
      </c>
      <c r="C107" s="32" t="s">
        <v>24</v>
      </c>
      <c r="D107" s="32">
        <v>15.0</v>
      </c>
      <c r="E107" s="32" t="s">
        <v>10</v>
      </c>
      <c r="F107" s="32" t="s">
        <v>11</v>
      </c>
      <c r="G107" s="32" t="s">
        <v>32</v>
      </c>
      <c r="H107" s="32" t="s">
        <v>33</v>
      </c>
    </row>
    <row r="108" ht="22.5" hidden="1" customHeight="1">
      <c r="A108" s="95">
        <v>45851.0</v>
      </c>
      <c r="B108" s="32" t="s">
        <v>8</v>
      </c>
      <c r="C108" s="32" t="s">
        <v>9</v>
      </c>
      <c r="D108" s="32">
        <v>21.0</v>
      </c>
      <c r="E108" s="32" t="s">
        <v>10</v>
      </c>
      <c r="F108" s="32" t="s">
        <v>11</v>
      </c>
      <c r="G108" s="32" t="s">
        <v>32</v>
      </c>
      <c r="H108" s="32" t="s">
        <v>13</v>
      </c>
    </row>
    <row r="109" ht="22.5" hidden="1" customHeight="1">
      <c r="A109" s="95">
        <v>45853.0</v>
      </c>
      <c r="B109" s="32" t="s">
        <v>17</v>
      </c>
      <c r="C109" s="32" t="s">
        <v>9</v>
      </c>
      <c r="D109" s="32">
        <v>12.0</v>
      </c>
      <c r="E109" s="32" t="s">
        <v>10</v>
      </c>
      <c r="F109" s="32" t="s">
        <v>15</v>
      </c>
      <c r="G109" s="32" t="s">
        <v>32</v>
      </c>
      <c r="H109" s="32" t="s">
        <v>16</v>
      </c>
    </row>
    <row r="110" ht="22.5" hidden="1" customHeight="1">
      <c r="A110" s="95">
        <v>45855.0</v>
      </c>
      <c r="B110" s="32" t="s">
        <v>23</v>
      </c>
      <c r="C110" s="32" t="s">
        <v>9</v>
      </c>
      <c r="D110" s="32">
        <v>20.0</v>
      </c>
      <c r="E110" s="32" t="s">
        <v>10</v>
      </c>
      <c r="F110" s="32" t="s">
        <v>11</v>
      </c>
      <c r="G110" s="32" t="s">
        <v>32</v>
      </c>
      <c r="H110" s="32" t="s">
        <v>33</v>
      </c>
    </row>
    <row r="111" ht="22.5" hidden="1" customHeight="1">
      <c r="A111" s="95">
        <v>45858.0</v>
      </c>
      <c r="B111" s="32" t="s">
        <v>8</v>
      </c>
      <c r="C111" s="32" t="s">
        <v>21</v>
      </c>
      <c r="D111" s="32">
        <v>14.0</v>
      </c>
      <c r="E111" s="32" t="s">
        <v>10</v>
      </c>
      <c r="F111" s="32" t="s">
        <v>11</v>
      </c>
      <c r="G111" s="32" t="s">
        <v>32</v>
      </c>
      <c r="H111" s="32" t="s">
        <v>13</v>
      </c>
    </row>
    <row r="112" ht="22.5" hidden="1" customHeight="1">
      <c r="A112" s="95">
        <v>45860.0</v>
      </c>
      <c r="B112" s="32" t="s">
        <v>19</v>
      </c>
      <c r="C112" s="32" t="s">
        <v>9</v>
      </c>
      <c r="D112" s="32">
        <v>7.0</v>
      </c>
      <c r="E112" s="32" t="s">
        <v>10</v>
      </c>
      <c r="F112" s="32" t="s">
        <v>15</v>
      </c>
      <c r="G112" s="32" t="s">
        <v>32</v>
      </c>
      <c r="H112" s="32" t="s">
        <v>16</v>
      </c>
    </row>
    <row r="113" ht="22.5" hidden="1" customHeight="1">
      <c r="A113" s="95">
        <v>45862.0</v>
      </c>
      <c r="B113" s="32" t="s">
        <v>8</v>
      </c>
      <c r="C113" s="32" t="s">
        <v>9</v>
      </c>
      <c r="D113" s="32">
        <v>21.0</v>
      </c>
      <c r="E113" s="32" t="s">
        <v>10</v>
      </c>
      <c r="F113" s="32" t="s">
        <v>11</v>
      </c>
      <c r="G113" s="32" t="s">
        <v>32</v>
      </c>
      <c r="H113" s="32" t="s">
        <v>33</v>
      </c>
    </row>
    <row r="114" ht="22.5" hidden="1" customHeight="1">
      <c r="A114" s="95">
        <v>45865.0</v>
      </c>
      <c r="B114" s="32" t="s">
        <v>17</v>
      </c>
      <c r="C114" s="32" t="s">
        <v>9</v>
      </c>
      <c r="D114" s="32">
        <v>10.0</v>
      </c>
      <c r="E114" s="32" t="s">
        <v>10</v>
      </c>
      <c r="F114" s="32" t="s">
        <v>11</v>
      </c>
      <c r="G114" s="32" t="s">
        <v>32</v>
      </c>
      <c r="H114" s="32" t="s">
        <v>13</v>
      </c>
    </row>
    <row r="115" ht="22.5" hidden="1" customHeight="1">
      <c r="A115" s="95">
        <v>45867.0</v>
      </c>
      <c r="B115" s="32" t="s">
        <v>14</v>
      </c>
      <c r="C115" s="32" t="s">
        <v>9</v>
      </c>
      <c r="D115" s="32">
        <v>25.0</v>
      </c>
      <c r="E115" s="32" t="s">
        <v>10</v>
      </c>
      <c r="F115" s="32" t="s">
        <v>15</v>
      </c>
      <c r="G115" s="32" t="s">
        <v>32</v>
      </c>
      <c r="H115" s="32" t="s">
        <v>16</v>
      </c>
    </row>
    <row r="116" ht="22.5" hidden="1" customHeight="1">
      <c r="A116" s="95">
        <v>45869.0</v>
      </c>
      <c r="B116" s="32" t="s">
        <v>8</v>
      </c>
      <c r="C116" s="32" t="s">
        <v>9</v>
      </c>
      <c r="D116" s="32">
        <v>14.0</v>
      </c>
      <c r="E116" s="32" t="s">
        <v>10</v>
      </c>
      <c r="F116" s="32" t="s">
        <v>11</v>
      </c>
      <c r="G116" s="32" t="s">
        <v>32</v>
      </c>
      <c r="H116" s="32" t="s">
        <v>33</v>
      </c>
    </row>
    <row r="117" ht="22.5" hidden="1" customHeight="1">
      <c r="A117" s="95">
        <v>45872.0</v>
      </c>
      <c r="B117" s="32" t="s">
        <v>19</v>
      </c>
      <c r="C117" s="32" t="s">
        <v>9</v>
      </c>
      <c r="D117" s="32">
        <v>7.0</v>
      </c>
      <c r="E117" s="32" t="s">
        <v>10</v>
      </c>
      <c r="F117" s="32" t="s">
        <v>11</v>
      </c>
      <c r="G117" s="32" t="s">
        <v>34</v>
      </c>
      <c r="H117" s="32" t="s">
        <v>13</v>
      </c>
    </row>
    <row r="118" ht="22.5" customHeight="1">
      <c r="A118" s="95">
        <v>45874.0</v>
      </c>
      <c r="B118" s="32" t="s">
        <v>8</v>
      </c>
      <c r="C118" s="32" t="s">
        <v>9</v>
      </c>
      <c r="D118" s="32">
        <v>28.0</v>
      </c>
      <c r="E118" s="32" t="s">
        <v>22</v>
      </c>
      <c r="F118" s="32" t="s">
        <v>15</v>
      </c>
      <c r="G118" s="32" t="s">
        <v>34</v>
      </c>
      <c r="H118" s="32" t="s">
        <v>16</v>
      </c>
    </row>
    <row r="119" ht="22.5" hidden="1" customHeight="1">
      <c r="A119" s="95">
        <v>45876.0</v>
      </c>
      <c r="B119" s="32" t="s">
        <v>17</v>
      </c>
      <c r="C119" s="32" t="s">
        <v>24</v>
      </c>
      <c r="D119" s="32">
        <v>14.0</v>
      </c>
      <c r="E119" s="32" t="s">
        <v>10</v>
      </c>
      <c r="F119" s="32" t="s">
        <v>11</v>
      </c>
      <c r="G119" s="32" t="s">
        <v>34</v>
      </c>
      <c r="H119" s="32" t="s">
        <v>33</v>
      </c>
    </row>
    <row r="120" ht="22.5" hidden="1" customHeight="1">
      <c r="A120" s="95">
        <v>45879.0</v>
      </c>
      <c r="B120" s="32" t="s">
        <v>8</v>
      </c>
      <c r="C120" s="32" t="s">
        <v>9</v>
      </c>
      <c r="D120" s="32">
        <v>21.0</v>
      </c>
      <c r="E120" s="32" t="s">
        <v>10</v>
      </c>
      <c r="F120" s="32" t="s">
        <v>11</v>
      </c>
      <c r="G120" s="32" t="s">
        <v>34</v>
      </c>
      <c r="H120" s="32" t="s">
        <v>13</v>
      </c>
    </row>
    <row r="121" ht="22.5" hidden="1" customHeight="1">
      <c r="A121" s="95">
        <v>45881.0</v>
      </c>
      <c r="B121" s="32" t="s">
        <v>14</v>
      </c>
      <c r="C121" s="32" t="s">
        <v>9</v>
      </c>
      <c r="D121" s="32">
        <v>23.0</v>
      </c>
      <c r="E121" s="32" t="s">
        <v>10</v>
      </c>
      <c r="F121" s="32" t="s">
        <v>15</v>
      </c>
      <c r="G121" s="32" t="s">
        <v>34</v>
      </c>
      <c r="H121" s="32" t="s">
        <v>16</v>
      </c>
    </row>
    <row r="122" ht="22.5" hidden="1" customHeight="1">
      <c r="A122" s="95">
        <v>45883.0</v>
      </c>
      <c r="B122" s="32" t="s">
        <v>17</v>
      </c>
      <c r="C122" s="32" t="s">
        <v>9</v>
      </c>
      <c r="D122" s="32">
        <v>11.0</v>
      </c>
      <c r="E122" s="32" t="s">
        <v>10</v>
      </c>
      <c r="F122" s="32" t="s">
        <v>11</v>
      </c>
      <c r="G122" s="32" t="s">
        <v>34</v>
      </c>
      <c r="H122" s="32" t="s">
        <v>33</v>
      </c>
    </row>
    <row r="123" ht="22.5" hidden="1" customHeight="1">
      <c r="A123" s="95">
        <v>45886.0</v>
      </c>
      <c r="B123" s="32" t="s">
        <v>8</v>
      </c>
      <c r="C123" s="32" t="s">
        <v>9</v>
      </c>
      <c r="D123" s="32">
        <v>14.0</v>
      </c>
      <c r="E123" s="32" t="s">
        <v>10</v>
      </c>
      <c r="F123" s="32" t="s">
        <v>11</v>
      </c>
      <c r="G123" s="32" t="s">
        <v>34</v>
      </c>
      <c r="H123" s="32" t="s">
        <v>13</v>
      </c>
    </row>
    <row r="124" ht="22.5" hidden="1" customHeight="1">
      <c r="A124" s="95">
        <v>45888.0</v>
      </c>
      <c r="B124" s="32" t="s">
        <v>19</v>
      </c>
      <c r="C124" s="32" t="s">
        <v>9</v>
      </c>
      <c r="D124" s="32">
        <v>7.0</v>
      </c>
      <c r="E124" s="32" t="s">
        <v>10</v>
      </c>
      <c r="F124" s="32" t="s">
        <v>15</v>
      </c>
      <c r="G124" s="32" t="s">
        <v>34</v>
      </c>
      <c r="H124" s="32" t="s">
        <v>16</v>
      </c>
    </row>
    <row r="125" ht="22.5" hidden="1" customHeight="1">
      <c r="A125" s="95">
        <v>45890.0</v>
      </c>
      <c r="B125" s="32" t="s">
        <v>26</v>
      </c>
      <c r="C125" s="32" t="s">
        <v>21</v>
      </c>
      <c r="D125" s="32">
        <v>26.0</v>
      </c>
      <c r="E125" s="32" t="s">
        <v>10</v>
      </c>
      <c r="F125" s="32" t="s">
        <v>11</v>
      </c>
      <c r="G125" s="32" t="s">
        <v>34</v>
      </c>
      <c r="H125" s="32" t="s">
        <v>33</v>
      </c>
    </row>
    <row r="126" ht="22.5" hidden="1" customHeight="1">
      <c r="A126" s="95">
        <v>45893.0</v>
      </c>
      <c r="B126" s="32" t="s">
        <v>8</v>
      </c>
      <c r="C126" s="32" t="s">
        <v>9</v>
      </c>
      <c r="D126" s="32">
        <v>21.0</v>
      </c>
      <c r="E126" s="32" t="s">
        <v>10</v>
      </c>
      <c r="F126" s="32" t="s">
        <v>11</v>
      </c>
      <c r="G126" s="32" t="s">
        <v>34</v>
      </c>
      <c r="H126" s="32" t="s">
        <v>13</v>
      </c>
    </row>
    <row r="127" ht="22.5" hidden="1" customHeight="1">
      <c r="A127" s="95">
        <v>45895.0</v>
      </c>
      <c r="B127" s="32" t="s">
        <v>17</v>
      </c>
      <c r="C127" s="32" t="s">
        <v>9</v>
      </c>
      <c r="D127" s="32">
        <v>10.0</v>
      </c>
      <c r="E127" s="32" t="s">
        <v>10</v>
      </c>
      <c r="F127" s="32" t="s">
        <v>15</v>
      </c>
      <c r="G127" s="32" t="s">
        <v>34</v>
      </c>
      <c r="H127" s="32" t="s">
        <v>16</v>
      </c>
    </row>
    <row r="128" ht="22.5" hidden="1" customHeight="1">
      <c r="A128" s="95">
        <v>45897.0</v>
      </c>
      <c r="B128" s="32" t="s">
        <v>8</v>
      </c>
      <c r="C128" s="32" t="s">
        <v>24</v>
      </c>
      <c r="D128" s="32">
        <v>14.0</v>
      </c>
      <c r="E128" s="32" t="s">
        <v>10</v>
      </c>
      <c r="F128" s="32" t="s">
        <v>11</v>
      </c>
      <c r="G128" s="32" t="s">
        <v>34</v>
      </c>
      <c r="H128" s="32" t="s">
        <v>33</v>
      </c>
    </row>
    <row r="129" ht="22.5" hidden="1" customHeight="1">
      <c r="A129" s="95">
        <v>45900.0</v>
      </c>
      <c r="B129" s="32" t="s">
        <v>23</v>
      </c>
      <c r="C129" s="32" t="s">
        <v>9</v>
      </c>
      <c r="D129" s="32">
        <v>19.0</v>
      </c>
      <c r="E129" s="32" t="s">
        <v>10</v>
      </c>
      <c r="F129" s="32" t="s">
        <v>11</v>
      </c>
      <c r="G129" s="32" t="s">
        <v>34</v>
      </c>
      <c r="H129" s="32" t="s">
        <v>13</v>
      </c>
    </row>
    <row r="130" ht="22.5" hidden="1" customHeight="1">
      <c r="A130" s="95">
        <v>45902.0</v>
      </c>
      <c r="B130" s="32" t="s">
        <v>8</v>
      </c>
      <c r="C130" s="32" t="s">
        <v>9</v>
      </c>
      <c r="D130" s="32">
        <v>14.0</v>
      </c>
      <c r="E130" s="32" t="s">
        <v>10</v>
      </c>
      <c r="F130" s="32" t="s">
        <v>15</v>
      </c>
      <c r="G130" s="32" t="s">
        <v>35</v>
      </c>
      <c r="H130" s="32" t="s">
        <v>16</v>
      </c>
    </row>
    <row r="131" ht="22.5" hidden="1" customHeight="1">
      <c r="A131" s="95">
        <v>45903.0</v>
      </c>
      <c r="B131" s="32" t="s">
        <v>17</v>
      </c>
      <c r="C131" s="32" t="s">
        <v>9</v>
      </c>
      <c r="D131" s="32">
        <v>9.0</v>
      </c>
      <c r="E131" s="32" t="s">
        <v>10</v>
      </c>
      <c r="F131" s="32" t="s">
        <v>11</v>
      </c>
      <c r="G131" s="32" t="s">
        <v>35</v>
      </c>
      <c r="H131" s="32" t="s">
        <v>18</v>
      </c>
    </row>
    <row r="132" ht="22.5" hidden="1" customHeight="1">
      <c r="A132" s="95">
        <v>45905.0</v>
      </c>
      <c r="B132" s="32" t="s">
        <v>14</v>
      </c>
      <c r="C132" s="32" t="s">
        <v>9</v>
      </c>
      <c r="D132" s="32">
        <v>21.0</v>
      </c>
      <c r="E132" s="32" t="s">
        <v>10</v>
      </c>
      <c r="F132" s="32" t="s">
        <v>11</v>
      </c>
      <c r="G132" s="32" t="s">
        <v>35</v>
      </c>
      <c r="H132" s="32" t="s">
        <v>20</v>
      </c>
    </row>
    <row r="133" ht="22.5" hidden="1" customHeight="1">
      <c r="A133" s="95">
        <v>45907.0</v>
      </c>
      <c r="B133" s="32" t="s">
        <v>8</v>
      </c>
      <c r="C133" s="32" t="s">
        <v>21</v>
      </c>
      <c r="D133" s="32">
        <v>14.0</v>
      </c>
      <c r="E133" s="32" t="s">
        <v>10</v>
      </c>
      <c r="F133" s="32" t="s">
        <v>15</v>
      </c>
      <c r="G133" s="32" t="s">
        <v>35</v>
      </c>
      <c r="H133" s="32" t="s">
        <v>13</v>
      </c>
    </row>
    <row r="134" ht="22.5" hidden="1" customHeight="1">
      <c r="A134" s="95">
        <v>45909.0</v>
      </c>
      <c r="B134" s="32" t="s">
        <v>19</v>
      </c>
      <c r="C134" s="32" t="s">
        <v>9</v>
      </c>
      <c r="D134" s="32">
        <v>7.0</v>
      </c>
      <c r="E134" s="32" t="s">
        <v>10</v>
      </c>
      <c r="F134" s="32" t="s">
        <v>11</v>
      </c>
      <c r="G134" s="32" t="s">
        <v>35</v>
      </c>
      <c r="H134" s="32" t="s">
        <v>16</v>
      </c>
    </row>
    <row r="135" ht="22.5" hidden="1" customHeight="1">
      <c r="A135" s="95">
        <v>45910.0</v>
      </c>
      <c r="B135" s="32" t="s">
        <v>17</v>
      </c>
      <c r="C135" s="32" t="s">
        <v>24</v>
      </c>
      <c r="D135" s="32">
        <v>12.0</v>
      </c>
      <c r="E135" s="32" t="s">
        <v>10</v>
      </c>
      <c r="F135" s="32" t="s">
        <v>11</v>
      </c>
      <c r="G135" s="32" t="s">
        <v>35</v>
      </c>
      <c r="H135" s="32" t="s">
        <v>18</v>
      </c>
    </row>
    <row r="136" ht="22.5" hidden="1" customHeight="1">
      <c r="A136" s="95">
        <v>45912.0</v>
      </c>
      <c r="B136" s="32" t="s">
        <v>8</v>
      </c>
      <c r="C136" s="32" t="s">
        <v>9</v>
      </c>
      <c r="D136" s="32">
        <v>14.0</v>
      </c>
      <c r="E136" s="32" t="s">
        <v>10</v>
      </c>
      <c r="F136" s="32" t="s">
        <v>15</v>
      </c>
      <c r="G136" s="32" t="s">
        <v>35</v>
      </c>
      <c r="H136" s="32" t="s">
        <v>20</v>
      </c>
    </row>
    <row r="137" ht="22.5" customHeight="1">
      <c r="A137" s="95">
        <v>45914.0</v>
      </c>
      <c r="B137" s="32" t="s">
        <v>8</v>
      </c>
      <c r="C137" s="32" t="s">
        <v>9</v>
      </c>
      <c r="D137" s="32">
        <v>16.0</v>
      </c>
      <c r="E137" s="32" t="s">
        <v>22</v>
      </c>
      <c r="F137" s="32" t="s">
        <v>11</v>
      </c>
      <c r="G137" s="32" t="s">
        <v>35</v>
      </c>
      <c r="H137" s="32" t="s">
        <v>13</v>
      </c>
    </row>
    <row r="138" ht="22.5" hidden="1" customHeight="1">
      <c r="A138" s="95">
        <v>45916.0</v>
      </c>
      <c r="B138" s="32" t="s">
        <v>23</v>
      </c>
      <c r="C138" s="32" t="s">
        <v>9</v>
      </c>
      <c r="D138" s="32">
        <v>18.0</v>
      </c>
      <c r="E138" s="32" t="s">
        <v>10</v>
      </c>
      <c r="F138" s="32" t="s">
        <v>15</v>
      </c>
      <c r="G138" s="32" t="s">
        <v>35</v>
      </c>
      <c r="H138" s="32" t="s">
        <v>16</v>
      </c>
    </row>
    <row r="139" ht="22.5" hidden="1" customHeight="1">
      <c r="A139" s="95">
        <v>45917.0</v>
      </c>
      <c r="B139" s="32" t="s">
        <v>17</v>
      </c>
      <c r="C139" s="32" t="s">
        <v>9</v>
      </c>
      <c r="D139" s="32">
        <v>10.0</v>
      </c>
      <c r="E139" s="32" t="s">
        <v>10</v>
      </c>
      <c r="F139" s="32" t="s">
        <v>11</v>
      </c>
      <c r="G139" s="32" t="s">
        <v>35</v>
      </c>
      <c r="H139" s="32" t="s">
        <v>18</v>
      </c>
    </row>
    <row r="140" ht="22.5" hidden="1" customHeight="1">
      <c r="A140" s="95">
        <v>45919.0</v>
      </c>
      <c r="B140" s="32" t="s">
        <v>14</v>
      </c>
      <c r="C140" s="32" t="s">
        <v>9</v>
      </c>
      <c r="D140" s="32">
        <v>22.0</v>
      </c>
      <c r="E140" s="32" t="s">
        <v>10</v>
      </c>
      <c r="F140" s="32" t="s">
        <v>11</v>
      </c>
      <c r="G140" s="32" t="s">
        <v>35</v>
      </c>
      <c r="H140" s="32" t="s">
        <v>20</v>
      </c>
    </row>
    <row r="141" ht="22.5" hidden="1" customHeight="1">
      <c r="A141" s="95">
        <v>45921.0</v>
      </c>
      <c r="B141" s="32" t="s">
        <v>8</v>
      </c>
      <c r="C141" s="32" t="s">
        <v>9</v>
      </c>
      <c r="D141" s="32">
        <v>14.0</v>
      </c>
      <c r="E141" s="32" t="s">
        <v>10</v>
      </c>
      <c r="F141" s="32" t="s">
        <v>15</v>
      </c>
      <c r="G141" s="32" t="s">
        <v>35</v>
      </c>
      <c r="H141" s="32" t="s">
        <v>13</v>
      </c>
    </row>
    <row r="142" ht="22.5" hidden="1" customHeight="1">
      <c r="A142" s="95">
        <v>45923.0</v>
      </c>
      <c r="B142" s="32" t="s">
        <v>19</v>
      </c>
      <c r="C142" s="32" t="s">
        <v>9</v>
      </c>
      <c r="D142" s="32">
        <v>7.0</v>
      </c>
      <c r="E142" s="32" t="s">
        <v>10</v>
      </c>
      <c r="F142" s="32" t="s">
        <v>11</v>
      </c>
      <c r="G142" s="32" t="s">
        <v>35</v>
      </c>
      <c r="H142" s="32" t="s">
        <v>16</v>
      </c>
    </row>
    <row r="143" ht="22.5" hidden="1" customHeight="1">
      <c r="A143" s="95">
        <v>45924.0</v>
      </c>
      <c r="B143" s="32" t="s">
        <v>8</v>
      </c>
      <c r="C143" s="32" t="s">
        <v>24</v>
      </c>
      <c r="D143" s="32">
        <v>14.0</v>
      </c>
      <c r="E143" s="32" t="s">
        <v>10</v>
      </c>
      <c r="F143" s="32" t="s">
        <v>11</v>
      </c>
      <c r="G143" s="32" t="s">
        <v>35</v>
      </c>
      <c r="H143" s="32" t="s">
        <v>18</v>
      </c>
    </row>
    <row r="144" ht="22.5" hidden="1" customHeight="1">
      <c r="A144" s="95">
        <v>45926.0</v>
      </c>
      <c r="B144" s="32" t="s">
        <v>26</v>
      </c>
      <c r="C144" s="32" t="s">
        <v>9</v>
      </c>
      <c r="D144" s="32">
        <v>24.0</v>
      </c>
      <c r="E144" s="32" t="s">
        <v>10</v>
      </c>
      <c r="F144" s="32" t="s">
        <v>15</v>
      </c>
      <c r="G144" s="32" t="s">
        <v>35</v>
      </c>
      <c r="H144" s="32" t="s">
        <v>20</v>
      </c>
    </row>
    <row r="145" ht="22.5" hidden="1" customHeight="1">
      <c r="A145" s="95">
        <v>45928.0</v>
      </c>
      <c r="B145" s="32" t="s">
        <v>17</v>
      </c>
      <c r="C145" s="32" t="s">
        <v>9</v>
      </c>
      <c r="D145" s="32">
        <v>9.0</v>
      </c>
      <c r="E145" s="32" t="s">
        <v>10</v>
      </c>
      <c r="F145" s="32" t="s">
        <v>11</v>
      </c>
      <c r="G145" s="32" t="s">
        <v>35</v>
      </c>
      <c r="H145" s="32" t="s">
        <v>13</v>
      </c>
    </row>
    <row r="146" ht="22.5" hidden="1" customHeight="1">
      <c r="A146" s="95">
        <v>45930.0</v>
      </c>
      <c r="B146" s="32" t="s">
        <v>8</v>
      </c>
      <c r="C146" s="32" t="s">
        <v>9</v>
      </c>
      <c r="D146" s="32">
        <v>14.0</v>
      </c>
      <c r="E146" s="32" t="s">
        <v>10</v>
      </c>
      <c r="F146" s="32" t="s">
        <v>11</v>
      </c>
      <c r="G146" s="32" t="s">
        <v>35</v>
      </c>
      <c r="H146" s="32" t="s">
        <v>16</v>
      </c>
    </row>
    <row r="147" ht="22.5" hidden="1" customHeight="1">
      <c r="A147" s="95">
        <v>45931.0</v>
      </c>
      <c r="B147" s="32" t="s">
        <v>14</v>
      </c>
      <c r="C147" s="32" t="s">
        <v>9</v>
      </c>
      <c r="D147" s="32">
        <v>21.0</v>
      </c>
      <c r="E147" s="32" t="s">
        <v>10</v>
      </c>
      <c r="F147" s="32" t="s">
        <v>15</v>
      </c>
      <c r="G147" s="32" t="s">
        <v>36</v>
      </c>
      <c r="H147" s="32" t="s">
        <v>18</v>
      </c>
    </row>
    <row r="148" ht="22.5" hidden="1" customHeight="1">
      <c r="A148" s="95">
        <v>45933.0</v>
      </c>
      <c r="B148" s="32" t="s">
        <v>8</v>
      </c>
      <c r="C148" s="32" t="s">
        <v>21</v>
      </c>
      <c r="D148" s="32">
        <v>14.0</v>
      </c>
      <c r="E148" s="32" t="s">
        <v>10</v>
      </c>
      <c r="F148" s="32" t="s">
        <v>11</v>
      </c>
      <c r="G148" s="32" t="s">
        <v>36</v>
      </c>
      <c r="H148" s="32" t="s">
        <v>20</v>
      </c>
    </row>
    <row r="149" ht="22.5" hidden="1" customHeight="1">
      <c r="A149" s="95">
        <v>45935.0</v>
      </c>
      <c r="B149" s="32" t="s">
        <v>19</v>
      </c>
      <c r="C149" s="32" t="s">
        <v>9</v>
      </c>
      <c r="D149" s="32">
        <v>7.0</v>
      </c>
      <c r="E149" s="32" t="s">
        <v>10</v>
      </c>
      <c r="F149" s="32" t="s">
        <v>11</v>
      </c>
      <c r="G149" s="32" t="s">
        <v>36</v>
      </c>
      <c r="H149" s="32" t="s">
        <v>13</v>
      </c>
    </row>
    <row r="150" ht="22.5" hidden="1" customHeight="1">
      <c r="A150" s="95">
        <v>45937.0</v>
      </c>
      <c r="B150" s="32" t="s">
        <v>17</v>
      </c>
      <c r="C150" s="32" t="s">
        <v>9</v>
      </c>
      <c r="D150" s="32">
        <v>11.0</v>
      </c>
      <c r="E150" s="32" t="s">
        <v>10</v>
      </c>
      <c r="F150" s="32" t="s">
        <v>15</v>
      </c>
      <c r="G150" s="32" t="s">
        <v>36</v>
      </c>
      <c r="H150" s="32" t="s">
        <v>16</v>
      </c>
    </row>
    <row r="151" ht="22.5" hidden="1" customHeight="1">
      <c r="A151" s="95">
        <v>45938.0</v>
      </c>
      <c r="B151" s="32" t="s">
        <v>8</v>
      </c>
      <c r="C151" s="32" t="s">
        <v>9</v>
      </c>
      <c r="D151" s="32">
        <v>14.0</v>
      </c>
      <c r="E151" s="32" t="s">
        <v>10</v>
      </c>
      <c r="F151" s="32" t="s">
        <v>11</v>
      </c>
      <c r="G151" s="32" t="s">
        <v>36</v>
      </c>
      <c r="H151" s="32" t="s">
        <v>18</v>
      </c>
    </row>
    <row r="152" ht="22.5" hidden="1" customHeight="1">
      <c r="A152" s="95">
        <v>45940.0</v>
      </c>
      <c r="B152" s="32" t="s">
        <v>8</v>
      </c>
      <c r="C152" s="32" t="s">
        <v>9</v>
      </c>
      <c r="D152" s="32">
        <v>15.0</v>
      </c>
      <c r="E152" s="32" t="s">
        <v>10</v>
      </c>
      <c r="F152" s="32" t="s">
        <v>11</v>
      </c>
      <c r="G152" s="32" t="s">
        <v>36</v>
      </c>
      <c r="H152" s="32" t="s">
        <v>20</v>
      </c>
    </row>
    <row r="153" ht="22.5" hidden="1" customHeight="1">
      <c r="A153" s="95">
        <v>45942.0</v>
      </c>
      <c r="B153" s="32" t="s">
        <v>23</v>
      </c>
      <c r="C153" s="32" t="s">
        <v>9</v>
      </c>
      <c r="D153" s="32">
        <v>20.0</v>
      </c>
      <c r="E153" s="32" t="s">
        <v>10</v>
      </c>
      <c r="F153" s="32" t="s">
        <v>15</v>
      </c>
      <c r="G153" s="32" t="s">
        <v>36</v>
      </c>
      <c r="H153" s="32" t="s">
        <v>13</v>
      </c>
    </row>
    <row r="154" ht="22.5" hidden="1" customHeight="1">
      <c r="A154" s="95">
        <v>45944.0</v>
      </c>
      <c r="B154" s="32" t="s">
        <v>17</v>
      </c>
      <c r="C154" s="32" t="s">
        <v>24</v>
      </c>
      <c r="D154" s="32">
        <v>10.0</v>
      </c>
      <c r="E154" s="32" t="s">
        <v>10</v>
      </c>
      <c r="F154" s="32" t="s">
        <v>11</v>
      </c>
      <c r="G154" s="32" t="s">
        <v>36</v>
      </c>
      <c r="H154" s="32" t="s">
        <v>16</v>
      </c>
    </row>
    <row r="155" ht="22.5" hidden="1" customHeight="1">
      <c r="A155" s="95">
        <v>45945.0</v>
      </c>
      <c r="B155" s="32" t="s">
        <v>14</v>
      </c>
      <c r="C155" s="32" t="s">
        <v>9</v>
      </c>
      <c r="D155" s="32">
        <v>23.0</v>
      </c>
      <c r="E155" s="32" t="s">
        <v>10</v>
      </c>
      <c r="F155" s="32" t="s">
        <v>11</v>
      </c>
      <c r="G155" s="32" t="s">
        <v>36</v>
      </c>
      <c r="H155" s="32" t="s">
        <v>18</v>
      </c>
    </row>
    <row r="156" ht="22.5" hidden="1" customHeight="1">
      <c r="A156" s="95">
        <v>45947.0</v>
      </c>
      <c r="B156" s="32" t="s">
        <v>8</v>
      </c>
      <c r="C156" s="32" t="s">
        <v>9</v>
      </c>
      <c r="D156" s="32">
        <v>14.0</v>
      </c>
      <c r="E156" s="32" t="s">
        <v>10</v>
      </c>
      <c r="F156" s="32" t="s">
        <v>15</v>
      </c>
      <c r="G156" s="32" t="s">
        <v>36</v>
      </c>
      <c r="H156" s="32" t="s">
        <v>20</v>
      </c>
    </row>
    <row r="157" ht="22.5" hidden="1" customHeight="1">
      <c r="A157" s="95">
        <v>45949.0</v>
      </c>
      <c r="B157" s="32" t="s">
        <v>19</v>
      </c>
      <c r="C157" s="32" t="s">
        <v>9</v>
      </c>
      <c r="D157" s="32">
        <v>7.0</v>
      </c>
      <c r="E157" s="32" t="s">
        <v>10</v>
      </c>
      <c r="F157" s="32" t="s">
        <v>11</v>
      </c>
      <c r="G157" s="32" t="s">
        <v>36</v>
      </c>
      <c r="H157" s="32" t="s">
        <v>13</v>
      </c>
    </row>
    <row r="158" ht="22.5" hidden="1" customHeight="1">
      <c r="A158" s="95">
        <v>45951.0</v>
      </c>
      <c r="B158" s="32" t="s">
        <v>8</v>
      </c>
      <c r="C158" s="32" t="s">
        <v>9</v>
      </c>
      <c r="D158" s="32">
        <v>14.0</v>
      </c>
      <c r="E158" s="32" t="s">
        <v>10</v>
      </c>
      <c r="F158" s="32" t="s">
        <v>11</v>
      </c>
      <c r="G158" s="32" t="s">
        <v>36</v>
      </c>
      <c r="H158" s="32" t="s">
        <v>16</v>
      </c>
    </row>
    <row r="159" ht="22.5" hidden="1" customHeight="1">
      <c r="A159" s="95">
        <v>45952.0</v>
      </c>
      <c r="B159" s="32" t="s">
        <v>17</v>
      </c>
      <c r="C159" s="32" t="s">
        <v>9</v>
      </c>
      <c r="D159" s="32">
        <v>9.0</v>
      </c>
      <c r="E159" s="32" t="s">
        <v>10</v>
      </c>
      <c r="F159" s="32" t="s">
        <v>15</v>
      </c>
      <c r="G159" s="32" t="s">
        <v>36</v>
      </c>
      <c r="H159" s="32" t="s">
        <v>18</v>
      </c>
    </row>
    <row r="160" ht="22.5" hidden="1" customHeight="1">
      <c r="A160" s="95">
        <v>45954.0</v>
      </c>
      <c r="B160" s="32" t="s">
        <v>26</v>
      </c>
      <c r="C160" s="32" t="s">
        <v>21</v>
      </c>
      <c r="D160" s="32">
        <v>25.0</v>
      </c>
      <c r="E160" s="32" t="s">
        <v>10</v>
      </c>
      <c r="F160" s="32" t="s">
        <v>11</v>
      </c>
      <c r="G160" s="32" t="s">
        <v>36</v>
      </c>
      <c r="H160" s="32" t="s">
        <v>20</v>
      </c>
    </row>
    <row r="161" ht="22.5" hidden="1" customHeight="1">
      <c r="A161" s="95">
        <v>45956.0</v>
      </c>
      <c r="B161" s="32" t="s">
        <v>8</v>
      </c>
      <c r="C161" s="32" t="s">
        <v>9</v>
      </c>
      <c r="D161" s="32">
        <v>14.0</v>
      </c>
      <c r="E161" s="32" t="s">
        <v>10</v>
      </c>
      <c r="F161" s="32" t="s">
        <v>11</v>
      </c>
      <c r="G161" s="32" t="s">
        <v>36</v>
      </c>
      <c r="H161" s="32" t="s">
        <v>13</v>
      </c>
    </row>
    <row r="162" ht="22.5" hidden="1" customHeight="1">
      <c r="A162" s="95">
        <v>45958.0</v>
      </c>
      <c r="B162" s="32" t="s">
        <v>8</v>
      </c>
      <c r="C162" s="32" t="s">
        <v>24</v>
      </c>
      <c r="D162" s="32">
        <v>16.0</v>
      </c>
      <c r="E162" s="32" t="s">
        <v>10</v>
      </c>
      <c r="F162" s="32" t="s">
        <v>15</v>
      </c>
      <c r="G162" s="32" t="s">
        <v>36</v>
      </c>
      <c r="H162" s="32" t="s">
        <v>16</v>
      </c>
    </row>
    <row r="163" ht="22.5" hidden="1" customHeight="1">
      <c r="A163" s="95">
        <v>45959.0</v>
      </c>
      <c r="B163" s="32" t="s">
        <v>14</v>
      </c>
      <c r="C163" s="32" t="s">
        <v>9</v>
      </c>
      <c r="D163" s="32">
        <v>21.0</v>
      </c>
      <c r="E163" s="32" t="s">
        <v>10</v>
      </c>
      <c r="F163" s="32" t="s">
        <v>11</v>
      </c>
      <c r="G163" s="32" t="s">
        <v>36</v>
      </c>
      <c r="H163" s="32" t="s">
        <v>18</v>
      </c>
    </row>
    <row r="164" ht="22.5" hidden="1" customHeight="1">
      <c r="A164" s="95">
        <v>45961.0</v>
      </c>
      <c r="B164" s="32" t="s">
        <v>17</v>
      </c>
      <c r="C164" s="32" t="s">
        <v>9</v>
      </c>
      <c r="D164" s="32">
        <v>10.0</v>
      </c>
      <c r="E164" s="32" t="s">
        <v>10</v>
      </c>
      <c r="F164" s="32" t="s">
        <v>11</v>
      </c>
      <c r="G164" s="32" t="s">
        <v>36</v>
      </c>
      <c r="H164" s="32" t="s">
        <v>20</v>
      </c>
    </row>
    <row r="165" ht="22.5" hidden="1" customHeight="1">
      <c r="A165" s="95">
        <v>45963.0</v>
      </c>
      <c r="B165" s="32" t="s">
        <v>8</v>
      </c>
      <c r="C165" s="32" t="s">
        <v>9</v>
      </c>
      <c r="D165" s="32">
        <v>14.0</v>
      </c>
      <c r="E165" s="32" t="s">
        <v>10</v>
      </c>
      <c r="F165" s="32" t="s">
        <v>15</v>
      </c>
      <c r="G165" s="32" t="s">
        <v>37</v>
      </c>
      <c r="H165" s="32" t="s">
        <v>13</v>
      </c>
    </row>
    <row r="166" ht="22.5" hidden="1" customHeight="1">
      <c r="A166" s="95">
        <v>45965.0</v>
      </c>
      <c r="B166" s="32" t="s">
        <v>19</v>
      </c>
      <c r="C166" s="32" t="s">
        <v>9</v>
      </c>
      <c r="D166" s="32">
        <v>7.0</v>
      </c>
      <c r="E166" s="32" t="s">
        <v>10</v>
      </c>
      <c r="F166" s="32" t="s">
        <v>11</v>
      </c>
      <c r="G166" s="32" t="s">
        <v>37</v>
      </c>
      <c r="H166" s="32" t="s">
        <v>16</v>
      </c>
    </row>
    <row r="167" ht="22.5" hidden="1" customHeight="1">
      <c r="A167" s="95">
        <v>45966.0</v>
      </c>
      <c r="B167" s="32" t="s">
        <v>8</v>
      </c>
      <c r="C167" s="32" t="s">
        <v>21</v>
      </c>
      <c r="D167" s="32">
        <v>14.0</v>
      </c>
      <c r="E167" s="32" t="s">
        <v>10</v>
      </c>
      <c r="F167" s="32" t="s">
        <v>11</v>
      </c>
      <c r="G167" s="32" t="s">
        <v>37</v>
      </c>
      <c r="H167" s="32" t="s">
        <v>18</v>
      </c>
    </row>
    <row r="168" ht="22.5" hidden="1" customHeight="1">
      <c r="A168" s="95">
        <v>45968.0</v>
      </c>
      <c r="B168" s="32" t="s">
        <v>17</v>
      </c>
      <c r="C168" s="32" t="s">
        <v>9</v>
      </c>
      <c r="D168" s="32">
        <v>12.0</v>
      </c>
      <c r="E168" s="32" t="s">
        <v>10</v>
      </c>
      <c r="F168" s="32" t="s">
        <v>15</v>
      </c>
      <c r="G168" s="32" t="s">
        <v>37</v>
      </c>
      <c r="H168" s="32" t="s">
        <v>20</v>
      </c>
    </row>
    <row r="169" ht="22.5" hidden="1" customHeight="1">
      <c r="A169" s="95">
        <v>45970.0</v>
      </c>
      <c r="B169" s="32" t="s">
        <v>14</v>
      </c>
      <c r="C169" s="32" t="s">
        <v>9</v>
      </c>
      <c r="D169" s="32">
        <v>22.0</v>
      </c>
      <c r="E169" s="32" t="s">
        <v>10</v>
      </c>
      <c r="F169" s="32" t="s">
        <v>11</v>
      </c>
      <c r="G169" s="32" t="s">
        <v>37</v>
      </c>
      <c r="H169" s="32" t="s">
        <v>13</v>
      </c>
    </row>
    <row r="170" ht="22.5" hidden="1" customHeight="1">
      <c r="A170" s="95">
        <v>45972.0</v>
      </c>
      <c r="B170" s="32" t="s">
        <v>8</v>
      </c>
      <c r="C170" s="32" t="s">
        <v>9</v>
      </c>
      <c r="D170" s="32">
        <v>14.0</v>
      </c>
      <c r="E170" s="32" t="s">
        <v>10</v>
      </c>
      <c r="F170" s="32" t="s">
        <v>11</v>
      </c>
      <c r="G170" s="32" t="s">
        <v>37</v>
      </c>
      <c r="H170" s="32" t="s">
        <v>16</v>
      </c>
    </row>
    <row r="171" ht="22.5" hidden="1" customHeight="1">
      <c r="A171" s="95">
        <v>45973.0</v>
      </c>
      <c r="B171" s="32" t="s">
        <v>23</v>
      </c>
      <c r="C171" s="32" t="s">
        <v>9</v>
      </c>
      <c r="D171" s="32">
        <v>19.0</v>
      </c>
      <c r="E171" s="32" t="s">
        <v>10</v>
      </c>
      <c r="F171" s="32" t="s">
        <v>15</v>
      </c>
      <c r="G171" s="32" t="s">
        <v>37</v>
      </c>
      <c r="H171" s="32" t="s">
        <v>18</v>
      </c>
    </row>
    <row r="172" ht="22.5" hidden="1" customHeight="1">
      <c r="A172" s="95">
        <v>45975.0</v>
      </c>
      <c r="B172" s="32" t="s">
        <v>17</v>
      </c>
      <c r="C172" s="32" t="s">
        <v>24</v>
      </c>
      <c r="D172" s="32">
        <v>9.0</v>
      </c>
      <c r="E172" s="32" t="s">
        <v>10</v>
      </c>
      <c r="F172" s="32" t="s">
        <v>11</v>
      </c>
      <c r="G172" s="32" t="s">
        <v>37</v>
      </c>
      <c r="H172" s="32" t="s">
        <v>20</v>
      </c>
    </row>
    <row r="173" ht="22.5" hidden="1" customHeight="1">
      <c r="A173" s="95">
        <v>45977.0</v>
      </c>
      <c r="B173" s="32" t="s">
        <v>8</v>
      </c>
      <c r="C173" s="32" t="s">
        <v>9</v>
      </c>
      <c r="D173" s="32">
        <v>14.0</v>
      </c>
      <c r="E173" s="32" t="s">
        <v>10</v>
      </c>
      <c r="F173" s="32" t="s">
        <v>11</v>
      </c>
      <c r="G173" s="32" t="s">
        <v>37</v>
      </c>
      <c r="H173" s="32" t="s">
        <v>13</v>
      </c>
    </row>
    <row r="174" ht="22.5" hidden="1" customHeight="1">
      <c r="A174" s="95">
        <v>45979.0</v>
      </c>
      <c r="B174" s="32" t="s">
        <v>19</v>
      </c>
      <c r="C174" s="32" t="s">
        <v>9</v>
      </c>
      <c r="D174" s="32">
        <v>7.0</v>
      </c>
      <c r="E174" s="32" t="s">
        <v>10</v>
      </c>
      <c r="F174" s="32" t="s">
        <v>15</v>
      </c>
      <c r="G174" s="32" t="s">
        <v>37</v>
      </c>
      <c r="H174" s="32" t="s">
        <v>16</v>
      </c>
    </row>
    <row r="175" ht="22.5" customHeight="1">
      <c r="A175" s="95">
        <v>45980.0</v>
      </c>
      <c r="B175" s="32" t="s">
        <v>14</v>
      </c>
      <c r="C175" s="32" t="s">
        <v>9</v>
      </c>
      <c r="D175" s="32">
        <v>24.0</v>
      </c>
      <c r="E175" s="32" t="s">
        <v>22</v>
      </c>
      <c r="F175" s="32" t="s">
        <v>11</v>
      </c>
      <c r="G175" s="32" t="s">
        <v>37</v>
      </c>
      <c r="H175" s="32" t="s">
        <v>18</v>
      </c>
    </row>
    <row r="176" ht="22.5" hidden="1" customHeight="1">
      <c r="A176" s="95">
        <v>45982.0</v>
      </c>
      <c r="B176" s="32" t="s">
        <v>8</v>
      </c>
      <c r="C176" s="32" t="s">
        <v>9</v>
      </c>
      <c r="D176" s="32">
        <v>14.0</v>
      </c>
      <c r="E176" s="32" t="s">
        <v>10</v>
      </c>
      <c r="F176" s="32" t="s">
        <v>11</v>
      </c>
      <c r="G176" s="32" t="s">
        <v>37</v>
      </c>
      <c r="H176" s="32" t="s">
        <v>20</v>
      </c>
    </row>
    <row r="177" ht="22.5" hidden="1" customHeight="1">
      <c r="A177" s="95">
        <v>45984.0</v>
      </c>
      <c r="B177" s="32" t="s">
        <v>17</v>
      </c>
      <c r="C177" s="32" t="s">
        <v>9</v>
      </c>
      <c r="D177" s="32">
        <v>10.0</v>
      </c>
      <c r="E177" s="32" t="s">
        <v>10</v>
      </c>
      <c r="F177" s="32" t="s">
        <v>15</v>
      </c>
      <c r="G177" s="32" t="s">
        <v>37</v>
      </c>
      <c r="H177" s="32" t="s">
        <v>13</v>
      </c>
    </row>
    <row r="178" ht="22.5" hidden="1" customHeight="1">
      <c r="A178" s="95">
        <v>45986.0</v>
      </c>
      <c r="B178" s="32" t="s">
        <v>26</v>
      </c>
      <c r="C178" s="32" t="s">
        <v>9</v>
      </c>
      <c r="D178" s="32">
        <v>26.0</v>
      </c>
      <c r="E178" s="32" t="s">
        <v>10</v>
      </c>
      <c r="F178" s="32" t="s">
        <v>11</v>
      </c>
      <c r="G178" s="32" t="s">
        <v>37</v>
      </c>
      <c r="H178" s="32" t="s">
        <v>16</v>
      </c>
    </row>
    <row r="179" ht="22.5" hidden="1" customHeight="1">
      <c r="A179" s="95">
        <v>45987.0</v>
      </c>
      <c r="B179" s="32" t="s">
        <v>8</v>
      </c>
      <c r="C179" s="32" t="s">
        <v>24</v>
      </c>
      <c r="D179" s="32">
        <v>14.0</v>
      </c>
      <c r="E179" s="32" t="s">
        <v>10</v>
      </c>
      <c r="F179" s="32" t="s">
        <v>11</v>
      </c>
      <c r="G179" s="32" t="s">
        <v>37</v>
      </c>
      <c r="H179" s="32" t="s">
        <v>18</v>
      </c>
    </row>
    <row r="180" ht="22.5" hidden="1" customHeight="1">
      <c r="A180" s="95">
        <v>45989.0</v>
      </c>
      <c r="B180" s="32" t="s">
        <v>8</v>
      </c>
      <c r="C180" s="32" t="s">
        <v>9</v>
      </c>
      <c r="D180" s="32">
        <v>15.0</v>
      </c>
      <c r="E180" s="32" t="s">
        <v>10</v>
      </c>
      <c r="F180" s="32" t="s">
        <v>15</v>
      </c>
      <c r="G180" s="32" t="s">
        <v>37</v>
      </c>
      <c r="H180" s="32" t="s">
        <v>20</v>
      </c>
    </row>
    <row r="181" ht="22.5" hidden="1" customHeight="1">
      <c r="A181" s="95">
        <v>45991.0</v>
      </c>
      <c r="B181" s="32" t="s">
        <v>17</v>
      </c>
      <c r="C181" s="32" t="s">
        <v>9</v>
      </c>
      <c r="D181" s="32">
        <v>11.0</v>
      </c>
      <c r="E181" s="32" t="s">
        <v>10</v>
      </c>
      <c r="F181" s="32" t="s">
        <v>11</v>
      </c>
      <c r="G181" s="32" t="s">
        <v>37</v>
      </c>
      <c r="H181" s="32" t="s">
        <v>13</v>
      </c>
    </row>
    <row r="182" ht="22.5" hidden="1" customHeight="1">
      <c r="A182" s="95">
        <v>45993.0</v>
      </c>
      <c r="B182" s="32" t="s">
        <v>14</v>
      </c>
      <c r="C182" s="32" t="s">
        <v>9</v>
      </c>
      <c r="D182" s="32">
        <v>21.0</v>
      </c>
      <c r="E182" s="32" t="s">
        <v>10</v>
      </c>
      <c r="F182" s="32" t="s">
        <v>11</v>
      </c>
      <c r="G182" s="32" t="s">
        <v>38</v>
      </c>
      <c r="H182" s="32" t="s">
        <v>16</v>
      </c>
    </row>
    <row r="183" ht="22.5" hidden="1" customHeight="1">
      <c r="A183" s="95">
        <v>45994.0</v>
      </c>
      <c r="B183" s="32" t="s">
        <v>8</v>
      </c>
      <c r="C183" s="32" t="s">
        <v>9</v>
      </c>
      <c r="D183" s="32">
        <v>14.0</v>
      </c>
      <c r="E183" s="32" t="s">
        <v>10</v>
      </c>
      <c r="F183" s="32" t="s">
        <v>15</v>
      </c>
      <c r="G183" s="32" t="s">
        <v>38</v>
      </c>
      <c r="H183" s="32" t="s">
        <v>18</v>
      </c>
    </row>
    <row r="184" ht="22.5" hidden="1" customHeight="1">
      <c r="A184" s="95">
        <v>45996.0</v>
      </c>
      <c r="B184" s="32" t="s">
        <v>19</v>
      </c>
      <c r="C184" s="32" t="s">
        <v>9</v>
      </c>
      <c r="D184" s="32">
        <v>7.0</v>
      </c>
      <c r="E184" s="32" t="s">
        <v>10</v>
      </c>
      <c r="F184" s="32" t="s">
        <v>11</v>
      </c>
      <c r="G184" s="32" t="s">
        <v>38</v>
      </c>
      <c r="H184" s="32" t="s">
        <v>20</v>
      </c>
    </row>
    <row r="185" ht="22.5" hidden="1" customHeight="1">
      <c r="A185" s="95">
        <v>45998.0</v>
      </c>
      <c r="B185" s="32" t="s">
        <v>17</v>
      </c>
      <c r="C185" s="32" t="s">
        <v>9</v>
      </c>
      <c r="D185" s="32">
        <v>10.0</v>
      </c>
      <c r="E185" s="32" t="s">
        <v>10</v>
      </c>
      <c r="F185" s="32" t="s">
        <v>11</v>
      </c>
      <c r="G185" s="32" t="s">
        <v>38</v>
      </c>
      <c r="H185" s="32" t="s">
        <v>13</v>
      </c>
    </row>
    <row r="186" ht="22.5" hidden="1" customHeight="1">
      <c r="A186" s="95">
        <v>46000.0</v>
      </c>
      <c r="B186" s="32" t="s">
        <v>8</v>
      </c>
      <c r="C186" s="32" t="s">
        <v>21</v>
      </c>
      <c r="D186" s="32">
        <v>14.0</v>
      </c>
      <c r="E186" s="32" t="s">
        <v>10</v>
      </c>
      <c r="F186" s="32" t="s">
        <v>15</v>
      </c>
      <c r="G186" s="32" t="s">
        <v>38</v>
      </c>
      <c r="H186" s="32" t="s">
        <v>16</v>
      </c>
    </row>
    <row r="187" ht="22.5" hidden="1" customHeight="1">
      <c r="A187" s="95">
        <v>46001.0</v>
      </c>
      <c r="B187" s="32" t="s">
        <v>8</v>
      </c>
      <c r="C187" s="32" t="s">
        <v>9</v>
      </c>
      <c r="D187" s="32">
        <v>14.0</v>
      </c>
      <c r="E187" s="32" t="s">
        <v>10</v>
      </c>
      <c r="F187" s="32" t="s">
        <v>11</v>
      </c>
      <c r="G187" s="32" t="s">
        <v>38</v>
      </c>
      <c r="H187" s="32" t="s">
        <v>18</v>
      </c>
    </row>
    <row r="188" ht="22.5" hidden="1" customHeight="1">
      <c r="A188" s="95">
        <v>46003.0</v>
      </c>
      <c r="B188" s="32" t="s">
        <v>23</v>
      </c>
      <c r="C188" s="32" t="s">
        <v>9</v>
      </c>
      <c r="D188" s="32">
        <v>18.0</v>
      </c>
      <c r="E188" s="32" t="s">
        <v>10</v>
      </c>
      <c r="F188" s="32" t="s">
        <v>11</v>
      </c>
      <c r="G188" s="32" t="s">
        <v>38</v>
      </c>
      <c r="H188" s="32" t="s">
        <v>20</v>
      </c>
    </row>
    <row r="189" ht="22.5" hidden="1" customHeight="1">
      <c r="A189" s="95">
        <v>46005.0</v>
      </c>
      <c r="B189" s="32" t="s">
        <v>17</v>
      </c>
      <c r="C189" s="32" t="s">
        <v>24</v>
      </c>
      <c r="D189" s="32">
        <v>12.0</v>
      </c>
      <c r="E189" s="32" t="s">
        <v>10</v>
      </c>
      <c r="F189" s="32" t="s">
        <v>15</v>
      </c>
      <c r="G189" s="32" t="s">
        <v>38</v>
      </c>
      <c r="H189" s="32" t="s">
        <v>13</v>
      </c>
    </row>
    <row r="190" ht="22.5" hidden="1" customHeight="1">
      <c r="A190" s="95">
        <v>46007.0</v>
      </c>
      <c r="B190" s="32" t="s">
        <v>14</v>
      </c>
      <c r="C190" s="32" t="s">
        <v>9</v>
      </c>
      <c r="D190" s="32">
        <v>23.0</v>
      </c>
      <c r="E190" s="32" t="s">
        <v>10</v>
      </c>
      <c r="F190" s="32" t="s">
        <v>11</v>
      </c>
      <c r="G190" s="32" t="s">
        <v>38</v>
      </c>
      <c r="H190" s="32" t="s">
        <v>16</v>
      </c>
    </row>
    <row r="191" ht="22.5" hidden="1" customHeight="1">
      <c r="A191" s="95">
        <v>46008.0</v>
      </c>
      <c r="B191" s="32" t="s">
        <v>8</v>
      </c>
      <c r="C191" s="32" t="s">
        <v>9</v>
      </c>
      <c r="D191" s="32">
        <v>14.0</v>
      </c>
      <c r="E191" s="32" t="s">
        <v>10</v>
      </c>
      <c r="F191" s="32" t="s">
        <v>11</v>
      </c>
      <c r="G191" s="32" t="s">
        <v>38</v>
      </c>
      <c r="H191" s="32" t="s">
        <v>18</v>
      </c>
    </row>
    <row r="192" ht="22.5" hidden="1" customHeight="1">
      <c r="A192" s="95">
        <v>46010.0</v>
      </c>
      <c r="B192" s="32" t="s">
        <v>19</v>
      </c>
      <c r="C192" s="32" t="s">
        <v>9</v>
      </c>
      <c r="D192" s="32">
        <v>7.0</v>
      </c>
      <c r="E192" s="32" t="s">
        <v>10</v>
      </c>
      <c r="F192" s="32" t="s">
        <v>15</v>
      </c>
      <c r="G192" s="32" t="s">
        <v>38</v>
      </c>
      <c r="H192" s="32" t="s">
        <v>20</v>
      </c>
    </row>
    <row r="193" ht="22.5" hidden="1" customHeight="1">
      <c r="A193" s="95">
        <v>46012.0</v>
      </c>
      <c r="B193" s="32" t="s">
        <v>8</v>
      </c>
      <c r="C193" s="32" t="s">
        <v>9</v>
      </c>
      <c r="D193" s="32">
        <v>21.0</v>
      </c>
      <c r="E193" s="32" t="s">
        <v>10</v>
      </c>
      <c r="F193" s="32" t="s">
        <v>11</v>
      </c>
      <c r="G193" s="32" t="s">
        <v>38</v>
      </c>
      <c r="H193" s="32" t="s">
        <v>13</v>
      </c>
    </row>
    <row r="194" ht="22.5" hidden="1" customHeight="1">
      <c r="A194" s="95">
        <v>46014.0</v>
      </c>
      <c r="B194" s="32" t="s">
        <v>17</v>
      </c>
      <c r="C194" s="32" t="s">
        <v>9</v>
      </c>
      <c r="D194" s="32">
        <v>14.0</v>
      </c>
      <c r="E194" s="32" t="s">
        <v>10</v>
      </c>
      <c r="F194" s="32" t="s">
        <v>11</v>
      </c>
      <c r="G194" s="32" t="s">
        <v>38</v>
      </c>
      <c r="H194" s="32" t="s">
        <v>16</v>
      </c>
    </row>
    <row r="195" ht="22.5" customHeight="1">
      <c r="A195" s="95">
        <v>46015.0</v>
      </c>
      <c r="B195" s="32" t="s">
        <v>26</v>
      </c>
      <c r="C195" s="32" t="s">
        <v>9</v>
      </c>
      <c r="D195" s="32">
        <v>28.0</v>
      </c>
      <c r="E195" s="32" t="s">
        <v>22</v>
      </c>
      <c r="F195" s="32" t="s">
        <v>15</v>
      </c>
      <c r="G195" s="32" t="s">
        <v>38</v>
      </c>
      <c r="H195" s="32" t="s">
        <v>18</v>
      </c>
    </row>
    <row r="196" ht="22.5" hidden="1" customHeight="1">
      <c r="A196" s="95">
        <v>46017.0</v>
      </c>
      <c r="B196" s="32" t="s">
        <v>8</v>
      </c>
      <c r="C196" s="32" t="s">
        <v>9</v>
      </c>
      <c r="D196" s="32">
        <v>14.0</v>
      </c>
      <c r="E196" s="32" t="s">
        <v>10</v>
      </c>
      <c r="F196" s="32" t="s">
        <v>11</v>
      </c>
      <c r="G196" s="32" t="s">
        <v>38</v>
      </c>
      <c r="H196" s="32" t="s">
        <v>20</v>
      </c>
    </row>
    <row r="197" ht="22.5" hidden="1" customHeight="1">
      <c r="A197" s="95">
        <v>46019.0</v>
      </c>
      <c r="B197" s="32" t="s">
        <v>8</v>
      </c>
      <c r="C197" s="32" t="s">
        <v>24</v>
      </c>
      <c r="D197" s="32">
        <v>15.0</v>
      </c>
      <c r="E197" s="32" t="s">
        <v>10</v>
      </c>
      <c r="F197" s="32" t="s">
        <v>11</v>
      </c>
      <c r="G197" s="32" t="s">
        <v>38</v>
      </c>
      <c r="H197" s="32" t="s">
        <v>13</v>
      </c>
    </row>
    <row r="198" ht="22.5" hidden="1" customHeight="1">
      <c r="A198" s="95">
        <v>46021.0</v>
      </c>
      <c r="B198" s="32" t="s">
        <v>17</v>
      </c>
      <c r="C198" s="32" t="s">
        <v>9</v>
      </c>
      <c r="D198" s="32">
        <v>10.0</v>
      </c>
      <c r="E198" s="32" t="s">
        <v>10</v>
      </c>
      <c r="F198" s="32" t="s">
        <v>15</v>
      </c>
      <c r="G198" s="32" t="s">
        <v>38</v>
      </c>
      <c r="H198" s="32" t="s">
        <v>16</v>
      </c>
    </row>
    <row r="199" ht="22.5" hidden="1" customHeight="1">
      <c r="A199" s="95">
        <v>45660.0</v>
      </c>
      <c r="B199" s="32" t="s">
        <v>14</v>
      </c>
      <c r="C199" s="32" t="s">
        <v>9</v>
      </c>
      <c r="D199" s="32">
        <v>22.0</v>
      </c>
      <c r="E199" s="32" t="s">
        <v>10</v>
      </c>
      <c r="F199" s="32" t="s">
        <v>11</v>
      </c>
      <c r="G199" s="32" t="s">
        <v>12</v>
      </c>
      <c r="H199" s="32" t="s">
        <v>20</v>
      </c>
    </row>
    <row r="200" ht="22.5" hidden="1" customHeight="1">
      <c r="A200" s="95">
        <v>45663.0</v>
      </c>
      <c r="B200" s="32" t="s">
        <v>8</v>
      </c>
      <c r="C200" s="32" t="s">
        <v>9</v>
      </c>
      <c r="D200" s="32">
        <v>14.0</v>
      </c>
      <c r="E200" s="32" t="s">
        <v>10</v>
      </c>
      <c r="F200" s="32" t="s">
        <v>11</v>
      </c>
      <c r="G200" s="32" t="s">
        <v>12</v>
      </c>
      <c r="H200" s="32" t="s">
        <v>39</v>
      </c>
    </row>
    <row r="201" ht="22.5" hidden="1" customHeight="1">
      <c r="A201" s="95">
        <v>45666.0</v>
      </c>
      <c r="B201" s="32" t="s">
        <v>19</v>
      </c>
      <c r="C201" s="32" t="s">
        <v>9</v>
      </c>
      <c r="D201" s="32">
        <v>7.0</v>
      </c>
      <c r="E201" s="32" t="s">
        <v>10</v>
      </c>
      <c r="F201" s="32" t="s">
        <v>15</v>
      </c>
      <c r="G201" s="32" t="s">
        <v>12</v>
      </c>
      <c r="H201" s="32" t="s">
        <v>33</v>
      </c>
    </row>
    <row r="202" ht="22.5" hidden="1" customHeight="1">
      <c r="A202" s="95">
        <v>45668.0</v>
      </c>
      <c r="B202" s="32" t="s">
        <v>17</v>
      </c>
      <c r="C202" s="32" t="s">
        <v>9</v>
      </c>
      <c r="D202" s="32">
        <v>9.0</v>
      </c>
      <c r="E202" s="32" t="s">
        <v>10</v>
      </c>
      <c r="F202" s="32" t="s">
        <v>11</v>
      </c>
      <c r="G202" s="32" t="s">
        <v>12</v>
      </c>
      <c r="H202" s="32" t="s">
        <v>40</v>
      </c>
    </row>
    <row r="203" ht="22.5" hidden="1" customHeight="1">
      <c r="A203" s="95">
        <v>45670.0</v>
      </c>
      <c r="B203" s="32" t="s">
        <v>8</v>
      </c>
      <c r="C203" s="32" t="s">
        <v>21</v>
      </c>
      <c r="D203" s="32">
        <v>14.0</v>
      </c>
      <c r="E203" s="32" t="s">
        <v>10</v>
      </c>
      <c r="F203" s="32" t="s">
        <v>11</v>
      </c>
      <c r="G203" s="32" t="s">
        <v>12</v>
      </c>
      <c r="H203" s="32" t="s">
        <v>39</v>
      </c>
    </row>
    <row r="204" ht="22.5" hidden="1" customHeight="1">
      <c r="A204" s="95">
        <v>45673.0</v>
      </c>
      <c r="B204" s="32" t="s">
        <v>23</v>
      </c>
      <c r="C204" s="32" t="s">
        <v>9</v>
      </c>
      <c r="D204" s="32">
        <v>20.0</v>
      </c>
      <c r="E204" s="32" t="s">
        <v>10</v>
      </c>
      <c r="F204" s="32" t="s">
        <v>15</v>
      </c>
      <c r="G204" s="32" t="s">
        <v>12</v>
      </c>
      <c r="H204" s="32" t="s">
        <v>33</v>
      </c>
    </row>
    <row r="205" ht="22.5" hidden="1" customHeight="1">
      <c r="A205" s="95">
        <v>45675.0</v>
      </c>
      <c r="B205" s="32" t="s">
        <v>17</v>
      </c>
      <c r="C205" s="32" t="s">
        <v>24</v>
      </c>
      <c r="D205" s="32">
        <v>11.0</v>
      </c>
      <c r="E205" s="32" t="s">
        <v>10</v>
      </c>
      <c r="F205" s="32" t="s">
        <v>11</v>
      </c>
      <c r="G205" s="32" t="s">
        <v>12</v>
      </c>
      <c r="H205" s="32" t="s">
        <v>40</v>
      </c>
    </row>
    <row r="206" ht="22.5" hidden="1" customHeight="1">
      <c r="A206" s="95">
        <v>45677.0</v>
      </c>
      <c r="B206" s="32" t="s">
        <v>8</v>
      </c>
      <c r="C206" s="32" t="s">
        <v>9</v>
      </c>
      <c r="D206" s="32">
        <v>14.0</v>
      </c>
      <c r="E206" s="32" t="s">
        <v>10</v>
      </c>
      <c r="F206" s="32" t="s">
        <v>11</v>
      </c>
      <c r="G206" s="32" t="s">
        <v>12</v>
      </c>
      <c r="H206" s="32" t="s">
        <v>39</v>
      </c>
    </row>
    <row r="207" ht="22.5" hidden="1" customHeight="1">
      <c r="A207" s="95">
        <v>45680.0</v>
      </c>
      <c r="B207" s="32" t="s">
        <v>14</v>
      </c>
      <c r="C207" s="32" t="s">
        <v>9</v>
      </c>
      <c r="D207" s="32">
        <v>24.0</v>
      </c>
      <c r="E207" s="32" t="s">
        <v>10</v>
      </c>
      <c r="F207" s="32" t="s">
        <v>15</v>
      </c>
      <c r="G207" s="32" t="s">
        <v>12</v>
      </c>
      <c r="H207" s="32" t="s">
        <v>33</v>
      </c>
    </row>
    <row r="208" ht="22.5" hidden="1" customHeight="1">
      <c r="A208" s="95">
        <v>45682.0</v>
      </c>
      <c r="B208" s="32" t="s">
        <v>19</v>
      </c>
      <c r="C208" s="32" t="s">
        <v>9</v>
      </c>
      <c r="D208" s="32">
        <v>7.0</v>
      </c>
      <c r="E208" s="32" t="s">
        <v>10</v>
      </c>
      <c r="F208" s="32" t="s">
        <v>11</v>
      </c>
      <c r="G208" s="32" t="s">
        <v>12</v>
      </c>
      <c r="H208" s="32" t="s">
        <v>40</v>
      </c>
    </row>
    <row r="209" ht="22.5" hidden="1" customHeight="1">
      <c r="A209" s="95">
        <v>45684.0</v>
      </c>
      <c r="B209" s="32" t="s">
        <v>8</v>
      </c>
      <c r="C209" s="32" t="s">
        <v>9</v>
      </c>
      <c r="D209" s="32">
        <v>14.0</v>
      </c>
      <c r="E209" s="32" t="s">
        <v>10</v>
      </c>
      <c r="F209" s="32" t="s">
        <v>11</v>
      </c>
      <c r="G209" s="32" t="s">
        <v>12</v>
      </c>
      <c r="H209" s="32" t="s">
        <v>39</v>
      </c>
    </row>
    <row r="210" ht="22.5" customHeight="1">
      <c r="A210" s="95">
        <v>45687.0</v>
      </c>
      <c r="B210" s="32" t="s">
        <v>26</v>
      </c>
      <c r="C210" s="32" t="s">
        <v>21</v>
      </c>
      <c r="D210" s="32">
        <v>27.0</v>
      </c>
      <c r="E210" s="32" t="s">
        <v>22</v>
      </c>
      <c r="F210" s="32" t="s">
        <v>15</v>
      </c>
      <c r="G210" s="32" t="s">
        <v>12</v>
      </c>
      <c r="H210" s="32" t="s">
        <v>33</v>
      </c>
    </row>
    <row r="211" ht="22.5" hidden="1" customHeight="1">
      <c r="A211" s="95">
        <v>45689.0</v>
      </c>
      <c r="B211" s="32" t="s">
        <v>17</v>
      </c>
      <c r="C211" s="32" t="s">
        <v>9</v>
      </c>
      <c r="D211" s="32">
        <v>10.0</v>
      </c>
      <c r="E211" s="32" t="s">
        <v>10</v>
      </c>
      <c r="F211" s="32" t="s">
        <v>11</v>
      </c>
      <c r="G211" s="32" t="s">
        <v>27</v>
      </c>
      <c r="H211" s="32" t="s">
        <v>40</v>
      </c>
    </row>
    <row r="212" ht="22.5" hidden="1" customHeight="1">
      <c r="A212" s="95">
        <v>45691.0</v>
      </c>
      <c r="B212" s="32" t="s">
        <v>8</v>
      </c>
      <c r="C212" s="32" t="s">
        <v>9</v>
      </c>
      <c r="D212" s="32">
        <v>14.0</v>
      </c>
      <c r="E212" s="32" t="s">
        <v>10</v>
      </c>
      <c r="F212" s="32" t="s">
        <v>11</v>
      </c>
      <c r="G212" s="32" t="s">
        <v>27</v>
      </c>
      <c r="H212" s="32" t="s">
        <v>39</v>
      </c>
    </row>
    <row r="213" ht="22.5" hidden="1" customHeight="1">
      <c r="A213" s="95">
        <v>45694.0</v>
      </c>
      <c r="B213" s="32" t="s">
        <v>14</v>
      </c>
      <c r="C213" s="32" t="s">
        <v>24</v>
      </c>
      <c r="D213" s="32">
        <v>21.0</v>
      </c>
      <c r="E213" s="32" t="s">
        <v>10</v>
      </c>
      <c r="F213" s="32" t="s">
        <v>15</v>
      </c>
      <c r="G213" s="32" t="s">
        <v>27</v>
      </c>
      <c r="H213" s="32" t="s">
        <v>33</v>
      </c>
    </row>
    <row r="214" ht="22.5" hidden="1" customHeight="1">
      <c r="A214" s="95">
        <v>45696.0</v>
      </c>
      <c r="B214" s="32" t="s">
        <v>19</v>
      </c>
      <c r="C214" s="32" t="s">
        <v>9</v>
      </c>
      <c r="D214" s="32">
        <v>7.0</v>
      </c>
      <c r="E214" s="32" t="s">
        <v>10</v>
      </c>
      <c r="F214" s="32" t="s">
        <v>11</v>
      </c>
      <c r="G214" s="32" t="s">
        <v>27</v>
      </c>
      <c r="H214" s="32" t="s">
        <v>40</v>
      </c>
    </row>
    <row r="215" ht="22.5" hidden="1" customHeight="1">
      <c r="A215" s="95">
        <v>45698.0</v>
      </c>
      <c r="B215" s="32" t="s">
        <v>8</v>
      </c>
      <c r="C215" s="32" t="s">
        <v>9</v>
      </c>
      <c r="D215" s="32">
        <v>14.0</v>
      </c>
      <c r="E215" s="32" t="s">
        <v>10</v>
      </c>
      <c r="F215" s="32" t="s">
        <v>11</v>
      </c>
      <c r="G215" s="32" t="s">
        <v>27</v>
      </c>
      <c r="H215" s="32" t="s">
        <v>39</v>
      </c>
    </row>
    <row r="216" ht="22.5" hidden="1" customHeight="1">
      <c r="A216" s="95">
        <v>45701.0</v>
      </c>
      <c r="B216" s="32" t="s">
        <v>17</v>
      </c>
      <c r="C216" s="32" t="s">
        <v>9</v>
      </c>
      <c r="D216" s="32">
        <v>12.0</v>
      </c>
      <c r="E216" s="32" t="s">
        <v>10</v>
      </c>
      <c r="F216" s="32" t="s">
        <v>15</v>
      </c>
      <c r="G216" s="32" t="s">
        <v>27</v>
      </c>
      <c r="H216" s="32" t="s">
        <v>33</v>
      </c>
    </row>
    <row r="217" ht="22.5" hidden="1" customHeight="1">
      <c r="A217" s="95">
        <v>45703.0</v>
      </c>
      <c r="B217" s="32" t="s">
        <v>8</v>
      </c>
      <c r="C217" s="32" t="s">
        <v>21</v>
      </c>
      <c r="D217" s="32">
        <v>15.0</v>
      </c>
      <c r="E217" s="32" t="s">
        <v>10</v>
      </c>
      <c r="F217" s="32" t="s">
        <v>11</v>
      </c>
      <c r="G217" s="32" t="s">
        <v>27</v>
      </c>
      <c r="H217" s="32" t="s">
        <v>40</v>
      </c>
    </row>
    <row r="218" ht="22.5" hidden="1" customHeight="1">
      <c r="A218" s="95">
        <v>45705.0</v>
      </c>
      <c r="B218" s="32" t="s">
        <v>23</v>
      </c>
      <c r="C218" s="32" t="s">
        <v>9</v>
      </c>
      <c r="D218" s="32">
        <v>19.0</v>
      </c>
      <c r="E218" s="32" t="s">
        <v>10</v>
      </c>
      <c r="F218" s="32" t="s">
        <v>11</v>
      </c>
      <c r="G218" s="32" t="s">
        <v>27</v>
      </c>
      <c r="H218" s="32" t="s">
        <v>39</v>
      </c>
    </row>
    <row r="219" ht="22.5" hidden="1" customHeight="1">
      <c r="A219" s="95">
        <v>45708.0</v>
      </c>
      <c r="B219" s="32" t="s">
        <v>14</v>
      </c>
      <c r="C219" s="32" t="s">
        <v>9</v>
      </c>
      <c r="D219" s="32">
        <v>22.0</v>
      </c>
      <c r="E219" s="32" t="s">
        <v>10</v>
      </c>
      <c r="F219" s="32" t="s">
        <v>15</v>
      </c>
      <c r="G219" s="32" t="s">
        <v>27</v>
      </c>
      <c r="H219" s="32" t="s">
        <v>33</v>
      </c>
    </row>
    <row r="220" ht="22.5" hidden="1" customHeight="1">
      <c r="A220" s="95">
        <v>45710.0</v>
      </c>
      <c r="B220" s="32" t="s">
        <v>8</v>
      </c>
      <c r="C220" s="32" t="s">
        <v>9</v>
      </c>
      <c r="D220" s="32">
        <v>14.0</v>
      </c>
      <c r="E220" s="32" t="s">
        <v>10</v>
      </c>
      <c r="F220" s="32" t="s">
        <v>11</v>
      </c>
      <c r="G220" s="32" t="s">
        <v>27</v>
      </c>
      <c r="H220" s="32" t="s">
        <v>40</v>
      </c>
    </row>
    <row r="221" ht="22.5" hidden="1" customHeight="1">
      <c r="A221" s="95">
        <v>45712.0</v>
      </c>
      <c r="B221" s="32" t="s">
        <v>19</v>
      </c>
      <c r="C221" s="32" t="s">
        <v>9</v>
      </c>
      <c r="D221" s="32">
        <v>7.0</v>
      </c>
      <c r="E221" s="32" t="s">
        <v>10</v>
      </c>
      <c r="F221" s="32" t="s">
        <v>11</v>
      </c>
      <c r="G221" s="32" t="s">
        <v>27</v>
      </c>
      <c r="H221" s="32" t="s">
        <v>39</v>
      </c>
    </row>
    <row r="222" ht="22.5" hidden="1" customHeight="1">
      <c r="A222" s="95">
        <v>45715.0</v>
      </c>
      <c r="B222" s="32" t="s">
        <v>17</v>
      </c>
      <c r="C222" s="32" t="s">
        <v>24</v>
      </c>
      <c r="D222" s="32">
        <v>10.0</v>
      </c>
      <c r="E222" s="32" t="s">
        <v>10</v>
      </c>
      <c r="F222" s="32" t="s">
        <v>15</v>
      </c>
      <c r="G222" s="32" t="s">
        <v>27</v>
      </c>
      <c r="H222" s="32" t="s">
        <v>33</v>
      </c>
    </row>
    <row r="223" ht="22.5" hidden="1" customHeight="1">
      <c r="A223" s="95">
        <v>45717.0</v>
      </c>
      <c r="B223" s="32" t="s">
        <v>8</v>
      </c>
      <c r="C223" s="32" t="s">
        <v>9</v>
      </c>
      <c r="D223" s="32">
        <v>14.0</v>
      </c>
      <c r="E223" s="32" t="s">
        <v>10</v>
      </c>
      <c r="F223" s="32" t="s">
        <v>11</v>
      </c>
      <c r="G223" s="32" t="s">
        <v>28</v>
      </c>
      <c r="H223" s="32" t="s">
        <v>40</v>
      </c>
    </row>
    <row r="224" ht="22.5" hidden="1" customHeight="1">
      <c r="A224" s="95">
        <v>45719.0</v>
      </c>
      <c r="B224" s="32" t="s">
        <v>14</v>
      </c>
      <c r="C224" s="32" t="s">
        <v>9</v>
      </c>
      <c r="D224" s="32">
        <v>23.0</v>
      </c>
      <c r="E224" s="32" t="s">
        <v>10</v>
      </c>
      <c r="F224" s="32" t="s">
        <v>11</v>
      </c>
      <c r="G224" s="32" t="s">
        <v>28</v>
      </c>
      <c r="H224" s="32" t="s">
        <v>39</v>
      </c>
    </row>
    <row r="225" ht="22.5" hidden="1" customHeight="1">
      <c r="A225" s="95">
        <v>45722.0</v>
      </c>
      <c r="B225" s="32" t="s">
        <v>8</v>
      </c>
      <c r="C225" s="32" t="s">
        <v>9</v>
      </c>
      <c r="D225" s="32">
        <v>14.0</v>
      </c>
      <c r="E225" s="32" t="s">
        <v>10</v>
      </c>
      <c r="F225" s="32" t="s">
        <v>15</v>
      </c>
      <c r="G225" s="32" t="s">
        <v>28</v>
      </c>
      <c r="H225" s="32" t="s">
        <v>33</v>
      </c>
    </row>
    <row r="226" ht="22.5" hidden="1" customHeight="1">
      <c r="A226" s="95">
        <v>45724.0</v>
      </c>
      <c r="B226" s="32" t="s">
        <v>19</v>
      </c>
      <c r="C226" s="32" t="s">
        <v>9</v>
      </c>
      <c r="D226" s="32">
        <v>7.0</v>
      </c>
      <c r="E226" s="32" t="s">
        <v>10</v>
      </c>
      <c r="F226" s="32" t="s">
        <v>11</v>
      </c>
      <c r="G226" s="32" t="s">
        <v>28</v>
      </c>
      <c r="H226" s="32" t="s">
        <v>40</v>
      </c>
    </row>
    <row r="227" ht="22.5" hidden="1" customHeight="1">
      <c r="A227" s="95">
        <v>45726.0</v>
      </c>
      <c r="B227" s="32" t="s">
        <v>17</v>
      </c>
      <c r="C227" s="32" t="s">
        <v>9</v>
      </c>
      <c r="D227" s="32">
        <v>11.0</v>
      </c>
      <c r="E227" s="32" t="s">
        <v>10</v>
      </c>
      <c r="F227" s="32" t="s">
        <v>11</v>
      </c>
      <c r="G227" s="32" t="s">
        <v>28</v>
      </c>
      <c r="H227" s="32" t="s">
        <v>39</v>
      </c>
    </row>
    <row r="228" ht="22.5" hidden="1" customHeight="1">
      <c r="A228" s="95">
        <v>45729.0</v>
      </c>
      <c r="B228" s="32" t="s">
        <v>26</v>
      </c>
      <c r="C228" s="32" t="s">
        <v>9</v>
      </c>
      <c r="D228" s="32">
        <v>25.0</v>
      </c>
      <c r="E228" s="32" t="s">
        <v>10</v>
      </c>
      <c r="F228" s="32" t="s">
        <v>15</v>
      </c>
      <c r="G228" s="32" t="s">
        <v>28</v>
      </c>
      <c r="H228" s="32" t="s">
        <v>33</v>
      </c>
    </row>
    <row r="229" ht="22.5" hidden="1" customHeight="1">
      <c r="A229" s="95">
        <v>45731.0</v>
      </c>
      <c r="B229" s="32" t="s">
        <v>8</v>
      </c>
      <c r="C229" s="32" t="s">
        <v>21</v>
      </c>
      <c r="D229" s="32">
        <v>14.0</v>
      </c>
      <c r="E229" s="32" t="s">
        <v>10</v>
      </c>
      <c r="F229" s="32" t="s">
        <v>11</v>
      </c>
      <c r="G229" s="32" t="s">
        <v>28</v>
      </c>
      <c r="H229" s="32" t="s">
        <v>40</v>
      </c>
    </row>
    <row r="230" ht="22.5" customHeight="1">
      <c r="A230" s="95">
        <v>45733.0</v>
      </c>
      <c r="B230" s="32" t="s">
        <v>8</v>
      </c>
      <c r="C230" s="32" t="s">
        <v>24</v>
      </c>
      <c r="D230" s="32">
        <v>16.0</v>
      </c>
      <c r="E230" s="32" t="s">
        <v>22</v>
      </c>
      <c r="F230" s="32" t="s">
        <v>11</v>
      </c>
      <c r="G230" s="32" t="s">
        <v>28</v>
      </c>
      <c r="H230" s="32" t="s">
        <v>39</v>
      </c>
    </row>
    <row r="231" ht="22.5" hidden="1" customHeight="1">
      <c r="A231" s="95">
        <v>45736.0</v>
      </c>
      <c r="B231" s="32" t="s">
        <v>23</v>
      </c>
      <c r="C231" s="32" t="s">
        <v>9</v>
      </c>
      <c r="D231" s="32">
        <v>18.0</v>
      </c>
      <c r="E231" s="32" t="s">
        <v>10</v>
      </c>
      <c r="F231" s="32" t="s">
        <v>15</v>
      </c>
      <c r="G231" s="32" t="s">
        <v>28</v>
      </c>
      <c r="H231" s="32" t="s">
        <v>33</v>
      </c>
    </row>
    <row r="232" ht="22.5" hidden="1" customHeight="1">
      <c r="A232" s="95">
        <v>45738.0</v>
      </c>
      <c r="B232" s="32" t="s">
        <v>17</v>
      </c>
      <c r="C232" s="32" t="s">
        <v>9</v>
      </c>
      <c r="D232" s="32">
        <v>9.0</v>
      </c>
      <c r="E232" s="32" t="s">
        <v>10</v>
      </c>
      <c r="F232" s="32" t="s">
        <v>11</v>
      </c>
      <c r="G232" s="32" t="s">
        <v>28</v>
      </c>
      <c r="H232" s="32" t="s">
        <v>40</v>
      </c>
    </row>
    <row r="233" ht="22.5" hidden="1" customHeight="1">
      <c r="A233" s="95">
        <v>45740.0</v>
      </c>
      <c r="B233" s="32" t="s">
        <v>14</v>
      </c>
      <c r="C233" s="32" t="s">
        <v>9</v>
      </c>
      <c r="D233" s="32">
        <v>21.0</v>
      </c>
      <c r="E233" s="32" t="s">
        <v>10</v>
      </c>
      <c r="F233" s="32" t="s">
        <v>11</v>
      </c>
      <c r="G233" s="32" t="s">
        <v>28</v>
      </c>
      <c r="H233" s="32" t="s">
        <v>39</v>
      </c>
    </row>
    <row r="234" ht="22.5" hidden="1" customHeight="1">
      <c r="A234" s="95">
        <v>45743.0</v>
      </c>
      <c r="B234" s="32" t="s">
        <v>8</v>
      </c>
      <c r="C234" s="32" t="s">
        <v>9</v>
      </c>
      <c r="D234" s="32">
        <v>14.0</v>
      </c>
      <c r="E234" s="32" t="s">
        <v>10</v>
      </c>
      <c r="F234" s="32" t="s">
        <v>15</v>
      </c>
      <c r="G234" s="32" t="s">
        <v>28</v>
      </c>
      <c r="H234" s="32" t="s">
        <v>33</v>
      </c>
    </row>
    <row r="235" ht="22.5" hidden="1" customHeight="1">
      <c r="A235" s="95">
        <v>45745.0</v>
      </c>
      <c r="B235" s="32" t="s">
        <v>19</v>
      </c>
      <c r="C235" s="32" t="s">
        <v>9</v>
      </c>
      <c r="D235" s="32">
        <v>7.0</v>
      </c>
      <c r="E235" s="32" t="s">
        <v>10</v>
      </c>
      <c r="F235" s="32" t="s">
        <v>11</v>
      </c>
      <c r="G235" s="32" t="s">
        <v>28</v>
      </c>
      <c r="H235" s="32" t="s">
        <v>40</v>
      </c>
    </row>
    <row r="236" ht="22.5" hidden="1" customHeight="1">
      <c r="A236" s="95">
        <v>45747.0</v>
      </c>
      <c r="B236" s="32" t="s">
        <v>8</v>
      </c>
      <c r="C236" s="32" t="s">
        <v>9</v>
      </c>
      <c r="D236" s="32">
        <v>14.0</v>
      </c>
      <c r="E236" s="32" t="s">
        <v>10</v>
      </c>
      <c r="F236" s="32" t="s">
        <v>11</v>
      </c>
      <c r="G236" s="32" t="s">
        <v>28</v>
      </c>
      <c r="H236" s="32" t="s">
        <v>39</v>
      </c>
    </row>
    <row r="237" ht="22.5" hidden="1" customHeight="1">
      <c r="A237" s="95">
        <v>45750.0</v>
      </c>
      <c r="B237" s="32" t="s">
        <v>17</v>
      </c>
      <c r="C237" s="32" t="s">
        <v>24</v>
      </c>
      <c r="D237" s="32">
        <v>10.0</v>
      </c>
      <c r="E237" s="32" t="s">
        <v>10</v>
      </c>
      <c r="F237" s="32" t="s">
        <v>15</v>
      </c>
      <c r="G237" s="32" t="s">
        <v>29</v>
      </c>
      <c r="H237" s="32" t="s">
        <v>33</v>
      </c>
    </row>
    <row r="238" ht="22.5" hidden="1" customHeight="1">
      <c r="A238" s="95">
        <v>45752.0</v>
      </c>
      <c r="B238" s="32" t="s">
        <v>14</v>
      </c>
      <c r="C238" s="32" t="s">
        <v>9</v>
      </c>
      <c r="D238" s="32">
        <v>22.0</v>
      </c>
      <c r="E238" s="32" t="s">
        <v>10</v>
      </c>
      <c r="F238" s="32" t="s">
        <v>11</v>
      </c>
      <c r="G238" s="32" t="s">
        <v>29</v>
      </c>
      <c r="H238" s="32" t="s">
        <v>40</v>
      </c>
    </row>
    <row r="239" ht="22.5" hidden="1" customHeight="1">
      <c r="A239" s="95">
        <v>45754.0</v>
      </c>
      <c r="B239" s="32" t="s">
        <v>8</v>
      </c>
      <c r="C239" s="32" t="s">
        <v>9</v>
      </c>
      <c r="D239" s="32">
        <v>14.0</v>
      </c>
      <c r="E239" s="32" t="s">
        <v>10</v>
      </c>
      <c r="F239" s="32" t="s">
        <v>11</v>
      </c>
      <c r="G239" s="32" t="s">
        <v>29</v>
      </c>
      <c r="H239" s="32" t="s">
        <v>39</v>
      </c>
    </row>
    <row r="240" ht="22.5" hidden="1" customHeight="1">
      <c r="A240" s="95">
        <v>45757.0</v>
      </c>
      <c r="B240" s="32" t="s">
        <v>8</v>
      </c>
      <c r="C240" s="32" t="s">
        <v>21</v>
      </c>
      <c r="D240" s="32">
        <v>15.0</v>
      </c>
      <c r="E240" s="32" t="s">
        <v>10</v>
      </c>
      <c r="F240" s="32" t="s">
        <v>15</v>
      </c>
      <c r="G240" s="32" t="s">
        <v>29</v>
      </c>
      <c r="H240" s="32" t="s">
        <v>33</v>
      </c>
    </row>
    <row r="241" ht="22.5" hidden="1" customHeight="1">
      <c r="A241" s="95">
        <v>45759.0</v>
      </c>
      <c r="B241" s="32" t="s">
        <v>19</v>
      </c>
      <c r="C241" s="32" t="s">
        <v>9</v>
      </c>
      <c r="D241" s="32">
        <v>7.0</v>
      </c>
      <c r="E241" s="32" t="s">
        <v>10</v>
      </c>
      <c r="F241" s="32" t="s">
        <v>11</v>
      </c>
      <c r="G241" s="32" t="s">
        <v>29</v>
      </c>
      <c r="H241" s="32" t="s">
        <v>40</v>
      </c>
    </row>
    <row r="242" ht="22.5" hidden="1" customHeight="1">
      <c r="A242" s="95">
        <v>45761.0</v>
      </c>
      <c r="B242" s="32" t="s">
        <v>17</v>
      </c>
      <c r="C242" s="32" t="s">
        <v>9</v>
      </c>
      <c r="D242" s="32">
        <v>12.0</v>
      </c>
      <c r="E242" s="32" t="s">
        <v>10</v>
      </c>
      <c r="F242" s="32" t="s">
        <v>11</v>
      </c>
      <c r="G242" s="32" t="s">
        <v>29</v>
      </c>
      <c r="H242" s="32" t="s">
        <v>39</v>
      </c>
    </row>
    <row r="243" ht="22.5" hidden="1" customHeight="1">
      <c r="A243" s="95">
        <v>45764.0</v>
      </c>
      <c r="B243" s="32" t="s">
        <v>23</v>
      </c>
      <c r="C243" s="32" t="s">
        <v>9</v>
      </c>
      <c r="D243" s="32">
        <v>20.0</v>
      </c>
      <c r="E243" s="32" t="s">
        <v>10</v>
      </c>
      <c r="F243" s="32" t="s">
        <v>15</v>
      </c>
      <c r="G243" s="32" t="s">
        <v>29</v>
      </c>
      <c r="H243" s="32" t="s">
        <v>33</v>
      </c>
    </row>
    <row r="244" ht="22.5" hidden="1" customHeight="1">
      <c r="A244" s="95">
        <v>45766.0</v>
      </c>
      <c r="B244" s="32" t="s">
        <v>8</v>
      </c>
      <c r="C244" s="32" t="s">
        <v>9</v>
      </c>
      <c r="D244" s="32">
        <v>14.0</v>
      </c>
      <c r="E244" s="32" t="s">
        <v>10</v>
      </c>
      <c r="F244" s="32" t="s">
        <v>11</v>
      </c>
      <c r="G244" s="32" t="s">
        <v>29</v>
      </c>
      <c r="H244" s="32" t="s">
        <v>40</v>
      </c>
    </row>
    <row r="245" ht="22.5" hidden="1" customHeight="1">
      <c r="A245" s="95">
        <v>45768.0</v>
      </c>
      <c r="B245" s="32" t="s">
        <v>14</v>
      </c>
      <c r="C245" s="32" t="s">
        <v>24</v>
      </c>
      <c r="D245" s="32">
        <v>24.0</v>
      </c>
      <c r="E245" s="32" t="s">
        <v>10</v>
      </c>
      <c r="F245" s="32" t="s">
        <v>11</v>
      </c>
      <c r="G245" s="32" t="s">
        <v>29</v>
      </c>
      <c r="H245" s="32" t="s">
        <v>39</v>
      </c>
    </row>
    <row r="246" ht="22.5" hidden="1" customHeight="1">
      <c r="A246" s="95">
        <v>45771.0</v>
      </c>
      <c r="B246" s="32" t="s">
        <v>8</v>
      </c>
      <c r="C246" s="32" t="s">
        <v>9</v>
      </c>
      <c r="D246" s="32">
        <v>14.0</v>
      </c>
      <c r="E246" s="32" t="s">
        <v>10</v>
      </c>
      <c r="F246" s="32" t="s">
        <v>15</v>
      </c>
      <c r="G246" s="32" t="s">
        <v>29</v>
      </c>
      <c r="H246" s="32" t="s">
        <v>33</v>
      </c>
    </row>
    <row r="247" ht="22.5" hidden="1" customHeight="1">
      <c r="A247" s="95">
        <v>45773.0</v>
      </c>
      <c r="B247" s="32" t="s">
        <v>19</v>
      </c>
      <c r="C247" s="32" t="s">
        <v>9</v>
      </c>
      <c r="D247" s="32">
        <v>7.0</v>
      </c>
      <c r="E247" s="32" t="s">
        <v>10</v>
      </c>
      <c r="F247" s="32" t="s">
        <v>11</v>
      </c>
      <c r="G247" s="32" t="s">
        <v>29</v>
      </c>
      <c r="H247" s="32" t="s">
        <v>40</v>
      </c>
    </row>
    <row r="248" ht="22.5" hidden="1" customHeight="1">
      <c r="A248" s="95">
        <v>45775.0</v>
      </c>
      <c r="B248" s="32" t="s">
        <v>17</v>
      </c>
      <c r="C248" s="32" t="s">
        <v>9</v>
      </c>
      <c r="D248" s="32">
        <v>11.0</v>
      </c>
      <c r="E248" s="32" t="s">
        <v>10</v>
      </c>
      <c r="F248" s="32" t="s">
        <v>11</v>
      </c>
      <c r="G248" s="32" t="s">
        <v>29</v>
      </c>
      <c r="H248" s="32" t="s">
        <v>39</v>
      </c>
    </row>
    <row r="249" ht="22.5" customHeight="1">
      <c r="A249" s="95">
        <v>45778.0</v>
      </c>
      <c r="B249" s="32" t="s">
        <v>26</v>
      </c>
      <c r="C249" s="32" t="s">
        <v>9</v>
      </c>
      <c r="D249" s="32">
        <v>26.0</v>
      </c>
      <c r="E249" s="32" t="s">
        <v>22</v>
      </c>
      <c r="F249" s="32" t="s">
        <v>15</v>
      </c>
      <c r="G249" s="32" t="s">
        <v>30</v>
      </c>
      <c r="H249" s="32" t="s">
        <v>33</v>
      </c>
    </row>
    <row r="250" ht="22.5" hidden="1" customHeight="1">
      <c r="A250" s="95">
        <v>45780.0</v>
      </c>
      <c r="B250" s="32" t="s">
        <v>8</v>
      </c>
      <c r="C250" s="32" t="s">
        <v>9</v>
      </c>
      <c r="D250" s="32">
        <v>14.0</v>
      </c>
      <c r="E250" s="32" t="s">
        <v>10</v>
      </c>
      <c r="F250" s="32" t="s">
        <v>11</v>
      </c>
      <c r="G250" s="32" t="s">
        <v>30</v>
      </c>
      <c r="H250" s="32" t="s">
        <v>40</v>
      </c>
    </row>
    <row r="251" ht="22.5" hidden="1" customHeight="1">
      <c r="A251" s="95">
        <v>45782.0</v>
      </c>
      <c r="B251" s="32" t="s">
        <v>14</v>
      </c>
      <c r="C251" s="32" t="s">
        <v>9</v>
      </c>
      <c r="D251" s="32">
        <v>21.0</v>
      </c>
      <c r="E251" s="32" t="s">
        <v>10</v>
      </c>
      <c r="F251" s="32" t="s">
        <v>11</v>
      </c>
      <c r="G251" s="32" t="s">
        <v>30</v>
      </c>
      <c r="H251" s="32" t="s">
        <v>39</v>
      </c>
    </row>
    <row r="252" ht="22.5" hidden="1" customHeight="1">
      <c r="A252" s="95">
        <v>45785.0</v>
      </c>
      <c r="B252" s="32" t="s">
        <v>17</v>
      </c>
      <c r="C252" s="32" t="s">
        <v>24</v>
      </c>
      <c r="D252" s="32">
        <v>10.0</v>
      </c>
      <c r="E252" s="32" t="s">
        <v>10</v>
      </c>
      <c r="F252" s="32" t="s">
        <v>15</v>
      </c>
      <c r="G252" s="32" t="s">
        <v>30</v>
      </c>
      <c r="H252" s="32" t="s">
        <v>33</v>
      </c>
    </row>
    <row r="253" ht="22.5" hidden="1" customHeight="1">
      <c r="A253" s="95">
        <v>45787.0</v>
      </c>
      <c r="B253" s="32" t="s">
        <v>8</v>
      </c>
      <c r="C253" s="32" t="s">
        <v>21</v>
      </c>
      <c r="D253" s="32">
        <v>14.0</v>
      </c>
      <c r="E253" s="32" t="s">
        <v>10</v>
      </c>
      <c r="F253" s="32" t="s">
        <v>11</v>
      </c>
      <c r="G253" s="32" t="s">
        <v>30</v>
      </c>
      <c r="H253" s="32" t="s">
        <v>40</v>
      </c>
    </row>
    <row r="254" ht="22.5" hidden="1" customHeight="1">
      <c r="A254" s="95">
        <v>45789.0</v>
      </c>
      <c r="B254" s="32" t="s">
        <v>19</v>
      </c>
      <c r="C254" s="32" t="s">
        <v>9</v>
      </c>
      <c r="D254" s="32">
        <v>7.0</v>
      </c>
      <c r="E254" s="32" t="s">
        <v>10</v>
      </c>
      <c r="F254" s="32" t="s">
        <v>11</v>
      </c>
      <c r="G254" s="32" t="s">
        <v>30</v>
      </c>
      <c r="H254" s="32" t="s">
        <v>39</v>
      </c>
    </row>
    <row r="255" ht="22.5" hidden="1" customHeight="1">
      <c r="A255" s="95">
        <v>45792.0</v>
      </c>
      <c r="B255" s="32" t="s">
        <v>8</v>
      </c>
      <c r="C255" s="32" t="s">
        <v>9</v>
      </c>
      <c r="D255" s="32">
        <v>14.0</v>
      </c>
      <c r="E255" s="32" t="s">
        <v>10</v>
      </c>
      <c r="F255" s="32" t="s">
        <v>15</v>
      </c>
      <c r="G255" s="32" t="s">
        <v>30</v>
      </c>
      <c r="H255" s="32" t="s">
        <v>33</v>
      </c>
    </row>
    <row r="256" ht="22.5" hidden="1" customHeight="1">
      <c r="A256" s="95">
        <v>45794.0</v>
      </c>
      <c r="B256" s="32" t="s">
        <v>23</v>
      </c>
      <c r="C256" s="32" t="s">
        <v>9</v>
      </c>
      <c r="D256" s="32">
        <v>19.0</v>
      </c>
      <c r="E256" s="32" t="s">
        <v>10</v>
      </c>
      <c r="F256" s="32" t="s">
        <v>11</v>
      </c>
      <c r="G256" s="32" t="s">
        <v>30</v>
      </c>
      <c r="H256" s="32" t="s">
        <v>40</v>
      </c>
    </row>
    <row r="257" ht="22.5" hidden="1" customHeight="1">
      <c r="A257" s="95">
        <v>45796.0</v>
      </c>
      <c r="B257" s="32" t="s">
        <v>17</v>
      </c>
      <c r="C257" s="32" t="s">
        <v>9</v>
      </c>
      <c r="D257" s="32">
        <v>9.0</v>
      </c>
      <c r="E257" s="32" t="s">
        <v>10</v>
      </c>
      <c r="F257" s="32" t="s">
        <v>11</v>
      </c>
      <c r="G257" s="32" t="s">
        <v>30</v>
      </c>
      <c r="H257" s="32" t="s">
        <v>39</v>
      </c>
    </row>
    <row r="258" ht="22.5" hidden="1" customHeight="1">
      <c r="A258" s="95">
        <v>45799.0</v>
      </c>
      <c r="B258" s="32" t="s">
        <v>14</v>
      </c>
      <c r="C258" s="32" t="s">
        <v>9</v>
      </c>
      <c r="D258" s="32">
        <v>23.0</v>
      </c>
      <c r="E258" s="32" t="s">
        <v>10</v>
      </c>
      <c r="F258" s="32" t="s">
        <v>15</v>
      </c>
      <c r="G258" s="32" t="s">
        <v>30</v>
      </c>
      <c r="H258" s="32" t="s">
        <v>33</v>
      </c>
    </row>
    <row r="259" ht="22.5" hidden="1" customHeight="1">
      <c r="A259" s="95">
        <v>45801.0</v>
      </c>
      <c r="B259" s="32" t="s">
        <v>8</v>
      </c>
      <c r="C259" s="32" t="s">
        <v>9</v>
      </c>
      <c r="D259" s="32">
        <v>14.0</v>
      </c>
      <c r="E259" s="32" t="s">
        <v>10</v>
      </c>
      <c r="F259" s="32" t="s">
        <v>11</v>
      </c>
      <c r="G259" s="32" t="s">
        <v>30</v>
      </c>
      <c r="H259" s="32" t="s">
        <v>40</v>
      </c>
    </row>
    <row r="260" ht="22.5" hidden="1" customHeight="1">
      <c r="A260" s="95">
        <v>45803.0</v>
      </c>
      <c r="B260" s="32" t="s">
        <v>8</v>
      </c>
      <c r="C260" s="32" t="s">
        <v>24</v>
      </c>
      <c r="D260" s="32">
        <v>15.0</v>
      </c>
      <c r="E260" s="32" t="s">
        <v>10</v>
      </c>
      <c r="F260" s="32" t="s">
        <v>11</v>
      </c>
      <c r="G260" s="32" t="s">
        <v>30</v>
      </c>
      <c r="H260" s="32" t="s">
        <v>39</v>
      </c>
    </row>
    <row r="261" ht="22.5" hidden="1" customHeight="1">
      <c r="A261" s="95">
        <v>45806.0</v>
      </c>
      <c r="B261" s="32" t="s">
        <v>19</v>
      </c>
      <c r="C261" s="32" t="s">
        <v>9</v>
      </c>
      <c r="D261" s="32">
        <v>7.0</v>
      </c>
      <c r="E261" s="32" t="s">
        <v>10</v>
      </c>
      <c r="F261" s="32" t="s">
        <v>15</v>
      </c>
      <c r="G261" s="32" t="s">
        <v>30</v>
      </c>
      <c r="H261" s="32" t="s">
        <v>33</v>
      </c>
    </row>
    <row r="262" ht="22.5" hidden="1" customHeight="1">
      <c r="A262" s="95">
        <v>45808.0</v>
      </c>
      <c r="B262" s="32" t="s">
        <v>17</v>
      </c>
      <c r="C262" s="32" t="s">
        <v>9</v>
      </c>
      <c r="D262" s="32">
        <v>10.0</v>
      </c>
      <c r="E262" s="32" t="s">
        <v>10</v>
      </c>
      <c r="F262" s="32" t="s">
        <v>11</v>
      </c>
      <c r="G262" s="32" t="s">
        <v>30</v>
      </c>
      <c r="H262" s="32" t="s">
        <v>40</v>
      </c>
    </row>
  </sheetData>
  <dataValidations>
    <dataValidation type="custom" allowBlank="1" showDropDown="1" sqref="A2:A262">
      <formula1>OR(NOT(ISERROR(DATEVALUE(A2))), AND(ISNUMBER(A2), LEFT(CELL("format", A2))="D"))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16.63"/>
    <col customWidth="1" min="4" max="4" width="23.75"/>
    <col customWidth="1" min="5" max="5" width="19.63"/>
    <col customWidth="1" min="6" max="6" width="15.88"/>
    <col customWidth="1" min="8" max="8" width="14.63"/>
    <col customWidth="1" min="21" max="21" width="15.63"/>
    <col customWidth="1" min="22" max="22" width="16.88"/>
    <col customWidth="1" min="23" max="23" width="17.63"/>
    <col customWidth="1" min="24" max="24" width="14.88"/>
    <col customWidth="1" min="25" max="25" width="17.63"/>
    <col customWidth="1" min="58" max="58" width="13.0"/>
    <col customWidth="1" min="59" max="59" width="19.88"/>
    <col customWidth="1" min="61" max="61" width="8.25"/>
    <col customWidth="1" min="62" max="62" width="27.25"/>
    <col customWidth="1" min="63" max="63" width="12.38"/>
    <col customWidth="1" min="64" max="64" width="16.38"/>
    <col customWidth="1" min="65" max="65" width="20.38"/>
    <col customWidth="1" min="66" max="66" width="14.38"/>
    <col customWidth="1" min="67" max="67" width="24.13"/>
    <col customWidth="1" min="68" max="68" width="19.63"/>
    <col customWidth="1" min="69" max="69" width="17.0"/>
    <col customWidth="1" min="70" max="70" width="19.63"/>
    <col customWidth="1" min="71" max="71" width="19.38"/>
  </cols>
  <sheetData>
    <row r="1" ht="22.5" customHeight="1">
      <c r="A1" s="11" t="s">
        <v>0</v>
      </c>
      <c r="B1" s="11" t="s">
        <v>1</v>
      </c>
      <c r="C1" s="11" t="s">
        <v>2</v>
      </c>
      <c r="D1" s="11" t="s">
        <v>3</v>
      </c>
      <c r="E1" s="11" t="s">
        <v>4</v>
      </c>
      <c r="F1" s="11" t="s">
        <v>5</v>
      </c>
      <c r="G1" s="11" t="s">
        <v>6</v>
      </c>
      <c r="H1" s="11" t="s">
        <v>7</v>
      </c>
      <c r="L1" s="51" t="s">
        <v>81</v>
      </c>
      <c r="U1" s="51" t="s">
        <v>79</v>
      </c>
      <c r="AK1" s="51" t="s">
        <v>117</v>
      </c>
      <c r="AV1" s="51" t="s">
        <v>118</v>
      </c>
      <c r="BJ1" s="51" t="s">
        <v>119</v>
      </c>
    </row>
    <row r="2" ht="22.5" customHeight="1">
      <c r="A2" s="97">
        <v>45662.0</v>
      </c>
      <c r="B2" s="13" t="s">
        <v>8</v>
      </c>
      <c r="C2" s="13" t="s">
        <v>9</v>
      </c>
      <c r="D2" s="14">
        <v>14.0</v>
      </c>
      <c r="E2" s="13" t="s">
        <v>10</v>
      </c>
      <c r="F2" s="13" t="s">
        <v>11</v>
      </c>
      <c r="G2" s="13" t="s">
        <v>12</v>
      </c>
      <c r="H2" s="13" t="s">
        <v>13</v>
      </c>
      <c r="M2" s="98"/>
      <c r="N2" s="98"/>
      <c r="AV2" s="45" t="s">
        <v>120</v>
      </c>
      <c r="AZ2" s="45" t="s">
        <v>121</v>
      </c>
      <c r="BD2" s="45" t="s">
        <v>122</v>
      </c>
    </row>
    <row r="3" ht="22.5" customHeight="1">
      <c r="A3" s="97">
        <v>45664.0</v>
      </c>
      <c r="B3" s="13" t="s">
        <v>14</v>
      </c>
      <c r="C3" s="13" t="s">
        <v>9</v>
      </c>
      <c r="D3" s="14">
        <v>21.0</v>
      </c>
      <c r="E3" s="13" t="s">
        <v>10</v>
      </c>
      <c r="F3" s="13" t="s">
        <v>15</v>
      </c>
      <c r="G3" s="13" t="s">
        <v>12</v>
      </c>
      <c r="H3" s="13" t="s">
        <v>16</v>
      </c>
      <c r="M3" s="98"/>
      <c r="N3" s="98"/>
      <c r="U3" s="45" t="s">
        <v>123</v>
      </c>
      <c r="V3" s="98"/>
      <c r="W3" s="98"/>
      <c r="AK3" s="45" t="s">
        <v>124</v>
      </c>
      <c r="AV3" s="45" t="s">
        <v>125</v>
      </c>
      <c r="BD3" s="99"/>
      <c r="BE3" s="99"/>
      <c r="BF3" s="99"/>
      <c r="BG3" s="99"/>
    </row>
    <row r="4" ht="22.5" customHeight="1">
      <c r="A4" s="97">
        <v>45665.0</v>
      </c>
      <c r="B4" s="13" t="s">
        <v>17</v>
      </c>
      <c r="C4" s="13" t="s">
        <v>9</v>
      </c>
      <c r="D4" s="14">
        <v>10.0</v>
      </c>
      <c r="E4" s="13" t="s">
        <v>10</v>
      </c>
      <c r="F4" s="13" t="s">
        <v>11</v>
      </c>
      <c r="G4" s="13" t="s">
        <v>12</v>
      </c>
      <c r="H4" s="13" t="s">
        <v>18</v>
      </c>
      <c r="U4" s="54" t="s">
        <v>129</v>
      </c>
      <c r="V4" s="98" t="s">
        <v>130</v>
      </c>
      <c r="W4" s="98" t="s">
        <v>128</v>
      </c>
      <c r="X4" s="54" t="s">
        <v>131</v>
      </c>
      <c r="Y4" s="54" t="s">
        <v>132</v>
      </c>
      <c r="BD4" s="100" t="s">
        <v>129</v>
      </c>
      <c r="BE4" s="100" t="s">
        <v>134</v>
      </c>
      <c r="BF4" s="100" t="s">
        <v>135</v>
      </c>
      <c r="BG4" s="100" t="s">
        <v>136</v>
      </c>
      <c r="BJ4" s="101" t="s">
        <v>0</v>
      </c>
      <c r="BK4" s="102" t="s">
        <v>6</v>
      </c>
      <c r="BL4" s="102" t="s">
        <v>7</v>
      </c>
      <c r="BM4" s="103" t="s">
        <v>1</v>
      </c>
      <c r="BN4" s="102" t="s">
        <v>2</v>
      </c>
      <c r="BO4" s="102" t="s">
        <v>3</v>
      </c>
      <c r="BP4" s="102" t="s">
        <v>4</v>
      </c>
      <c r="BQ4" s="102" t="s">
        <v>5</v>
      </c>
    </row>
    <row r="5" ht="22.5" customHeight="1">
      <c r="A5" s="97">
        <v>45667.0</v>
      </c>
      <c r="B5" s="13" t="s">
        <v>19</v>
      </c>
      <c r="C5" s="13" t="s">
        <v>9</v>
      </c>
      <c r="D5" s="14">
        <v>7.0</v>
      </c>
      <c r="E5" s="13" t="s">
        <v>10</v>
      </c>
      <c r="F5" s="13" t="s">
        <v>11</v>
      </c>
      <c r="G5" s="13" t="s">
        <v>12</v>
      </c>
      <c r="H5" s="13" t="s">
        <v>20</v>
      </c>
      <c r="U5" s="54" t="s">
        <v>34</v>
      </c>
      <c r="V5" s="98">
        <v>4.0</v>
      </c>
      <c r="W5" s="105">
        <v>0.045454545454545456</v>
      </c>
      <c r="X5" s="106">
        <v>17.0</v>
      </c>
      <c r="Y5" s="107">
        <v>16.5</v>
      </c>
      <c r="BD5" s="108" t="s">
        <v>34</v>
      </c>
      <c r="BE5" s="109">
        <v>4.0</v>
      </c>
      <c r="BF5" s="109">
        <v>1.0</v>
      </c>
      <c r="BG5" s="110">
        <f t="shared" ref="BG5:BG10" si="1">(BF5/(BE5+BF5)*100)</f>
        <v>20</v>
      </c>
      <c r="BJ5" s="111" t="s">
        <v>137</v>
      </c>
      <c r="BK5" s="111" t="s">
        <v>12</v>
      </c>
      <c r="BL5" s="111" t="s">
        <v>138</v>
      </c>
      <c r="BM5" s="111" t="s">
        <v>19</v>
      </c>
      <c r="BN5" s="111" t="s">
        <v>139</v>
      </c>
      <c r="BO5" s="111" t="s">
        <v>140</v>
      </c>
      <c r="BP5" s="111" t="s">
        <v>10</v>
      </c>
      <c r="BQ5" s="111" t="s">
        <v>141</v>
      </c>
    </row>
    <row r="6" ht="22.5" customHeight="1">
      <c r="A6" s="97">
        <v>45669.0</v>
      </c>
      <c r="B6" s="13" t="s">
        <v>8</v>
      </c>
      <c r="C6" s="13" t="s">
        <v>21</v>
      </c>
      <c r="D6" s="14">
        <v>15.0</v>
      </c>
      <c r="E6" s="13" t="s">
        <v>22</v>
      </c>
      <c r="F6" s="13" t="s">
        <v>15</v>
      </c>
      <c r="G6" s="13" t="s">
        <v>12</v>
      </c>
      <c r="H6" s="13" t="s">
        <v>13</v>
      </c>
      <c r="U6" s="54" t="s">
        <v>32</v>
      </c>
      <c r="V6" s="98">
        <v>5.0</v>
      </c>
      <c r="W6" s="105">
        <v>0.056818181818181816</v>
      </c>
      <c r="X6" s="106">
        <v>15.8</v>
      </c>
      <c r="Y6" s="107">
        <v>14.0</v>
      </c>
      <c r="BD6" s="108" t="s">
        <v>38</v>
      </c>
      <c r="BE6" s="109">
        <v>6.0</v>
      </c>
      <c r="BF6" s="109">
        <v>1.0</v>
      </c>
      <c r="BG6" s="110">
        <f t="shared" si="1"/>
        <v>14.28571429</v>
      </c>
      <c r="BJ6" s="109"/>
      <c r="BK6" s="111" t="s">
        <v>142</v>
      </c>
      <c r="BL6" s="111" t="s">
        <v>143</v>
      </c>
      <c r="BM6" s="111" t="s">
        <v>26</v>
      </c>
      <c r="BN6" s="111" t="s">
        <v>9</v>
      </c>
      <c r="BO6" s="111"/>
      <c r="BP6" s="111" t="s">
        <v>22</v>
      </c>
      <c r="BQ6" s="111" t="s">
        <v>11</v>
      </c>
    </row>
    <row r="7" ht="22.5" customHeight="1">
      <c r="A7" s="97">
        <v>45671.0</v>
      </c>
      <c r="B7" s="13" t="s">
        <v>8</v>
      </c>
      <c r="C7" s="13" t="s">
        <v>9</v>
      </c>
      <c r="D7" s="14">
        <v>14.0</v>
      </c>
      <c r="E7" s="13" t="s">
        <v>10</v>
      </c>
      <c r="F7" s="13" t="s">
        <v>11</v>
      </c>
      <c r="G7" s="13" t="s">
        <v>12</v>
      </c>
      <c r="H7" s="13" t="s">
        <v>16</v>
      </c>
      <c r="J7" s="5"/>
      <c r="U7" s="54" t="s">
        <v>31</v>
      </c>
      <c r="V7" s="98">
        <v>5.0</v>
      </c>
      <c r="W7" s="105">
        <v>0.056818181818181816</v>
      </c>
      <c r="X7" s="106">
        <v>17.2</v>
      </c>
      <c r="Y7" s="107">
        <v>19.0</v>
      </c>
      <c r="BD7" s="108" t="s">
        <v>12</v>
      </c>
      <c r="BE7" s="109">
        <v>10.0</v>
      </c>
      <c r="BF7" s="109">
        <v>1.0</v>
      </c>
      <c r="BG7" s="110">
        <f t="shared" si="1"/>
        <v>9.090909091</v>
      </c>
      <c r="BJ7" s="111" t="s">
        <v>144</v>
      </c>
      <c r="BK7" s="111" t="s">
        <v>145</v>
      </c>
      <c r="BL7" s="111" t="s">
        <v>146</v>
      </c>
      <c r="BM7" s="111" t="s">
        <v>14</v>
      </c>
      <c r="BN7" s="111" t="s">
        <v>21</v>
      </c>
      <c r="BO7" s="111" t="s">
        <v>147</v>
      </c>
      <c r="BP7" s="112"/>
      <c r="BQ7" s="112"/>
    </row>
    <row r="8" ht="22.5" customHeight="1">
      <c r="A8" s="97">
        <v>45672.0</v>
      </c>
      <c r="B8" s="13" t="s">
        <v>23</v>
      </c>
      <c r="C8" s="13" t="s">
        <v>9</v>
      </c>
      <c r="D8" s="14">
        <v>18.0</v>
      </c>
      <c r="E8" s="13" t="s">
        <v>10</v>
      </c>
      <c r="F8" s="13" t="s">
        <v>15</v>
      </c>
      <c r="G8" s="13" t="s">
        <v>12</v>
      </c>
      <c r="H8" s="13" t="s">
        <v>18</v>
      </c>
      <c r="I8" s="58"/>
      <c r="U8" s="54" t="s">
        <v>38</v>
      </c>
      <c r="V8" s="98">
        <v>6.0</v>
      </c>
      <c r="W8" s="105">
        <v>0.06818181818181818</v>
      </c>
      <c r="X8" s="106">
        <v>14.166666666666666</v>
      </c>
      <c r="Y8" s="107">
        <v>13.0</v>
      </c>
      <c r="BD8" s="108" t="s">
        <v>28</v>
      </c>
      <c r="BE8" s="109">
        <v>10.0</v>
      </c>
      <c r="BF8" s="109">
        <v>2.0</v>
      </c>
      <c r="BG8" s="110">
        <f t="shared" si="1"/>
        <v>16.66666667</v>
      </c>
      <c r="BJ8" s="112"/>
      <c r="BK8" s="111" t="s">
        <v>148</v>
      </c>
      <c r="BL8" s="111" t="s">
        <v>149</v>
      </c>
      <c r="BM8" s="111" t="s">
        <v>8</v>
      </c>
      <c r="BN8" s="112"/>
      <c r="BO8" s="112"/>
      <c r="BP8" s="112"/>
      <c r="BQ8" s="112"/>
    </row>
    <row r="9" ht="22.5" customHeight="1">
      <c r="A9" s="97">
        <v>45674.0</v>
      </c>
      <c r="B9" s="13" t="s">
        <v>14</v>
      </c>
      <c r="C9" s="13" t="s">
        <v>24</v>
      </c>
      <c r="D9" s="14">
        <v>25.0</v>
      </c>
      <c r="E9" s="13" t="s">
        <v>10</v>
      </c>
      <c r="F9" s="13" t="s">
        <v>11</v>
      </c>
      <c r="G9" s="13" t="s">
        <v>12</v>
      </c>
      <c r="H9" s="13" t="s">
        <v>20</v>
      </c>
      <c r="U9" s="54" t="s">
        <v>37</v>
      </c>
      <c r="V9" s="98">
        <v>6.0</v>
      </c>
      <c r="W9" s="105">
        <v>0.06818181818181818</v>
      </c>
      <c r="X9" s="106">
        <v>12.833333333333334</v>
      </c>
      <c r="Y9" s="107">
        <v>13.0</v>
      </c>
      <c r="BD9" s="108" t="s">
        <v>30</v>
      </c>
      <c r="BE9" s="109">
        <v>11.0</v>
      </c>
      <c r="BF9" s="109">
        <v>2.0</v>
      </c>
      <c r="BG9" s="110">
        <f t="shared" si="1"/>
        <v>15.38461538</v>
      </c>
      <c r="BH9" s="67"/>
      <c r="BJ9" s="111" t="s">
        <v>150</v>
      </c>
      <c r="BK9" s="111" t="s">
        <v>30</v>
      </c>
      <c r="BL9" s="111" t="s">
        <v>151</v>
      </c>
      <c r="BM9" s="111" t="s">
        <v>17</v>
      </c>
      <c r="BN9" s="112"/>
      <c r="BO9" s="112"/>
      <c r="BP9" s="112"/>
      <c r="BQ9" s="112"/>
    </row>
    <row r="10" ht="22.5" customHeight="1">
      <c r="A10" s="97">
        <v>45676.0</v>
      </c>
      <c r="B10" s="13" t="s">
        <v>17</v>
      </c>
      <c r="C10" s="13" t="s">
        <v>9</v>
      </c>
      <c r="D10" s="14">
        <v>8.0</v>
      </c>
      <c r="E10" s="13" t="s">
        <v>10</v>
      </c>
      <c r="F10" s="13" t="s">
        <v>11</v>
      </c>
      <c r="G10" s="13" t="s">
        <v>12</v>
      </c>
      <c r="H10" s="13" t="s">
        <v>13</v>
      </c>
      <c r="I10" s="63"/>
      <c r="U10" s="54" t="s">
        <v>36</v>
      </c>
      <c r="V10" s="98">
        <v>6.0</v>
      </c>
      <c r="W10" s="105">
        <v>0.06818181818181818</v>
      </c>
      <c r="X10" s="106">
        <v>15.166666666666666</v>
      </c>
      <c r="Y10" s="107">
        <v>15.0</v>
      </c>
      <c r="BD10" s="114" t="s">
        <v>152</v>
      </c>
      <c r="BE10" s="115">
        <v>81.0</v>
      </c>
      <c r="BF10" s="116">
        <f>SUM(BF5:BF9)</f>
        <v>7</v>
      </c>
      <c r="BG10" s="114">
        <f t="shared" si="1"/>
        <v>7.954545455</v>
      </c>
      <c r="BJ10" s="112"/>
      <c r="BK10" s="111" t="s">
        <v>153</v>
      </c>
      <c r="BL10" s="111" t="s">
        <v>154</v>
      </c>
      <c r="BM10" s="111" t="s">
        <v>23</v>
      </c>
      <c r="BN10" s="112"/>
      <c r="BO10" s="112"/>
      <c r="BP10" s="112"/>
      <c r="BQ10" s="112"/>
    </row>
    <row r="11" ht="22.5" customHeight="1">
      <c r="A11" s="97">
        <v>45678.0</v>
      </c>
      <c r="B11" s="13" t="s">
        <v>8</v>
      </c>
      <c r="C11" s="13" t="s">
        <v>9</v>
      </c>
      <c r="D11" s="14">
        <v>14.0</v>
      </c>
      <c r="E11" s="13" t="s">
        <v>10</v>
      </c>
      <c r="F11" s="13" t="s">
        <v>15</v>
      </c>
      <c r="G11" s="13" t="s">
        <v>12</v>
      </c>
      <c r="H11" s="13" t="s">
        <v>16</v>
      </c>
      <c r="U11" s="54" t="s">
        <v>35</v>
      </c>
      <c r="V11" s="98">
        <v>6.0</v>
      </c>
      <c r="W11" s="105">
        <v>0.06818181818181818</v>
      </c>
      <c r="X11" s="106">
        <v>16.333333333333332</v>
      </c>
      <c r="Y11" s="107">
        <v>14.0</v>
      </c>
      <c r="AX11" s="106"/>
      <c r="BJ11" s="112"/>
      <c r="BK11" s="111" t="s">
        <v>32</v>
      </c>
      <c r="BL11" s="111" t="s">
        <v>13</v>
      </c>
      <c r="BM11" s="111" t="s">
        <v>25</v>
      </c>
      <c r="BN11" s="112"/>
      <c r="BO11" s="112"/>
      <c r="BP11" s="112"/>
      <c r="BQ11" s="112"/>
    </row>
    <row r="12" ht="22.5" customHeight="1">
      <c r="A12" s="97">
        <v>45679.0</v>
      </c>
      <c r="B12" s="13" t="s">
        <v>25</v>
      </c>
      <c r="C12" s="13" t="s">
        <v>9</v>
      </c>
      <c r="D12" s="14">
        <v>30.0</v>
      </c>
      <c r="E12" s="13" t="s">
        <v>22</v>
      </c>
      <c r="F12" s="13" t="s">
        <v>11</v>
      </c>
      <c r="G12" s="13" t="s">
        <v>12</v>
      </c>
      <c r="H12" s="13" t="s">
        <v>18</v>
      </c>
      <c r="U12" s="54" t="s">
        <v>27</v>
      </c>
      <c r="V12" s="98">
        <v>9.0</v>
      </c>
      <c r="W12" s="105">
        <v>0.10227272727272728</v>
      </c>
      <c r="X12" s="106">
        <v>16.666666666666668</v>
      </c>
      <c r="Y12" s="107">
        <v>14.0</v>
      </c>
      <c r="AX12" s="106"/>
      <c r="BJ12" s="112"/>
      <c r="BK12" s="111" t="s">
        <v>155</v>
      </c>
      <c r="BL12" s="112"/>
      <c r="BM12" s="112"/>
      <c r="BN12" s="112"/>
      <c r="BO12" s="112"/>
      <c r="BP12" s="112"/>
      <c r="BQ12" s="112"/>
    </row>
    <row r="13" ht="22.5" customHeight="1">
      <c r="A13" s="97">
        <v>45681.0</v>
      </c>
      <c r="B13" s="13" t="s">
        <v>8</v>
      </c>
      <c r="C13" s="13" t="s">
        <v>21</v>
      </c>
      <c r="D13" s="14">
        <v>14.0</v>
      </c>
      <c r="E13" s="13" t="s">
        <v>10</v>
      </c>
      <c r="F13" s="13" t="s">
        <v>11</v>
      </c>
      <c r="G13" s="13" t="s">
        <v>12</v>
      </c>
      <c r="H13" s="13" t="s">
        <v>20</v>
      </c>
      <c r="U13" s="54" t="s">
        <v>29</v>
      </c>
      <c r="V13" s="98">
        <v>10.0</v>
      </c>
      <c r="W13" s="105">
        <v>0.11363636363636363</v>
      </c>
      <c r="X13" s="106">
        <v>17.1</v>
      </c>
      <c r="Y13" s="107">
        <v>14.5</v>
      </c>
      <c r="AX13" s="106"/>
      <c r="BJ13" s="112"/>
      <c r="BK13" s="111" t="s">
        <v>35</v>
      </c>
      <c r="BL13" s="112"/>
      <c r="BM13" s="112"/>
      <c r="BN13" s="112"/>
      <c r="BO13" s="112"/>
      <c r="BP13" s="112"/>
      <c r="BQ13" s="112"/>
    </row>
    <row r="14" ht="22.5" customHeight="1">
      <c r="A14" s="97">
        <v>45683.0</v>
      </c>
      <c r="B14" s="13" t="s">
        <v>19</v>
      </c>
      <c r="C14" s="13" t="s">
        <v>9</v>
      </c>
      <c r="D14" s="14">
        <v>7.0</v>
      </c>
      <c r="E14" s="13" t="s">
        <v>10</v>
      </c>
      <c r="F14" s="13" t="s">
        <v>15</v>
      </c>
      <c r="G14" s="13" t="s">
        <v>12</v>
      </c>
      <c r="H14" s="13" t="s">
        <v>13</v>
      </c>
      <c r="I14" s="42"/>
      <c r="U14" s="54" t="s">
        <v>12</v>
      </c>
      <c r="V14" s="98">
        <v>10.0</v>
      </c>
      <c r="W14" s="105">
        <v>0.11363636363636363</v>
      </c>
      <c r="X14" s="106">
        <v>17.4</v>
      </c>
      <c r="Y14" s="107">
        <v>19.0</v>
      </c>
      <c r="AX14" s="106"/>
      <c r="BJ14" s="112"/>
      <c r="BK14" s="111" t="s">
        <v>36</v>
      </c>
      <c r="BL14" s="112"/>
      <c r="BM14" s="112"/>
      <c r="BN14" s="112"/>
      <c r="BO14" s="112"/>
      <c r="BP14" s="112"/>
      <c r="BQ14" s="112"/>
    </row>
    <row r="15" ht="22.5" customHeight="1">
      <c r="A15" s="97">
        <v>45685.0</v>
      </c>
      <c r="B15" s="13" t="s">
        <v>8</v>
      </c>
      <c r="C15" s="13" t="s">
        <v>9</v>
      </c>
      <c r="D15" s="14">
        <v>16.0</v>
      </c>
      <c r="E15" s="13" t="s">
        <v>10</v>
      </c>
      <c r="F15" s="13" t="s">
        <v>11</v>
      </c>
      <c r="G15" s="13" t="s">
        <v>12</v>
      </c>
      <c r="H15" s="13" t="s">
        <v>16</v>
      </c>
      <c r="U15" s="54" t="s">
        <v>28</v>
      </c>
      <c r="V15" s="98">
        <v>10.0</v>
      </c>
      <c r="W15" s="105">
        <v>0.11363636363636363</v>
      </c>
      <c r="X15" s="106">
        <v>18.2</v>
      </c>
      <c r="Y15" s="107">
        <v>16.5</v>
      </c>
      <c r="AX15" s="106"/>
      <c r="BJ15" s="112"/>
      <c r="BK15" s="111" t="s">
        <v>37</v>
      </c>
      <c r="BL15" s="112"/>
      <c r="BM15" s="112"/>
      <c r="BN15" s="112"/>
      <c r="BO15" s="112"/>
      <c r="BP15" s="112"/>
      <c r="BQ15" s="112"/>
    </row>
    <row r="16" ht="22.5" customHeight="1">
      <c r="A16" s="97">
        <v>45686.0</v>
      </c>
      <c r="B16" s="13" t="s">
        <v>17</v>
      </c>
      <c r="C16" s="13" t="s">
        <v>9</v>
      </c>
      <c r="D16" s="14">
        <v>9.0</v>
      </c>
      <c r="E16" s="13" t="s">
        <v>10</v>
      </c>
      <c r="F16" s="13" t="s">
        <v>11</v>
      </c>
      <c r="G16" s="13" t="s">
        <v>12</v>
      </c>
      <c r="H16" s="13" t="s">
        <v>18</v>
      </c>
      <c r="I16" s="58"/>
      <c r="U16" s="54" t="s">
        <v>30</v>
      </c>
      <c r="V16" s="98">
        <v>11.0</v>
      </c>
      <c r="W16" s="105">
        <v>0.125</v>
      </c>
      <c r="X16" s="106">
        <v>15.636363636363637</v>
      </c>
      <c r="Y16" s="107">
        <v>14.0</v>
      </c>
      <c r="AX16" s="106"/>
      <c r="BJ16" s="112"/>
      <c r="BK16" s="111" t="s">
        <v>38</v>
      </c>
      <c r="BL16" s="112"/>
      <c r="BM16" s="112"/>
      <c r="BN16" s="112"/>
      <c r="BO16" s="112"/>
      <c r="BP16" s="112"/>
      <c r="BQ16" s="112"/>
    </row>
    <row r="17" ht="22.5" customHeight="1">
      <c r="A17" s="97">
        <v>45688.0</v>
      </c>
      <c r="B17" s="13" t="s">
        <v>26</v>
      </c>
      <c r="C17" s="13" t="s">
        <v>9</v>
      </c>
      <c r="D17" s="14">
        <v>21.0</v>
      </c>
      <c r="E17" s="13" t="s">
        <v>10</v>
      </c>
      <c r="F17" s="13" t="s">
        <v>15</v>
      </c>
      <c r="G17" s="13" t="s">
        <v>12</v>
      </c>
      <c r="H17" s="13" t="s">
        <v>20</v>
      </c>
      <c r="U17" s="54" t="s">
        <v>88</v>
      </c>
      <c r="V17" s="98">
        <v>88.0</v>
      </c>
      <c r="W17" s="105">
        <v>1.0</v>
      </c>
      <c r="X17" s="106">
        <v>16.28409090909091</v>
      </c>
      <c r="Y17" s="107">
        <v>14.0</v>
      </c>
      <c r="AX17" s="106"/>
      <c r="BJ17" s="115" t="s">
        <v>156</v>
      </c>
      <c r="BK17" s="115" t="s">
        <v>157</v>
      </c>
      <c r="BL17" s="109"/>
      <c r="BM17" s="115" t="s">
        <v>158</v>
      </c>
      <c r="BN17" s="109"/>
      <c r="BO17" s="109"/>
      <c r="BP17" s="109"/>
      <c r="BQ17" s="109"/>
    </row>
    <row r="18" ht="22.5" customHeight="1">
      <c r="A18" s="97">
        <v>45690.0</v>
      </c>
      <c r="B18" s="13" t="s">
        <v>8</v>
      </c>
      <c r="C18" s="13" t="s">
        <v>9</v>
      </c>
      <c r="D18" s="14">
        <v>14.0</v>
      </c>
      <c r="E18" s="13" t="s">
        <v>10</v>
      </c>
      <c r="F18" s="13" t="s">
        <v>11</v>
      </c>
      <c r="G18" s="13" t="s">
        <v>27</v>
      </c>
      <c r="H18" s="13" t="s">
        <v>13</v>
      </c>
      <c r="AX18" s="106"/>
    </row>
    <row r="19" ht="22.5" customHeight="1">
      <c r="A19" s="97">
        <v>45692.0</v>
      </c>
      <c r="B19" s="13" t="s">
        <v>17</v>
      </c>
      <c r="C19" s="13" t="s">
        <v>24</v>
      </c>
      <c r="D19" s="14">
        <v>12.0</v>
      </c>
      <c r="E19" s="13" t="s">
        <v>10</v>
      </c>
      <c r="F19" s="13" t="s">
        <v>11</v>
      </c>
      <c r="G19" s="13" t="s">
        <v>27</v>
      </c>
      <c r="H19" s="13" t="s">
        <v>16</v>
      </c>
      <c r="I19" s="69"/>
      <c r="AV19" s="45" t="s">
        <v>159</v>
      </c>
      <c r="AX19" s="106"/>
    </row>
    <row r="20" ht="22.5" customHeight="1">
      <c r="A20" s="97">
        <v>45693.0</v>
      </c>
      <c r="B20" s="13" t="s">
        <v>8</v>
      </c>
      <c r="C20" s="13" t="s">
        <v>9</v>
      </c>
      <c r="D20" s="14">
        <v>14.0</v>
      </c>
      <c r="E20" s="13" t="s">
        <v>10</v>
      </c>
      <c r="F20" s="13" t="s">
        <v>15</v>
      </c>
      <c r="G20" s="13" t="s">
        <v>27</v>
      </c>
      <c r="H20" s="13" t="s">
        <v>18</v>
      </c>
      <c r="U20" s="45" t="s">
        <v>160</v>
      </c>
      <c r="AK20" s="45" t="s">
        <v>161</v>
      </c>
      <c r="AV20" s="45" t="s">
        <v>125</v>
      </c>
      <c r="AX20" s="106"/>
      <c r="AZ20" s="45" t="s">
        <v>162</v>
      </c>
      <c r="BD20" s="117"/>
      <c r="BE20" s="117"/>
      <c r="BF20" s="117"/>
      <c r="BG20" s="117"/>
    </row>
    <row r="21" ht="22.5" customHeight="1">
      <c r="A21" s="97">
        <v>45695.0</v>
      </c>
      <c r="B21" s="13" t="s">
        <v>14</v>
      </c>
      <c r="C21" s="13" t="s">
        <v>9</v>
      </c>
      <c r="D21" s="14">
        <v>28.0</v>
      </c>
      <c r="E21" s="13" t="s">
        <v>22</v>
      </c>
      <c r="F21" s="13" t="s">
        <v>11</v>
      </c>
      <c r="G21" s="13" t="s">
        <v>27</v>
      </c>
      <c r="H21" s="13" t="s">
        <v>20</v>
      </c>
      <c r="U21" s="54" t="s">
        <v>129</v>
      </c>
      <c r="V21" s="98" t="s">
        <v>127</v>
      </c>
      <c r="W21" s="98" t="s">
        <v>128</v>
      </c>
      <c r="X21" s="106" t="s">
        <v>131</v>
      </c>
      <c r="Y21" s="54" t="s">
        <v>132</v>
      </c>
      <c r="AY21" s="106"/>
      <c r="BD21" s="119" t="s">
        <v>129</v>
      </c>
      <c r="BE21" s="100" t="s">
        <v>134</v>
      </c>
      <c r="BF21" s="100" t="s">
        <v>135</v>
      </c>
      <c r="BG21" s="100" t="s">
        <v>136</v>
      </c>
    </row>
    <row r="22" ht="22.5" customHeight="1">
      <c r="A22" s="97">
        <v>45697.0</v>
      </c>
      <c r="B22" s="13" t="s">
        <v>19</v>
      </c>
      <c r="C22" s="13" t="s">
        <v>9</v>
      </c>
      <c r="D22" s="14">
        <v>7.0</v>
      </c>
      <c r="E22" s="13" t="s">
        <v>10</v>
      </c>
      <c r="F22" s="13" t="s">
        <v>11</v>
      </c>
      <c r="G22" s="13" t="s">
        <v>27</v>
      </c>
      <c r="H22" s="13" t="s">
        <v>13</v>
      </c>
      <c r="U22" s="54" t="s">
        <v>34</v>
      </c>
      <c r="V22" s="98">
        <v>9.0</v>
      </c>
      <c r="W22" s="105">
        <v>0.05202312138728324</v>
      </c>
      <c r="X22" s="106">
        <v>16.333333333333332</v>
      </c>
      <c r="Y22" s="106">
        <v>14.0</v>
      </c>
      <c r="AY22" s="106"/>
      <c r="BD22" s="109" t="s">
        <v>32</v>
      </c>
      <c r="BE22" s="109">
        <v>9.0</v>
      </c>
      <c r="BF22" s="109">
        <v>1.0</v>
      </c>
      <c r="BG22" s="110">
        <f t="shared" ref="BG22:BG29" si="2">(BF22/(BE22+BF22)*100)</f>
        <v>10</v>
      </c>
    </row>
    <row r="23" ht="22.5" customHeight="1">
      <c r="A23" s="97">
        <v>45699.0</v>
      </c>
      <c r="B23" s="13" t="s">
        <v>8</v>
      </c>
      <c r="C23" s="13" t="s">
        <v>21</v>
      </c>
      <c r="D23" s="14">
        <v>14.0</v>
      </c>
      <c r="E23" s="13" t="s">
        <v>10</v>
      </c>
      <c r="F23" s="13" t="s">
        <v>15</v>
      </c>
      <c r="G23" s="13" t="s">
        <v>27</v>
      </c>
      <c r="H23" s="13" t="s">
        <v>16</v>
      </c>
      <c r="U23" s="54" t="s">
        <v>32</v>
      </c>
      <c r="V23" s="98">
        <v>9.0</v>
      </c>
      <c r="W23" s="105">
        <v>0.05202312138728324</v>
      </c>
      <c r="X23" s="106">
        <v>16.666666666666668</v>
      </c>
      <c r="Y23" s="106">
        <v>15.0</v>
      </c>
      <c r="AY23" s="106"/>
      <c r="BD23" s="109" t="s">
        <v>37</v>
      </c>
      <c r="BE23" s="109">
        <v>11.0</v>
      </c>
      <c r="BF23" s="109">
        <v>1.0</v>
      </c>
      <c r="BG23" s="110">
        <f t="shared" si="2"/>
        <v>8.333333333</v>
      </c>
    </row>
    <row r="24" ht="22.5" customHeight="1">
      <c r="A24" s="97">
        <v>45700.0</v>
      </c>
      <c r="B24" s="13" t="s">
        <v>17</v>
      </c>
      <c r="C24" s="13" t="s">
        <v>9</v>
      </c>
      <c r="D24" s="14">
        <v>10.0</v>
      </c>
      <c r="E24" s="13" t="s">
        <v>10</v>
      </c>
      <c r="F24" s="13" t="s">
        <v>11</v>
      </c>
      <c r="G24" s="13" t="s">
        <v>27</v>
      </c>
      <c r="H24" s="13" t="s">
        <v>18</v>
      </c>
      <c r="I24" s="5"/>
      <c r="U24" s="54" t="s">
        <v>38</v>
      </c>
      <c r="V24" s="98">
        <v>11.0</v>
      </c>
      <c r="W24" s="105">
        <v>0.06358381502890173</v>
      </c>
      <c r="X24" s="106">
        <v>15.545454545454545</v>
      </c>
      <c r="Y24" s="106">
        <v>14.0</v>
      </c>
      <c r="AY24" s="106"/>
      <c r="BD24" s="109" t="s">
        <v>35</v>
      </c>
      <c r="BE24" s="109">
        <v>11.0</v>
      </c>
      <c r="BF24" s="120">
        <v>1.0</v>
      </c>
      <c r="BG24" s="110">
        <f t="shared" si="2"/>
        <v>8.333333333</v>
      </c>
    </row>
    <row r="25" ht="22.5" customHeight="1">
      <c r="A25" s="97">
        <v>45702.0</v>
      </c>
      <c r="B25" s="13" t="s">
        <v>8</v>
      </c>
      <c r="C25" s="13" t="s">
        <v>9</v>
      </c>
      <c r="D25" s="14">
        <v>14.0</v>
      </c>
      <c r="E25" s="13" t="s">
        <v>10</v>
      </c>
      <c r="F25" s="13" t="s">
        <v>11</v>
      </c>
      <c r="G25" s="13" t="s">
        <v>27</v>
      </c>
      <c r="H25" s="13" t="s">
        <v>20</v>
      </c>
      <c r="U25" s="54" t="s">
        <v>37</v>
      </c>
      <c r="V25" s="98">
        <v>11.0</v>
      </c>
      <c r="W25" s="105">
        <v>0.06358381502890173</v>
      </c>
      <c r="X25" s="106">
        <v>15.363636363636363</v>
      </c>
      <c r="Y25" s="106">
        <v>14.0</v>
      </c>
      <c r="AY25" s="106"/>
      <c r="BD25" s="109" t="s">
        <v>12</v>
      </c>
      <c r="BE25" s="109">
        <v>18.0</v>
      </c>
      <c r="BF25" s="120">
        <v>1.0</v>
      </c>
      <c r="BG25" s="110">
        <f t="shared" si="2"/>
        <v>5.263157895</v>
      </c>
    </row>
    <row r="26" ht="22.5" customHeight="1">
      <c r="A26" s="97">
        <v>45704.0</v>
      </c>
      <c r="B26" s="13" t="s">
        <v>23</v>
      </c>
      <c r="C26" s="13" t="s">
        <v>9</v>
      </c>
      <c r="D26" s="14">
        <v>21.0</v>
      </c>
      <c r="E26" s="13" t="s">
        <v>10</v>
      </c>
      <c r="F26" s="13" t="s">
        <v>15</v>
      </c>
      <c r="G26" s="13" t="s">
        <v>27</v>
      </c>
      <c r="H26" s="13" t="s">
        <v>13</v>
      </c>
      <c r="J26" s="5"/>
      <c r="U26" s="54" t="s">
        <v>35</v>
      </c>
      <c r="V26" s="98">
        <v>11.0</v>
      </c>
      <c r="W26" s="105">
        <v>0.06358381502890173</v>
      </c>
      <c r="X26" s="106">
        <v>12.818181818181818</v>
      </c>
      <c r="Y26" s="106">
        <v>12.0</v>
      </c>
      <c r="AY26" s="106"/>
      <c r="BD26" s="109" t="s">
        <v>27</v>
      </c>
      <c r="BE26" s="109">
        <v>19.0</v>
      </c>
      <c r="BF26" s="120">
        <v>1.0</v>
      </c>
      <c r="BG26" s="110">
        <f t="shared" si="2"/>
        <v>5</v>
      </c>
    </row>
    <row r="27" ht="22.5" customHeight="1">
      <c r="A27" s="97">
        <v>45706.0</v>
      </c>
      <c r="B27" s="13" t="s">
        <v>14</v>
      </c>
      <c r="C27" s="13" t="s">
        <v>9</v>
      </c>
      <c r="D27" s="14">
        <v>23.0</v>
      </c>
      <c r="E27" s="13" t="s">
        <v>10</v>
      </c>
      <c r="F27" s="13" t="s">
        <v>11</v>
      </c>
      <c r="G27" s="13" t="s">
        <v>27</v>
      </c>
      <c r="H27" s="13" t="s">
        <v>16</v>
      </c>
      <c r="J27" s="8"/>
      <c r="U27" s="54" t="s">
        <v>31</v>
      </c>
      <c r="V27" s="98">
        <v>12.0</v>
      </c>
      <c r="W27" s="105">
        <v>0.06936416184971098</v>
      </c>
      <c r="X27" s="106">
        <v>13.0</v>
      </c>
      <c r="Y27" s="106">
        <v>14.0</v>
      </c>
      <c r="AY27" s="106"/>
      <c r="BD27" s="109" t="s">
        <v>29</v>
      </c>
      <c r="BE27" s="109">
        <v>20.0</v>
      </c>
      <c r="BF27" s="120">
        <v>1.0</v>
      </c>
      <c r="BG27" s="110">
        <f t="shared" si="2"/>
        <v>4.761904762</v>
      </c>
    </row>
    <row r="28" ht="22.5" customHeight="1">
      <c r="A28" s="97">
        <v>45707.0</v>
      </c>
      <c r="B28" s="13" t="s">
        <v>8</v>
      </c>
      <c r="C28" s="13" t="s">
        <v>9</v>
      </c>
      <c r="D28" s="14">
        <v>15.0</v>
      </c>
      <c r="E28" s="13" t="s">
        <v>10</v>
      </c>
      <c r="F28" s="13" t="s">
        <v>11</v>
      </c>
      <c r="G28" s="13" t="s">
        <v>27</v>
      </c>
      <c r="H28" s="13" t="s">
        <v>18</v>
      </c>
      <c r="J28" s="9"/>
      <c r="U28" s="54" t="s">
        <v>36</v>
      </c>
      <c r="V28" s="98">
        <v>12.0</v>
      </c>
      <c r="W28" s="105">
        <v>0.06936416184971098</v>
      </c>
      <c r="X28" s="106">
        <v>14.5</v>
      </c>
      <c r="Y28" s="106">
        <v>14.0</v>
      </c>
      <c r="AY28" s="106"/>
      <c r="BD28" s="109" t="s">
        <v>28</v>
      </c>
      <c r="BE28" s="109">
        <v>21.0</v>
      </c>
      <c r="BF28" s="120">
        <v>2.0</v>
      </c>
      <c r="BG28" s="110">
        <f t="shared" si="2"/>
        <v>8.695652174</v>
      </c>
    </row>
    <row r="29" ht="22.5" customHeight="1">
      <c r="A29" s="97">
        <v>45709.0</v>
      </c>
      <c r="B29" s="13" t="s">
        <v>17</v>
      </c>
      <c r="C29" s="13" t="s">
        <v>9</v>
      </c>
      <c r="D29" s="14">
        <v>11.0</v>
      </c>
      <c r="E29" s="13" t="s">
        <v>10</v>
      </c>
      <c r="F29" s="13" t="s">
        <v>15</v>
      </c>
      <c r="G29" s="13" t="s">
        <v>27</v>
      </c>
      <c r="H29" s="13" t="s">
        <v>20</v>
      </c>
      <c r="J29" s="6"/>
      <c r="L29" s="45" t="s">
        <v>163</v>
      </c>
      <c r="U29" s="54" t="s">
        <v>12</v>
      </c>
      <c r="V29" s="98">
        <v>18.0</v>
      </c>
      <c r="W29" s="105">
        <v>0.10404624277456648</v>
      </c>
      <c r="X29" s="106">
        <v>14.0</v>
      </c>
      <c r="Y29" s="106">
        <v>14.0</v>
      </c>
      <c r="AY29" s="106"/>
      <c r="BD29" s="115" t="s">
        <v>152</v>
      </c>
      <c r="BE29" s="115">
        <v>165.0</v>
      </c>
      <c r="BF29" s="116">
        <f>SUM(BF22:BF28)</f>
        <v>8</v>
      </c>
      <c r="BG29" s="114">
        <f t="shared" si="2"/>
        <v>4.624277457</v>
      </c>
    </row>
    <row r="30" ht="22.5" customHeight="1">
      <c r="A30" s="97">
        <v>45711.0</v>
      </c>
      <c r="B30" s="13" t="s">
        <v>8</v>
      </c>
      <c r="C30" s="13" t="s">
        <v>24</v>
      </c>
      <c r="D30" s="14">
        <v>14.0</v>
      </c>
      <c r="E30" s="13" t="s">
        <v>10</v>
      </c>
      <c r="F30" s="13" t="s">
        <v>11</v>
      </c>
      <c r="G30" s="13" t="s">
        <v>27</v>
      </c>
      <c r="H30" s="13" t="s">
        <v>13</v>
      </c>
      <c r="U30" s="54" t="s">
        <v>27</v>
      </c>
      <c r="V30" s="98">
        <v>19.0</v>
      </c>
      <c r="W30" s="105">
        <v>0.10982658959537572</v>
      </c>
      <c r="X30" s="106">
        <v>13.578947368421053</v>
      </c>
      <c r="Y30" s="106">
        <v>14.0</v>
      </c>
      <c r="AW30" s="98"/>
      <c r="AX30" s="98"/>
      <c r="AY30" s="106"/>
      <c r="AZ30" s="106"/>
    </row>
    <row r="31" ht="22.5" customHeight="1">
      <c r="A31" s="97">
        <v>45713.0</v>
      </c>
      <c r="B31" s="13" t="s">
        <v>19</v>
      </c>
      <c r="C31" s="13" t="s">
        <v>9</v>
      </c>
      <c r="D31" s="14">
        <v>7.0</v>
      </c>
      <c r="E31" s="13" t="s">
        <v>10</v>
      </c>
      <c r="F31" s="13" t="s">
        <v>11</v>
      </c>
      <c r="G31" s="13" t="s">
        <v>27</v>
      </c>
      <c r="H31" s="13" t="s">
        <v>16</v>
      </c>
      <c r="U31" s="54" t="s">
        <v>29</v>
      </c>
      <c r="V31" s="98">
        <v>20.0</v>
      </c>
      <c r="W31" s="105">
        <v>0.11560693641618497</v>
      </c>
      <c r="X31" s="106">
        <v>12.85</v>
      </c>
      <c r="Y31" s="106">
        <v>13.0</v>
      </c>
      <c r="AW31" s="98"/>
      <c r="AX31" s="98"/>
      <c r="AY31" s="106"/>
      <c r="AZ31" s="106"/>
    </row>
    <row r="32" ht="22.5" customHeight="1">
      <c r="A32" s="97">
        <v>45714.0</v>
      </c>
      <c r="B32" s="13" t="s">
        <v>26</v>
      </c>
      <c r="C32" s="13" t="s">
        <v>21</v>
      </c>
      <c r="D32" s="14">
        <v>25.0</v>
      </c>
      <c r="E32" s="13" t="s">
        <v>10</v>
      </c>
      <c r="F32" s="13" t="s">
        <v>15</v>
      </c>
      <c r="G32" s="13" t="s">
        <v>27</v>
      </c>
      <c r="H32" s="13" t="s">
        <v>18</v>
      </c>
      <c r="U32" s="54" t="s">
        <v>30</v>
      </c>
      <c r="V32" s="98">
        <v>20.0</v>
      </c>
      <c r="W32" s="105">
        <v>0.11560693641618497</v>
      </c>
      <c r="X32" s="106">
        <v>14.55</v>
      </c>
      <c r="Y32" s="106">
        <v>14.0</v>
      </c>
      <c r="AV32" s="45" t="s">
        <v>159</v>
      </c>
      <c r="AW32" s="98"/>
      <c r="AX32" s="98"/>
      <c r="AY32" s="106"/>
      <c r="AZ32" s="45" t="s">
        <v>164</v>
      </c>
      <c r="BD32" s="45" t="s">
        <v>165</v>
      </c>
    </row>
    <row r="33" ht="22.5" customHeight="1">
      <c r="A33" s="97">
        <v>45716.0</v>
      </c>
      <c r="B33" s="13" t="s">
        <v>8</v>
      </c>
      <c r="C33" s="13" t="s">
        <v>9</v>
      </c>
      <c r="D33" s="14">
        <v>14.0</v>
      </c>
      <c r="E33" s="13" t="s">
        <v>10</v>
      </c>
      <c r="F33" s="13" t="s">
        <v>11</v>
      </c>
      <c r="G33" s="13" t="s">
        <v>27</v>
      </c>
      <c r="H33" s="13" t="s">
        <v>20</v>
      </c>
      <c r="U33" s="54" t="s">
        <v>28</v>
      </c>
      <c r="V33" s="98">
        <v>21.0</v>
      </c>
      <c r="W33" s="105">
        <v>0.12138728323699421</v>
      </c>
      <c r="X33" s="106">
        <v>13.761904761904763</v>
      </c>
      <c r="Y33" s="106">
        <v>14.0</v>
      </c>
    </row>
    <row r="34" ht="22.5" customHeight="1">
      <c r="A34" s="97">
        <v>45718.0</v>
      </c>
      <c r="B34" s="13" t="s">
        <v>17</v>
      </c>
      <c r="C34" s="13" t="s">
        <v>9</v>
      </c>
      <c r="D34" s="14">
        <v>9.0</v>
      </c>
      <c r="E34" s="13" t="s">
        <v>10</v>
      </c>
      <c r="F34" s="13" t="s">
        <v>11</v>
      </c>
      <c r="G34" s="13" t="s">
        <v>28</v>
      </c>
      <c r="H34" s="13" t="s">
        <v>13</v>
      </c>
      <c r="U34" s="54" t="s">
        <v>88</v>
      </c>
      <c r="V34" s="98">
        <v>173.0</v>
      </c>
      <c r="W34" s="105">
        <v>1.0</v>
      </c>
      <c r="X34" s="106">
        <v>14.190751445086706</v>
      </c>
      <c r="Y34" s="54">
        <v>14.0</v>
      </c>
    </row>
    <row r="35" ht="22.5" customHeight="1">
      <c r="A35" s="97">
        <v>45720.0</v>
      </c>
      <c r="B35" s="13" t="s">
        <v>8</v>
      </c>
      <c r="C35" s="13" t="s">
        <v>9</v>
      </c>
      <c r="D35" s="14">
        <v>14.0</v>
      </c>
      <c r="E35" s="13" t="s">
        <v>10</v>
      </c>
      <c r="F35" s="13" t="s">
        <v>15</v>
      </c>
      <c r="G35" s="13" t="s">
        <v>28</v>
      </c>
      <c r="H35" s="13" t="s">
        <v>16</v>
      </c>
    </row>
    <row r="36" ht="22.5" customHeight="1">
      <c r="A36" s="97">
        <v>45721.0</v>
      </c>
      <c r="B36" s="13" t="s">
        <v>14</v>
      </c>
      <c r="C36" s="13" t="s">
        <v>9</v>
      </c>
      <c r="D36" s="14">
        <v>22.0</v>
      </c>
      <c r="E36" s="13" t="s">
        <v>10</v>
      </c>
      <c r="F36" s="13" t="s">
        <v>11</v>
      </c>
      <c r="G36" s="13" t="s">
        <v>28</v>
      </c>
      <c r="H36" s="13" t="s">
        <v>18</v>
      </c>
    </row>
    <row r="37" ht="22.5" customHeight="1">
      <c r="A37" s="97">
        <v>45723.0</v>
      </c>
      <c r="B37" s="13" t="s">
        <v>8</v>
      </c>
      <c r="C37" s="13" t="s">
        <v>21</v>
      </c>
      <c r="D37" s="14">
        <v>17.0</v>
      </c>
      <c r="E37" s="13" t="s">
        <v>22</v>
      </c>
      <c r="F37" s="13" t="s">
        <v>11</v>
      </c>
      <c r="G37" s="13" t="s">
        <v>28</v>
      </c>
      <c r="H37" s="13" t="s">
        <v>20</v>
      </c>
    </row>
    <row r="38" ht="22.5" customHeight="1">
      <c r="A38" s="97">
        <v>45725.0</v>
      </c>
      <c r="B38" s="13" t="s">
        <v>19</v>
      </c>
      <c r="C38" s="13" t="s">
        <v>9</v>
      </c>
      <c r="D38" s="14">
        <v>7.0</v>
      </c>
      <c r="E38" s="13" t="s">
        <v>10</v>
      </c>
      <c r="F38" s="13" t="s">
        <v>15</v>
      </c>
      <c r="G38" s="13" t="s">
        <v>28</v>
      </c>
      <c r="H38" s="13" t="s">
        <v>13</v>
      </c>
    </row>
    <row r="39" ht="22.5" customHeight="1">
      <c r="A39" s="97">
        <v>45727.0</v>
      </c>
      <c r="B39" s="13" t="s">
        <v>17</v>
      </c>
      <c r="C39" s="13" t="s">
        <v>24</v>
      </c>
      <c r="D39" s="14">
        <v>10.0</v>
      </c>
      <c r="E39" s="13" t="s">
        <v>10</v>
      </c>
      <c r="F39" s="13" t="s">
        <v>11</v>
      </c>
      <c r="G39" s="13" t="s">
        <v>28</v>
      </c>
      <c r="H39" s="13" t="s">
        <v>16</v>
      </c>
    </row>
    <row r="40" ht="22.5" customHeight="1">
      <c r="A40" s="97">
        <v>45728.0</v>
      </c>
      <c r="B40" s="13" t="s">
        <v>8</v>
      </c>
      <c r="C40" s="13" t="s">
        <v>9</v>
      </c>
      <c r="D40" s="14">
        <v>14.0</v>
      </c>
      <c r="E40" s="13" t="s">
        <v>10</v>
      </c>
      <c r="F40" s="13" t="s">
        <v>11</v>
      </c>
      <c r="G40" s="13" t="s">
        <v>28</v>
      </c>
      <c r="H40" s="13" t="s">
        <v>18</v>
      </c>
    </row>
    <row r="41" ht="22.5" customHeight="1">
      <c r="A41" s="97">
        <v>45730.0</v>
      </c>
      <c r="B41" s="13" t="s">
        <v>25</v>
      </c>
      <c r="C41" s="13" t="s">
        <v>9</v>
      </c>
      <c r="D41" s="14">
        <v>35.0</v>
      </c>
      <c r="E41" s="13" t="s">
        <v>22</v>
      </c>
      <c r="F41" s="13" t="s">
        <v>15</v>
      </c>
      <c r="G41" s="13" t="s">
        <v>28</v>
      </c>
      <c r="H41" s="13" t="s">
        <v>20</v>
      </c>
    </row>
    <row r="42" ht="22.5" customHeight="1">
      <c r="A42" s="97">
        <v>45732.0</v>
      </c>
      <c r="B42" s="13" t="s">
        <v>8</v>
      </c>
      <c r="C42" s="13" t="s">
        <v>9</v>
      </c>
      <c r="D42" s="14">
        <v>14.0</v>
      </c>
      <c r="E42" s="13" t="s">
        <v>10</v>
      </c>
      <c r="F42" s="13" t="s">
        <v>11</v>
      </c>
      <c r="G42" s="13" t="s">
        <v>28</v>
      </c>
      <c r="H42" s="13" t="s">
        <v>13</v>
      </c>
      <c r="U42" s="45" t="s">
        <v>169</v>
      </c>
    </row>
    <row r="43" ht="22.5" customHeight="1">
      <c r="A43" s="97">
        <v>45734.0</v>
      </c>
      <c r="B43" s="13" t="s">
        <v>23</v>
      </c>
      <c r="C43" s="13" t="s">
        <v>9</v>
      </c>
      <c r="D43" s="14">
        <v>19.0</v>
      </c>
      <c r="E43" s="13" t="s">
        <v>10</v>
      </c>
      <c r="F43" s="13" t="s">
        <v>15</v>
      </c>
      <c r="G43" s="13" t="s">
        <v>28</v>
      </c>
      <c r="H43" s="13" t="s">
        <v>16</v>
      </c>
      <c r="U43" s="45" t="s">
        <v>170</v>
      </c>
    </row>
    <row r="44" ht="22.5" customHeight="1">
      <c r="A44" s="97">
        <v>45735.0</v>
      </c>
      <c r="B44" s="13" t="s">
        <v>8</v>
      </c>
      <c r="C44" s="13" t="s">
        <v>9</v>
      </c>
      <c r="D44" s="14">
        <v>14.0</v>
      </c>
      <c r="E44" s="13" t="s">
        <v>10</v>
      </c>
      <c r="F44" s="13" t="s">
        <v>11</v>
      </c>
      <c r="G44" s="13" t="s">
        <v>28</v>
      </c>
      <c r="H44" s="13" t="s">
        <v>18</v>
      </c>
      <c r="U44" s="117"/>
      <c r="V44" s="117"/>
      <c r="W44" s="117"/>
    </row>
    <row r="45" ht="22.5" customHeight="1">
      <c r="A45" s="97">
        <v>45737.0</v>
      </c>
      <c r="B45" s="13" t="s">
        <v>17</v>
      </c>
      <c r="C45" s="13" t="s">
        <v>9</v>
      </c>
      <c r="D45" s="14">
        <v>8.0</v>
      </c>
      <c r="E45" s="13" t="s">
        <v>10</v>
      </c>
      <c r="F45" s="13" t="s">
        <v>11</v>
      </c>
      <c r="G45" s="13" t="s">
        <v>28</v>
      </c>
      <c r="H45" s="13" t="s">
        <v>20</v>
      </c>
      <c r="AK45" s="45" t="s">
        <v>171</v>
      </c>
    </row>
    <row r="46" ht="22.5" customHeight="1">
      <c r="A46" s="97">
        <v>45739.0</v>
      </c>
      <c r="B46" s="13" t="s">
        <v>14</v>
      </c>
      <c r="C46" s="13" t="s">
        <v>9</v>
      </c>
      <c r="D46" s="14">
        <v>21.0</v>
      </c>
      <c r="E46" s="13" t="s">
        <v>10</v>
      </c>
      <c r="F46" s="13" t="s">
        <v>15</v>
      </c>
      <c r="G46" s="13" t="s">
        <v>28</v>
      </c>
      <c r="H46" s="13" t="s">
        <v>13</v>
      </c>
    </row>
    <row r="47" ht="22.5" customHeight="1">
      <c r="A47" s="97">
        <v>45741.0</v>
      </c>
      <c r="B47" s="13" t="s">
        <v>8</v>
      </c>
      <c r="C47" s="13" t="s">
        <v>24</v>
      </c>
      <c r="D47" s="14">
        <v>14.0</v>
      </c>
      <c r="E47" s="13" t="s">
        <v>10</v>
      </c>
      <c r="F47" s="13" t="s">
        <v>11</v>
      </c>
      <c r="G47" s="13" t="s">
        <v>28</v>
      </c>
      <c r="H47" s="13" t="s">
        <v>16</v>
      </c>
      <c r="U47" s="119" t="s">
        <v>5</v>
      </c>
      <c r="V47" s="100" t="s">
        <v>172</v>
      </c>
      <c r="W47" s="100" t="s">
        <v>173</v>
      </c>
    </row>
    <row r="48" ht="22.5" customHeight="1">
      <c r="A48" s="97">
        <v>45742.0</v>
      </c>
      <c r="B48" s="13" t="s">
        <v>19</v>
      </c>
      <c r="C48" s="13" t="s">
        <v>9</v>
      </c>
      <c r="D48" s="14">
        <v>7.0</v>
      </c>
      <c r="E48" s="13" t="s">
        <v>10</v>
      </c>
      <c r="F48" s="13" t="s">
        <v>11</v>
      </c>
      <c r="G48" s="13" t="s">
        <v>28</v>
      </c>
      <c r="H48" s="13" t="s">
        <v>18</v>
      </c>
      <c r="U48" s="109" t="s">
        <v>15</v>
      </c>
      <c r="V48" s="124">
        <v>88.0</v>
      </c>
      <c r="W48" s="125">
        <v>0.3371647509578544</v>
      </c>
    </row>
    <row r="49" ht="22.5" customHeight="1">
      <c r="A49" s="97">
        <v>45744.0</v>
      </c>
      <c r="B49" s="13" t="s">
        <v>8</v>
      </c>
      <c r="C49" s="13" t="s">
        <v>9</v>
      </c>
      <c r="D49" s="14">
        <v>15.0</v>
      </c>
      <c r="E49" s="13" t="s">
        <v>10</v>
      </c>
      <c r="F49" s="13" t="s">
        <v>15</v>
      </c>
      <c r="G49" s="13" t="s">
        <v>28</v>
      </c>
      <c r="H49" s="13" t="s">
        <v>20</v>
      </c>
      <c r="U49" s="109" t="s">
        <v>11</v>
      </c>
      <c r="V49" s="124">
        <v>173.0</v>
      </c>
      <c r="W49" s="125">
        <v>0.6628352490421456</v>
      </c>
    </row>
    <row r="50" ht="22.5" customHeight="1">
      <c r="A50" s="97">
        <v>45746.0</v>
      </c>
      <c r="B50" s="13" t="s">
        <v>26</v>
      </c>
      <c r="C50" s="13" t="s">
        <v>9</v>
      </c>
      <c r="D50" s="14">
        <v>24.0</v>
      </c>
      <c r="E50" s="13" t="s">
        <v>10</v>
      </c>
      <c r="F50" s="13" t="s">
        <v>11</v>
      </c>
      <c r="G50" s="13" t="s">
        <v>28</v>
      </c>
      <c r="H50" s="13" t="s">
        <v>13</v>
      </c>
      <c r="U50" s="126" t="s">
        <v>88</v>
      </c>
      <c r="V50" s="127">
        <v>261.0</v>
      </c>
      <c r="W50" s="128">
        <v>1.0</v>
      </c>
    </row>
    <row r="51" ht="22.5" customHeight="1">
      <c r="A51" s="97">
        <v>45748.0</v>
      </c>
      <c r="B51" s="13" t="s">
        <v>8</v>
      </c>
      <c r="C51" s="13" t="s">
        <v>9</v>
      </c>
      <c r="D51" s="14">
        <v>14.0</v>
      </c>
      <c r="E51" s="13" t="s">
        <v>10</v>
      </c>
      <c r="F51" s="13" t="s">
        <v>11</v>
      </c>
      <c r="G51" s="13" t="s">
        <v>29</v>
      </c>
      <c r="H51" s="13" t="s">
        <v>16</v>
      </c>
    </row>
    <row r="52" ht="22.5" customHeight="1">
      <c r="A52" s="97">
        <v>45749.0</v>
      </c>
      <c r="B52" s="13" t="s">
        <v>17</v>
      </c>
      <c r="C52" s="13" t="s">
        <v>9</v>
      </c>
      <c r="D52" s="14">
        <v>10.0</v>
      </c>
      <c r="E52" s="13" t="s">
        <v>10</v>
      </c>
      <c r="F52" s="13" t="s">
        <v>11</v>
      </c>
      <c r="G52" s="13" t="s">
        <v>29</v>
      </c>
      <c r="H52" s="13" t="s">
        <v>18</v>
      </c>
    </row>
    <row r="53" ht="22.5" customHeight="1">
      <c r="A53" s="97">
        <v>45751.0</v>
      </c>
      <c r="B53" s="13" t="s">
        <v>8</v>
      </c>
      <c r="C53" s="13" t="s">
        <v>21</v>
      </c>
      <c r="D53" s="14">
        <v>14.0</v>
      </c>
      <c r="E53" s="13" t="s">
        <v>10</v>
      </c>
      <c r="F53" s="13" t="s">
        <v>15</v>
      </c>
      <c r="G53" s="13" t="s">
        <v>29</v>
      </c>
      <c r="H53" s="13" t="s">
        <v>20</v>
      </c>
    </row>
    <row r="54" ht="22.5" customHeight="1">
      <c r="A54" s="97">
        <v>45753.0</v>
      </c>
      <c r="B54" s="13" t="s">
        <v>14</v>
      </c>
      <c r="C54" s="13" t="s">
        <v>9</v>
      </c>
      <c r="D54" s="14">
        <v>20.0</v>
      </c>
      <c r="E54" s="13" t="s">
        <v>10</v>
      </c>
      <c r="F54" s="13" t="s">
        <v>11</v>
      </c>
      <c r="G54" s="13" t="s">
        <v>29</v>
      </c>
      <c r="H54" s="13" t="s">
        <v>13</v>
      </c>
    </row>
    <row r="55" ht="22.5" customHeight="1">
      <c r="A55" s="97">
        <v>45755.0</v>
      </c>
      <c r="B55" s="13" t="s">
        <v>19</v>
      </c>
      <c r="C55" s="13" t="s">
        <v>9</v>
      </c>
      <c r="D55" s="14">
        <v>7.0</v>
      </c>
      <c r="E55" s="13" t="s">
        <v>10</v>
      </c>
      <c r="F55" s="13" t="s">
        <v>11</v>
      </c>
      <c r="G55" s="13" t="s">
        <v>29</v>
      </c>
      <c r="H55" s="13" t="s">
        <v>16</v>
      </c>
    </row>
    <row r="56" ht="22.5" customHeight="1">
      <c r="A56" s="97">
        <v>45756.0</v>
      </c>
      <c r="B56" s="13" t="s">
        <v>8</v>
      </c>
      <c r="C56" s="13" t="s">
        <v>9</v>
      </c>
      <c r="D56" s="14">
        <v>14.0</v>
      </c>
      <c r="E56" s="13" t="s">
        <v>10</v>
      </c>
      <c r="F56" s="13" t="s">
        <v>15</v>
      </c>
      <c r="G56" s="13" t="s">
        <v>29</v>
      </c>
      <c r="H56" s="13" t="s">
        <v>18</v>
      </c>
    </row>
    <row r="57" ht="22.5" customHeight="1">
      <c r="A57" s="97">
        <v>45758.0</v>
      </c>
      <c r="B57" s="13" t="s">
        <v>17</v>
      </c>
      <c r="C57" s="13" t="s">
        <v>24</v>
      </c>
      <c r="D57" s="14">
        <v>11.0</v>
      </c>
      <c r="E57" s="13" t="s">
        <v>10</v>
      </c>
      <c r="F57" s="13" t="s">
        <v>11</v>
      </c>
      <c r="G57" s="13" t="s">
        <v>29</v>
      </c>
      <c r="H57" s="13" t="s">
        <v>20</v>
      </c>
    </row>
    <row r="58" ht="22.5" customHeight="1">
      <c r="A58" s="97">
        <v>45760.0</v>
      </c>
      <c r="B58" s="13" t="s">
        <v>8</v>
      </c>
      <c r="C58" s="13" t="s">
        <v>9</v>
      </c>
      <c r="D58" s="14">
        <v>16.0</v>
      </c>
      <c r="E58" s="13" t="s">
        <v>22</v>
      </c>
      <c r="F58" s="13" t="s">
        <v>11</v>
      </c>
      <c r="G58" s="13" t="s">
        <v>29</v>
      </c>
      <c r="H58" s="13" t="s">
        <v>13</v>
      </c>
    </row>
    <row r="59" ht="22.5" customHeight="1">
      <c r="A59" s="97">
        <v>45762.0</v>
      </c>
      <c r="B59" s="13" t="s">
        <v>23</v>
      </c>
      <c r="C59" s="13" t="s">
        <v>9</v>
      </c>
      <c r="D59" s="14">
        <v>21.0</v>
      </c>
      <c r="E59" s="13" t="s">
        <v>10</v>
      </c>
      <c r="F59" s="13" t="s">
        <v>15</v>
      </c>
      <c r="G59" s="13" t="s">
        <v>29</v>
      </c>
      <c r="H59" s="13" t="s">
        <v>16</v>
      </c>
    </row>
    <row r="60" ht="22.5" customHeight="1">
      <c r="A60" s="97">
        <v>45763.0</v>
      </c>
      <c r="B60" s="13" t="s">
        <v>8</v>
      </c>
      <c r="C60" s="13" t="s">
        <v>9</v>
      </c>
      <c r="D60" s="14">
        <v>14.0</v>
      </c>
      <c r="E60" s="13" t="s">
        <v>10</v>
      </c>
      <c r="F60" s="13" t="s">
        <v>11</v>
      </c>
      <c r="G60" s="13" t="s">
        <v>29</v>
      </c>
      <c r="H60" s="13" t="s">
        <v>18</v>
      </c>
    </row>
    <row r="61" ht="22.5" customHeight="1">
      <c r="A61" s="97">
        <v>45765.0</v>
      </c>
      <c r="B61" s="13" t="s">
        <v>17</v>
      </c>
      <c r="C61" s="13" t="s">
        <v>9</v>
      </c>
      <c r="D61" s="14">
        <v>9.0</v>
      </c>
      <c r="E61" s="13" t="s">
        <v>10</v>
      </c>
      <c r="F61" s="13" t="s">
        <v>11</v>
      </c>
      <c r="G61" s="13" t="s">
        <v>29</v>
      </c>
      <c r="H61" s="13" t="s">
        <v>20</v>
      </c>
    </row>
    <row r="62" ht="22.5" customHeight="1">
      <c r="A62" s="97">
        <v>45767.0</v>
      </c>
      <c r="B62" s="13" t="s">
        <v>14</v>
      </c>
      <c r="C62" s="13" t="s">
        <v>9</v>
      </c>
      <c r="D62" s="14">
        <v>23.0</v>
      </c>
      <c r="E62" s="13" t="s">
        <v>10</v>
      </c>
      <c r="F62" s="13" t="s">
        <v>15</v>
      </c>
      <c r="G62" s="13" t="s">
        <v>29</v>
      </c>
      <c r="H62" s="13" t="s">
        <v>13</v>
      </c>
    </row>
    <row r="63" ht="22.5" customHeight="1">
      <c r="A63" s="97">
        <v>45769.0</v>
      </c>
      <c r="B63" s="13" t="s">
        <v>8</v>
      </c>
      <c r="C63" s="13" t="s">
        <v>9</v>
      </c>
      <c r="D63" s="14">
        <v>14.0</v>
      </c>
      <c r="E63" s="13" t="s">
        <v>10</v>
      </c>
      <c r="F63" s="13" t="s">
        <v>11</v>
      </c>
      <c r="G63" s="13" t="s">
        <v>29</v>
      </c>
      <c r="H63" s="13" t="s">
        <v>16</v>
      </c>
    </row>
    <row r="64" ht="22.5" customHeight="1">
      <c r="A64" s="97">
        <v>45770.0</v>
      </c>
      <c r="B64" s="13" t="s">
        <v>19</v>
      </c>
      <c r="C64" s="13" t="s">
        <v>9</v>
      </c>
      <c r="D64" s="14">
        <v>7.0</v>
      </c>
      <c r="E64" s="13" t="s">
        <v>10</v>
      </c>
      <c r="F64" s="13" t="s">
        <v>11</v>
      </c>
      <c r="G64" s="13" t="s">
        <v>29</v>
      </c>
      <c r="H64" s="13" t="s">
        <v>18</v>
      </c>
    </row>
    <row r="65" ht="22.5" customHeight="1">
      <c r="A65" s="97">
        <v>45772.0</v>
      </c>
      <c r="B65" s="13" t="s">
        <v>26</v>
      </c>
      <c r="C65" s="13" t="s">
        <v>21</v>
      </c>
      <c r="D65" s="14">
        <v>26.0</v>
      </c>
      <c r="E65" s="13" t="s">
        <v>10</v>
      </c>
      <c r="F65" s="13" t="s">
        <v>15</v>
      </c>
      <c r="G65" s="13" t="s">
        <v>29</v>
      </c>
      <c r="H65" s="13" t="s">
        <v>20</v>
      </c>
    </row>
    <row r="66" ht="22.5" customHeight="1">
      <c r="A66" s="97">
        <v>45774.0</v>
      </c>
      <c r="B66" s="13" t="s">
        <v>8</v>
      </c>
      <c r="C66" s="13" t="s">
        <v>9</v>
      </c>
      <c r="D66" s="14">
        <v>14.0</v>
      </c>
      <c r="E66" s="13" t="s">
        <v>10</v>
      </c>
      <c r="F66" s="13" t="s">
        <v>11</v>
      </c>
      <c r="G66" s="13" t="s">
        <v>29</v>
      </c>
      <c r="H66" s="13" t="s">
        <v>13</v>
      </c>
    </row>
    <row r="67" ht="22.5" customHeight="1">
      <c r="A67" s="97">
        <v>45776.0</v>
      </c>
      <c r="B67" s="13" t="s">
        <v>17</v>
      </c>
      <c r="C67" s="13" t="s">
        <v>9</v>
      </c>
      <c r="D67" s="14">
        <v>10.0</v>
      </c>
      <c r="E67" s="13" t="s">
        <v>10</v>
      </c>
      <c r="F67" s="13" t="s">
        <v>11</v>
      </c>
      <c r="G67" s="13" t="s">
        <v>29</v>
      </c>
      <c r="H67" s="13" t="s">
        <v>16</v>
      </c>
    </row>
    <row r="68" ht="22.5" customHeight="1">
      <c r="A68" s="97">
        <v>45777.0</v>
      </c>
      <c r="B68" s="13" t="s">
        <v>8</v>
      </c>
      <c r="C68" s="13" t="s">
        <v>24</v>
      </c>
      <c r="D68" s="14">
        <v>14.0</v>
      </c>
      <c r="E68" s="13" t="s">
        <v>10</v>
      </c>
      <c r="F68" s="13" t="s">
        <v>15</v>
      </c>
      <c r="G68" s="13" t="s">
        <v>29</v>
      </c>
      <c r="H68" s="13" t="s">
        <v>18</v>
      </c>
    </row>
    <row r="69" ht="22.5" customHeight="1">
      <c r="A69" s="97">
        <v>45779.0</v>
      </c>
      <c r="B69" s="13" t="s">
        <v>14</v>
      </c>
      <c r="C69" s="13" t="s">
        <v>9</v>
      </c>
      <c r="D69" s="14">
        <v>21.0</v>
      </c>
      <c r="E69" s="13" t="s">
        <v>10</v>
      </c>
      <c r="F69" s="13" t="s">
        <v>11</v>
      </c>
      <c r="G69" s="13" t="s">
        <v>30</v>
      </c>
      <c r="H69" s="13" t="s">
        <v>20</v>
      </c>
    </row>
    <row r="70" ht="22.5" customHeight="1">
      <c r="A70" s="97">
        <v>45781.0</v>
      </c>
      <c r="B70" s="13" t="s">
        <v>8</v>
      </c>
      <c r="C70" s="13" t="s">
        <v>9</v>
      </c>
      <c r="D70" s="14">
        <v>14.0</v>
      </c>
      <c r="E70" s="13" t="s">
        <v>10</v>
      </c>
      <c r="F70" s="13" t="s">
        <v>11</v>
      </c>
      <c r="G70" s="13" t="s">
        <v>30</v>
      </c>
      <c r="H70" s="13" t="s">
        <v>13</v>
      </c>
    </row>
    <row r="71" ht="22.5" customHeight="1">
      <c r="A71" s="97">
        <v>45783.0</v>
      </c>
      <c r="B71" s="13" t="s">
        <v>19</v>
      </c>
      <c r="C71" s="13" t="s">
        <v>9</v>
      </c>
      <c r="D71" s="14">
        <v>7.0</v>
      </c>
      <c r="E71" s="13" t="s">
        <v>10</v>
      </c>
      <c r="F71" s="13" t="s">
        <v>15</v>
      </c>
      <c r="G71" s="13" t="s">
        <v>30</v>
      </c>
      <c r="H71" s="13" t="s">
        <v>16</v>
      </c>
    </row>
    <row r="72" ht="22.5" customHeight="1">
      <c r="A72" s="97">
        <v>45784.0</v>
      </c>
      <c r="B72" s="13" t="s">
        <v>17</v>
      </c>
      <c r="C72" s="13" t="s">
        <v>9</v>
      </c>
      <c r="D72" s="14">
        <v>12.0</v>
      </c>
      <c r="E72" s="13" t="s">
        <v>10</v>
      </c>
      <c r="F72" s="13" t="s">
        <v>11</v>
      </c>
      <c r="G72" s="13" t="s">
        <v>30</v>
      </c>
      <c r="H72" s="13" t="s">
        <v>18</v>
      </c>
    </row>
    <row r="73" ht="22.5" customHeight="1">
      <c r="A73" s="97">
        <v>45786.0</v>
      </c>
      <c r="B73" s="13" t="s">
        <v>8</v>
      </c>
      <c r="C73" s="13" t="s">
        <v>21</v>
      </c>
      <c r="D73" s="14">
        <v>15.0</v>
      </c>
      <c r="E73" s="13" t="s">
        <v>10</v>
      </c>
      <c r="F73" s="13" t="s">
        <v>11</v>
      </c>
      <c r="G73" s="13" t="s">
        <v>30</v>
      </c>
      <c r="H73" s="13" t="s">
        <v>20</v>
      </c>
    </row>
    <row r="74" ht="22.5" customHeight="1">
      <c r="A74" s="97">
        <v>45788.0</v>
      </c>
      <c r="B74" s="13" t="s">
        <v>25</v>
      </c>
      <c r="C74" s="13" t="s">
        <v>9</v>
      </c>
      <c r="D74" s="14">
        <v>28.0</v>
      </c>
      <c r="E74" s="13" t="s">
        <v>10</v>
      </c>
      <c r="F74" s="13" t="s">
        <v>15</v>
      </c>
      <c r="G74" s="13" t="s">
        <v>30</v>
      </c>
      <c r="H74" s="13" t="s">
        <v>13</v>
      </c>
    </row>
    <row r="75" ht="22.5" customHeight="1">
      <c r="A75" s="97">
        <v>45790.0</v>
      </c>
      <c r="B75" s="13" t="s">
        <v>8</v>
      </c>
      <c r="C75" s="13" t="s">
        <v>9</v>
      </c>
      <c r="D75" s="14">
        <v>14.0</v>
      </c>
      <c r="E75" s="13" t="s">
        <v>10</v>
      </c>
      <c r="F75" s="13" t="s">
        <v>11</v>
      </c>
      <c r="G75" s="13" t="s">
        <v>30</v>
      </c>
      <c r="H75" s="13" t="s">
        <v>16</v>
      </c>
    </row>
    <row r="76" ht="22.5" customHeight="1">
      <c r="A76" s="97">
        <v>45791.0</v>
      </c>
      <c r="B76" s="13" t="s">
        <v>23</v>
      </c>
      <c r="C76" s="13" t="s">
        <v>9</v>
      </c>
      <c r="D76" s="14">
        <v>18.0</v>
      </c>
      <c r="E76" s="13" t="s">
        <v>10</v>
      </c>
      <c r="F76" s="13" t="s">
        <v>11</v>
      </c>
      <c r="G76" s="13" t="s">
        <v>30</v>
      </c>
      <c r="H76" s="13" t="s">
        <v>18</v>
      </c>
    </row>
    <row r="77" ht="22.5" customHeight="1">
      <c r="A77" s="97">
        <v>45793.0</v>
      </c>
      <c r="B77" s="13" t="s">
        <v>17</v>
      </c>
      <c r="C77" s="13" t="s">
        <v>24</v>
      </c>
      <c r="D77" s="14">
        <v>9.0</v>
      </c>
      <c r="E77" s="13" t="s">
        <v>10</v>
      </c>
      <c r="F77" s="13" t="s">
        <v>15</v>
      </c>
      <c r="G77" s="13" t="s">
        <v>30</v>
      </c>
      <c r="H77" s="13" t="s">
        <v>20</v>
      </c>
    </row>
    <row r="78" ht="22.5" customHeight="1">
      <c r="A78" s="97">
        <v>45795.0</v>
      </c>
      <c r="B78" s="13" t="s">
        <v>8</v>
      </c>
      <c r="C78" s="13" t="s">
        <v>9</v>
      </c>
      <c r="D78" s="14">
        <v>14.0</v>
      </c>
      <c r="E78" s="13" t="s">
        <v>10</v>
      </c>
      <c r="F78" s="13" t="s">
        <v>11</v>
      </c>
      <c r="G78" s="13" t="s">
        <v>30</v>
      </c>
      <c r="H78" s="13" t="s">
        <v>13</v>
      </c>
    </row>
    <row r="79" ht="22.5" customHeight="1">
      <c r="A79" s="97">
        <v>45797.0</v>
      </c>
      <c r="B79" s="13" t="s">
        <v>14</v>
      </c>
      <c r="C79" s="13" t="s">
        <v>9</v>
      </c>
      <c r="D79" s="14">
        <v>22.0</v>
      </c>
      <c r="E79" s="13" t="s">
        <v>10</v>
      </c>
      <c r="F79" s="13" t="s">
        <v>11</v>
      </c>
      <c r="G79" s="13" t="s">
        <v>30</v>
      </c>
      <c r="H79" s="13" t="s">
        <v>16</v>
      </c>
    </row>
    <row r="80" ht="22.5" customHeight="1">
      <c r="A80" s="97">
        <v>45798.0</v>
      </c>
      <c r="B80" s="13" t="s">
        <v>19</v>
      </c>
      <c r="C80" s="13" t="s">
        <v>9</v>
      </c>
      <c r="D80" s="14">
        <v>7.0</v>
      </c>
      <c r="E80" s="13" t="s">
        <v>10</v>
      </c>
      <c r="F80" s="13" t="s">
        <v>15</v>
      </c>
      <c r="G80" s="13" t="s">
        <v>30</v>
      </c>
      <c r="H80" s="13" t="s">
        <v>18</v>
      </c>
    </row>
    <row r="81" ht="22.5" customHeight="1">
      <c r="A81" s="97">
        <v>45800.0</v>
      </c>
      <c r="B81" s="13" t="s">
        <v>8</v>
      </c>
      <c r="C81" s="13" t="s">
        <v>9</v>
      </c>
      <c r="D81" s="14">
        <v>14.0</v>
      </c>
      <c r="E81" s="13" t="s">
        <v>10</v>
      </c>
      <c r="F81" s="13" t="s">
        <v>11</v>
      </c>
      <c r="G81" s="13" t="s">
        <v>30</v>
      </c>
      <c r="H81" s="13" t="s">
        <v>20</v>
      </c>
    </row>
    <row r="82" ht="22.5" customHeight="1">
      <c r="A82" s="97">
        <v>45802.0</v>
      </c>
      <c r="B82" s="13" t="s">
        <v>26</v>
      </c>
      <c r="C82" s="13" t="s">
        <v>9</v>
      </c>
      <c r="D82" s="14">
        <v>25.0</v>
      </c>
      <c r="E82" s="13" t="s">
        <v>22</v>
      </c>
      <c r="F82" s="13" t="s">
        <v>15</v>
      </c>
      <c r="G82" s="13" t="s">
        <v>30</v>
      </c>
      <c r="H82" s="13" t="s">
        <v>13</v>
      </c>
    </row>
    <row r="83" ht="22.5" customHeight="1">
      <c r="A83" s="97">
        <v>45804.0</v>
      </c>
      <c r="B83" s="13" t="s">
        <v>17</v>
      </c>
      <c r="C83" s="13" t="s">
        <v>9</v>
      </c>
      <c r="D83" s="14">
        <v>10.0</v>
      </c>
      <c r="E83" s="13" t="s">
        <v>10</v>
      </c>
      <c r="F83" s="13" t="s">
        <v>11</v>
      </c>
      <c r="G83" s="13" t="s">
        <v>30</v>
      </c>
      <c r="H83" s="13" t="s">
        <v>16</v>
      </c>
    </row>
    <row r="84" ht="22.5" customHeight="1">
      <c r="A84" s="97">
        <v>45805.0</v>
      </c>
      <c r="B84" s="13" t="s">
        <v>8</v>
      </c>
      <c r="C84" s="13" t="s">
        <v>9</v>
      </c>
      <c r="D84" s="14">
        <v>14.0</v>
      </c>
      <c r="E84" s="13" t="s">
        <v>10</v>
      </c>
      <c r="F84" s="13" t="s">
        <v>11</v>
      </c>
      <c r="G84" s="13" t="s">
        <v>30</v>
      </c>
      <c r="H84" s="13" t="s">
        <v>18</v>
      </c>
    </row>
    <row r="85" ht="22.5" customHeight="1">
      <c r="A85" s="97">
        <v>45807.0</v>
      </c>
      <c r="B85" s="13" t="s">
        <v>8</v>
      </c>
      <c r="C85" s="13" t="s">
        <v>21</v>
      </c>
      <c r="D85" s="14">
        <v>16.0</v>
      </c>
      <c r="E85" s="13" t="s">
        <v>10</v>
      </c>
      <c r="F85" s="13" t="s">
        <v>15</v>
      </c>
      <c r="G85" s="13" t="s">
        <v>30</v>
      </c>
      <c r="H85" s="13" t="s">
        <v>20</v>
      </c>
    </row>
    <row r="86" ht="22.5" customHeight="1">
      <c r="A86" s="97">
        <v>45809.0</v>
      </c>
      <c r="B86" s="13" t="s">
        <v>19</v>
      </c>
      <c r="C86" s="13" t="s">
        <v>9</v>
      </c>
      <c r="D86" s="14">
        <v>7.0</v>
      </c>
      <c r="E86" s="13" t="s">
        <v>10</v>
      </c>
      <c r="F86" s="13" t="s">
        <v>11</v>
      </c>
      <c r="G86" s="13" t="s">
        <v>31</v>
      </c>
      <c r="H86" s="13" t="s">
        <v>13</v>
      </c>
    </row>
    <row r="87" ht="22.5" customHeight="1">
      <c r="A87" s="97">
        <v>45811.0</v>
      </c>
      <c r="B87" s="13" t="s">
        <v>8</v>
      </c>
      <c r="C87" s="13" t="s">
        <v>9</v>
      </c>
      <c r="D87" s="14">
        <v>21.0</v>
      </c>
      <c r="E87" s="13" t="s">
        <v>10</v>
      </c>
      <c r="F87" s="13" t="s">
        <v>11</v>
      </c>
      <c r="G87" s="13" t="s">
        <v>31</v>
      </c>
      <c r="H87" s="13" t="s">
        <v>16</v>
      </c>
    </row>
    <row r="88" ht="22.5" customHeight="1">
      <c r="A88" s="97">
        <v>45812.0</v>
      </c>
      <c r="B88" s="13" t="s">
        <v>17</v>
      </c>
      <c r="C88" s="13" t="s">
        <v>9</v>
      </c>
      <c r="D88" s="14">
        <v>14.0</v>
      </c>
      <c r="E88" s="13" t="s">
        <v>10</v>
      </c>
      <c r="F88" s="13" t="s">
        <v>15</v>
      </c>
      <c r="G88" s="13" t="s">
        <v>31</v>
      </c>
      <c r="H88" s="13" t="s">
        <v>18</v>
      </c>
    </row>
    <row r="89" ht="22.5" customHeight="1">
      <c r="A89" s="97">
        <v>45814.0</v>
      </c>
      <c r="B89" s="13" t="s">
        <v>14</v>
      </c>
      <c r="C89" s="13" t="s">
        <v>24</v>
      </c>
      <c r="D89" s="14">
        <v>20.0</v>
      </c>
      <c r="E89" s="13" t="s">
        <v>10</v>
      </c>
      <c r="F89" s="13" t="s">
        <v>11</v>
      </c>
      <c r="G89" s="13" t="s">
        <v>31</v>
      </c>
      <c r="H89" s="13" t="s">
        <v>20</v>
      </c>
    </row>
    <row r="90" ht="22.5" customHeight="1">
      <c r="A90" s="97">
        <v>45816.0</v>
      </c>
      <c r="B90" s="13" t="s">
        <v>8</v>
      </c>
      <c r="C90" s="13" t="s">
        <v>9</v>
      </c>
      <c r="D90" s="14">
        <v>14.0</v>
      </c>
      <c r="E90" s="13" t="s">
        <v>10</v>
      </c>
      <c r="F90" s="13" t="s">
        <v>11</v>
      </c>
      <c r="G90" s="13" t="s">
        <v>31</v>
      </c>
      <c r="H90" s="13" t="s">
        <v>13</v>
      </c>
    </row>
    <row r="91" ht="22.5" customHeight="1">
      <c r="A91" s="97">
        <v>45818.0</v>
      </c>
      <c r="B91" s="13" t="s">
        <v>19</v>
      </c>
      <c r="C91" s="13" t="s">
        <v>9</v>
      </c>
      <c r="D91" s="14">
        <v>7.0</v>
      </c>
      <c r="E91" s="13" t="s">
        <v>10</v>
      </c>
      <c r="F91" s="13" t="s">
        <v>15</v>
      </c>
      <c r="G91" s="13" t="s">
        <v>31</v>
      </c>
      <c r="H91" s="13" t="s">
        <v>16</v>
      </c>
    </row>
    <row r="92" ht="22.5" customHeight="1">
      <c r="A92" s="97">
        <v>45819.0</v>
      </c>
      <c r="B92" s="13" t="s">
        <v>17</v>
      </c>
      <c r="C92" s="13" t="s">
        <v>9</v>
      </c>
      <c r="D92" s="14">
        <v>11.0</v>
      </c>
      <c r="E92" s="13" t="s">
        <v>10</v>
      </c>
      <c r="F92" s="13" t="s">
        <v>11</v>
      </c>
      <c r="G92" s="13" t="s">
        <v>31</v>
      </c>
      <c r="H92" s="13" t="s">
        <v>18</v>
      </c>
    </row>
    <row r="93" ht="22.5" customHeight="1">
      <c r="A93" s="97">
        <v>45821.0</v>
      </c>
      <c r="B93" s="13" t="s">
        <v>8</v>
      </c>
      <c r="C93" s="13" t="s">
        <v>9</v>
      </c>
      <c r="D93" s="14">
        <v>15.0</v>
      </c>
      <c r="E93" s="13" t="s">
        <v>10</v>
      </c>
      <c r="F93" s="13" t="s">
        <v>11</v>
      </c>
      <c r="G93" s="13" t="s">
        <v>31</v>
      </c>
      <c r="H93" s="13" t="s">
        <v>20</v>
      </c>
    </row>
    <row r="94" ht="22.5" customHeight="1">
      <c r="A94" s="97">
        <v>45823.0</v>
      </c>
      <c r="B94" s="13" t="s">
        <v>23</v>
      </c>
      <c r="C94" s="13" t="s">
        <v>9</v>
      </c>
      <c r="D94" s="14">
        <v>19.0</v>
      </c>
      <c r="E94" s="13" t="s">
        <v>10</v>
      </c>
      <c r="F94" s="13" t="s">
        <v>15</v>
      </c>
      <c r="G94" s="13" t="s">
        <v>31</v>
      </c>
      <c r="H94" s="13" t="s">
        <v>13</v>
      </c>
    </row>
    <row r="95" ht="22.5" customHeight="1">
      <c r="A95" s="97">
        <v>45825.0</v>
      </c>
      <c r="B95" s="13" t="s">
        <v>8</v>
      </c>
      <c r="C95" s="13" t="s">
        <v>21</v>
      </c>
      <c r="D95" s="14">
        <v>14.0</v>
      </c>
      <c r="E95" s="13" t="s">
        <v>10</v>
      </c>
      <c r="F95" s="13" t="s">
        <v>11</v>
      </c>
      <c r="G95" s="13" t="s">
        <v>31</v>
      </c>
      <c r="H95" s="13" t="s">
        <v>16</v>
      </c>
    </row>
    <row r="96" ht="22.5" customHeight="1">
      <c r="A96" s="97">
        <v>45826.0</v>
      </c>
      <c r="B96" s="13" t="s">
        <v>17</v>
      </c>
      <c r="C96" s="13" t="s">
        <v>24</v>
      </c>
      <c r="D96" s="14">
        <v>10.0</v>
      </c>
      <c r="E96" s="13" t="s">
        <v>10</v>
      </c>
      <c r="F96" s="13" t="s">
        <v>11</v>
      </c>
      <c r="G96" s="13" t="s">
        <v>31</v>
      </c>
      <c r="H96" s="13" t="s">
        <v>18</v>
      </c>
    </row>
    <row r="97" ht="22.5" customHeight="1">
      <c r="A97" s="97">
        <v>45828.0</v>
      </c>
      <c r="B97" s="13" t="s">
        <v>14</v>
      </c>
      <c r="C97" s="13" t="s">
        <v>9</v>
      </c>
      <c r="D97" s="14">
        <v>24.0</v>
      </c>
      <c r="E97" s="13" t="s">
        <v>10</v>
      </c>
      <c r="F97" s="13" t="s">
        <v>15</v>
      </c>
      <c r="G97" s="13" t="s">
        <v>31</v>
      </c>
      <c r="H97" s="13" t="s">
        <v>20</v>
      </c>
    </row>
    <row r="98" ht="22.5" customHeight="1">
      <c r="A98" s="97">
        <v>45830.0</v>
      </c>
      <c r="B98" s="13" t="s">
        <v>8</v>
      </c>
      <c r="C98" s="13" t="s">
        <v>9</v>
      </c>
      <c r="D98" s="14">
        <v>14.0</v>
      </c>
      <c r="E98" s="13" t="s">
        <v>10</v>
      </c>
      <c r="F98" s="13" t="s">
        <v>11</v>
      </c>
      <c r="G98" s="13" t="s">
        <v>31</v>
      </c>
      <c r="H98" s="13" t="s">
        <v>13</v>
      </c>
    </row>
    <row r="99" ht="22.5" customHeight="1">
      <c r="A99" s="97">
        <v>45832.0</v>
      </c>
      <c r="B99" s="13" t="s">
        <v>19</v>
      </c>
      <c r="C99" s="13" t="s">
        <v>9</v>
      </c>
      <c r="D99" s="14">
        <v>7.0</v>
      </c>
      <c r="E99" s="13" t="s">
        <v>10</v>
      </c>
      <c r="F99" s="13" t="s">
        <v>11</v>
      </c>
      <c r="G99" s="13" t="s">
        <v>31</v>
      </c>
      <c r="H99" s="13" t="s">
        <v>16</v>
      </c>
    </row>
    <row r="100" ht="22.5" customHeight="1">
      <c r="A100" s="97">
        <v>45833.0</v>
      </c>
      <c r="B100" s="13" t="s">
        <v>26</v>
      </c>
      <c r="C100" s="13" t="s">
        <v>9</v>
      </c>
      <c r="D100" s="14">
        <v>22.0</v>
      </c>
      <c r="E100" s="13" t="s">
        <v>10</v>
      </c>
      <c r="F100" s="13" t="s">
        <v>15</v>
      </c>
      <c r="G100" s="13" t="s">
        <v>31</v>
      </c>
      <c r="H100" s="13" t="s">
        <v>18</v>
      </c>
    </row>
    <row r="101" ht="22.5" customHeight="1">
      <c r="A101" s="97">
        <v>45835.0</v>
      </c>
      <c r="B101" s="13" t="s">
        <v>8</v>
      </c>
      <c r="C101" s="13" t="s">
        <v>9</v>
      </c>
      <c r="D101" s="14">
        <v>14.0</v>
      </c>
      <c r="E101" s="13" t="s">
        <v>10</v>
      </c>
      <c r="F101" s="13" t="s">
        <v>11</v>
      </c>
      <c r="G101" s="13" t="s">
        <v>31</v>
      </c>
      <c r="H101" s="13" t="s">
        <v>20</v>
      </c>
    </row>
    <row r="102" ht="22.5" customHeight="1">
      <c r="A102" s="97">
        <v>45837.0</v>
      </c>
      <c r="B102" s="13" t="s">
        <v>17</v>
      </c>
      <c r="C102" s="13" t="s">
        <v>9</v>
      </c>
      <c r="D102" s="14">
        <v>9.0</v>
      </c>
      <c r="E102" s="13" t="s">
        <v>10</v>
      </c>
      <c r="F102" s="13" t="s">
        <v>11</v>
      </c>
      <c r="G102" s="13" t="s">
        <v>31</v>
      </c>
      <c r="H102" s="13" t="s">
        <v>13</v>
      </c>
    </row>
    <row r="103" ht="22.5" customHeight="1">
      <c r="A103" s="97">
        <v>45839.0</v>
      </c>
      <c r="B103" s="13" t="s">
        <v>8</v>
      </c>
      <c r="C103" s="13" t="s">
        <v>9</v>
      </c>
      <c r="D103" s="14">
        <v>21.0</v>
      </c>
      <c r="E103" s="13" t="s">
        <v>10</v>
      </c>
      <c r="F103" s="13" t="s">
        <v>15</v>
      </c>
      <c r="G103" s="13" t="s">
        <v>32</v>
      </c>
      <c r="H103" s="13" t="s">
        <v>16</v>
      </c>
    </row>
    <row r="104" ht="22.5" customHeight="1">
      <c r="A104" s="97">
        <v>45841.0</v>
      </c>
      <c r="B104" s="13" t="s">
        <v>14</v>
      </c>
      <c r="C104" s="13" t="s">
        <v>9</v>
      </c>
      <c r="D104" s="14">
        <v>28.0</v>
      </c>
      <c r="E104" s="13" t="s">
        <v>22</v>
      </c>
      <c r="F104" s="13" t="s">
        <v>11</v>
      </c>
      <c r="G104" s="13" t="s">
        <v>32</v>
      </c>
      <c r="H104" s="13" t="s">
        <v>33</v>
      </c>
    </row>
    <row r="105" ht="22.5" customHeight="1">
      <c r="A105" s="97">
        <v>45844.0</v>
      </c>
      <c r="B105" s="13" t="s">
        <v>19</v>
      </c>
      <c r="C105" s="13" t="s">
        <v>9</v>
      </c>
      <c r="D105" s="14">
        <v>7.0</v>
      </c>
      <c r="E105" s="13" t="s">
        <v>10</v>
      </c>
      <c r="F105" s="13" t="s">
        <v>11</v>
      </c>
      <c r="G105" s="13" t="s">
        <v>32</v>
      </c>
      <c r="H105" s="13" t="s">
        <v>13</v>
      </c>
    </row>
    <row r="106" ht="22.5" customHeight="1">
      <c r="A106" s="97">
        <v>45846.0</v>
      </c>
      <c r="B106" s="13" t="s">
        <v>17</v>
      </c>
      <c r="C106" s="13" t="s">
        <v>9</v>
      </c>
      <c r="D106" s="14">
        <v>14.0</v>
      </c>
      <c r="E106" s="13" t="s">
        <v>10</v>
      </c>
      <c r="F106" s="13" t="s">
        <v>15</v>
      </c>
      <c r="G106" s="13" t="s">
        <v>32</v>
      </c>
      <c r="H106" s="13" t="s">
        <v>16</v>
      </c>
    </row>
    <row r="107" ht="22.5" customHeight="1">
      <c r="A107" s="97">
        <v>45848.0</v>
      </c>
      <c r="B107" s="13" t="s">
        <v>8</v>
      </c>
      <c r="C107" s="13" t="s">
        <v>24</v>
      </c>
      <c r="D107" s="14">
        <v>15.0</v>
      </c>
      <c r="E107" s="13" t="s">
        <v>10</v>
      </c>
      <c r="F107" s="13" t="s">
        <v>11</v>
      </c>
      <c r="G107" s="13" t="s">
        <v>32</v>
      </c>
      <c r="H107" s="13" t="s">
        <v>33</v>
      </c>
    </row>
    <row r="108" ht="22.5" customHeight="1">
      <c r="A108" s="97">
        <v>45851.0</v>
      </c>
      <c r="B108" s="13" t="s">
        <v>8</v>
      </c>
      <c r="C108" s="13" t="s">
        <v>9</v>
      </c>
      <c r="D108" s="14">
        <v>21.0</v>
      </c>
      <c r="E108" s="13" t="s">
        <v>10</v>
      </c>
      <c r="F108" s="13" t="s">
        <v>11</v>
      </c>
      <c r="G108" s="13" t="s">
        <v>32</v>
      </c>
      <c r="H108" s="13" t="s">
        <v>13</v>
      </c>
    </row>
    <row r="109" ht="22.5" customHeight="1">
      <c r="A109" s="97">
        <v>45853.0</v>
      </c>
      <c r="B109" s="13" t="s">
        <v>17</v>
      </c>
      <c r="C109" s="13" t="s">
        <v>9</v>
      </c>
      <c r="D109" s="14">
        <v>12.0</v>
      </c>
      <c r="E109" s="13" t="s">
        <v>10</v>
      </c>
      <c r="F109" s="13" t="s">
        <v>15</v>
      </c>
      <c r="G109" s="13" t="s">
        <v>32</v>
      </c>
      <c r="H109" s="13" t="s">
        <v>16</v>
      </c>
    </row>
    <row r="110" ht="22.5" customHeight="1">
      <c r="A110" s="97">
        <v>45855.0</v>
      </c>
      <c r="B110" s="13" t="s">
        <v>23</v>
      </c>
      <c r="C110" s="13" t="s">
        <v>9</v>
      </c>
      <c r="D110" s="14">
        <v>20.0</v>
      </c>
      <c r="E110" s="13" t="s">
        <v>10</v>
      </c>
      <c r="F110" s="13" t="s">
        <v>11</v>
      </c>
      <c r="G110" s="13" t="s">
        <v>32</v>
      </c>
      <c r="H110" s="13" t="s">
        <v>33</v>
      </c>
    </row>
    <row r="111" ht="22.5" customHeight="1">
      <c r="A111" s="97">
        <v>45858.0</v>
      </c>
      <c r="B111" s="13" t="s">
        <v>8</v>
      </c>
      <c r="C111" s="13" t="s">
        <v>21</v>
      </c>
      <c r="D111" s="14">
        <v>14.0</v>
      </c>
      <c r="E111" s="13" t="s">
        <v>10</v>
      </c>
      <c r="F111" s="13" t="s">
        <v>11</v>
      </c>
      <c r="G111" s="13" t="s">
        <v>32</v>
      </c>
      <c r="H111" s="13" t="s">
        <v>13</v>
      </c>
    </row>
    <row r="112" ht="22.5" customHeight="1">
      <c r="A112" s="97">
        <v>45860.0</v>
      </c>
      <c r="B112" s="13" t="s">
        <v>19</v>
      </c>
      <c r="C112" s="13" t="s">
        <v>9</v>
      </c>
      <c r="D112" s="14">
        <v>7.0</v>
      </c>
      <c r="E112" s="13" t="s">
        <v>10</v>
      </c>
      <c r="F112" s="13" t="s">
        <v>15</v>
      </c>
      <c r="G112" s="13" t="s">
        <v>32</v>
      </c>
      <c r="H112" s="13" t="s">
        <v>16</v>
      </c>
    </row>
    <row r="113" ht="22.5" customHeight="1">
      <c r="A113" s="97">
        <v>45862.0</v>
      </c>
      <c r="B113" s="13" t="s">
        <v>8</v>
      </c>
      <c r="C113" s="13" t="s">
        <v>9</v>
      </c>
      <c r="D113" s="14">
        <v>21.0</v>
      </c>
      <c r="E113" s="13" t="s">
        <v>10</v>
      </c>
      <c r="F113" s="13" t="s">
        <v>11</v>
      </c>
      <c r="G113" s="13" t="s">
        <v>32</v>
      </c>
      <c r="H113" s="13" t="s">
        <v>33</v>
      </c>
    </row>
    <row r="114" ht="22.5" customHeight="1">
      <c r="A114" s="97">
        <v>45865.0</v>
      </c>
      <c r="B114" s="13" t="s">
        <v>17</v>
      </c>
      <c r="C114" s="13" t="s">
        <v>9</v>
      </c>
      <c r="D114" s="14">
        <v>10.0</v>
      </c>
      <c r="E114" s="13" t="s">
        <v>10</v>
      </c>
      <c r="F114" s="13" t="s">
        <v>11</v>
      </c>
      <c r="G114" s="13" t="s">
        <v>32</v>
      </c>
      <c r="H114" s="13" t="s">
        <v>13</v>
      </c>
    </row>
    <row r="115" ht="22.5" customHeight="1">
      <c r="A115" s="97">
        <v>45867.0</v>
      </c>
      <c r="B115" s="13" t="s">
        <v>14</v>
      </c>
      <c r="C115" s="13" t="s">
        <v>9</v>
      </c>
      <c r="D115" s="14">
        <v>25.0</v>
      </c>
      <c r="E115" s="13" t="s">
        <v>10</v>
      </c>
      <c r="F115" s="13" t="s">
        <v>15</v>
      </c>
      <c r="G115" s="13" t="s">
        <v>32</v>
      </c>
      <c r="H115" s="13" t="s">
        <v>16</v>
      </c>
    </row>
    <row r="116" ht="22.5" customHeight="1">
      <c r="A116" s="97">
        <v>45869.0</v>
      </c>
      <c r="B116" s="13" t="s">
        <v>8</v>
      </c>
      <c r="C116" s="13" t="s">
        <v>9</v>
      </c>
      <c r="D116" s="14">
        <v>14.0</v>
      </c>
      <c r="E116" s="13" t="s">
        <v>10</v>
      </c>
      <c r="F116" s="13" t="s">
        <v>11</v>
      </c>
      <c r="G116" s="13" t="s">
        <v>32</v>
      </c>
      <c r="H116" s="13" t="s">
        <v>33</v>
      </c>
    </row>
    <row r="117" ht="22.5" customHeight="1">
      <c r="A117" s="97">
        <v>45872.0</v>
      </c>
      <c r="B117" s="13" t="s">
        <v>19</v>
      </c>
      <c r="C117" s="13" t="s">
        <v>9</v>
      </c>
      <c r="D117" s="14">
        <v>7.0</v>
      </c>
      <c r="E117" s="13" t="s">
        <v>10</v>
      </c>
      <c r="F117" s="13" t="s">
        <v>11</v>
      </c>
      <c r="G117" s="13" t="s">
        <v>34</v>
      </c>
      <c r="H117" s="13" t="s">
        <v>13</v>
      </c>
    </row>
    <row r="118" ht="22.5" customHeight="1">
      <c r="A118" s="97">
        <v>45874.0</v>
      </c>
      <c r="B118" s="13" t="s">
        <v>8</v>
      </c>
      <c r="C118" s="13" t="s">
        <v>9</v>
      </c>
      <c r="D118" s="14">
        <v>28.0</v>
      </c>
      <c r="E118" s="13" t="s">
        <v>22</v>
      </c>
      <c r="F118" s="13" t="s">
        <v>15</v>
      </c>
      <c r="G118" s="13" t="s">
        <v>34</v>
      </c>
      <c r="H118" s="13" t="s">
        <v>16</v>
      </c>
    </row>
    <row r="119" ht="22.5" customHeight="1">
      <c r="A119" s="97">
        <v>45876.0</v>
      </c>
      <c r="B119" s="13" t="s">
        <v>17</v>
      </c>
      <c r="C119" s="13" t="s">
        <v>24</v>
      </c>
      <c r="D119" s="14">
        <v>14.0</v>
      </c>
      <c r="E119" s="13" t="s">
        <v>10</v>
      </c>
      <c r="F119" s="13" t="s">
        <v>11</v>
      </c>
      <c r="G119" s="13" t="s">
        <v>34</v>
      </c>
      <c r="H119" s="13" t="s">
        <v>33</v>
      </c>
    </row>
    <row r="120" ht="22.5" customHeight="1">
      <c r="A120" s="97">
        <v>45879.0</v>
      </c>
      <c r="B120" s="13" t="s">
        <v>8</v>
      </c>
      <c r="C120" s="13" t="s">
        <v>9</v>
      </c>
      <c r="D120" s="14">
        <v>21.0</v>
      </c>
      <c r="E120" s="13" t="s">
        <v>10</v>
      </c>
      <c r="F120" s="13" t="s">
        <v>11</v>
      </c>
      <c r="G120" s="13" t="s">
        <v>34</v>
      </c>
      <c r="H120" s="13" t="s">
        <v>13</v>
      </c>
    </row>
    <row r="121" ht="22.5" customHeight="1">
      <c r="A121" s="97">
        <v>45881.0</v>
      </c>
      <c r="B121" s="13" t="s">
        <v>14</v>
      </c>
      <c r="C121" s="13" t="s">
        <v>9</v>
      </c>
      <c r="D121" s="14">
        <v>23.0</v>
      </c>
      <c r="E121" s="13" t="s">
        <v>10</v>
      </c>
      <c r="F121" s="13" t="s">
        <v>15</v>
      </c>
      <c r="G121" s="13" t="s">
        <v>34</v>
      </c>
      <c r="H121" s="13" t="s">
        <v>16</v>
      </c>
    </row>
    <row r="122" ht="22.5" customHeight="1">
      <c r="A122" s="97">
        <v>45883.0</v>
      </c>
      <c r="B122" s="13" t="s">
        <v>17</v>
      </c>
      <c r="C122" s="13" t="s">
        <v>9</v>
      </c>
      <c r="D122" s="14">
        <v>11.0</v>
      </c>
      <c r="E122" s="13" t="s">
        <v>10</v>
      </c>
      <c r="F122" s="13" t="s">
        <v>11</v>
      </c>
      <c r="G122" s="13" t="s">
        <v>34</v>
      </c>
      <c r="H122" s="13" t="s">
        <v>33</v>
      </c>
    </row>
    <row r="123" ht="22.5" customHeight="1">
      <c r="A123" s="97">
        <v>45886.0</v>
      </c>
      <c r="B123" s="13" t="s">
        <v>8</v>
      </c>
      <c r="C123" s="13" t="s">
        <v>9</v>
      </c>
      <c r="D123" s="14">
        <v>14.0</v>
      </c>
      <c r="E123" s="13" t="s">
        <v>10</v>
      </c>
      <c r="F123" s="13" t="s">
        <v>11</v>
      </c>
      <c r="G123" s="13" t="s">
        <v>34</v>
      </c>
      <c r="H123" s="13" t="s">
        <v>13</v>
      </c>
    </row>
    <row r="124" ht="22.5" customHeight="1">
      <c r="A124" s="97">
        <v>45888.0</v>
      </c>
      <c r="B124" s="13" t="s">
        <v>19</v>
      </c>
      <c r="C124" s="13" t="s">
        <v>9</v>
      </c>
      <c r="D124" s="14">
        <v>7.0</v>
      </c>
      <c r="E124" s="13" t="s">
        <v>10</v>
      </c>
      <c r="F124" s="13" t="s">
        <v>15</v>
      </c>
      <c r="G124" s="13" t="s">
        <v>34</v>
      </c>
      <c r="H124" s="13" t="s">
        <v>16</v>
      </c>
    </row>
    <row r="125" ht="22.5" customHeight="1">
      <c r="A125" s="97">
        <v>45890.0</v>
      </c>
      <c r="B125" s="13" t="s">
        <v>26</v>
      </c>
      <c r="C125" s="13" t="s">
        <v>21</v>
      </c>
      <c r="D125" s="14">
        <v>26.0</v>
      </c>
      <c r="E125" s="13" t="s">
        <v>10</v>
      </c>
      <c r="F125" s="13" t="s">
        <v>11</v>
      </c>
      <c r="G125" s="13" t="s">
        <v>34</v>
      </c>
      <c r="H125" s="13" t="s">
        <v>33</v>
      </c>
    </row>
    <row r="126" ht="22.5" customHeight="1">
      <c r="A126" s="97">
        <v>45893.0</v>
      </c>
      <c r="B126" s="13" t="s">
        <v>8</v>
      </c>
      <c r="C126" s="13" t="s">
        <v>9</v>
      </c>
      <c r="D126" s="14">
        <v>21.0</v>
      </c>
      <c r="E126" s="13" t="s">
        <v>10</v>
      </c>
      <c r="F126" s="13" t="s">
        <v>11</v>
      </c>
      <c r="G126" s="13" t="s">
        <v>34</v>
      </c>
      <c r="H126" s="13" t="s">
        <v>13</v>
      </c>
    </row>
    <row r="127" ht="22.5" customHeight="1">
      <c r="A127" s="97">
        <v>45895.0</v>
      </c>
      <c r="B127" s="13" t="s">
        <v>17</v>
      </c>
      <c r="C127" s="13" t="s">
        <v>9</v>
      </c>
      <c r="D127" s="14">
        <v>10.0</v>
      </c>
      <c r="E127" s="13" t="s">
        <v>10</v>
      </c>
      <c r="F127" s="13" t="s">
        <v>15</v>
      </c>
      <c r="G127" s="13" t="s">
        <v>34</v>
      </c>
      <c r="H127" s="13" t="s">
        <v>16</v>
      </c>
    </row>
    <row r="128" ht="22.5" customHeight="1">
      <c r="A128" s="97">
        <v>45897.0</v>
      </c>
      <c r="B128" s="13" t="s">
        <v>8</v>
      </c>
      <c r="C128" s="13" t="s">
        <v>24</v>
      </c>
      <c r="D128" s="14">
        <v>14.0</v>
      </c>
      <c r="E128" s="13" t="s">
        <v>10</v>
      </c>
      <c r="F128" s="13" t="s">
        <v>11</v>
      </c>
      <c r="G128" s="13" t="s">
        <v>34</v>
      </c>
      <c r="H128" s="13" t="s">
        <v>33</v>
      </c>
    </row>
    <row r="129" ht="22.5" customHeight="1">
      <c r="A129" s="97">
        <v>45900.0</v>
      </c>
      <c r="B129" s="13" t="s">
        <v>23</v>
      </c>
      <c r="C129" s="13" t="s">
        <v>9</v>
      </c>
      <c r="D129" s="14">
        <v>19.0</v>
      </c>
      <c r="E129" s="13" t="s">
        <v>10</v>
      </c>
      <c r="F129" s="13" t="s">
        <v>11</v>
      </c>
      <c r="G129" s="13" t="s">
        <v>34</v>
      </c>
      <c r="H129" s="13" t="s">
        <v>13</v>
      </c>
    </row>
    <row r="130" ht="22.5" customHeight="1">
      <c r="A130" s="97">
        <v>45902.0</v>
      </c>
      <c r="B130" s="13" t="s">
        <v>8</v>
      </c>
      <c r="C130" s="13" t="s">
        <v>9</v>
      </c>
      <c r="D130" s="14">
        <v>14.0</v>
      </c>
      <c r="E130" s="13" t="s">
        <v>10</v>
      </c>
      <c r="F130" s="13" t="s">
        <v>15</v>
      </c>
      <c r="G130" s="13" t="s">
        <v>35</v>
      </c>
      <c r="H130" s="13" t="s">
        <v>16</v>
      </c>
    </row>
    <row r="131" ht="22.5" customHeight="1">
      <c r="A131" s="97">
        <v>45903.0</v>
      </c>
      <c r="B131" s="13" t="s">
        <v>17</v>
      </c>
      <c r="C131" s="13" t="s">
        <v>9</v>
      </c>
      <c r="D131" s="14">
        <v>9.0</v>
      </c>
      <c r="E131" s="13" t="s">
        <v>10</v>
      </c>
      <c r="F131" s="13" t="s">
        <v>11</v>
      </c>
      <c r="G131" s="13" t="s">
        <v>35</v>
      </c>
      <c r="H131" s="13" t="s">
        <v>18</v>
      </c>
    </row>
    <row r="132" ht="22.5" customHeight="1">
      <c r="A132" s="97">
        <v>45905.0</v>
      </c>
      <c r="B132" s="13" t="s">
        <v>14</v>
      </c>
      <c r="C132" s="13" t="s">
        <v>9</v>
      </c>
      <c r="D132" s="14">
        <v>21.0</v>
      </c>
      <c r="E132" s="13" t="s">
        <v>10</v>
      </c>
      <c r="F132" s="13" t="s">
        <v>11</v>
      </c>
      <c r="G132" s="13" t="s">
        <v>35</v>
      </c>
      <c r="H132" s="13" t="s">
        <v>20</v>
      </c>
    </row>
    <row r="133" ht="22.5" customHeight="1">
      <c r="A133" s="97">
        <v>45907.0</v>
      </c>
      <c r="B133" s="13" t="s">
        <v>8</v>
      </c>
      <c r="C133" s="13" t="s">
        <v>21</v>
      </c>
      <c r="D133" s="14">
        <v>14.0</v>
      </c>
      <c r="E133" s="13" t="s">
        <v>10</v>
      </c>
      <c r="F133" s="13" t="s">
        <v>15</v>
      </c>
      <c r="G133" s="13" t="s">
        <v>35</v>
      </c>
      <c r="H133" s="13" t="s">
        <v>13</v>
      </c>
    </row>
    <row r="134" ht="22.5" customHeight="1">
      <c r="A134" s="97">
        <v>45909.0</v>
      </c>
      <c r="B134" s="13" t="s">
        <v>19</v>
      </c>
      <c r="C134" s="13" t="s">
        <v>9</v>
      </c>
      <c r="D134" s="14">
        <v>7.0</v>
      </c>
      <c r="E134" s="13" t="s">
        <v>10</v>
      </c>
      <c r="F134" s="13" t="s">
        <v>11</v>
      </c>
      <c r="G134" s="13" t="s">
        <v>35</v>
      </c>
      <c r="H134" s="13" t="s">
        <v>16</v>
      </c>
    </row>
    <row r="135" ht="22.5" customHeight="1">
      <c r="A135" s="97">
        <v>45910.0</v>
      </c>
      <c r="B135" s="13" t="s">
        <v>17</v>
      </c>
      <c r="C135" s="13" t="s">
        <v>24</v>
      </c>
      <c r="D135" s="14">
        <v>12.0</v>
      </c>
      <c r="E135" s="13" t="s">
        <v>10</v>
      </c>
      <c r="F135" s="13" t="s">
        <v>11</v>
      </c>
      <c r="G135" s="13" t="s">
        <v>35</v>
      </c>
      <c r="H135" s="13" t="s">
        <v>18</v>
      </c>
    </row>
    <row r="136" ht="22.5" customHeight="1">
      <c r="A136" s="97">
        <v>45912.0</v>
      </c>
      <c r="B136" s="13" t="s">
        <v>8</v>
      </c>
      <c r="C136" s="13" t="s">
        <v>9</v>
      </c>
      <c r="D136" s="14">
        <v>14.0</v>
      </c>
      <c r="E136" s="13" t="s">
        <v>10</v>
      </c>
      <c r="F136" s="13" t="s">
        <v>15</v>
      </c>
      <c r="G136" s="13" t="s">
        <v>35</v>
      </c>
      <c r="H136" s="13" t="s">
        <v>20</v>
      </c>
    </row>
    <row r="137" ht="22.5" customHeight="1">
      <c r="A137" s="97">
        <v>45914.0</v>
      </c>
      <c r="B137" s="13" t="s">
        <v>8</v>
      </c>
      <c r="C137" s="13" t="s">
        <v>9</v>
      </c>
      <c r="D137" s="14">
        <v>16.0</v>
      </c>
      <c r="E137" s="13" t="s">
        <v>22</v>
      </c>
      <c r="F137" s="13" t="s">
        <v>11</v>
      </c>
      <c r="G137" s="13" t="s">
        <v>35</v>
      </c>
      <c r="H137" s="13" t="s">
        <v>13</v>
      </c>
    </row>
    <row r="138" ht="22.5" customHeight="1">
      <c r="A138" s="97">
        <v>45916.0</v>
      </c>
      <c r="B138" s="13" t="s">
        <v>23</v>
      </c>
      <c r="C138" s="13" t="s">
        <v>9</v>
      </c>
      <c r="D138" s="14">
        <v>18.0</v>
      </c>
      <c r="E138" s="13" t="s">
        <v>10</v>
      </c>
      <c r="F138" s="13" t="s">
        <v>15</v>
      </c>
      <c r="G138" s="13" t="s">
        <v>35</v>
      </c>
      <c r="H138" s="13" t="s">
        <v>16</v>
      </c>
    </row>
    <row r="139" ht="22.5" customHeight="1">
      <c r="A139" s="97">
        <v>45917.0</v>
      </c>
      <c r="B139" s="13" t="s">
        <v>17</v>
      </c>
      <c r="C139" s="13" t="s">
        <v>9</v>
      </c>
      <c r="D139" s="14">
        <v>10.0</v>
      </c>
      <c r="E139" s="13" t="s">
        <v>10</v>
      </c>
      <c r="F139" s="13" t="s">
        <v>11</v>
      </c>
      <c r="G139" s="13" t="s">
        <v>35</v>
      </c>
      <c r="H139" s="13" t="s">
        <v>18</v>
      </c>
    </row>
    <row r="140" ht="22.5" customHeight="1">
      <c r="A140" s="97">
        <v>45919.0</v>
      </c>
      <c r="B140" s="13" t="s">
        <v>14</v>
      </c>
      <c r="C140" s="13" t="s">
        <v>9</v>
      </c>
      <c r="D140" s="14">
        <v>22.0</v>
      </c>
      <c r="E140" s="13" t="s">
        <v>10</v>
      </c>
      <c r="F140" s="13" t="s">
        <v>11</v>
      </c>
      <c r="G140" s="13" t="s">
        <v>35</v>
      </c>
      <c r="H140" s="13" t="s">
        <v>20</v>
      </c>
    </row>
    <row r="141" ht="22.5" customHeight="1">
      <c r="A141" s="97">
        <v>45921.0</v>
      </c>
      <c r="B141" s="13" t="s">
        <v>8</v>
      </c>
      <c r="C141" s="13" t="s">
        <v>9</v>
      </c>
      <c r="D141" s="14">
        <v>14.0</v>
      </c>
      <c r="E141" s="13" t="s">
        <v>10</v>
      </c>
      <c r="F141" s="13" t="s">
        <v>15</v>
      </c>
      <c r="G141" s="13" t="s">
        <v>35</v>
      </c>
      <c r="H141" s="13" t="s">
        <v>13</v>
      </c>
    </row>
    <row r="142" ht="22.5" customHeight="1">
      <c r="A142" s="97">
        <v>45923.0</v>
      </c>
      <c r="B142" s="13" t="s">
        <v>19</v>
      </c>
      <c r="C142" s="13" t="s">
        <v>9</v>
      </c>
      <c r="D142" s="14">
        <v>7.0</v>
      </c>
      <c r="E142" s="13" t="s">
        <v>10</v>
      </c>
      <c r="F142" s="13" t="s">
        <v>11</v>
      </c>
      <c r="G142" s="13" t="s">
        <v>35</v>
      </c>
      <c r="H142" s="13" t="s">
        <v>16</v>
      </c>
    </row>
    <row r="143" ht="22.5" customHeight="1">
      <c r="A143" s="97">
        <v>45924.0</v>
      </c>
      <c r="B143" s="13" t="s">
        <v>8</v>
      </c>
      <c r="C143" s="13" t="s">
        <v>24</v>
      </c>
      <c r="D143" s="14">
        <v>14.0</v>
      </c>
      <c r="E143" s="13" t="s">
        <v>10</v>
      </c>
      <c r="F143" s="13" t="s">
        <v>11</v>
      </c>
      <c r="G143" s="13" t="s">
        <v>35</v>
      </c>
      <c r="H143" s="13" t="s">
        <v>18</v>
      </c>
    </row>
    <row r="144" ht="22.5" customHeight="1">
      <c r="A144" s="97">
        <v>45926.0</v>
      </c>
      <c r="B144" s="13" t="s">
        <v>26</v>
      </c>
      <c r="C144" s="13" t="s">
        <v>9</v>
      </c>
      <c r="D144" s="14">
        <v>24.0</v>
      </c>
      <c r="E144" s="13" t="s">
        <v>10</v>
      </c>
      <c r="F144" s="13" t="s">
        <v>15</v>
      </c>
      <c r="G144" s="13" t="s">
        <v>35</v>
      </c>
      <c r="H144" s="13" t="s">
        <v>20</v>
      </c>
    </row>
    <row r="145" ht="22.5" customHeight="1">
      <c r="A145" s="97">
        <v>45928.0</v>
      </c>
      <c r="B145" s="13" t="s">
        <v>17</v>
      </c>
      <c r="C145" s="13" t="s">
        <v>9</v>
      </c>
      <c r="D145" s="14">
        <v>9.0</v>
      </c>
      <c r="E145" s="13" t="s">
        <v>10</v>
      </c>
      <c r="F145" s="13" t="s">
        <v>11</v>
      </c>
      <c r="G145" s="13" t="s">
        <v>35</v>
      </c>
      <c r="H145" s="13" t="s">
        <v>13</v>
      </c>
    </row>
    <row r="146" ht="22.5" customHeight="1">
      <c r="A146" s="97">
        <v>45930.0</v>
      </c>
      <c r="B146" s="13" t="s">
        <v>8</v>
      </c>
      <c r="C146" s="13" t="s">
        <v>9</v>
      </c>
      <c r="D146" s="14">
        <v>14.0</v>
      </c>
      <c r="E146" s="13" t="s">
        <v>10</v>
      </c>
      <c r="F146" s="13" t="s">
        <v>11</v>
      </c>
      <c r="G146" s="13" t="s">
        <v>35</v>
      </c>
      <c r="H146" s="13" t="s">
        <v>16</v>
      </c>
    </row>
    <row r="147" ht="22.5" customHeight="1">
      <c r="A147" s="97">
        <v>45931.0</v>
      </c>
      <c r="B147" s="13" t="s">
        <v>14</v>
      </c>
      <c r="C147" s="13" t="s">
        <v>9</v>
      </c>
      <c r="D147" s="14">
        <v>21.0</v>
      </c>
      <c r="E147" s="13" t="s">
        <v>10</v>
      </c>
      <c r="F147" s="13" t="s">
        <v>15</v>
      </c>
      <c r="G147" s="13" t="s">
        <v>36</v>
      </c>
      <c r="H147" s="13" t="s">
        <v>18</v>
      </c>
    </row>
    <row r="148" ht="22.5" customHeight="1">
      <c r="A148" s="97">
        <v>45933.0</v>
      </c>
      <c r="B148" s="13" t="s">
        <v>8</v>
      </c>
      <c r="C148" s="13" t="s">
        <v>21</v>
      </c>
      <c r="D148" s="14">
        <v>14.0</v>
      </c>
      <c r="E148" s="13" t="s">
        <v>10</v>
      </c>
      <c r="F148" s="13" t="s">
        <v>11</v>
      </c>
      <c r="G148" s="13" t="s">
        <v>36</v>
      </c>
      <c r="H148" s="13" t="s">
        <v>20</v>
      </c>
    </row>
    <row r="149" ht="22.5" customHeight="1">
      <c r="A149" s="97">
        <v>45935.0</v>
      </c>
      <c r="B149" s="13" t="s">
        <v>19</v>
      </c>
      <c r="C149" s="13" t="s">
        <v>9</v>
      </c>
      <c r="D149" s="14">
        <v>7.0</v>
      </c>
      <c r="E149" s="13" t="s">
        <v>10</v>
      </c>
      <c r="F149" s="13" t="s">
        <v>11</v>
      </c>
      <c r="G149" s="13" t="s">
        <v>36</v>
      </c>
      <c r="H149" s="13" t="s">
        <v>13</v>
      </c>
    </row>
    <row r="150" ht="22.5" customHeight="1">
      <c r="A150" s="97">
        <v>45937.0</v>
      </c>
      <c r="B150" s="13" t="s">
        <v>17</v>
      </c>
      <c r="C150" s="13" t="s">
        <v>9</v>
      </c>
      <c r="D150" s="14">
        <v>11.0</v>
      </c>
      <c r="E150" s="13" t="s">
        <v>10</v>
      </c>
      <c r="F150" s="13" t="s">
        <v>15</v>
      </c>
      <c r="G150" s="13" t="s">
        <v>36</v>
      </c>
      <c r="H150" s="13" t="s">
        <v>16</v>
      </c>
    </row>
    <row r="151" ht="22.5" customHeight="1">
      <c r="A151" s="97">
        <v>45938.0</v>
      </c>
      <c r="B151" s="13" t="s">
        <v>8</v>
      </c>
      <c r="C151" s="13" t="s">
        <v>9</v>
      </c>
      <c r="D151" s="14">
        <v>14.0</v>
      </c>
      <c r="E151" s="13" t="s">
        <v>10</v>
      </c>
      <c r="F151" s="13" t="s">
        <v>11</v>
      </c>
      <c r="G151" s="13" t="s">
        <v>36</v>
      </c>
      <c r="H151" s="13" t="s">
        <v>18</v>
      </c>
    </row>
    <row r="152" ht="22.5" customHeight="1">
      <c r="A152" s="97">
        <v>45940.0</v>
      </c>
      <c r="B152" s="13" t="s">
        <v>8</v>
      </c>
      <c r="C152" s="13" t="s">
        <v>9</v>
      </c>
      <c r="D152" s="14">
        <v>15.0</v>
      </c>
      <c r="E152" s="13" t="s">
        <v>10</v>
      </c>
      <c r="F152" s="13" t="s">
        <v>11</v>
      </c>
      <c r="G152" s="13" t="s">
        <v>36</v>
      </c>
      <c r="H152" s="13" t="s">
        <v>20</v>
      </c>
    </row>
    <row r="153" ht="22.5" customHeight="1">
      <c r="A153" s="97">
        <v>45942.0</v>
      </c>
      <c r="B153" s="13" t="s">
        <v>23</v>
      </c>
      <c r="C153" s="13" t="s">
        <v>9</v>
      </c>
      <c r="D153" s="14">
        <v>20.0</v>
      </c>
      <c r="E153" s="13" t="s">
        <v>10</v>
      </c>
      <c r="F153" s="13" t="s">
        <v>15</v>
      </c>
      <c r="G153" s="13" t="s">
        <v>36</v>
      </c>
      <c r="H153" s="13" t="s">
        <v>13</v>
      </c>
    </row>
    <row r="154" ht="22.5" customHeight="1">
      <c r="A154" s="97">
        <v>45944.0</v>
      </c>
      <c r="B154" s="13" t="s">
        <v>17</v>
      </c>
      <c r="C154" s="13" t="s">
        <v>24</v>
      </c>
      <c r="D154" s="14">
        <v>10.0</v>
      </c>
      <c r="E154" s="13" t="s">
        <v>10</v>
      </c>
      <c r="F154" s="13" t="s">
        <v>11</v>
      </c>
      <c r="G154" s="13" t="s">
        <v>36</v>
      </c>
      <c r="H154" s="13" t="s">
        <v>16</v>
      </c>
    </row>
    <row r="155" ht="22.5" customHeight="1">
      <c r="A155" s="97">
        <v>45945.0</v>
      </c>
      <c r="B155" s="13" t="s">
        <v>14</v>
      </c>
      <c r="C155" s="13" t="s">
        <v>9</v>
      </c>
      <c r="D155" s="14">
        <v>23.0</v>
      </c>
      <c r="E155" s="13" t="s">
        <v>10</v>
      </c>
      <c r="F155" s="13" t="s">
        <v>11</v>
      </c>
      <c r="G155" s="13" t="s">
        <v>36</v>
      </c>
      <c r="H155" s="13" t="s">
        <v>18</v>
      </c>
    </row>
    <row r="156" ht="22.5" customHeight="1">
      <c r="A156" s="97">
        <v>45947.0</v>
      </c>
      <c r="B156" s="13" t="s">
        <v>8</v>
      </c>
      <c r="C156" s="13" t="s">
        <v>9</v>
      </c>
      <c r="D156" s="14">
        <v>14.0</v>
      </c>
      <c r="E156" s="13" t="s">
        <v>10</v>
      </c>
      <c r="F156" s="13" t="s">
        <v>15</v>
      </c>
      <c r="G156" s="13" t="s">
        <v>36</v>
      </c>
      <c r="H156" s="13" t="s">
        <v>20</v>
      </c>
    </row>
    <row r="157" ht="22.5" customHeight="1">
      <c r="A157" s="97">
        <v>45949.0</v>
      </c>
      <c r="B157" s="13" t="s">
        <v>19</v>
      </c>
      <c r="C157" s="13" t="s">
        <v>9</v>
      </c>
      <c r="D157" s="14">
        <v>7.0</v>
      </c>
      <c r="E157" s="13" t="s">
        <v>10</v>
      </c>
      <c r="F157" s="13" t="s">
        <v>11</v>
      </c>
      <c r="G157" s="13" t="s">
        <v>36</v>
      </c>
      <c r="H157" s="13" t="s">
        <v>13</v>
      </c>
    </row>
    <row r="158" ht="22.5" customHeight="1">
      <c r="A158" s="97">
        <v>45951.0</v>
      </c>
      <c r="B158" s="13" t="s">
        <v>8</v>
      </c>
      <c r="C158" s="13" t="s">
        <v>9</v>
      </c>
      <c r="D158" s="14">
        <v>14.0</v>
      </c>
      <c r="E158" s="13" t="s">
        <v>10</v>
      </c>
      <c r="F158" s="13" t="s">
        <v>11</v>
      </c>
      <c r="G158" s="13" t="s">
        <v>36</v>
      </c>
      <c r="H158" s="13" t="s">
        <v>16</v>
      </c>
    </row>
    <row r="159" ht="22.5" customHeight="1">
      <c r="A159" s="97">
        <v>45952.0</v>
      </c>
      <c r="B159" s="13" t="s">
        <v>17</v>
      </c>
      <c r="C159" s="13" t="s">
        <v>9</v>
      </c>
      <c r="D159" s="14">
        <v>9.0</v>
      </c>
      <c r="E159" s="13" t="s">
        <v>10</v>
      </c>
      <c r="F159" s="13" t="s">
        <v>15</v>
      </c>
      <c r="G159" s="13" t="s">
        <v>36</v>
      </c>
      <c r="H159" s="13" t="s">
        <v>18</v>
      </c>
    </row>
    <row r="160" ht="22.5" customHeight="1">
      <c r="A160" s="97">
        <v>45954.0</v>
      </c>
      <c r="B160" s="13" t="s">
        <v>26</v>
      </c>
      <c r="C160" s="13" t="s">
        <v>21</v>
      </c>
      <c r="D160" s="14">
        <v>25.0</v>
      </c>
      <c r="E160" s="13" t="s">
        <v>10</v>
      </c>
      <c r="F160" s="13" t="s">
        <v>11</v>
      </c>
      <c r="G160" s="13" t="s">
        <v>36</v>
      </c>
      <c r="H160" s="13" t="s">
        <v>20</v>
      </c>
    </row>
    <row r="161" ht="22.5" customHeight="1">
      <c r="A161" s="97">
        <v>45956.0</v>
      </c>
      <c r="B161" s="13" t="s">
        <v>8</v>
      </c>
      <c r="C161" s="13" t="s">
        <v>9</v>
      </c>
      <c r="D161" s="14">
        <v>14.0</v>
      </c>
      <c r="E161" s="13" t="s">
        <v>10</v>
      </c>
      <c r="F161" s="13" t="s">
        <v>11</v>
      </c>
      <c r="G161" s="13" t="s">
        <v>36</v>
      </c>
      <c r="H161" s="13" t="s">
        <v>13</v>
      </c>
    </row>
    <row r="162" ht="22.5" customHeight="1">
      <c r="A162" s="97">
        <v>45958.0</v>
      </c>
      <c r="B162" s="13" t="s">
        <v>8</v>
      </c>
      <c r="C162" s="13" t="s">
        <v>24</v>
      </c>
      <c r="D162" s="14">
        <v>16.0</v>
      </c>
      <c r="E162" s="13" t="s">
        <v>10</v>
      </c>
      <c r="F162" s="13" t="s">
        <v>15</v>
      </c>
      <c r="G162" s="13" t="s">
        <v>36</v>
      </c>
      <c r="H162" s="13" t="s">
        <v>16</v>
      </c>
    </row>
    <row r="163" ht="22.5" customHeight="1">
      <c r="A163" s="97">
        <v>45959.0</v>
      </c>
      <c r="B163" s="13" t="s">
        <v>14</v>
      </c>
      <c r="C163" s="13" t="s">
        <v>9</v>
      </c>
      <c r="D163" s="14">
        <v>21.0</v>
      </c>
      <c r="E163" s="13" t="s">
        <v>10</v>
      </c>
      <c r="F163" s="13" t="s">
        <v>11</v>
      </c>
      <c r="G163" s="13" t="s">
        <v>36</v>
      </c>
      <c r="H163" s="13" t="s">
        <v>18</v>
      </c>
    </row>
    <row r="164" ht="22.5" customHeight="1">
      <c r="A164" s="97">
        <v>45961.0</v>
      </c>
      <c r="B164" s="13" t="s">
        <v>17</v>
      </c>
      <c r="C164" s="13" t="s">
        <v>9</v>
      </c>
      <c r="D164" s="14">
        <v>10.0</v>
      </c>
      <c r="E164" s="13" t="s">
        <v>10</v>
      </c>
      <c r="F164" s="13" t="s">
        <v>11</v>
      </c>
      <c r="G164" s="13" t="s">
        <v>36</v>
      </c>
      <c r="H164" s="13" t="s">
        <v>20</v>
      </c>
    </row>
    <row r="165" ht="22.5" customHeight="1">
      <c r="A165" s="97">
        <v>45963.0</v>
      </c>
      <c r="B165" s="13" t="s">
        <v>8</v>
      </c>
      <c r="C165" s="13" t="s">
        <v>9</v>
      </c>
      <c r="D165" s="14">
        <v>14.0</v>
      </c>
      <c r="E165" s="13" t="s">
        <v>10</v>
      </c>
      <c r="F165" s="13" t="s">
        <v>15</v>
      </c>
      <c r="G165" s="13" t="s">
        <v>37</v>
      </c>
      <c r="H165" s="13" t="s">
        <v>13</v>
      </c>
    </row>
    <row r="166" ht="22.5" customHeight="1">
      <c r="A166" s="97">
        <v>45965.0</v>
      </c>
      <c r="B166" s="13" t="s">
        <v>19</v>
      </c>
      <c r="C166" s="13" t="s">
        <v>9</v>
      </c>
      <c r="D166" s="14">
        <v>7.0</v>
      </c>
      <c r="E166" s="13" t="s">
        <v>10</v>
      </c>
      <c r="F166" s="13" t="s">
        <v>11</v>
      </c>
      <c r="G166" s="13" t="s">
        <v>37</v>
      </c>
      <c r="H166" s="13" t="s">
        <v>16</v>
      </c>
    </row>
    <row r="167" ht="22.5" customHeight="1">
      <c r="A167" s="97">
        <v>45966.0</v>
      </c>
      <c r="B167" s="13" t="s">
        <v>8</v>
      </c>
      <c r="C167" s="13" t="s">
        <v>21</v>
      </c>
      <c r="D167" s="14">
        <v>14.0</v>
      </c>
      <c r="E167" s="13" t="s">
        <v>10</v>
      </c>
      <c r="F167" s="13" t="s">
        <v>11</v>
      </c>
      <c r="G167" s="13" t="s">
        <v>37</v>
      </c>
      <c r="H167" s="13" t="s">
        <v>18</v>
      </c>
    </row>
    <row r="168" ht="22.5" customHeight="1">
      <c r="A168" s="97">
        <v>45968.0</v>
      </c>
      <c r="B168" s="13" t="s">
        <v>17</v>
      </c>
      <c r="C168" s="13" t="s">
        <v>9</v>
      </c>
      <c r="D168" s="14">
        <v>12.0</v>
      </c>
      <c r="E168" s="13" t="s">
        <v>10</v>
      </c>
      <c r="F168" s="13" t="s">
        <v>15</v>
      </c>
      <c r="G168" s="13" t="s">
        <v>37</v>
      </c>
      <c r="H168" s="13" t="s">
        <v>20</v>
      </c>
    </row>
    <row r="169" ht="22.5" customHeight="1">
      <c r="A169" s="97">
        <v>45970.0</v>
      </c>
      <c r="B169" s="13" t="s">
        <v>14</v>
      </c>
      <c r="C169" s="13" t="s">
        <v>9</v>
      </c>
      <c r="D169" s="14">
        <v>22.0</v>
      </c>
      <c r="E169" s="13" t="s">
        <v>10</v>
      </c>
      <c r="F169" s="13" t="s">
        <v>11</v>
      </c>
      <c r="G169" s="13" t="s">
        <v>37</v>
      </c>
      <c r="H169" s="13" t="s">
        <v>13</v>
      </c>
    </row>
    <row r="170" ht="22.5" customHeight="1">
      <c r="A170" s="97">
        <v>45972.0</v>
      </c>
      <c r="B170" s="13" t="s">
        <v>8</v>
      </c>
      <c r="C170" s="13" t="s">
        <v>9</v>
      </c>
      <c r="D170" s="14">
        <v>14.0</v>
      </c>
      <c r="E170" s="13" t="s">
        <v>10</v>
      </c>
      <c r="F170" s="13" t="s">
        <v>11</v>
      </c>
      <c r="G170" s="13" t="s">
        <v>37</v>
      </c>
      <c r="H170" s="13" t="s">
        <v>16</v>
      </c>
    </row>
    <row r="171" ht="22.5" customHeight="1">
      <c r="A171" s="97">
        <v>45973.0</v>
      </c>
      <c r="B171" s="13" t="s">
        <v>23</v>
      </c>
      <c r="C171" s="13" t="s">
        <v>9</v>
      </c>
      <c r="D171" s="14">
        <v>19.0</v>
      </c>
      <c r="E171" s="13" t="s">
        <v>10</v>
      </c>
      <c r="F171" s="13" t="s">
        <v>15</v>
      </c>
      <c r="G171" s="13" t="s">
        <v>37</v>
      </c>
      <c r="H171" s="13" t="s">
        <v>18</v>
      </c>
    </row>
    <row r="172" ht="22.5" customHeight="1">
      <c r="A172" s="97">
        <v>45975.0</v>
      </c>
      <c r="B172" s="13" t="s">
        <v>17</v>
      </c>
      <c r="C172" s="13" t="s">
        <v>24</v>
      </c>
      <c r="D172" s="14">
        <v>9.0</v>
      </c>
      <c r="E172" s="13" t="s">
        <v>10</v>
      </c>
      <c r="F172" s="13" t="s">
        <v>11</v>
      </c>
      <c r="G172" s="13" t="s">
        <v>37</v>
      </c>
      <c r="H172" s="13" t="s">
        <v>20</v>
      </c>
    </row>
    <row r="173" ht="22.5" customHeight="1">
      <c r="A173" s="97">
        <v>45977.0</v>
      </c>
      <c r="B173" s="13" t="s">
        <v>8</v>
      </c>
      <c r="C173" s="13" t="s">
        <v>9</v>
      </c>
      <c r="D173" s="14">
        <v>14.0</v>
      </c>
      <c r="E173" s="13" t="s">
        <v>10</v>
      </c>
      <c r="F173" s="13" t="s">
        <v>11</v>
      </c>
      <c r="G173" s="13" t="s">
        <v>37</v>
      </c>
      <c r="H173" s="13" t="s">
        <v>13</v>
      </c>
    </row>
    <row r="174" ht="22.5" customHeight="1">
      <c r="A174" s="97">
        <v>45979.0</v>
      </c>
      <c r="B174" s="13" t="s">
        <v>19</v>
      </c>
      <c r="C174" s="13" t="s">
        <v>9</v>
      </c>
      <c r="D174" s="14">
        <v>7.0</v>
      </c>
      <c r="E174" s="13" t="s">
        <v>10</v>
      </c>
      <c r="F174" s="13" t="s">
        <v>15</v>
      </c>
      <c r="G174" s="13" t="s">
        <v>37</v>
      </c>
      <c r="H174" s="13" t="s">
        <v>16</v>
      </c>
    </row>
    <row r="175" ht="22.5" customHeight="1">
      <c r="A175" s="97">
        <v>45980.0</v>
      </c>
      <c r="B175" s="13" t="s">
        <v>14</v>
      </c>
      <c r="C175" s="13" t="s">
        <v>9</v>
      </c>
      <c r="D175" s="14">
        <v>24.0</v>
      </c>
      <c r="E175" s="13" t="s">
        <v>22</v>
      </c>
      <c r="F175" s="13" t="s">
        <v>11</v>
      </c>
      <c r="G175" s="13" t="s">
        <v>37</v>
      </c>
      <c r="H175" s="13" t="s">
        <v>18</v>
      </c>
    </row>
    <row r="176" ht="22.5" customHeight="1">
      <c r="A176" s="97">
        <v>45982.0</v>
      </c>
      <c r="B176" s="13" t="s">
        <v>8</v>
      </c>
      <c r="C176" s="13" t="s">
        <v>9</v>
      </c>
      <c r="D176" s="14">
        <v>14.0</v>
      </c>
      <c r="E176" s="13" t="s">
        <v>10</v>
      </c>
      <c r="F176" s="13" t="s">
        <v>11</v>
      </c>
      <c r="G176" s="13" t="s">
        <v>37</v>
      </c>
      <c r="H176" s="13" t="s">
        <v>20</v>
      </c>
    </row>
    <row r="177" ht="22.5" customHeight="1">
      <c r="A177" s="97">
        <v>45984.0</v>
      </c>
      <c r="B177" s="13" t="s">
        <v>17</v>
      </c>
      <c r="C177" s="13" t="s">
        <v>9</v>
      </c>
      <c r="D177" s="14">
        <v>10.0</v>
      </c>
      <c r="E177" s="13" t="s">
        <v>10</v>
      </c>
      <c r="F177" s="13" t="s">
        <v>15</v>
      </c>
      <c r="G177" s="13" t="s">
        <v>37</v>
      </c>
      <c r="H177" s="13" t="s">
        <v>13</v>
      </c>
    </row>
    <row r="178" ht="22.5" customHeight="1">
      <c r="A178" s="97">
        <v>45986.0</v>
      </c>
      <c r="B178" s="13" t="s">
        <v>26</v>
      </c>
      <c r="C178" s="13" t="s">
        <v>9</v>
      </c>
      <c r="D178" s="14">
        <v>26.0</v>
      </c>
      <c r="E178" s="13" t="s">
        <v>10</v>
      </c>
      <c r="F178" s="13" t="s">
        <v>11</v>
      </c>
      <c r="G178" s="13" t="s">
        <v>37</v>
      </c>
      <c r="H178" s="13" t="s">
        <v>16</v>
      </c>
    </row>
    <row r="179" ht="22.5" customHeight="1">
      <c r="A179" s="97">
        <v>45987.0</v>
      </c>
      <c r="B179" s="13" t="s">
        <v>8</v>
      </c>
      <c r="C179" s="13" t="s">
        <v>24</v>
      </c>
      <c r="D179" s="14">
        <v>14.0</v>
      </c>
      <c r="E179" s="13" t="s">
        <v>10</v>
      </c>
      <c r="F179" s="13" t="s">
        <v>11</v>
      </c>
      <c r="G179" s="13" t="s">
        <v>37</v>
      </c>
      <c r="H179" s="13" t="s">
        <v>18</v>
      </c>
    </row>
    <row r="180" ht="22.5" customHeight="1">
      <c r="A180" s="97">
        <v>45989.0</v>
      </c>
      <c r="B180" s="13" t="s">
        <v>8</v>
      </c>
      <c r="C180" s="13" t="s">
        <v>9</v>
      </c>
      <c r="D180" s="14">
        <v>15.0</v>
      </c>
      <c r="E180" s="13" t="s">
        <v>10</v>
      </c>
      <c r="F180" s="13" t="s">
        <v>15</v>
      </c>
      <c r="G180" s="13" t="s">
        <v>37</v>
      </c>
      <c r="H180" s="13" t="s">
        <v>20</v>
      </c>
    </row>
    <row r="181" ht="22.5" customHeight="1">
      <c r="A181" s="97">
        <v>45991.0</v>
      </c>
      <c r="B181" s="13" t="s">
        <v>17</v>
      </c>
      <c r="C181" s="13" t="s">
        <v>9</v>
      </c>
      <c r="D181" s="14">
        <v>11.0</v>
      </c>
      <c r="E181" s="13" t="s">
        <v>10</v>
      </c>
      <c r="F181" s="13" t="s">
        <v>11</v>
      </c>
      <c r="G181" s="13" t="s">
        <v>37</v>
      </c>
      <c r="H181" s="13" t="s">
        <v>13</v>
      </c>
    </row>
    <row r="182" ht="22.5" customHeight="1">
      <c r="A182" s="97">
        <v>45993.0</v>
      </c>
      <c r="B182" s="13" t="s">
        <v>14</v>
      </c>
      <c r="C182" s="13" t="s">
        <v>9</v>
      </c>
      <c r="D182" s="14">
        <v>21.0</v>
      </c>
      <c r="E182" s="13" t="s">
        <v>10</v>
      </c>
      <c r="F182" s="13" t="s">
        <v>11</v>
      </c>
      <c r="G182" s="13" t="s">
        <v>38</v>
      </c>
      <c r="H182" s="13" t="s">
        <v>16</v>
      </c>
    </row>
    <row r="183" ht="22.5" customHeight="1">
      <c r="A183" s="97">
        <v>45994.0</v>
      </c>
      <c r="B183" s="13" t="s">
        <v>8</v>
      </c>
      <c r="C183" s="13" t="s">
        <v>9</v>
      </c>
      <c r="D183" s="14">
        <v>14.0</v>
      </c>
      <c r="E183" s="13" t="s">
        <v>10</v>
      </c>
      <c r="F183" s="13" t="s">
        <v>15</v>
      </c>
      <c r="G183" s="13" t="s">
        <v>38</v>
      </c>
      <c r="H183" s="13" t="s">
        <v>18</v>
      </c>
    </row>
    <row r="184" ht="22.5" customHeight="1">
      <c r="A184" s="97">
        <v>45996.0</v>
      </c>
      <c r="B184" s="13" t="s">
        <v>19</v>
      </c>
      <c r="C184" s="13" t="s">
        <v>9</v>
      </c>
      <c r="D184" s="14">
        <v>7.0</v>
      </c>
      <c r="E184" s="13" t="s">
        <v>10</v>
      </c>
      <c r="F184" s="13" t="s">
        <v>11</v>
      </c>
      <c r="G184" s="13" t="s">
        <v>38</v>
      </c>
      <c r="H184" s="13" t="s">
        <v>20</v>
      </c>
    </row>
    <row r="185" ht="22.5" customHeight="1">
      <c r="A185" s="97">
        <v>45998.0</v>
      </c>
      <c r="B185" s="13" t="s">
        <v>17</v>
      </c>
      <c r="C185" s="13" t="s">
        <v>9</v>
      </c>
      <c r="D185" s="14">
        <v>10.0</v>
      </c>
      <c r="E185" s="13" t="s">
        <v>10</v>
      </c>
      <c r="F185" s="13" t="s">
        <v>11</v>
      </c>
      <c r="G185" s="13" t="s">
        <v>38</v>
      </c>
      <c r="H185" s="13" t="s">
        <v>13</v>
      </c>
    </row>
    <row r="186" ht="22.5" customHeight="1">
      <c r="A186" s="97">
        <v>46000.0</v>
      </c>
      <c r="B186" s="13" t="s">
        <v>8</v>
      </c>
      <c r="C186" s="13" t="s">
        <v>21</v>
      </c>
      <c r="D186" s="14">
        <v>14.0</v>
      </c>
      <c r="E186" s="13" t="s">
        <v>10</v>
      </c>
      <c r="F186" s="13" t="s">
        <v>15</v>
      </c>
      <c r="G186" s="13" t="s">
        <v>38</v>
      </c>
      <c r="H186" s="13" t="s">
        <v>16</v>
      </c>
    </row>
    <row r="187" ht="22.5" customHeight="1">
      <c r="A187" s="97">
        <v>46001.0</v>
      </c>
      <c r="B187" s="13" t="s">
        <v>8</v>
      </c>
      <c r="C187" s="13" t="s">
        <v>9</v>
      </c>
      <c r="D187" s="14">
        <v>14.0</v>
      </c>
      <c r="E187" s="13" t="s">
        <v>10</v>
      </c>
      <c r="F187" s="13" t="s">
        <v>11</v>
      </c>
      <c r="G187" s="13" t="s">
        <v>38</v>
      </c>
      <c r="H187" s="13" t="s">
        <v>18</v>
      </c>
    </row>
    <row r="188" ht="22.5" customHeight="1">
      <c r="A188" s="97">
        <v>46003.0</v>
      </c>
      <c r="B188" s="13" t="s">
        <v>23</v>
      </c>
      <c r="C188" s="13" t="s">
        <v>9</v>
      </c>
      <c r="D188" s="14">
        <v>18.0</v>
      </c>
      <c r="E188" s="13" t="s">
        <v>10</v>
      </c>
      <c r="F188" s="13" t="s">
        <v>11</v>
      </c>
      <c r="G188" s="13" t="s">
        <v>38</v>
      </c>
      <c r="H188" s="13" t="s">
        <v>20</v>
      </c>
    </row>
    <row r="189" ht="22.5" customHeight="1">
      <c r="A189" s="97">
        <v>46005.0</v>
      </c>
      <c r="B189" s="13" t="s">
        <v>17</v>
      </c>
      <c r="C189" s="13" t="s">
        <v>24</v>
      </c>
      <c r="D189" s="14">
        <v>12.0</v>
      </c>
      <c r="E189" s="13" t="s">
        <v>10</v>
      </c>
      <c r="F189" s="13" t="s">
        <v>15</v>
      </c>
      <c r="G189" s="13" t="s">
        <v>38</v>
      </c>
      <c r="H189" s="13" t="s">
        <v>13</v>
      </c>
    </row>
    <row r="190" ht="22.5" customHeight="1">
      <c r="A190" s="97">
        <v>46007.0</v>
      </c>
      <c r="B190" s="13" t="s">
        <v>14</v>
      </c>
      <c r="C190" s="13" t="s">
        <v>9</v>
      </c>
      <c r="D190" s="14">
        <v>23.0</v>
      </c>
      <c r="E190" s="13" t="s">
        <v>10</v>
      </c>
      <c r="F190" s="13" t="s">
        <v>11</v>
      </c>
      <c r="G190" s="13" t="s">
        <v>38</v>
      </c>
      <c r="H190" s="13" t="s">
        <v>16</v>
      </c>
    </row>
    <row r="191" ht="22.5" customHeight="1">
      <c r="A191" s="97">
        <v>46008.0</v>
      </c>
      <c r="B191" s="13" t="s">
        <v>8</v>
      </c>
      <c r="C191" s="13" t="s">
        <v>9</v>
      </c>
      <c r="D191" s="14">
        <v>14.0</v>
      </c>
      <c r="E191" s="13" t="s">
        <v>10</v>
      </c>
      <c r="F191" s="13" t="s">
        <v>11</v>
      </c>
      <c r="G191" s="13" t="s">
        <v>38</v>
      </c>
      <c r="H191" s="13" t="s">
        <v>18</v>
      </c>
    </row>
    <row r="192" ht="22.5" customHeight="1">
      <c r="A192" s="97">
        <v>46010.0</v>
      </c>
      <c r="B192" s="13" t="s">
        <v>19</v>
      </c>
      <c r="C192" s="13" t="s">
        <v>9</v>
      </c>
      <c r="D192" s="14">
        <v>7.0</v>
      </c>
      <c r="E192" s="13" t="s">
        <v>10</v>
      </c>
      <c r="F192" s="13" t="s">
        <v>15</v>
      </c>
      <c r="G192" s="13" t="s">
        <v>38</v>
      </c>
      <c r="H192" s="13" t="s">
        <v>20</v>
      </c>
    </row>
    <row r="193" ht="22.5" customHeight="1">
      <c r="A193" s="97">
        <v>46012.0</v>
      </c>
      <c r="B193" s="13" t="s">
        <v>8</v>
      </c>
      <c r="C193" s="13" t="s">
        <v>9</v>
      </c>
      <c r="D193" s="14">
        <v>21.0</v>
      </c>
      <c r="E193" s="13" t="s">
        <v>10</v>
      </c>
      <c r="F193" s="13" t="s">
        <v>11</v>
      </c>
      <c r="G193" s="13" t="s">
        <v>38</v>
      </c>
      <c r="H193" s="13" t="s">
        <v>13</v>
      </c>
    </row>
    <row r="194" ht="22.5" customHeight="1">
      <c r="A194" s="97">
        <v>46014.0</v>
      </c>
      <c r="B194" s="13" t="s">
        <v>17</v>
      </c>
      <c r="C194" s="13" t="s">
        <v>9</v>
      </c>
      <c r="D194" s="14">
        <v>14.0</v>
      </c>
      <c r="E194" s="13" t="s">
        <v>10</v>
      </c>
      <c r="F194" s="13" t="s">
        <v>11</v>
      </c>
      <c r="G194" s="13" t="s">
        <v>38</v>
      </c>
      <c r="H194" s="13" t="s">
        <v>16</v>
      </c>
    </row>
    <row r="195" ht="22.5" customHeight="1">
      <c r="A195" s="97">
        <v>46015.0</v>
      </c>
      <c r="B195" s="13" t="s">
        <v>26</v>
      </c>
      <c r="C195" s="13" t="s">
        <v>9</v>
      </c>
      <c r="D195" s="14">
        <v>28.0</v>
      </c>
      <c r="E195" s="13" t="s">
        <v>22</v>
      </c>
      <c r="F195" s="13" t="s">
        <v>15</v>
      </c>
      <c r="G195" s="13" t="s">
        <v>38</v>
      </c>
      <c r="H195" s="13" t="s">
        <v>18</v>
      </c>
    </row>
    <row r="196" ht="22.5" customHeight="1">
      <c r="A196" s="97">
        <v>46017.0</v>
      </c>
      <c r="B196" s="13" t="s">
        <v>8</v>
      </c>
      <c r="C196" s="13" t="s">
        <v>9</v>
      </c>
      <c r="D196" s="14">
        <v>14.0</v>
      </c>
      <c r="E196" s="13" t="s">
        <v>10</v>
      </c>
      <c r="F196" s="13" t="s">
        <v>11</v>
      </c>
      <c r="G196" s="13" t="s">
        <v>38</v>
      </c>
      <c r="H196" s="13" t="s">
        <v>20</v>
      </c>
    </row>
    <row r="197" ht="22.5" customHeight="1">
      <c r="A197" s="97">
        <v>46019.0</v>
      </c>
      <c r="B197" s="13" t="s">
        <v>8</v>
      </c>
      <c r="C197" s="13" t="s">
        <v>24</v>
      </c>
      <c r="D197" s="14">
        <v>15.0</v>
      </c>
      <c r="E197" s="13" t="s">
        <v>10</v>
      </c>
      <c r="F197" s="13" t="s">
        <v>11</v>
      </c>
      <c r="G197" s="13" t="s">
        <v>38</v>
      </c>
      <c r="H197" s="13" t="s">
        <v>13</v>
      </c>
    </row>
    <row r="198" ht="22.5" customHeight="1">
      <c r="A198" s="97">
        <v>46021.0</v>
      </c>
      <c r="B198" s="13" t="s">
        <v>17</v>
      </c>
      <c r="C198" s="13" t="s">
        <v>9</v>
      </c>
      <c r="D198" s="14">
        <v>10.0</v>
      </c>
      <c r="E198" s="13" t="s">
        <v>10</v>
      </c>
      <c r="F198" s="13" t="s">
        <v>15</v>
      </c>
      <c r="G198" s="13" t="s">
        <v>38</v>
      </c>
      <c r="H198" s="13" t="s">
        <v>16</v>
      </c>
    </row>
    <row r="199" ht="22.5" customHeight="1">
      <c r="A199" s="97">
        <v>45660.0</v>
      </c>
      <c r="B199" s="13" t="s">
        <v>14</v>
      </c>
      <c r="C199" s="13" t="s">
        <v>9</v>
      </c>
      <c r="D199" s="14">
        <v>22.0</v>
      </c>
      <c r="E199" s="13" t="s">
        <v>10</v>
      </c>
      <c r="F199" s="13" t="s">
        <v>11</v>
      </c>
      <c r="G199" s="13" t="s">
        <v>12</v>
      </c>
      <c r="H199" s="13" t="s">
        <v>20</v>
      </c>
    </row>
    <row r="200" ht="22.5" customHeight="1">
      <c r="A200" s="97">
        <v>45663.0</v>
      </c>
      <c r="B200" s="13" t="s">
        <v>8</v>
      </c>
      <c r="C200" s="13" t="s">
        <v>9</v>
      </c>
      <c r="D200" s="14">
        <v>14.0</v>
      </c>
      <c r="E200" s="13" t="s">
        <v>10</v>
      </c>
      <c r="F200" s="13" t="s">
        <v>11</v>
      </c>
      <c r="G200" s="13" t="s">
        <v>12</v>
      </c>
      <c r="H200" s="13" t="s">
        <v>39</v>
      </c>
    </row>
    <row r="201" ht="22.5" customHeight="1">
      <c r="A201" s="97">
        <v>45666.0</v>
      </c>
      <c r="B201" s="13" t="s">
        <v>19</v>
      </c>
      <c r="C201" s="13" t="s">
        <v>9</v>
      </c>
      <c r="D201" s="14">
        <v>7.0</v>
      </c>
      <c r="E201" s="13" t="s">
        <v>10</v>
      </c>
      <c r="F201" s="13" t="s">
        <v>15</v>
      </c>
      <c r="G201" s="13" t="s">
        <v>12</v>
      </c>
      <c r="H201" s="13" t="s">
        <v>33</v>
      </c>
    </row>
    <row r="202" ht="22.5" customHeight="1">
      <c r="A202" s="97">
        <v>45668.0</v>
      </c>
      <c r="B202" s="13" t="s">
        <v>17</v>
      </c>
      <c r="C202" s="13" t="s">
        <v>9</v>
      </c>
      <c r="D202" s="14">
        <v>9.0</v>
      </c>
      <c r="E202" s="13" t="s">
        <v>10</v>
      </c>
      <c r="F202" s="13" t="s">
        <v>11</v>
      </c>
      <c r="G202" s="13" t="s">
        <v>12</v>
      </c>
      <c r="H202" s="13" t="s">
        <v>40</v>
      </c>
    </row>
    <row r="203" ht="22.5" customHeight="1">
      <c r="A203" s="97">
        <v>45670.0</v>
      </c>
      <c r="B203" s="13" t="s">
        <v>8</v>
      </c>
      <c r="C203" s="13" t="s">
        <v>21</v>
      </c>
      <c r="D203" s="14">
        <v>14.0</v>
      </c>
      <c r="E203" s="13" t="s">
        <v>10</v>
      </c>
      <c r="F203" s="13" t="s">
        <v>11</v>
      </c>
      <c r="G203" s="13" t="s">
        <v>12</v>
      </c>
      <c r="H203" s="13" t="s">
        <v>39</v>
      </c>
    </row>
    <row r="204" ht="22.5" customHeight="1">
      <c r="A204" s="97">
        <v>45673.0</v>
      </c>
      <c r="B204" s="13" t="s">
        <v>23</v>
      </c>
      <c r="C204" s="13" t="s">
        <v>9</v>
      </c>
      <c r="D204" s="14">
        <v>20.0</v>
      </c>
      <c r="E204" s="13" t="s">
        <v>10</v>
      </c>
      <c r="F204" s="13" t="s">
        <v>15</v>
      </c>
      <c r="G204" s="13" t="s">
        <v>12</v>
      </c>
      <c r="H204" s="13" t="s">
        <v>33</v>
      </c>
    </row>
    <row r="205" ht="22.5" customHeight="1">
      <c r="A205" s="97">
        <v>45675.0</v>
      </c>
      <c r="B205" s="13" t="s">
        <v>17</v>
      </c>
      <c r="C205" s="13" t="s">
        <v>24</v>
      </c>
      <c r="D205" s="14">
        <v>11.0</v>
      </c>
      <c r="E205" s="13" t="s">
        <v>10</v>
      </c>
      <c r="F205" s="13" t="s">
        <v>11</v>
      </c>
      <c r="G205" s="13" t="s">
        <v>12</v>
      </c>
      <c r="H205" s="13" t="s">
        <v>40</v>
      </c>
    </row>
    <row r="206" ht="22.5" customHeight="1">
      <c r="A206" s="97">
        <v>45677.0</v>
      </c>
      <c r="B206" s="13" t="s">
        <v>8</v>
      </c>
      <c r="C206" s="13" t="s">
        <v>9</v>
      </c>
      <c r="D206" s="14">
        <v>14.0</v>
      </c>
      <c r="E206" s="13" t="s">
        <v>10</v>
      </c>
      <c r="F206" s="13" t="s">
        <v>11</v>
      </c>
      <c r="G206" s="13" t="s">
        <v>12</v>
      </c>
      <c r="H206" s="13" t="s">
        <v>39</v>
      </c>
    </row>
    <row r="207" ht="22.5" customHeight="1">
      <c r="A207" s="97">
        <v>45680.0</v>
      </c>
      <c r="B207" s="13" t="s">
        <v>14</v>
      </c>
      <c r="C207" s="13" t="s">
        <v>9</v>
      </c>
      <c r="D207" s="14">
        <v>24.0</v>
      </c>
      <c r="E207" s="13" t="s">
        <v>10</v>
      </c>
      <c r="F207" s="13" t="s">
        <v>15</v>
      </c>
      <c r="G207" s="13" t="s">
        <v>12</v>
      </c>
      <c r="H207" s="13" t="s">
        <v>33</v>
      </c>
    </row>
    <row r="208" ht="22.5" customHeight="1">
      <c r="A208" s="97">
        <v>45682.0</v>
      </c>
      <c r="B208" s="13" t="s">
        <v>19</v>
      </c>
      <c r="C208" s="13" t="s">
        <v>9</v>
      </c>
      <c r="D208" s="14">
        <v>7.0</v>
      </c>
      <c r="E208" s="13" t="s">
        <v>10</v>
      </c>
      <c r="F208" s="13" t="s">
        <v>11</v>
      </c>
      <c r="G208" s="13" t="s">
        <v>12</v>
      </c>
      <c r="H208" s="13" t="s">
        <v>40</v>
      </c>
    </row>
    <row r="209" ht="22.5" customHeight="1">
      <c r="A209" s="97">
        <v>45684.0</v>
      </c>
      <c r="B209" s="13" t="s">
        <v>8</v>
      </c>
      <c r="C209" s="13" t="s">
        <v>9</v>
      </c>
      <c r="D209" s="14">
        <v>14.0</v>
      </c>
      <c r="E209" s="13" t="s">
        <v>10</v>
      </c>
      <c r="F209" s="13" t="s">
        <v>11</v>
      </c>
      <c r="G209" s="13" t="s">
        <v>12</v>
      </c>
      <c r="H209" s="13" t="s">
        <v>39</v>
      </c>
    </row>
    <row r="210" ht="22.5" customHeight="1">
      <c r="A210" s="97">
        <v>45687.0</v>
      </c>
      <c r="B210" s="13" t="s">
        <v>26</v>
      </c>
      <c r="C210" s="13" t="s">
        <v>21</v>
      </c>
      <c r="D210" s="14">
        <v>27.0</v>
      </c>
      <c r="E210" s="13" t="s">
        <v>22</v>
      </c>
      <c r="F210" s="13" t="s">
        <v>15</v>
      </c>
      <c r="G210" s="13" t="s">
        <v>12</v>
      </c>
      <c r="H210" s="13" t="s">
        <v>33</v>
      </c>
    </row>
    <row r="211" ht="22.5" customHeight="1">
      <c r="A211" s="97">
        <v>45689.0</v>
      </c>
      <c r="B211" s="13" t="s">
        <v>17</v>
      </c>
      <c r="C211" s="13" t="s">
        <v>9</v>
      </c>
      <c r="D211" s="14">
        <v>10.0</v>
      </c>
      <c r="E211" s="13" t="s">
        <v>10</v>
      </c>
      <c r="F211" s="13" t="s">
        <v>11</v>
      </c>
      <c r="G211" s="13" t="s">
        <v>27</v>
      </c>
      <c r="H211" s="13" t="s">
        <v>40</v>
      </c>
    </row>
    <row r="212" ht="22.5" customHeight="1">
      <c r="A212" s="97">
        <v>45691.0</v>
      </c>
      <c r="B212" s="13" t="s">
        <v>8</v>
      </c>
      <c r="C212" s="13" t="s">
        <v>9</v>
      </c>
      <c r="D212" s="14">
        <v>14.0</v>
      </c>
      <c r="E212" s="13" t="s">
        <v>10</v>
      </c>
      <c r="F212" s="13" t="s">
        <v>11</v>
      </c>
      <c r="G212" s="13" t="s">
        <v>27</v>
      </c>
      <c r="H212" s="13" t="s">
        <v>39</v>
      </c>
    </row>
    <row r="213" ht="22.5" customHeight="1">
      <c r="A213" s="97">
        <v>45694.0</v>
      </c>
      <c r="B213" s="13" t="s">
        <v>14</v>
      </c>
      <c r="C213" s="13" t="s">
        <v>24</v>
      </c>
      <c r="D213" s="14">
        <v>21.0</v>
      </c>
      <c r="E213" s="13" t="s">
        <v>10</v>
      </c>
      <c r="F213" s="13" t="s">
        <v>15</v>
      </c>
      <c r="G213" s="13" t="s">
        <v>27</v>
      </c>
      <c r="H213" s="13" t="s">
        <v>33</v>
      </c>
    </row>
    <row r="214" ht="22.5" customHeight="1">
      <c r="A214" s="97">
        <v>45696.0</v>
      </c>
      <c r="B214" s="13" t="s">
        <v>19</v>
      </c>
      <c r="C214" s="13" t="s">
        <v>9</v>
      </c>
      <c r="D214" s="14">
        <v>7.0</v>
      </c>
      <c r="E214" s="13" t="s">
        <v>10</v>
      </c>
      <c r="F214" s="13" t="s">
        <v>11</v>
      </c>
      <c r="G214" s="13" t="s">
        <v>27</v>
      </c>
      <c r="H214" s="13" t="s">
        <v>40</v>
      </c>
    </row>
    <row r="215" ht="22.5" customHeight="1">
      <c r="A215" s="97">
        <v>45698.0</v>
      </c>
      <c r="B215" s="13" t="s">
        <v>8</v>
      </c>
      <c r="C215" s="13" t="s">
        <v>9</v>
      </c>
      <c r="D215" s="14">
        <v>14.0</v>
      </c>
      <c r="E215" s="13" t="s">
        <v>10</v>
      </c>
      <c r="F215" s="13" t="s">
        <v>11</v>
      </c>
      <c r="G215" s="13" t="s">
        <v>27</v>
      </c>
      <c r="H215" s="13" t="s">
        <v>39</v>
      </c>
    </row>
    <row r="216" ht="22.5" customHeight="1">
      <c r="A216" s="97">
        <v>45701.0</v>
      </c>
      <c r="B216" s="13" t="s">
        <v>17</v>
      </c>
      <c r="C216" s="13" t="s">
        <v>9</v>
      </c>
      <c r="D216" s="14">
        <v>12.0</v>
      </c>
      <c r="E216" s="13" t="s">
        <v>10</v>
      </c>
      <c r="F216" s="13" t="s">
        <v>15</v>
      </c>
      <c r="G216" s="13" t="s">
        <v>27</v>
      </c>
      <c r="H216" s="13" t="s">
        <v>33</v>
      </c>
    </row>
    <row r="217" ht="22.5" customHeight="1">
      <c r="A217" s="97">
        <v>45703.0</v>
      </c>
      <c r="B217" s="13" t="s">
        <v>8</v>
      </c>
      <c r="C217" s="13" t="s">
        <v>21</v>
      </c>
      <c r="D217" s="14">
        <v>15.0</v>
      </c>
      <c r="E217" s="13" t="s">
        <v>10</v>
      </c>
      <c r="F217" s="13" t="s">
        <v>11</v>
      </c>
      <c r="G217" s="13" t="s">
        <v>27</v>
      </c>
      <c r="H217" s="13" t="s">
        <v>40</v>
      </c>
    </row>
    <row r="218" ht="22.5" customHeight="1">
      <c r="A218" s="97">
        <v>45705.0</v>
      </c>
      <c r="B218" s="13" t="s">
        <v>23</v>
      </c>
      <c r="C218" s="13" t="s">
        <v>9</v>
      </c>
      <c r="D218" s="14">
        <v>19.0</v>
      </c>
      <c r="E218" s="13" t="s">
        <v>10</v>
      </c>
      <c r="F218" s="13" t="s">
        <v>11</v>
      </c>
      <c r="G218" s="13" t="s">
        <v>27</v>
      </c>
      <c r="H218" s="13" t="s">
        <v>39</v>
      </c>
    </row>
    <row r="219" ht="22.5" customHeight="1">
      <c r="A219" s="97">
        <v>45708.0</v>
      </c>
      <c r="B219" s="13" t="s">
        <v>14</v>
      </c>
      <c r="C219" s="13" t="s">
        <v>9</v>
      </c>
      <c r="D219" s="14">
        <v>22.0</v>
      </c>
      <c r="E219" s="13" t="s">
        <v>10</v>
      </c>
      <c r="F219" s="13" t="s">
        <v>15</v>
      </c>
      <c r="G219" s="13" t="s">
        <v>27</v>
      </c>
      <c r="H219" s="13" t="s">
        <v>33</v>
      </c>
    </row>
    <row r="220" ht="22.5" customHeight="1">
      <c r="A220" s="97">
        <v>45710.0</v>
      </c>
      <c r="B220" s="13" t="s">
        <v>8</v>
      </c>
      <c r="C220" s="13" t="s">
        <v>9</v>
      </c>
      <c r="D220" s="14">
        <v>14.0</v>
      </c>
      <c r="E220" s="13" t="s">
        <v>10</v>
      </c>
      <c r="F220" s="13" t="s">
        <v>11</v>
      </c>
      <c r="G220" s="13" t="s">
        <v>27</v>
      </c>
      <c r="H220" s="13" t="s">
        <v>40</v>
      </c>
    </row>
    <row r="221" ht="22.5" customHeight="1">
      <c r="A221" s="97">
        <v>45712.0</v>
      </c>
      <c r="B221" s="13" t="s">
        <v>19</v>
      </c>
      <c r="C221" s="13" t="s">
        <v>9</v>
      </c>
      <c r="D221" s="14">
        <v>7.0</v>
      </c>
      <c r="E221" s="13" t="s">
        <v>10</v>
      </c>
      <c r="F221" s="13" t="s">
        <v>11</v>
      </c>
      <c r="G221" s="13" t="s">
        <v>27</v>
      </c>
      <c r="H221" s="13" t="s">
        <v>39</v>
      </c>
    </row>
    <row r="222" ht="22.5" customHeight="1">
      <c r="A222" s="97">
        <v>45715.0</v>
      </c>
      <c r="B222" s="13" t="s">
        <v>17</v>
      </c>
      <c r="C222" s="13" t="s">
        <v>24</v>
      </c>
      <c r="D222" s="14">
        <v>10.0</v>
      </c>
      <c r="E222" s="13" t="s">
        <v>10</v>
      </c>
      <c r="F222" s="13" t="s">
        <v>15</v>
      </c>
      <c r="G222" s="13" t="s">
        <v>27</v>
      </c>
      <c r="H222" s="13" t="s">
        <v>33</v>
      </c>
    </row>
    <row r="223" ht="22.5" customHeight="1">
      <c r="A223" s="97">
        <v>45717.0</v>
      </c>
      <c r="B223" s="13" t="s">
        <v>8</v>
      </c>
      <c r="C223" s="13" t="s">
        <v>9</v>
      </c>
      <c r="D223" s="14">
        <v>14.0</v>
      </c>
      <c r="E223" s="13" t="s">
        <v>10</v>
      </c>
      <c r="F223" s="13" t="s">
        <v>11</v>
      </c>
      <c r="G223" s="13" t="s">
        <v>28</v>
      </c>
      <c r="H223" s="13" t="s">
        <v>40</v>
      </c>
    </row>
    <row r="224" ht="22.5" customHeight="1">
      <c r="A224" s="97">
        <v>45719.0</v>
      </c>
      <c r="B224" s="13" t="s">
        <v>14</v>
      </c>
      <c r="C224" s="13" t="s">
        <v>9</v>
      </c>
      <c r="D224" s="14">
        <v>23.0</v>
      </c>
      <c r="E224" s="13" t="s">
        <v>10</v>
      </c>
      <c r="F224" s="13" t="s">
        <v>11</v>
      </c>
      <c r="G224" s="13" t="s">
        <v>28</v>
      </c>
      <c r="H224" s="13" t="s">
        <v>39</v>
      </c>
    </row>
    <row r="225" ht="22.5" customHeight="1">
      <c r="A225" s="97">
        <v>45722.0</v>
      </c>
      <c r="B225" s="13" t="s">
        <v>8</v>
      </c>
      <c r="C225" s="13" t="s">
        <v>9</v>
      </c>
      <c r="D225" s="14">
        <v>14.0</v>
      </c>
      <c r="E225" s="13" t="s">
        <v>10</v>
      </c>
      <c r="F225" s="13" t="s">
        <v>15</v>
      </c>
      <c r="G225" s="13" t="s">
        <v>28</v>
      </c>
      <c r="H225" s="13" t="s">
        <v>33</v>
      </c>
    </row>
    <row r="226" ht="22.5" customHeight="1">
      <c r="A226" s="97">
        <v>45724.0</v>
      </c>
      <c r="B226" s="13" t="s">
        <v>19</v>
      </c>
      <c r="C226" s="13" t="s">
        <v>9</v>
      </c>
      <c r="D226" s="14">
        <v>7.0</v>
      </c>
      <c r="E226" s="13" t="s">
        <v>10</v>
      </c>
      <c r="F226" s="13" t="s">
        <v>11</v>
      </c>
      <c r="G226" s="13" t="s">
        <v>28</v>
      </c>
      <c r="H226" s="13" t="s">
        <v>40</v>
      </c>
    </row>
    <row r="227" ht="22.5" customHeight="1">
      <c r="A227" s="97">
        <v>45726.0</v>
      </c>
      <c r="B227" s="13" t="s">
        <v>17</v>
      </c>
      <c r="C227" s="13" t="s">
        <v>9</v>
      </c>
      <c r="D227" s="14">
        <v>11.0</v>
      </c>
      <c r="E227" s="13" t="s">
        <v>10</v>
      </c>
      <c r="F227" s="13" t="s">
        <v>11</v>
      </c>
      <c r="G227" s="13" t="s">
        <v>28</v>
      </c>
      <c r="H227" s="13" t="s">
        <v>39</v>
      </c>
    </row>
    <row r="228" ht="22.5" customHeight="1">
      <c r="A228" s="97">
        <v>45729.0</v>
      </c>
      <c r="B228" s="13" t="s">
        <v>26</v>
      </c>
      <c r="C228" s="13" t="s">
        <v>9</v>
      </c>
      <c r="D228" s="14">
        <v>25.0</v>
      </c>
      <c r="E228" s="13" t="s">
        <v>10</v>
      </c>
      <c r="F228" s="13" t="s">
        <v>15</v>
      </c>
      <c r="G228" s="13" t="s">
        <v>28</v>
      </c>
      <c r="H228" s="13" t="s">
        <v>33</v>
      </c>
    </row>
    <row r="229" ht="22.5" customHeight="1">
      <c r="A229" s="97">
        <v>45731.0</v>
      </c>
      <c r="B229" s="13" t="s">
        <v>8</v>
      </c>
      <c r="C229" s="13" t="s">
        <v>21</v>
      </c>
      <c r="D229" s="14">
        <v>14.0</v>
      </c>
      <c r="E229" s="13" t="s">
        <v>10</v>
      </c>
      <c r="F229" s="13" t="s">
        <v>11</v>
      </c>
      <c r="G229" s="13" t="s">
        <v>28</v>
      </c>
      <c r="H229" s="13" t="s">
        <v>40</v>
      </c>
    </row>
    <row r="230" ht="22.5" customHeight="1">
      <c r="A230" s="97">
        <v>45733.0</v>
      </c>
      <c r="B230" s="13" t="s">
        <v>8</v>
      </c>
      <c r="C230" s="13" t="s">
        <v>24</v>
      </c>
      <c r="D230" s="14">
        <v>16.0</v>
      </c>
      <c r="E230" s="13" t="s">
        <v>22</v>
      </c>
      <c r="F230" s="13" t="s">
        <v>11</v>
      </c>
      <c r="G230" s="13" t="s">
        <v>28</v>
      </c>
      <c r="H230" s="13" t="s">
        <v>39</v>
      </c>
    </row>
    <row r="231" ht="22.5" customHeight="1">
      <c r="A231" s="97">
        <v>45736.0</v>
      </c>
      <c r="B231" s="13" t="s">
        <v>23</v>
      </c>
      <c r="C231" s="13" t="s">
        <v>9</v>
      </c>
      <c r="D231" s="14">
        <v>18.0</v>
      </c>
      <c r="E231" s="13" t="s">
        <v>10</v>
      </c>
      <c r="F231" s="13" t="s">
        <v>15</v>
      </c>
      <c r="G231" s="13" t="s">
        <v>28</v>
      </c>
      <c r="H231" s="13" t="s">
        <v>33</v>
      </c>
    </row>
    <row r="232" ht="22.5" customHeight="1">
      <c r="A232" s="97">
        <v>45738.0</v>
      </c>
      <c r="B232" s="13" t="s">
        <v>17</v>
      </c>
      <c r="C232" s="13" t="s">
        <v>9</v>
      </c>
      <c r="D232" s="14">
        <v>9.0</v>
      </c>
      <c r="E232" s="13" t="s">
        <v>10</v>
      </c>
      <c r="F232" s="13" t="s">
        <v>11</v>
      </c>
      <c r="G232" s="13" t="s">
        <v>28</v>
      </c>
      <c r="H232" s="13" t="s">
        <v>40</v>
      </c>
    </row>
    <row r="233" ht="22.5" customHeight="1">
      <c r="A233" s="97">
        <v>45740.0</v>
      </c>
      <c r="B233" s="13" t="s">
        <v>14</v>
      </c>
      <c r="C233" s="13" t="s">
        <v>9</v>
      </c>
      <c r="D233" s="14">
        <v>21.0</v>
      </c>
      <c r="E233" s="13" t="s">
        <v>10</v>
      </c>
      <c r="F233" s="13" t="s">
        <v>11</v>
      </c>
      <c r="G233" s="13" t="s">
        <v>28</v>
      </c>
      <c r="H233" s="13" t="s">
        <v>39</v>
      </c>
    </row>
    <row r="234" ht="22.5" customHeight="1">
      <c r="A234" s="97">
        <v>45743.0</v>
      </c>
      <c r="B234" s="13" t="s">
        <v>8</v>
      </c>
      <c r="C234" s="13" t="s">
        <v>9</v>
      </c>
      <c r="D234" s="14">
        <v>14.0</v>
      </c>
      <c r="E234" s="13" t="s">
        <v>10</v>
      </c>
      <c r="F234" s="13" t="s">
        <v>15</v>
      </c>
      <c r="G234" s="13" t="s">
        <v>28</v>
      </c>
      <c r="H234" s="13" t="s">
        <v>33</v>
      </c>
    </row>
    <row r="235" ht="22.5" customHeight="1">
      <c r="A235" s="97">
        <v>45745.0</v>
      </c>
      <c r="B235" s="13" t="s">
        <v>19</v>
      </c>
      <c r="C235" s="13" t="s">
        <v>9</v>
      </c>
      <c r="D235" s="14">
        <v>7.0</v>
      </c>
      <c r="E235" s="13" t="s">
        <v>10</v>
      </c>
      <c r="F235" s="13" t="s">
        <v>11</v>
      </c>
      <c r="G235" s="13" t="s">
        <v>28</v>
      </c>
      <c r="H235" s="13" t="s">
        <v>40</v>
      </c>
    </row>
    <row r="236" ht="22.5" customHeight="1">
      <c r="A236" s="97">
        <v>45747.0</v>
      </c>
      <c r="B236" s="13" t="s">
        <v>8</v>
      </c>
      <c r="C236" s="13" t="s">
        <v>9</v>
      </c>
      <c r="D236" s="14">
        <v>14.0</v>
      </c>
      <c r="E236" s="13" t="s">
        <v>10</v>
      </c>
      <c r="F236" s="13" t="s">
        <v>11</v>
      </c>
      <c r="G236" s="13" t="s">
        <v>28</v>
      </c>
      <c r="H236" s="13" t="s">
        <v>39</v>
      </c>
    </row>
    <row r="237" ht="22.5" customHeight="1">
      <c r="A237" s="97">
        <v>45750.0</v>
      </c>
      <c r="B237" s="13" t="s">
        <v>17</v>
      </c>
      <c r="C237" s="13" t="s">
        <v>24</v>
      </c>
      <c r="D237" s="14">
        <v>10.0</v>
      </c>
      <c r="E237" s="13" t="s">
        <v>10</v>
      </c>
      <c r="F237" s="13" t="s">
        <v>15</v>
      </c>
      <c r="G237" s="13" t="s">
        <v>29</v>
      </c>
      <c r="H237" s="13" t="s">
        <v>33</v>
      </c>
    </row>
    <row r="238" ht="22.5" customHeight="1">
      <c r="A238" s="97">
        <v>45752.0</v>
      </c>
      <c r="B238" s="13" t="s">
        <v>14</v>
      </c>
      <c r="C238" s="13" t="s">
        <v>9</v>
      </c>
      <c r="D238" s="14">
        <v>22.0</v>
      </c>
      <c r="E238" s="13" t="s">
        <v>10</v>
      </c>
      <c r="F238" s="13" t="s">
        <v>11</v>
      </c>
      <c r="G238" s="13" t="s">
        <v>29</v>
      </c>
      <c r="H238" s="13" t="s">
        <v>40</v>
      </c>
    </row>
    <row r="239" ht="22.5" customHeight="1">
      <c r="A239" s="97">
        <v>45754.0</v>
      </c>
      <c r="B239" s="13" t="s">
        <v>8</v>
      </c>
      <c r="C239" s="13" t="s">
        <v>9</v>
      </c>
      <c r="D239" s="14">
        <v>14.0</v>
      </c>
      <c r="E239" s="13" t="s">
        <v>10</v>
      </c>
      <c r="F239" s="13" t="s">
        <v>11</v>
      </c>
      <c r="G239" s="13" t="s">
        <v>29</v>
      </c>
      <c r="H239" s="13" t="s">
        <v>39</v>
      </c>
    </row>
    <row r="240" ht="22.5" customHeight="1">
      <c r="A240" s="97">
        <v>45757.0</v>
      </c>
      <c r="B240" s="13" t="s">
        <v>8</v>
      </c>
      <c r="C240" s="13" t="s">
        <v>21</v>
      </c>
      <c r="D240" s="14">
        <v>15.0</v>
      </c>
      <c r="E240" s="13" t="s">
        <v>10</v>
      </c>
      <c r="F240" s="13" t="s">
        <v>15</v>
      </c>
      <c r="G240" s="13" t="s">
        <v>29</v>
      </c>
      <c r="H240" s="13" t="s">
        <v>33</v>
      </c>
    </row>
    <row r="241" ht="22.5" customHeight="1">
      <c r="A241" s="97">
        <v>45759.0</v>
      </c>
      <c r="B241" s="13" t="s">
        <v>19</v>
      </c>
      <c r="C241" s="13" t="s">
        <v>9</v>
      </c>
      <c r="D241" s="14">
        <v>7.0</v>
      </c>
      <c r="E241" s="13" t="s">
        <v>10</v>
      </c>
      <c r="F241" s="13" t="s">
        <v>11</v>
      </c>
      <c r="G241" s="13" t="s">
        <v>29</v>
      </c>
      <c r="H241" s="13" t="s">
        <v>40</v>
      </c>
    </row>
    <row r="242" ht="22.5" customHeight="1">
      <c r="A242" s="97">
        <v>45761.0</v>
      </c>
      <c r="B242" s="13" t="s">
        <v>17</v>
      </c>
      <c r="C242" s="13" t="s">
        <v>9</v>
      </c>
      <c r="D242" s="14">
        <v>12.0</v>
      </c>
      <c r="E242" s="13" t="s">
        <v>10</v>
      </c>
      <c r="F242" s="13" t="s">
        <v>11</v>
      </c>
      <c r="G242" s="13" t="s">
        <v>29</v>
      </c>
      <c r="H242" s="13" t="s">
        <v>39</v>
      </c>
    </row>
    <row r="243" ht="22.5" customHeight="1">
      <c r="A243" s="97">
        <v>45764.0</v>
      </c>
      <c r="B243" s="13" t="s">
        <v>23</v>
      </c>
      <c r="C243" s="13" t="s">
        <v>9</v>
      </c>
      <c r="D243" s="14">
        <v>20.0</v>
      </c>
      <c r="E243" s="13" t="s">
        <v>10</v>
      </c>
      <c r="F243" s="13" t="s">
        <v>15</v>
      </c>
      <c r="G243" s="13" t="s">
        <v>29</v>
      </c>
      <c r="H243" s="13" t="s">
        <v>33</v>
      </c>
    </row>
    <row r="244" ht="22.5" customHeight="1">
      <c r="A244" s="97">
        <v>45766.0</v>
      </c>
      <c r="B244" s="13" t="s">
        <v>8</v>
      </c>
      <c r="C244" s="13" t="s">
        <v>9</v>
      </c>
      <c r="D244" s="14">
        <v>14.0</v>
      </c>
      <c r="E244" s="13" t="s">
        <v>10</v>
      </c>
      <c r="F244" s="13" t="s">
        <v>11</v>
      </c>
      <c r="G244" s="13" t="s">
        <v>29</v>
      </c>
      <c r="H244" s="13" t="s">
        <v>40</v>
      </c>
    </row>
    <row r="245" ht="22.5" customHeight="1">
      <c r="A245" s="97">
        <v>45768.0</v>
      </c>
      <c r="B245" s="13" t="s">
        <v>14</v>
      </c>
      <c r="C245" s="13" t="s">
        <v>24</v>
      </c>
      <c r="D245" s="14">
        <v>24.0</v>
      </c>
      <c r="E245" s="13" t="s">
        <v>10</v>
      </c>
      <c r="F245" s="13" t="s">
        <v>11</v>
      </c>
      <c r="G245" s="13" t="s">
        <v>29</v>
      </c>
      <c r="H245" s="13" t="s">
        <v>39</v>
      </c>
    </row>
    <row r="246" ht="22.5" customHeight="1">
      <c r="A246" s="97">
        <v>45771.0</v>
      </c>
      <c r="B246" s="13" t="s">
        <v>8</v>
      </c>
      <c r="C246" s="13" t="s">
        <v>9</v>
      </c>
      <c r="D246" s="14">
        <v>14.0</v>
      </c>
      <c r="E246" s="13" t="s">
        <v>10</v>
      </c>
      <c r="F246" s="13" t="s">
        <v>15</v>
      </c>
      <c r="G246" s="13" t="s">
        <v>29</v>
      </c>
      <c r="H246" s="13" t="s">
        <v>33</v>
      </c>
    </row>
    <row r="247" ht="22.5" customHeight="1">
      <c r="A247" s="97">
        <v>45773.0</v>
      </c>
      <c r="B247" s="13" t="s">
        <v>19</v>
      </c>
      <c r="C247" s="13" t="s">
        <v>9</v>
      </c>
      <c r="D247" s="14">
        <v>7.0</v>
      </c>
      <c r="E247" s="13" t="s">
        <v>10</v>
      </c>
      <c r="F247" s="13" t="s">
        <v>11</v>
      </c>
      <c r="G247" s="13" t="s">
        <v>29</v>
      </c>
      <c r="H247" s="13" t="s">
        <v>40</v>
      </c>
    </row>
    <row r="248" ht="22.5" customHeight="1">
      <c r="A248" s="97">
        <v>45775.0</v>
      </c>
      <c r="B248" s="13" t="s">
        <v>17</v>
      </c>
      <c r="C248" s="13" t="s">
        <v>9</v>
      </c>
      <c r="D248" s="14">
        <v>11.0</v>
      </c>
      <c r="E248" s="13" t="s">
        <v>10</v>
      </c>
      <c r="F248" s="13" t="s">
        <v>11</v>
      </c>
      <c r="G248" s="13" t="s">
        <v>29</v>
      </c>
      <c r="H248" s="13" t="s">
        <v>39</v>
      </c>
    </row>
    <row r="249" ht="22.5" customHeight="1">
      <c r="A249" s="97">
        <v>45778.0</v>
      </c>
      <c r="B249" s="13" t="s">
        <v>26</v>
      </c>
      <c r="C249" s="13" t="s">
        <v>9</v>
      </c>
      <c r="D249" s="14">
        <v>26.0</v>
      </c>
      <c r="E249" s="13" t="s">
        <v>22</v>
      </c>
      <c r="F249" s="13" t="s">
        <v>15</v>
      </c>
      <c r="G249" s="13" t="s">
        <v>30</v>
      </c>
      <c r="H249" s="13" t="s">
        <v>33</v>
      </c>
    </row>
    <row r="250" ht="22.5" customHeight="1">
      <c r="A250" s="97">
        <v>45780.0</v>
      </c>
      <c r="B250" s="13" t="s">
        <v>8</v>
      </c>
      <c r="C250" s="13" t="s">
        <v>9</v>
      </c>
      <c r="D250" s="14">
        <v>14.0</v>
      </c>
      <c r="E250" s="13" t="s">
        <v>10</v>
      </c>
      <c r="F250" s="13" t="s">
        <v>11</v>
      </c>
      <c r="G250" s="13" t="s">
        <v>30</v>
      </c>
      <c r="H250" s="13" t="s">
        <v>40</v>
      </c>
    </row>
    <row r="251" ht="22.5" customHeight="1">
      <c r="A251" s="97">
        <v>45782.0</v>
      </c>
      <c r="B251" s="13" t="s">
        <v>14</v>
      </c>
      <c r="C251" s="13" t="s">
        <v>9</v>
      </c>
      <c r="D251" s="14">
        <v>21.0</v>
      </c>
      <c r="E251" s="13" t="s">
        <v>10</v>
      </c>
      <c r="F251" s="13" t="s">
        <v>11</v>
      </c>
      <c r="G251" s="13" t="s">
        <v>30</v>
      </c>
      <c r="H251" s="13" t="s">
        <v>39</v>
      </c>
    </row>
    <row r="252" ht="22.5" customHeight="1">
      <c r="A252" s="97">
        <v>45785.0</v>
      </c>
      <c r="B252" s="13" t="s">
        <v>17</v>
      </c>
      <c r="C252" s="13" t="s">
        <v>24</v>
      </c>
      <c r="D252" s="14">
        <v>10.0</v>
      </c>
      <c r="E252" s="13" t="s">
        <v>10</v>
      </c>
      <c r="F252" s="13" t="s">
        <v>15</v>
      </c>
      <c r="G252" s="13" t="s">
        <v>30</v>
      </c>
      <c r="H252" s="13" t="s">
        <v>33</v>
      </c>
    </row>
    <row r="253" ht="22.5" customHeight="1">
      <c r="A253" s="97">
        <v>45787.0</v>
      </c>
      <c r="B253" s="13" t="s">
        <v>8</v>
      </c>
      <c r="C253" s="13" t="s">
        <v>21</v>
      </c>
      <c r="D253" s="14">
        <v>14.0</v>
      </c>
      <c r="E253" s="13" t="s">
        <v>10</v>
      </c>
      <c r="F253" s="13" t="s">
        <v>11</v>
      </c>
      <c r="G253" s="13" t="s">
        <v>30</v>
      </c>
      <c r="H253" s="13" t="s">
        <v>40</v>
      </c>
    </row>
    <row r="254" ht="22.5" customHeight="1">
      <c r="A254" s="97">
        <v>45789.0</v>
      </c>
      <c r="B254" s="13" t="s">
        <v>19</v>
      </c>
      <c r="C254" s="13" t="s">
        <v>9</v>
      </c>
      <c r="D254" s="14">
        <v>7.0</v>
      </c>
      <c r="E254" s="13" t="s">
        <v>10</v>
      </c>
      <c r="F254" s="13" t="s">
        <v>11</v>
      </c>
      <c r="G254" s="13" t="s">
        <v>30</v>
      </c>
      <c r="H254" s="13" t="s">
        <v>39</v>
      </c>
    </row>
    <row r="255" ht="22.5" customHeight="1">
      <c r="A255" s="97">
        <v>45792.0</v>
      </c>
      <c r="B255" s="13" t="s">
        <v>8</v>
      </c>
      <c r="C255" s="13" t="s">
        <v>9</v>
      </c>
      <c r="D255" s="14">
        <v>14.0</v>
      </c>
      <c r="E255" s="13" t="s">
        <v>10</v>
      </c>
      <c r="F255" s="13" t="s">
        <v>15</v>
      </c>
      <c r="G255" s="13" t="s">
        <v>30</v>
      </c>
      <c r="H255" s="13" t="s">
        <v>33</v>
      </c>
    </row>
    <row r="256" ht="22.5" customHeight="1">
      <c r="A256" s="97">
        <v>45794.0</v>
      </c>
      <c r="B256" s="13" t="s">
        <v>23</v>
      </c>
      <c r="C256" s="13" t="s">
        <v>9</v>
      </c>
      <c r="D256" s="14">
        <v>19.0</v>
      </c>
      <c r="E256" s="13" t="s">
        <v>10</v>
      </c>
      <c r="F256" s="13" t="s">
        <v>11</v>
      </c>
      <c r="G256" s="13" t="s">
        <v>30</v>
      </c>
      <c r="H256" s="13" t="s">
        <v>40</v>
      </c>
    </row>
    <row r="257" ht="22.5" customHeight="1">
      <c r="A257" s="97">
        <v>45796.0</v>
      </c>
      <c r="B257" s="13" t="s">
        <v>17</v>
      </c>
      <c r="C257" s="13" t="s">
        <v>9</v>
      </c>
      <c r="D257" s="14">
        <v>9.0</v>
      </c>
      <c r="E257" s="13" t="s">
        <v>10</v>
      </c>
      <c r="F257" s="13" t="s">
        <v>11</v>
      </c>
      <c r="G257" s="13" t="s">
        <v>30</v>
      </c>
      <c r="H257" s="13" t="s">
        <v>39</v>
      </c>
    </row>
    <row r="258" ht="22.5" customHeight="1">
      <c r="A258" s="97">
        <v>45799.0</v>
      </c>
      <c r="B258" s="13" t="s">
        <v>14</v>
      </c>
      <c r="C258" s="13" t="s">
        <v>9</v>
      </c>
      <c r="D258" s="14">
        <v>23.0</v>
      </c>
      <c r="E258" s="13" t="s">
        <v>10</v>
      </c>
      <c r="F258" s="13" t="s">
        <v>15</v>
      </c>
      <c r="G258" s="13" t="s">
        <v>30</v>
      </c>
      <c r="H258" s="13" t="s">
        <v>33</v>
      </c>
    </row>
    <row r="259" ht="22.5" customHeight="1">
      <c r="A259" s="97">
        <v>45801.0</v>
      </c>
      <c r="B259" s="13" t="s">
        <v>8</v>
      </c>
      <c r="C259" s="13" t="s">
        <v>9</v>
      </c>
      <c r="D259" s="14">
        <v>14.0</v>
      </c>
      <c r="E259" s="13" t="s">
        <v>10</v>
      </c>
      <c r="F259" s="13" t="s">
        <v>11</v>
      </c>
      <c r="G259" s="13" t="s">
        <v>30</v>
      </c>
      <c r="H259" s="13" t="s">
        <v>40</v>
      </c>
    </row>
    <row r="260" ht="22.5" customHeight="1">
      <c r="A260" s="97">
        <v>45803.0</v>
      </c>
      <c r="B260" s="13" t="s">
        <v>8</v>
      </c>
      <c r="C260" s="13" t="s">
        <v>24</v>
      </c>
      <c r="D260" s="14">
        <v>15.0</v>
      </c>
      <c r="E260" s="13" t="s">
        <v>10</v>
      </c>
      <c r="F260" s="13" t="s">
        <v>11</v>
      </c>
      <c r="G260" s="13" t="s">
        <v>30</v>
      </c>
      <c r="H260" s="13" t="s">
        <v>39</v>
      </c>
    </row>
    <row r="261" ht="22.5" customHeight="1">
      <c r="A261" s="97">
        <v>45806.0</v>
      </c>
      <c r="B261" s="13" t="s">
        <v>19</v>
      </c>
      <c r="C261" s="13" t="s">
        <v>9</v>
      </c>
      <c r="D261" s="14">
        <v>7.0</v>
      </c>
      <c r="E261" s="13" t="s">
        <v>10</v>
      </c>
      <c r="F261" s="13" t="s">
        <v>15</v>
      </c>
      <c r="G261" s="13" t="s">
        <v>30</v>
      </c>
      <c r="H261" s="13" t="s">
        <v>33</v>
      </c>
    </row>
    <row r="262" ht="22.5" customHeight="1">
      <c r="A262" s="97">
        <v>45808.0</v>
      </c>
      <c r="B262" s="13" t="s">
        <v>17</v>
      </c>
      <c r="C262" s="13" t="s">
        <v>9</v>
      </c>
      <c r="D262" s="14">
        <v>10.0</v>
      </c>
      <c r="E262" s="13" t="s">
        <v>10</v>
      </c>
      <c r="F262" s="13" t="s">
        <v>11</v>
      </c>
      <c r="G262" s="13" t="s">
        <v>30</v>
      </c>
      <c r="H262" s="13" t="s">
        <v>40</v>
      </c>
    </row>
  </sheetData>
  <dataValidations>
    <dataValidation type="custom" allowBlank="1" showDropDown="1" sqref="A2:A262">
      <formula1>OR(NOT(ISERROR(DATEVALUE(A2))), AND(ISNUMBER(A2), LEFT(CELL("format", A2))="D"))</formula1>
    </dataValidation>
    <dataValidation type="custom" allowBlank="1" showDropDown="1" sqref="BG5:BG10 BG22:BG29 V48:W50">
      <formula1>AND(ISNUMBER(V5),(NOT(OR(NOT(ISERROR(DATEVALUE(V5))), AND(ISNUMBER(V5), LEFT(CELL("format", V5))="D")))))</formula1>
    </dataValidation>
    <dataValidation allowBlank="1" showDropDown="1" sqref="BD5:BD10"/>
  </dataValidations>
  <drawing r:id="rId12"/>
  <tableParts count="5">
    <tablePart r:id="rId18"/>
    <tablePart r:id="rId19"/>
    <tablePart r:id="rId20"/>
    <tablePart r:id="rId21"/>
    <tablePart r:id="rId2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F8F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9.63"/>
    <col customWidth="1" min="3" max="3" width="9.5"/>
    <col customWidth="1" min="4" max="4" width="12.25"/>
    <col customWidth="1" min="5" max="5" width="10.63"/>
    <col customWidth="1" min="6" max="6" width="13.0"/>
    <col customWidth="1" min="7" max="7" width="11.63"/>
    <col customWidth="1" min="8" max="8" width="8.25"/>
    <col customWidth="1" min="24" max="24" width="19.13"/>
  </cols>
  <sheetData>
    <row r="1" ht="22.5" customHeight="1">
      <c r="A1" s="11" t="s">
        <v>0</v>
      </c>
      <c r="B1" s="11" t="s">
        <v>2</v>
      </c>
      <c r="C1" s="11" t="s">
        <v>3</v>
      </c>
      <c r="D1" s="11" t="s">
        <v>1</v>
      </c>
      <c r="E1" s="11" t="s">
        <v>5</v>
      </c>
      <c r="F1" s="11" t="s">
        <v>4</v>
      </c>
      <c r="G1" s="11" t="s">
        <v>7</v>
      </c>
      <c r="H1" s="11" t="s">
        <v>6</v>
      </c>
    </row>
    <row r="2" ht="22.5" customHeight="1">
      <c r="A2" s="12">
        <v>45683.0</v>
      </c>
      <c r="B2" s="13" t="s">
        <v>9</v>
      </c>
      <c r="C2" s="14">
        <v>7.0</v>
      </c>
      <c r="D2" s="13" t="s">
        <v>19</v>
      </c>
      <c r="E2" s="13" t="s">
        <v>15</v>
      </c>
      <c r="F2" s="13" t="s">
        <v>10</v>
      </c>
      <c r="G2" s="53" t="s">
        <v>174</v>
      </c>
      <c r="H2" s="13" t="s">
        <v>12</v>
      </c>
    </row>
    <row r="3" ht="22.5" customHeight="1">
      <c r="A3" s="12">
        <v>45697.0</v>
      </c>
      <c r="B3" s="13" t="s">
        <v>9</v>
      </c>
      <c r="C3" s="14">
        <v>7.0</v>
      </c>
      <c r="D3" s="13" t="s">
        <v>19</v>
      </c>
      <c r="E3" s="13" t="s">
        <v>11</v>
      </c>
      <c r="F3" s="13" t="s">
        <v>10</v>
      </c>
      <c r="G3" s="53" t="s">
        <v>174</v>
      </c>
      <c r="H3" s="13" t="s">
        <v>27</v>
      </c>
      <c r="I3" s="4"/>
    </row>
    <row r="4" ht="22.5" customHeight="1">
      <c r="A4" s="12">
        <v>45725.0</v>
      </c>
      <c r="B4" s="13" t="s">
        <v>9</v>
      </c>
      <c r="C4" s="14">
        <v>7.0</v>
      </c>
      <c r="D4" s="13" t="s">
        <v>19</v>
      </c>
      <c r="E4" s="13" t="s">
        <v>15</v>
      </c>
      <c r="F4" s="13" t="s">
        <v>10</v>
      </c>
      <c r="G4" s="53" t="s">
        <v>174</v>
      </c>
      <c r="H4" s="13" t="s">
        <v>28</v>
      </c>
    </row>
    <row r="5" ht="22.5" customHeight="1">
      <c r="A5" s="12">
        <v>45809.0</v>
      </c>
      <c r="B5" s="13" t="s">
        <v>9</v>
      </c>
      <c r="C5" s="14">
        <v>7.0</v>
      </c>
      <c r="D5" s="13" t="s">
        <v>19</v>
      </c>
      <c r="E5" s="13" t="s">
        <v>11</v>
      </c>
      <c r="F5" s="13" t="s">
        <v>10</v>
      </c>
      <c r="G5" s="53" t="s">
        <v>174</v>
      </c>
      <c r="H5" s="13" t="s">
        <v>31</v>
      </c>
    </row>
    <row r="6" ht="22.5" customHeight="1">
      <c r="A6" s="12">
        <v>45844.0</v>
      </c>
      <c r="B6" s="13" t="s">
        <v>9</v>
      </c>
      <c r="C6" s="14">
        <v>7.0</v>
      </c>
      <c r="D6" s="13" t="s">
        <v>19</v>
      </c>
      <c r="E6" s="13" t="s">
        <v>11</v>
      </c>
      <c r="F6" s="13" t="s">
        <v>10</v>
      </c>
      <c r="G6" s="53" t="s">
        <v>174</v>
      </c>
      <c r="H6" s="13" t="s">
        <v>32</v>
      </c>
      <c r="I6" s="5"/>
    </row>
    <row r="7" ht="22.5" customHeight="1">
      <c r="A7" s="12">
        <v>45872.0</v>
      </c>
      <c r="B7" s="13" t="s">
        <v>9</v>
      </c>
      <c r="C7" s="14">
        <v>7.0</v>
      </c>
      <c r="D7" s="13" t="s">
        <v>19</v>
      </c>
      <c r="E7" s="13" t="s">
        <v>11</v>
      </c>
      <c r="F7" s="13" t="s">
        <v>10</v>
      </c>
      <c r="G7" s="53" t="s">
        <v>174</v>
      </c>
      <c r="H7" s="13" t="s">
        <v>34</v>
      </c>
      <c r="I7" s="6"/>
      <c r="J7" s="129" t="s">
        <v>66</v>
      </c>
      <c r="K7" s="18"/>
      <c r="L7" s="18"/>
      <c r="M7" s="18"/>
      <c r="N7" s="41" t="s">
        <v>175</v>
      </c>
    </row>
    <row r="8" ht="22.5" customHeight="1">
      <c r="A8" s="12">
        <v>45935.0</v>
      </c>
      <c r="B8" s="13" t="s">
        <v>9</v>
      </c>
      <c r="C8" s="14">
        <v>7.0</v>
      </c>
      <c r="D8" s="13" t="s">
        <v>19</v>
      </c>
      <c r="E8" s="13" t="s">
        <v>11</v>
      </c>
      <c r="F8" s="13" t="s">
        <v>10</v>
      </c>
      <c r="G8" s="53" t="s">
        <v>174</v>
      </c>
      <c r="H8" s="13" t="s">
        <v>36</v>
      </c>
    </row>
    <row r="9" ht="22.5" customHeight="1">
      <c r="A9" s="12">
        <v>45949.0</v>
      </c>
      <c r="B9" s="13" t="s">
        <v>9</v>
      </c>
      <c r="C9" s="14">
        <v>7.0</v>
      </c>
      <c r="D9" s="13" t="s">
        <v>19</v>
      </c>
      <c r="E9" s="13" t="s">
        <v>11</v>
      </c>
      <c r="F9" s="13" t="s">
        <v>10</v>
      </c>
      <c r="G9" s="53" t="s">
        <v>174</v>
      </c>
      <c r="H9" s="13" t="s">
        <v>36</v>
      </c>
      <c r="J9" s="129" t="s">
        <v>72</v>
      </c>
      <c r="K9" s="18"/>
      <c r="L9" s="18"/>
      <c r="M9" s="18"/>
      <c r="N9" s="45" t="s">
        <v>176</v>
      </c>
    </row>
    <row r="10" ht="22.5" customHeight="1">
      <c r="A10" s="12">
        <v>45746.0</v>
      </c>
      <c r="B10" s="13" t="s">
        <v>9</v>
      </c>
      <c r="C10" s="14">
        <v>24.0</v>
      </c>
      <c r="D10" s="13" t="s">
        <v>26</v>
      </c>
      <c r="E10" s="13" t="s">
        <v>11</v>
      </c>
      <c r="F10" s="13" t="s">
        <v>10</v>
      </c>
      <c r="G10" s="53" t="s">
        <v>174</v>
      </c>
      <c r="H10" s="13" t="s">
        <v>28</v>
      </c>
    </row>
    <row r="11" ht="22.5" customHeight="1">
      <c r="A11" s="12">
        <v>45802.0</v>
      </c>
      <c r="B11" s="13" t="s">
        <v>9</v>
      </c>
      <c r="C11" s="14">
        <v>25.0</v>
      </c>
      <c r="D11" s="13" t="s">
        <v>26</v>
      </c>
      <c r="E11" s="13" t="s">
        <v>15</v>
      </c>
      <c r="F11" s="13" t="s">
        <v>22</v>
      </c>
      <c r="G11" s="53" t="s">
        <v>174</v>
      </c>
      <c r="H11" s="13" t="s">
        <v>30</v>
      </c>
      <c r="J11" s="54" t="s">
        <v>1</v>
      </c>
      <c r="K11" s="54" t="s">
        <v>177</v>
      </c>
    </row>
    <row r="12" ht="22.5" customHeight="1">
      <c r="A12" s="12">
        <v>45739.0</v>
      </c>
      <c r="B12" s="13" t="s">
        <v>9</v>
      </c>
      <c r="C12" s="14">
        <v>21.0</v>
      </c>
      <c r="D12" s="13" t="s">
        <v>14</v>
      </c>
      <c r="E12" s="13" t="s">
        <v>15</v>
      </c>
      <c r="F12" s="13" t="s">
        <v>10</v>
      </c>
      <c r="G12" s="53" t="s">
        <v>174</v>
      </c>
      <c r="H12" s="13" t="s">
        <v>28</v>
      </c>
      <c r="J12" s="54"/>
      <c r="K12" s="54" t="e">
        <v>#NUM!</v>
      </c>
    </row>
    <row r="13" ht="22.5" customHeight="1">
      <c r="A13" s="12">
        <v>45753.0</v>
      </c>
      <c r="B13" s="13" t="s">
        <v>9</v>
      </c>
      <c r="C13" s="14">
        <v>20.0</v>
      </c>
      <c r="D13" s="13" t="s">
        <v>14</v>
      </c>
      <c r="E13" s="13" t="s">
        <v>11</v>
      </c>
      <c r="F13" s="13" t="s">
        <v>10</v>
      </c>
      <c r="G13" s="53" t="s">
        <v>174</v>
      </c>
      <c r="H13" s="13" t="s">
        <v>29</v>
      </c>
      <c r="J13" s="42" t="s">
        <v>19</v>
      </c>
      <c r="K13" s="54">
        <v>7.0</v>
      </c>
    </row>
    <row r="14" ht="22.5" customHeight="1">
      <c r="A14" s="12">
        <v>45767.0</v>
      </c>
      <c r="B14" s="13" t="s">
        <v>9</v>
      </c>
      <c r="C14" s="14">
        <v>23.0</v>
      </c>
      <c r="D14" s="13" t="s">
        <v>14</v>
      </c>
      <c r="E14" s="13" t="s">
        <v>15</v>
      </c>
      <c r="F14" s="13" t="s">
        <v>10</v>
      </c>
      <c r="G14" s="53" t="s">
        <v>174</v>
      </c>
      <c r="H14" s="13" t="s">
        <v>29</v>
      </c>
      <c r="J14" s="54" t="s">
        <v>26</v>
      </c>
      <c r="K14" s="54">
        <v>25.0</v>
      </c>
    </row>
    <row r="15" ht="22.5" customHeight="1">
      <c r="A15" s="12">
        <v>45970.0</v>
      </c>
      <c r="B15" s="13" t="s">
        <v>9</v>
      </c>
      <c r="C15" s="14">
        <v>22.0</v>
      </c>
      <c r="D15" s="13" t="s">
        <v>14</v>
      </c>
      <c r="E15" s="13" t="s">
        <v>11</v>
      </c>
      <c r="F15" s="13" t="s">
        <v>10</v>
      </c>
      <c r="G15" s="53" t="s">
        <v>174</v>
      </c>
      <c r="H15" s="13" t="s">
        <v>37</v>
      </c>
      <c r="J15" s="54" t="s">
        <v>14</v>
      </c>
      <c r="K15" s="54">
        <v>22.0</v>
      </c>
    </row>
    <row r="16" ht="22.5" customHeight="1">
      <c r="A16" s="12">
        <v>45662.0</v>
      </c>
      <c r="B16" s="13" t="s">
        <v>9</v>
      </c>
      <c r="C16" s="14">
        <v>14.0</v>
      </c>
      <c r="D16" s="13" t="s">
        <v>8</v>
      </c>
      <c r="E16" s="13" t="s">
        <v>11</v>
      </c>
      <c r="F16" s="13" t="s">
        <v>10</v>
      </c>
      <c r="G16" s="53" t="s">
        <v>174</v>
      </c>
      <c r="H16" s="13" t="s">
        <v>12</v>
      </c>
      <c r="I16" s="6"/>
      <c r="J16" s="54" t="s">
        <v>8</v>
      </c>
      <c r="K16" s="54">
        <v>14.0</v>
      </c>
    </row>
    <row r="17" ht="22.5" customHeight="1">
      <c r="A17" s="12">
        <v>45669.0</v>
      </c>
      <c r="B17" s="13" t="s">
        <v>21</v>
      </c>
      <c r="C17" s="14">
        <v>15.0</v>
      </c>
      <c r="D17" s="13" t="s">
        <v>8</v>
      </c>
      <c r="E17" s="13" t="s">
        <v>15</v>
      </c>
      <c r="F17" s="13" t="s">
        <v>22</v>
      </c>
      <c r="G17" s="53" t="s">
        <v>174</v>
      </c>
      <c r="H17" s="13" t="s">
        <v>12</v>
      </c>
      <c r="I17" s="6"/>
      <c r="J17" s="54" t="s">
        <v>17</v>
      </c>
      <c r="K17" s="54">
        <v>10.0</v>
      </c>
    </row>
    <row r="18" ht="22.5" customHeight="1">
      <c r="A18" s="12">
        <v>45690.0</v>
      </c>
      <c r="B18" s="13" t="s">
        <v>9</v>
      </c>
      <c r="C18" s="14">
        <v>14.0</v>
      </c>
      <c r="D18" s="13" t="s">
        <v>8</v>
      </c>
      <c r="E18" s="13" t="s">
        <v>11</v>
      </c>
      <c r="F18" s="13" t="s">
        <v>10</v>
      </c>
      <c r="G18" s="53" t="s">
        <v>174</v>
      </c>
      <c r="H18" s="13" t="s">
        <v>27</v>
      </c>
      <c r="J18" s="54" t="s">
        <v>23</v>
      </c>
      <c r="K18" s="54">
        <v>19.0</v>
      </c>
    </row>
    <row r="19" ht="22.5" customHeight="1">
      <c r="A19" s="12">
        <v>45711.0</v>
      </c>
      <c r="B19" s="13" t="s">
        <v>24</v>
      </c>
      <c r="C19" s="14">
        <v>14.0</v>
      </c>
      <c r="D19" s="13" t="s">
        <v>8</v>
      </c>
      <c r="E19" s="13" t="s">
        <v>11</v>
      </c>
      <c r="F19" s="13" t="s">
        <v>10</v>
      </c>
      <c r="G19" s="53" t="s">
        <v>174</v>
      </c>
      <c r="H19" s="13" t="s">
        <v>27</v>
      </c>
      <c r="J19" s="54" t="s">
        <v>25</v>
      </c>
      <c r="K19" s="54">
        <v>30.0</v>
      </c>
    </row>
    <row r="20" ht="22.5" customHeight="1">
      <c r="A20" s="12">
        <v>45732.0</v>
      </c>
      <c r="B20" s="13" t="s">
        <v>9</v>
      </c>
      <c r="C20" s="14">
        <v>14.0</v>
      </c>
      <c r="D20" s="13" t="s">
        <v>8</v>
      </c>
      <c r="E20" s="13" t="s">
        <v>11</v>
      </c>
      <c r="F20" s="13" t="s">
        <v>10</v>
      </c>
      <c r="G20" s="53" t="s">
        <v>174</v>
      </c>
      <c r="H20" s="13" t="s">
        <v>28</v>
      </c>
      <c r="J20" s="54" t="s">
        <v>88</v>
      </c>
      <c r="K20" s="54">
        <v>14.0</v>
      </c>
    </row>
    <row r="21" ht="22.5" customHeight="1">
      <c r="A21" s="12">
        <v>45760.0</v>
      </c>
      <c r="B21" s="13" t="s">
        <v>9</v>
      </c>
      <c r="C21" s="14">
        <v>16.0</v>
      </c>
      <c r="D21" s="13" t="s">
        <v>8</v>
      </c>
      <c r="E21" s="13" t="s">
        <v>11</v>
      </c>
      <c r="F21" s="13" t="s">
        <v>22</v>
      </c>
      <c r="G21" s="53" t="s">
        <v>174</v>
      </c>
      <c r="H21" s="13" t="s">
        <v>29</v>
      </c>
      <c r="I21" s="7"/>
    </row>
    <row r="22" ht="22.5" customHeight="1">
      <c r="A22" s="12">
        <v>45774.0</v>
      </c>
      <c r="B22" s="13" t="s">
        <v>9</v>
      </c>
      <c r="C22" s="14">
        <v>14.0</v>
      </c>
      <c r="D22" s="13" t="s">
        <v>8</v>
      </c>
      <c r="E22" s="13" t="s">
        <v>11</v>
      </c>
      <c r="F22" s="13" t="s">
        <v>10</v>
      </c>
      <c r="G22" s="53" t="s">
        <v>174</v>
      </c>
      <c r="H22" s="13" t="s">
        <v>29</v>
      </c>
    </row>
    <row r="23" ht="22.5" customHeight="1">
      <c r="A23" s="12">
        <v>45781.0</v>
      </c>
      <c r="B23" s="13" t="s">
        <v>9</v>
      </c>
      <c r="C23" s="14">
        <v>14.0</v>
      </c>
      <c r="D23" s="13" t="s">
        <v>8</v>
      </c>
      <c r="E23" s="13" t="s">
        <v>11</v>
      </c>
      <c r="F23" s="13" t="s">
        <v>10</v>
      </c>
      <c r="G23" s="53" t="s">
        <v>174</v>
      </c>
      <c r="H23" s="13" t="s">
        <v>30</v>
      </c>
      <c r="J23" s="5"/>
    </row>
    <row r="24" ht="22.5" customHeight="1">
      <c r="A24" s="12">
        <v>45795.0</v>
      </c>
      <c r="B24" s="13" t="s">
        <v>9</v>
      </c>
      <c r="C24" s="14">
        <v>14.0</v>
      </c>
      <c r="D24" s="13" t="s">
        <v>8</v>
      </c>
      <c r="E24" s="13" t="s">
        <v>11</v>
      </c>
      <c r="F24" s="13" t="s">
        <v>10</v>
      </c>
      <c r="G24" s="53" t="s">
        <v>174</v>
      </c>
      <c r="H24" s="13" t="s">
        <v>30</v>
      </c>
    </row>
    <row r="25" ht="22.5" customHeight="1">
      <c r="A25" s="12">
        <v>45816.0</v>
      </c>
      <c r="B25" s="13" t="s">
        <v>9</v>
      </c>
      <c r="C25" s="14">
        <v>14.0</v>
      </c>
      <c r="D25" s="13" t="s">
        <v>8</v>
      </c>
      <c r="E25" s="13" t="s">
        <v>11</v>
      </c>
      <c r="F25" s="13" t="s">
        <v>10</v>
      </c>
      <c r="G25" s="53" t="s">
        <v>174</v>
      </c>
      <c r="H25" s="13" t="s">
        <v>31</v>
      </c>
      <c r="J25" s="47"/>
    </row>
    <row r="26" ht="22.5" customHeight="1">
      <c r="A26" s="12">
        <v>45830.0</v>
      </c>
      <c r="B26" s="13" t="s">
        <v>9</v>
      </c>
      <c r="C26" s="14">
        <v>14.0</v>
      </c>
      <c r="D26" s="13" t="s">
        <v>8</v>
      </c>
      <c r="E26" s="13" t="s">
        <v>11</v>
      </c>
      <c r="F26" s="13" t="s">
        <v>10</v>
      </c>
      <c r="G26" s="53" t="s">
        <v>174</v>
      </c>
      <c r="H26" s="13" t="s">
        <v>31</v>
      </c>
      <c r="W26" s="54" t="s">
        <v>7</v>
      </c>
      <c r="Y26" s="54" t="s">
        <v>15</v>
      </c>
      <c r="Z26" s="54" t="s">
        <v>11</v>
      </c>
    </row>
    <row r="27" ht="22.5" customHeight="1">
      <c r="A27" s="12">
        <v>45851.0</v>
      </c>
      <c r="B27" s="13" t="s">
        <v>9</v>
      </c>
      <c r="C27" s="14">
        <v>21.0</v>
      </c>
      <c r="D27" s="13" t="s">
        <v>8</v>
      </c>
      <c r="E27" s="13" t="s">
        <v>11</v>
      </c>
      <c r="F27" s="13" t="s">
        <v>10</v>
      </c>
      <c r="G27" s="53" t="s">
        <v>174</v>
      </c>
      <c r="H27" s="13" t="s">
        <v>32</v>
      </c>
      <c r="O27" s="133"/>
      <c r="W27" s="130"/>
      <c r="X27" s="131"/>
      <c r="Y27" s="132"/>
      <c r="Z27" s="133"/>
    </row>
    <row r="28" ht="22.5" customHeight="1">
      <c r="A28" s="12">
        <v>45858.0</v>
      </c>
      <c r="B28" s="13" t="s">
        <v>21</v>
      </c>
      <c r="C28" s="14">
        <v>14.0</v>
      </c>
      <c r="D28" s="13" t="s">
        <v>8</v>
      </c>
      <c r="E28" s="13" t="s">
        <v>11</v>
      </c>
      <c r="F28" s="13" t="s">
        <v>10</v>
      </c>
      <c r="G28" s="53" t="s">
        <v>174</v>
      </c>
      <c r="H28" s="13" t="s">
        <v>32</v>
      </c>
    </row>
    <row r="29" ht="22.5" customHeight="1">
      <c r="A29" s="12">
        <v>45879.0</v>
      </c>
      <c r="B29" s="13" t="s">
        <v>9</v>
      </c>
      <c r="C29" s="14">
        <v>21.0</v>
      </c>
      <c r="D29" s="13" t="s">
        <v>8</v>
      </c>
      <c r="E29" s="13" t="s">
        <v>11</v>
      </c>
      <c r="F29" s="13" t="s">
        <v>10</v>
      </c>
      <c r="G29" s="53" t="s">
        <v>174</v>
      </c>
      <c r="H29" s="13" t="s">
        <v>34</v>
      </c>
      <c r="X29" s="94" t="s">
        <v>179</v>
      </c>
      <c r="Y29" s="94" t="s">
        <v>15</v>
      </c>
      <c r="Z29" s="94" t="s">
        <v>11</v>
      </c>
    </row>
    <row r="30" ht="22.5" customHeight="1">
      <c r="A30" s="12">
        <v>45886.0</v>
      </c>
      <c r="B30" s="13" t="s">
        <v>9</v>
      </c>
      <c r="C30" s="14">
        <v>14.0</v>
      </c>
      <c r="D30" s="13" t="s">
        <v>8</v>
      </c>
      <c r="E30" s="13" t="s">
        <v>11</v>
      </c>
      <c r="F30" s="13" t="s">
        <v>10</v>
      </c>
      <c r="G30" s="53" t="s">
        <v>174</v>
      </c>
      <c r="H30" s="13" t="s">
        <v>34</v>
      </c>
      <c r="X30" s="33" t="s">
        <v>39</v>
      </c>
      <c r="Z30" s="134">
        <v>1.0</v>
      </c>
    </row>
    <row r="31" ht="22.5" customHeight="1">
      <c r="A31" s="12">
        <v>45893.0</v>
      </c>
      <c r="B31" s="13" t="s">
        <v>9</v>
      </c>
      <c r="C31" s="14">
        <v>21.0</v>
      </c>
      <c r="D31" s="13" t="s">
        <v>8</v>
      </c>
      <c r="E31" s="13" t="s">
        <v>11</v>
      </c>
      <c r="F31" s="13" t="s">
        <v>10</v>
      </c>
      <c r="G31" s="53" t="s">
        <v>174</v>
      </c>
      <c r="H31" s="13" t="s">
        <v>34</v>
      </c>
      <c r="X31" s="33" t="s">
        <v>16</v>
      </c>
      <c r="Y31" s="134">
        <v>0.46153846153846156</v>
      </c>
      <c r="Z31" s="134">
        <v>0.5384615384615384</v>
      </c>
    </row>
    <row r="32" ht="22.5" customHeight="1">
      <c r="A32" s="12">
        <v>45907.0</v>
      </c>
      <c r="B32" s="13" t="s">
        <v>21</v>
      </c>
      <c r="C32" s="14">
        <v>14.0</v>
      </c>
      <c r="D32" s="13" t="s">
        <v>8</v>
      </c>
      <c r="E32" s="13" t="s">
        <v>15</v>
      </c>
      <c r="F32" s="13" t="s">
        <v>10</v>
      </c>
      <c r="G32" s="53" t="s">
        <v>174</v>
      </c>
      <c r="H32" s="13" t="s">
        <v>35</v>
      </c>
      <c r="X32" s="33" t="s">
        <v>18</v>
      </c>
      <c r="Y32" s="134">
        <v>0.30952380952380953</v>
      </c>
      <c r="Z32" s="134">
        <v>0.6904761904761905</v>
      </c>
    </row>
    <row r="33" ht="22.5" customHeight="1">
      <c r="A33" s="12">
        <v>45914.0</v>
      </c>
      <c r="B33" s="13" t="s">
        <v>9</v>
      </c>
      <c r="C33" s="14">
        <v>16.0</v>
      </c>
      <c r="D33" s="13" t="s">
        <v>8</v>
      </c>
      <c r="E33" s="13" t="s">
        <v>11</v>
      </c>
      <c r="F33" s="13" t="s">
        <v>22</v>
      </c>
      <c r="G33" s="53" t="s">
        <v>174</v>
      </c>
      <c r="H33" s="13" t="s">
        <v>35</v>
      </c>
      <c r="I33" s="10"/>
      <c r="X33" s="32" t="s">
        <v>33</v>
      </c>
      <c r="Y33" s="134">
        <v>0.7</v>
      </c>
      <c r="Z33" s="134">
        <v>0.3</v>
      </c>
    </row>
    <row r="34" ht="22.5" customHeight="1">
      <c r="A34" s="12">
        <v>45921.0</v>
      </c>
      <c r="B34" s="13" t="s">
        <v>9</v>
      </c>
      <c r="C34" s="14">
        <v>14.0</v>
      </c>
      <c r="D34" s="13" t="s">
        <v>8</v>
      </c>
      <c r="E34" s="13" t="s">
        <v>15</v>
      </c>
      <c r="F34" s="13" t="s">
        <v>10</v>
      </c>
      <c r="G34" s="53" t="s">
        <v>174</v>
      </c>
      <c r="H34" s="13" t="s">
        <v>35</v>
      </c>
      <c r="X34" s="33" t="s">
        <v>20</v>
      </c>
      <c r="Y34" s="134">
        <v>0.3488372093023256</v>
      </c>
      <c r="Z34" s="134">
        <v>0.6511627906976745</v>
      </c>
    </row>
    <row r="35" ht="22.5" customHeight="1">
      <c r="A35" s="12">
        <v>45956.0</v>
      </c>
      <c r="B35" s="13" t="s">
        <v>9</v>
      </c>
      <c r="C35" s="14">
        <v>14.0</v>
      </c>
      <c r="D35" s="13" t="s">
        <v>8</v>
      </c>
      <c r="E35" s="13" t="s">
        <v>11</v>
      </c>
      <c r="F35" s="13" t="s">
        <v>10</v>
      </c>
      <c r="G35" s="53" t="s">
        <v>174</v>
      </c>
      <c r="H35" s="13" t="s">
        <v>36</v>
      </c>
      <c r="X35" s="33" t="s">
        <v>40</v>
      </c>
      <c r="Z35" s="134">
        <v>1.0</v>
      </c>
    </row>
    <row r="36" ht="22.5" customHeight="1">
      <c r="A36" s="12">
        <v>45963.0</v>
      </c>
      <c r="B36" s="13" t="s">
        <v>9</v>
      </c>
      <c r="C36" s="14">
        <v>14.0</v>
      </c>
      <c r="D36" s="13" t="s">
        <v>8</v>
      </c>
      <c r="E36" s="13" t="s">
        <v>15</v>
      </c>
      <c r="F36" s="13" t="s">
        <v>10</v>
      </c>
      <c r="G36" s="53" t="s">
        <v>174</v>
      </c>
      <c r="H36" s="13" t="s">
        <v>37</v>
      </c>
      <c r="K36" s="54" t="str">
        <f t="array" ref="K36">TREND(K26:O35)</f>
        <v>#NUM!</v>
      </c>
      <c r="X36" s="54" t="s">
        <v>174</v>
      </c>
      <c r="Y36" s="56">
        <v>0.28846153846153844</v>
      </c>
      <c r="Z36" s="56">
        <v>0.7115384615384616</v>
      </c>
    </row>
    <row r="37" ht="22.5" customHeight="1">
      <c r="A37" s="12">
        <v>45977.0</v>
      </c>
      <c r="B37" s="13" t="s">
        <v>9</v>
      </c>
      <c r="C37" s="14">
        <v>14.0</v>
      </c>
      <c r="D37" s="13" t="s">
        <v>8</v>
      </c>
      <c r="E37" s="13" t="s">
        <v>11</v>
      </c>
      <c r="F37" s="13" t="s">
        <v>10</v>
      </c>
      <c r="G37" s="53" t="s">
        <v>174</v>
      </c>
      <c r="H37" s="13" t="s">
        <v>37</v>
      </c>
    </row>
    <row r="38" ht="22.5" customHeight="1">
      <c r="A38" s="12">
        <v>46012.0</v>
      </c>
      <c r="B38" s="13" t="s">
        <v>9</v>
      </c>
      <c r="C38" s="14">
        <v>21.0</v>
      </c>
      <c r="D38" s="13" t="s">
        <v>8</v>
      </c>
      <c r="E38" s="13" t="s">
        <v>11</v>
      </c>
      <c r="F38" s="13" t="s">
        <v>10</v>
      </c>
      <c r="G38" s="53" t="s">
        <v>174</v>
      </c>
      <c r="H38" s="13" t="s">
        <v>38</v>
      </c>
    </row>
    <row r="39" ht="22.5" customHeight="1">
      <c r="A39" s="12">
        <v>46019.0</v>
      </c>
      <c r="B39" s="13" t="s">
        <v>24</v>
      </c>
      <c r="C39" s="14">
        <v>15.0</v>
      </c>
      <c r="D39" s="13" t="s">
        <v>8</v>
      </c>
      <c r="E39" s="13" t="s">
        <v>11</v>
      </c>
      <c r="F39" s="13" t="s">
        <v>10</v>
      </c>
      <c r="G39" s="53" t="s">
        <v>174</v>
      </c>
      <c r="H39" s="13" t="s">
        <v>38</v>
      </c>
      <c r="W39" s="45" t="s">
        <v>180</v>
      </c>
    </row>
    <row r="40" ht="22.5" customHeight="1">
      <c r="A40" s="12">
        <v>45676.0</v>
      </c>
      <c r="B40" s="13" t="s">
        <v>9</v>
      </c>
      <c r="C40" s="14">
        <v>8.0</v>
      </c>
      <c r="D40" s="13" t="s">
        <v>17</v>
      </c>
      <c r="E40" s="13" t="s">
        <v>11</v>
      </c>
      <c r="F40" s="13" t="s">
        <v>10</v>
      </c>
      <c r="G40" s="53" t="s">
        <v>174</v>
      </c>
      <c r="H40" s="13" t="s">
        <v>12</v>
      </c>
    </row>
    <row r="41" ht="22.5" customHeight="1">
      <c r="A41" s="12">
        <v>45718.0</v>
      </c>
      <c r="B41" s="13" t="s">
        <v>9</v>
      </c>
      <c r="C41" s="14">
        <v>9.0</v>
      </c>
      <c r="D41" s="13" t="s">
        <v>17</v>
      </c>
      <c r="E41" s="13" t="s">
        <v>11</v>
      </c>
      <c r="F41" s="13" t="s">
        <v>10</v>
      </c>
      <c r="G41" s="53" t="s">
        <v>174</v>
      </c>
      <c r="H41" s="13" t="s">
        <v>28</v>
      </c>
      <c r="W41" s="45" t="s">
        <v>181</v>
      </c>
    </row>
    <row r="42" ht="22.5" customHeight="1">
      <c r="A42" s="12">
        <v>45837.0</v>
      </c>
      <c r="B42" s="13" t="s">
        <v>9</v>
      </c>
      <c r="C42" s="14">
        <v>9.0</v>
      </c>
      <c r="D42" s="13" t="s">
        <v>17</v>
      </c>
      <c r="E42" s="13" t="s">
        <v>11</v>
      </c>
      <c r="F42" s="13" t="s">
        <v>10</v>
      </c>
      <c r="G42" s="53" t="s">
        <v>174</v>
      </c>
      <c r="H42" s="13" t="s">
        <v>31</v>
      </c>
    </row>
    <row r="43" ht="22.5" customHeight="1">
      <c r="A43" s="12">
        <v>45865.0</v>
      </c>
      <c r="B43" s="13" t="s">
        <v>9</v>
      </c>
      <c r="C43" s="14">
        <v>10.0</v>
      </c>
      <c r="D43" s="13" t="s">
        <v>17</v>
      </c>
      <c r="E43" s="13" t="s">
        <v>11</v>
      </c>
      <c r="F43" s="13" t="s">
        <v>10</v>
      </c>
      <c r="G43" s="53" t="s">
        <v>174</v>
      </c>
      <c r="H43" s="13" t="s">
        <v>32</v>
      </c>
    </row>
    <row r="44" ht="22.5" customHeight="1">
      <c r="A44" s="12">
        <v>45928.0</v>
      </c>
      <c r="B44" s="13" t="s">
        <v>9</v>
      </c>
      <c r="C44" s="14">
        <v>9.0</v>
      </c>
      <c r="D44" s="13" t="s">
        <v>17</v>
      </c>
      <c r="E44" s="13" t="s">
        <v>11</v>
      </c>
      <c r="F44" s="13" t="s">
        <v>10</v>
      </c>
      <c r="G44" s="53" t="s">
        <v>174</v>
      </c>
      <c r="H44" s="13" t="s">
        <v>35</v>
      </c>
    </row>
    <row r="45" ht="22.5" customHeight="1">
      <c r="A45" s="12">
        <v>45984.0</v>
      </c>
      <c r="B45" s="13" t="s">
        <v>9</v>
      </c>
      <c r="C45" s="14">
        <v>10.0</v>
      </c>
      <c r="D45" s="13" t="s">
        <v>17</v>
      </c>
      <c r="E45" s="13" t="s">
        <v>15</v>
      </c>
      <c r="F45" s="13" t="s">
        <v>10</v>
      </c>
      <c r="G45" s="53" t="s">
        <v>174</v>
      </c>
      <c r="H45" s="13" t="s">
        <v>37</v>
      </c>
    </row>
    <row r="46" ht="22.5" customHeight="1">
      <c r="A46" s="12">
        <v>45991.0</v>
      </c>
      <c r="B46" s="13" t="s">
        <v>9</v>
      </c>
      <c r="C46" s="14">
        <v>11.0</v>
      </c>
      <c r="D46" s="13" t="s">
        <v>17</v>
      </c>
      <c r="E46" s="13" t="s">
        <v>11</v>
      </c>
      <c r="F46" s="13" t="s">
        <v>10</v>
      </c>
      <c r="G46" s="53" t="s">
        <v>174</v>
      </c>
      <c r="H46" s="13" t="s">
        <v>37</v>
      </c>
    </row>
    <row r="47" ht="22.5" customHeight="1">
      <c r="A47" s="12">
        <v>45998.0</v>
      </c>
      <c r="B47" s="13" t="s">
        <v>9</v>
      </c>
      <c r="C47" s="14">
        <v>10.0</v>
      </c>
      <c r="D47" s="13" t="s">
        <v>17</v>
      </c>
      <c r="E47" s="13" t="s">
        <v>11</v>
      </c>
      <c r="F47" s="13" t="s">
        <v>10</v>
      </c>
      <c r="G47" s="53" t="s">
        <v>174</v>
      </c>
      <c r="H47" s="13" t="s">
        <v>38</v>
      </c>
    </row>
    <row r="48" ht="22.5" customHeight="1">
      <c r="A48" s="12">
        <v>46005.0</v>
      </c>
      <c r="B48" s="13" t="s">
        <v>24</v>
      </c>
      <c r="C48" s="14">
        <v>12.0</v>
      </c>
      <c r="D48" s="13" t="s">
        <v>17</v>
      </c>
      <c r="E48" s="13" t="s">
        <v>15</v>
      </c>
      <c r="F48" s="13" t="s">
        <v>10</v>
      </c>
      <c r="G48" s="53" t="s">
        <v>174</v>
      </c>
      <c r="H48" s="13" t="s">
        <v>38</v>
      </c>
    </row>
    <row r="49" ht="22.5" customHeight="1">
      <c r="A49" s="12">
        <v>45704.0</v>
      </c>
      <c r="B49" s="13" t="s">
        <v>9</v>
      </c>
      <c r="C49" s="14">
        <v>21.0</v>
      </c>
      <c r="D49" s="13" t="s">
        <v>23</v>
      </c>
      <c r="E49" s="13" t="s">
        <v>15</v>
      </c>
      <c r="F49" s="13" t="s">
        <v>10</v>
      </c>
      <c r="G49" s="53" t="s">
        <v>174</v>
      </c>
      <c r="H49" s="13" t="s">
        <v>27</v>
      </c>
    </row>
    <row r="50" ht="22.5" customHeight="1">
      <c r="A50" s="12">
        <v>45823.0</v>
      </c>
      <c r="B50" s="13" t="s">
        <v>9</v>
      </c>
      <c r="C50" s="14">
        <v>19.0</v>
      </c>
      <c r="D50" s="13" t="s">
        <v>23</v>
      </c>
      <c r="E50" s="13" t="s">
        <v>15</v>
      </c>
      <c r="F50" s="13" t="s">
        <v>10</v>
      </c>
      <c r="G50" s="53" t="s">
        <v>174</v>
      </c>
      <c r="H50" s="13" t="s">
        <v>31</v>
      </c>
      <c r="K50" s="45" t="s">
        <v>39</v>
      </c>
    </row>
    <row r="51" ht="22.5" customHeight="1">
      <c r="A51" s="12">
        <v>45900.0</v>
      </c>
      <c r="B51" s="13" t="s">
        <v>9</v>
      </c>
      <c r="C51" s="14">
        <v>19.0</v>
      </c>
      <c r="D51" s="13" t="s">
        <v>23</v>
      </c>
      <c r="E51" s="13" t="s">
        <v>11</v>
      </c>
      <c r="F51" s="13" t="s">
        <v>10</v>
      </c>
      <c r="G51" s="53" t="s">
        <v>174</v>
      </c>
      <c r="H51" s="13" t="s">
        <v>34</v>
      </c>
      <c r="K51" s="45" t="s">
        <v>16</v>
      </c>
    </row>
    <row r="52" ht="22.5" customHeight="1">
      <c r="A52" s="12">
        <v>45942.0</v>
      </c>
      <c r="B52" s="13" t="s">
        <v>9</v>
      </c>
      <c r="C52" s="14">
        <v>20.0</v>
      </c>
      <c r="D52" s="13" t="s">
        <v>23</v>
      </c>
      <c r="E52" s="13" t="s">
        <v>15</v>
      </c>
      <c r="F52" s="13" t="s">
        <v>10</v>
      </c>
      <c r="G52" s="53" t="s">
        <v>174</v>
      </c>
      <c r="H52" s="13" t="s">
        <v>36</v>
      </c>
      <c r="K52" s="45" t="s">
        <v>18</v>
      </c>
    </row>
    <row r="53" ht="22.5" customHeight="1">
      <c r="A53" s="12">
        <v>45788.0</v>
      </c>
      <c r="B53" s="13" t="s">
        <v>9</v>
      </c>
      <c r="C53" s="14">
        <v>28.0</v>
      </c>
      <c r="D53" s="13" t="s">
        <v>25</v>
      </c>
      <c r="E53" s="13" t="s">
        <v>15</v>
      </c>
      <c r="F53" s="13" t="s">
        <v>10</v>
      </c>
      <c r="G53" s="53" t="s">
        <v>174</v>
      </c>
      <c r="H53" s="13" t="s">
        <v>30</v>
      </c>
      <c r="K53" s="45" t="s">
        <v>33</v>
      </c>
    </row>
    <row r="54" ht="22.5" customHeight="1">
      <c r="A54" s="12">
        <v>45666.0</v>
      </c>
      <c r="B54" s="13" t="s">
        <v>9</v>
      </c>
      <c r="C54" s="14">
        <v>7.0</v>
      </c>
      <c r="D54" s="13" t="s">
        <v>19</v>
      </c>
      <c r="E54" s="13" t="s">
        <v>15</v>
      </c>
      <c r="F54" s="13" t="s">
        <v>10</v>
      </c>
      <c r="G54" s="53" t="s">
        <v>178</v>
      </c>
      <c r="H54" s="13" t="s">
        <v>12</v>
      </c>
    </row>
    <row r="55" ht="22.5" customHeight="1">
      <c r="A55" s="12">
        <v>45806.0</v>
      </c>
      <c r="B55" s="13" t="s">
        <v>9</v>
      </c>
      <c r="C55" s="14">
        <v>7.0</v>
      </c>
      <c r="D55" s="13" t="s">
        <v>19</v>
      </c>
      <c r="E55" s="13" t="s">
        <v>15</v>
      </c>
      <c r="F55" s="13" t="s">
        <v>10</v>
      </c>
      <c r="G55" s="53" t="s">
        <v>178</v>
      </c>
      <c r="H55" s="13" t="s">
        <v>30</v>
      </c>
    </row>
    <row r="56" ht="22.5" customHeight="1">
      <c r="A56" s="12">
        <v>45890.0</v>
      </c>
      <c r="B56" s="13" t="s">
        <v>21</v>
      </c>
      <c r="C56" s="14">
        <v>26.0</v>
      </c>
      <c r="D56" s="13" t="s">
        <v>26</v>
      </c>
      <c r="E56" s="13" t="s">
        <v>11</v>
      </c>
      <c r="F56" s="13" t="s">
        <v>10</v>
      </c>
      <c r="G56" s="53" t="s">
        <v>178</v>
      </c>
      <c r="H56" s="13" t="s">
        <v>34</v>
      </c>
    </row>
    <row r="57" ht="22.5" customHeight="1">
      <c r="A57" s="12">
        <v>45687.0</v>
      </c>
      <c r="B57" s="13" t="s">
        <v>21</v>
      </c>
      <c r="C57" s="14">
        <v>27.0</v>
      </c>
      <c r="D57" s="13" t="s">
        <v>26</v>
      </c>
      <c r="E57" s="13" t="s">
        <v>15</v>
      </c>
      <c r="F57" s="13" t="s">
        <v>22</v>
      </c>
      <c r="G57" s="53" t="s">
        <v>178</v>
      </c>
      <c r="H57" s="13" t="s">
        <v>12</v>
      </c>
    </row>
    <row r="58" ht="22.5" customHeight="1">
      <c r="A58" s="12">
        <v>45729.0</v>
      </c>
      <c r="B58" s="13" t="s">
        <v>9</v>
      </c>
      <c r="C58" s="14">
        <v>25.0</v>
      </c>
      <c r="D58" s="13" t="s">
        <v>26</v>
      </c>
      <c r="E58" s="13" t="s">
        <v>15</v>
      </c>
      <c r="F58" s="13" t="s">
        <v>10</v>
      </c>
      <c r="G58" s="53" t="s">
        <v>178</v>
      </c>
      <c r="H58" s="13" t="s">
        <v>28</v>
      </c>
    </row>
    <row r="59" ht="22.5" customHeight="1">
      <c r="A59" s="12">
        <v>45778.0</v>
      </c>
      <c r="B59" s="13" t="s">
        <v>9</v>
      </c>
      <c r="C59" s="14">
        <v>26.0</v>
      </c>
      <c r="D59" s="13" t="s">
        <v>26</v>
      </c>
      <c r="E59" s="13" t="s">
        <v>15</v>
      </c>
      <c r="F59" s="13" t="s">
        <v>22</v>
      </c>
      <c r="G59" s="53" t="s">
        <v>178</v>
      </c>
      <c r="H59" s="13" t="s">
        <v>30</v>
      </c>
    </row>
    <row r="60" ht="22.5" customHeight="1">
      <c r="A60" s="12">
        <v>45841.0</v>
      </c>
      <c r="B60" s="13" t="s">
        <v>9</v>
      </c>
      <c r="C60" s="14">
        <v>28.0</v>
      </c>
      <c r="D60" s="13" t="s">
        <v>14</v>
      </c>
      <c r="E60" s="13" t="s">
        <v>11</v>
      </c>
      <c r="F60" s="13" t="s">
        <v>22</v>
      </c>
      <c r="G60" s="53" t="s">
        <v>178</v>
      </c>
      <c r="H60" s="13" t="s">
        <v>32</v>
      </c>
    </row>
    <row r="61" ht="22.5" customHeight="1">
      <c r="A61" s="12">
        <v>45680.0</v>
      </c>
      <c r="B61" s="13" t="s">
        <v>9</v>
      </c>
      <c r="C61" s="14">
        <v>24.0</v>
      </c>
      <c r="D61" s="13" t="s">
        <v>14</v>
      </c>
      <c r="E61" s="13" t="s">
        <v>15</v>
      </c>
      <c r="F61" s="13" t="s">
        <v>10</v>
      </c>
      <c r="G61" s="53" t="s">
        <v>178</v>
      </c>
      <c r="H61" s="13" t="s">
        <v>12</v>
      </c>
    </row>
    <row r="62" ht="22.5" customHeight="1">
      <c r="A62" s="12">
        <v>45694.0</v>
      </c>
      <c r="B62" s="13" t="s">
        <v>24</v>
      </c>
      <c r="C62" s="14">
        <v>21.0</v>
      </c>
      <c r="D62" s="13" t="s">
        <v>14</v>
      </c>
      <c r="E62" s="13" t="s">
        <v>15</v>
      </c>
      <c r="F62" s="13" t="s">
        <v>10</v>
      </c>
      <c r="G62" s="53" t="s">
        <v>178</v>
      </c>
      <c r="H62" s="13" t="s">
        <v>27</v>
      </c>
    </row>
    <row r="63" ht="22.5" customHeight="1">
      <c r="A63" s="12">
        <v>45708.0</v>
      </c>
      <c r="B63" s="13" t="s">
        <v>9</v>
      </c>
      <c r="C63" s="14">
        <v>22.0</v>
      </c>
      <c r="D63" s="13" t="s">
        <v>14</v>
      </c>
      <c r="E63" s="13" t="s">
        <v>15</v>
      </c>
      <c r="F63" s="13" t="s">
        <v>10</v>
      </c>
      <c r="G63" s="53" t="s">
        <v>178</v>
      </c>
      <c r="H63" s="13" t="s">
        <v>27</v>
      </c>
    </row>
    <row r="64" ht="22.5" customHeight="1">
      <c r="A64" s="12">
        <v>45799.0</v>
      </c>
      <c r="B64" s="13" t="s">
        <v>9</v>
      </c>
      <c r="C64" s="14">
        <v>23.0</v>
      </c>
      <c r="D64" s="13" t="s">
        <v>14</v>
      </c>
      <c r="E64" s="13" t="s">
        <v>15</v>
      </c>
      <c r="F64" s="13" t="s">
        <v>10</v>
      </c>
      <c r="G64" s="53" t="s">
        <v>178</v>
      </c>
      <c r="H64" s="13" t="s">
        <v>30</v>
      </c>
    </row>
    <row r="65" ht="22.5" customHeight="1">
      <c r="A65" s="12">
        <v>45848.0</v>
      </c>
      <c r="B65" s="13" t="s">
        <v>24</v>
      </c>
      <c r="C65" s="14">
        <v>15.0</v>
      </c>
      <c r="D65" s="13" t="s">
        <v>8</v>
      </c>
      <c r="E65" s="13" t="s">
        <v>11</v>
      </c>
      <c r="F65" s="13" t="s">
        <v>10</v>
      </c>
      <c r="G65" s="53" t="s">
        <v>178</v>
      </c>
      <c r="H65" s="13" t="s">
        <v>32</v>
      </c>
    </row>
    <row r="66" ht="22.5" customHeight="1">
      <c r="A66" s="12">
        <v>45862.0</v>
      </c>
      <c r="B66" s="13" t="s">
        <v>9</v>
      </c>
      <c r="C66" s="14">
        <v>21.0</v>
      </c>
      <c r="D66" s="13" t="s">
        <v>8</v>
      </c>
      <c r="E66" s="13" t="s">
        <v>11</v>
      </c>
      <c r="F66" s="13" t="s">
        <v>10</v>
      </c>
      <c r="G66" s="53" t="s">
        <v>178</v>
      </c>
      <c r="H66" s="13" t="s">
        <v>32</v>
      </c>
    </row>
    <row r="67" ht="22.5" customHeight="1">
      <c r="A67" s="12">
        <v>45869.0</v>
      </c>
      <c r="B67" s="13" t="s">
        <v>9</v>
      </c>
      <c r="C67" s="14">
        <v>14.0</v>
      </c>
      <c r="D67" s="13" t="s">
        <v>8</v>
      </c>
      <c r="E67" s="13" t="s">
        <v>11</v>
      </c>
      <c r="F67" s="13" t="s">
        <v>10</v>
      </c>
      <c r="G67" s="53" t="s">
        <v>178</v>
      </c>
      <c r="H67" s="13" t="s">
        <v>32</v>
      </c>
    </row>
    <row r="68" ht="22.5" customHeight="1">
      <c r="A68" s="12">
        <v>45897.0</v>
      </c>
      <c r="B68" s="13" t="s">
        <v>24</v>
      </c>
      <c r="C68" s="14">
        <v>14.0</v>
      </c>
      <c r="D68" s="13" t="s">
        <v>8</v>
      </c>
      <c r="E68" s="13" t="s">
        <v>11</v>
      </c>
      <c r="F68" s="13" t="s">
        <v>10</v>
      </c>
      <c r="G68" s="53" t="s">
        <v>178</v>
      </c>
      <c r="H68" s="13" t="s">
        <v>34</v>
      </c>
    </row>
    <row r="69" ht="22.5" customHeight="1">
      <c r="A69" s="12">
        <v>45722.0</v>
      </c>
      <c r="B69" s="13" t="s">
        <v>9</v>
      </c>
      <c r="C69" s="14">
        <v>14.0</v>
      </c>
      <c r="D69" s="13" t="s">
        <v>8</v>
      </c>
      <c r="E69" s="13" t="s">
        <v>15</v>
      </c>
      <c r="F69" s="13" t="s">
        <v>10</v>
      </c>
      <c r="G69" s="53" t="s">
        <v>178</v>
      </c>
      <c r="H69" s="13" t="s">
        <v>28</v>
      </c>
    </row>
    <row r="70" ht="22.5" customHeight="1">
      <c r="A70" s="12">
        <v>45743.0</v>
      </c>
      <c r="B70" s="13" t="s">
        <v>9</v>
      </c>
      <c r="C70" s="14">
        <v>14.0</v>
      </c>
      <c r="D70" s="13" t="s">
        <v>8</v>
      </c>
      <c r="E70" s="13" t="s">
        <v>15</v>
      </c>
      <c r="F70" s="13" t="s">
        <v>10</v>
      </c>
      <c r="G70" s="53" t="s">
        <v>178</v>
      </c>
      <c r="H70" s="13" t="s">
        <v>28</v>
      </c>
    </row>
    <row r="71" ht="22.5" customHeight="1">
      <c r="A71" s="12">
        <v>45757.0</v>
      </c>
      <c r="B71" s="13" t="s">
        <v>21</v>
      </c>
      <c r="C71" s="14">
        <v>15.0</v>
      </c>
      <c r="D71" s="13" t="s">
        <v>8</v>
      </c>
      <c r="E71" s="13" t="s">
        <v>15</v>
      </c>
      <c r="F71" s="13" t="s">
        <v>10</v>
      </c>
      <c r="G71" s="53" t="s">
        <v>178</v>
      </c>
      <c r="H71" s="13" t="s">
        <v>29</v>
      </c>
    </row>
    <row r="72" ht="22.5" customHeight="1">
      <c r="A72" s="12">
        <v>45771.0</v>
      </c>
      <c r="B72" s="13" t="s">
        <v>9</v>
      </c>
      <c r="C72" s="14">
        <v>14.0</v>
      </c>
      <c r="D72" s="13" t="s">
        <v>8</v>
      </c>
      <c r="E72" s="13" t="s">
        <v>15</v>
      </c>
      <c r="F72" s="13" t="s">
        <v>10</v>
      </c>
      <c r="G72" s="53" t="s">
        <v>178</v>
      </c>
      <c r="H72" s="13" t="s">
        <v>29</v>
      </c>
    </row>
    <row r="73" ht="22.5" customHeight="1">
      <c r="A73" s="12">
        <v>45792.0</v>
      </c>
      <c r="B73" s="13" t="s">
        <v>9</v>
      </c>
      <c r="C73" s="14">
        <v>14.0</v>
      </c>
      <c r="D73" s="13" t="s">
        <v>8</v>
      </c>
      <c r="E73" s="13" t="s">
        <v>15</v>
      </c>
      <c r="F73" s="13" t="s">
        <v>10</v>
      </c>
      <c r="G73" s="53" t="s">
        <v>178</v>
      </c>
      <c r="H73" s="13" t="s">
        <v>30</v>
      </c>
    </row>
    <row r="74" ht="22.5" customHeight="1">
      <c r="A74" s="12">
        <v>45876.0</v>
      </c>
      <c r="B74" s="13" t="s">
        <v>24</v>
      </c>
      <c r="C74" s="14">
        <v>14.0</v>
      </c>
      <c r="D74" s="13" t="s">
        <v>17</v>
      </c>
      <c r="E74" s="13" t="s">
        <v>11</v>
      </c>
      <c r="F74" s="13" t="s">
        <v>10</v>
      </c>
      <c r="G74" s="53" t="s">
        <v>178</v>
      </c>
      <c r="H74" s="13" t="s">
        <v>34</v>
      </c>
    </row>
    <row r="75" ht="22.5" customHeight="1">
      <c r="A75" s="12">
        <v>45883.0</v>
      </c>
      <c r="B75" s="13" t="s">
        <v>9</v>
      </c>
      <c r="C75" s="14">
        <v>11.0</v>
      </c>
      <c r="D75" s="13" t="s">
        <v>17</v>
      </c>
      <c r="E75" s="13" t="s">
        <v>11</v>
      </c>
      <c r="F75" s="13" t="s">
        <v>10</v>
      </c>
      <c r="G75" s="53" t="s">
        <v>178</v>
      </c>
      <c r="H75" s="13" t="s">
        <v>34</v>
      </c>
    </row>
    <row r="76" ht="22.5" customHeight="1">
      <c r="A76" s="12">
        <v>45701.0</v>
      </c>
      <c r="B76" s="13" t="s">
        <v>9</v>
      </c>
      <c r="C76" s="14">
        <v>12.0</v>
      </c>
      <c r="D76" s="13" t="s">
        <v>17</v>
      </c>
      <c r="E76" s="13" t="s">
        <v>15</v>
      </c>
      <c r="F76" s="13" t="s">
        <v>10</v>
      </c>
      <c r="G76" s="53" t="s">
        <v>178</v>
      </c>
      <c r="H76" s="13" t="s">
        <v>27</v>
      </c>
    </row>
    <row r="77" ht="22.5" customHeight="1">
      <c r="A77" s="12">
        <v>45715.0</v>
      </c>
      <c r="B77" s="13" t="s">
        <v>24</v>
      </c>
      <c r="C77" s="14">
        <v>10.0</v>
      </c>
      <c r="D77" s="13" t="s">
        <v>17</v>
      </c>
      <c r="E77" s="13" t="s">
        <v>15</v>
      </c>
      <c r="F77" s="13" t="s">
        <v>10</v>
      </c>
      <c r="G77" s="53" t="s">
        <v>178</v>
      </c>
      <c r="H77" s="13" t="s">
        <v>27</v>
      </c>
    </row>
    <row r="78" ht="22.5" customHeight="1">
      <c r="A78" s="12">
        <v>45750.0</v>
      </c>
      <c r="B78" s="13" t="s">
        <v>24</v>
      </c>
      <c r="C78" s="14">
        <v>10.0</v>
      </c>
      <c r="D78" s="13" t="s">
        <v>17</v>
      </c>
      <c r="E78" s="13" t="s">
        <v>15</v>
      </c>
      <c r="F78" s="13" t="s">
        <v>10</v>
      </c>
      <c r="G78" s="53" t="s">
        <v>178</v>
      </c>
      <c r="H78" s="13" t="s">
        <v>29</v>
      </c>
    </row>
    <row r="79" ht="22.5" customHeight="1">
      <c r="A79" s="12">
        <v>45785.0</v>
      </c>
      <c r="B79" s="13" t="s">
        <v>24</v>
      </c>
      <c r="C79" s="14">
        <v>10.0</v>
      </c>
      <c r="D79" s="13" t="s">
        <v>17</v>
      </c>
      <c r="E79" s="13" t="s">
        <v>15</v>
      </c>
      <c r="F79" s="13" t="s">
        <v>10</v>
      </c>
      <c r="G79" s="53" t="s">
        <v>178</v>
      </c>
      <c r="H79" s="13" t="s">
        <v>30</v>
      </c>
    </row>
    <row r="80" ht="22.5" customHeight="1">
      <c r="A80" s="12">
        <v>45855.0</v>
      </c>
      <c r="B80" s="13" t="s">
        <v>9</v>
      </c>
      <c r="C80" s="14">
        <v>20.0</v>
      </c>
      <c r="D80" s="13" t="s">
        <v>23</v>
      </c>
      <c r="E80" s="13" t="s">
        <v>11</v>
      </c>
      <c r="F80" s="13" t="s">
        <v>10</v>
      </c>
      <c r="G80" s="53" t="s">
        <v>178</v>
      </c>
      <c r="H80" s="13" t="s">
        <v>32</v>
      </c>
    </row>
    <row r="81" ht="22.5" customHeight="1">
      <c r="A81" s="12">
        <v>45673.0</v>
      </c>
      <c r="B81" s="13" t="s">
        <v>9</v>
      </c>
      <c r="C81" s="14">
        <v>20.0</v>
      </c>
      <c r="D81" s="13" t="s">
        <v>23</v>
      </c>
      <c r="E81" s="13" t="s">
        <v>15</v>
      </c>
      <c r="F81" s="13" t="s">
        <v>10</v>
      </c>
      <c r="G81" s="53" t="s">
        <v>178</v>
      </c>
      <c r="H81" s="13" t="s">
        <v>12</v>
      </c>
    </row>
    <row r="82" ht="22.5" customHeight="1">
      <c r="A82" s="12">
        <v>45736.0</v>
      </c>
      <c r="B82" s="13" t="s">
        <v>9</v>
      </c>
      <c r="C82" s="14">
        <v>18.0</v>
      </c>
      <c r="D82" s="13" t="s">
        <v>23</v>
      </c>
      <c r="E82" s="13" t="s">
        <v>15</v>
      </c>
      <c r="F82" s="13" t="s">
        <v>10</v>
      </c>
      <c r="G82" s="53" t="s">
        <v>178</v>
      </c>
      <c r="H82" s="13" t="s">
        <v>28</v>
      </c>
    </row>
    <row r="83" ht="22.5" customHeight="1">
      <c r="A83" s="12">
        <v>45764.0</v>
      </c>
      <c r="B83" s="13" t="s">
        <v>9</v>
      </c>
      <c r="C83" s="14">
        <v>20.0</v>
      </c>
      <c r="D83" s="13" t="s">
        <v>23</v>
      </c>
      <c r="E83" s="13" t="s">
        <v>15</v>
      </c>
      <c r="F83" s="13" t="s">
        <v>10</v>
      </c>
      <c r="G83" s="53" t="s">
        <v>178</v>
      </c>
      <c r="H83" s="13" t="s">
        <v>29</v>
      </c>
    </row>
    <row r="84" ht="22.5" customHeight="1">
      <c r="A84" s="12">
        <v>45712.0</v>
      </c>
      <c r="B84" s="13" t="s">
        <v>9</v>
      </c>
      <c r="C84" s="14">
        <v>7.0</v>
      </c>
      <c r="D84" s="13" t="s">
        <v>19</v>
      </c>
      <c r="E84" s="13" t="s">
        <v>11</v>
      </c>
      <c r="F84" s="13" t="s">
        <v>10</v>
      </c>
      <c r="G84" s="13" t="s">
        <v>39</v>
      </c>
      <c r="H84" s="13" t="s">
        <v>27</v>
      </c>
    </row>
    <row r="85" ht="22.5" customHeight="1">
      <c r="A85" s="12">
        <v>45789.0</v>
      </c>
      <c r="B85" s="13" t="s">
        <v>9</v>
      </c>
      <c r="C85" s="14">
        <v>7.0</v>
      </c>
      <c r="D85" s="13" t="s">
        <v>19</v>
      </c>
      <c r="E85" s="13" t="s">
        <v>11</v>
      </c>
      <c r="F85" s="13" t="s">
        <v>10</v>
      </c>
      <c r="G85" s="13" t="s">
        <v>39</v>
      </c>
      <c r="H85" s="13" t="s">
        <v>30</v>
      </c>
    </row>
    <row r="86" ht="22.5" customHeight="1">
      <c r="A86" s="12">
        <v>45719.0</v>
      </c>
      <c r="B86" s="13" t="s">
        <v>9</v>
      </c>
      <c r="C86" s="14">
        <v>23.0</v>
      </c>
      <c r="D86" s="13" t="s">
        <v>14</v>
      </c>
      <c r="E86" s="13" t="s">
        <v>11</v>
      </c>
      <c r="F86" s="13" t="s">
        <v>10</v>
      </c>
      <c r="G86" s="13" t="s">
        <v>39</v>
      </c>
      <c r="H86" s="13" t="s">
        <v>28</v>
      </c>
    </row>
    <row r="87" ht="22.5" customHeight="1">
      <c r="A87" s="12">
        <v>45740.0</v>
      </c>
      <c r="B87" s="13" t="s">
        <v>9</v>
      </c>
      <c r="C87" s="14">
        <v>21.0</v>
      </c>
      <c r="D87" s="13" t="s">
        <v>14</v>
      </c>
      <c r="E87" s="13" t="s">
        <v>11</v>
      </c>
      <c r="F87" s="13" t="s">
        <v>10</v>
      </c>
      <c r="G87" s="13" t="s">
        <v>39</v>
      </c>
      <c r="H87" s="13" t="s">
        <v>28</v>
      </c>
    </row>
    <row r="88" ht="22.5" customHeight="1">
      <c r="A88" s="12">
        <v>45768.0</v>
      </c>
      <c r="B88" s="13" t="s">
        <v>24</v>
      </c>
      <c r="C88" s="14">
        <v>24.0</v>
      </c>
      <c r="D88" s="13" t="s">
        <v>14</v>
      </c>
      <c r="E88" s="13" t="s">
        <v>11</v>
      </c>
      <c r="F88" s="13" t="s">
        <v>10</v>
      </c>
      <c r="G88" s="13" t="s">
        <v>39</v>
      </c>
      <c r="H88" s="13" t="s">
        <v>29</v>
      </c>
    </row>
    <row r="89" ht="22.5" customHeight="1">
      <c r="A89" s="12">
        <v>45782.0</v>
      </c>
      <c r="B89" s="13" t="s">
        <v>9</v>
      </c>
      <c r="C89" s="14">
        <v>21.0</v>
      </c>
      <c r="D89" s="13" t="s">
        <v>14</v>
      </c>
      <c r="E89" s="13" t="s">
        <v>11</v>
      </c>
      <c r="F89" s="13" t="s">
        <v>10</v>
      </c>
      <c r="G89" s="13" t="s">
        <v>39</v>
      </c>
      <c r="H89" s="13" t="s">
        <v>30</v>
      </c>
    </row>
    <row r="90" ht="22.5" customHeight="1">
      <c r="A90" s="12">
        <v>45663.0</v>
      </c>
      <c r="B90" s="13" t="s">
        <v>9</v>
      </c>
      <c r="C90" s="14">
        <v>14.0</v>
      </c>
      <c r="D90" s="13" t="s">
        <v>8</v>
      </c>
      <c r="E90" s="13" t="s">
        <v>11</v>
      </c>
      <c r="F90" s="13" t="s">
        <v>10</v>
      </c>
      <c r="G90" s="13" t="s">
        <v>39</v>
      </c>
      <c r="H90" s="13" t="s">
        <v>12</v>
      </c>
    </row>
    <row r="91" ht="22.5" customHeight="1">
      <c r="A91" s="12">
        <v>45670.0</v>
      </c>
      <c r="B91" s="13" t="s">
        <v>21</v>
      </c>
      <c r="C91" s="14">
        <v>14.0</v>
      </c>
      <c r="D91" s="13" t="s">
        <v>8</v>
      </c>
      <c r="E91" s="13" t="s">
        <v>11</v>
      </c>
      <c r="F91" s="13" t="s">
        <v>10</v>
      </c>
      <c r="G91" s="13" t="s">
        <v>39</v>
      </c>
      <c r="H91" s="13" t="s">
        <v>12</v>
      </c>
    </row>
    <row r="92" ht="22.5" customHeight="1">
      <c r="A92" s="12">
        <v>45677.0</v>
      </c>
      <c r="B92" s="13" t="s">
        <v>9</v>
      </c>
      <c r="C92" s="14">
        <v>14.0</v>
      </c>
      <c r="D92" s="13" t="s">
        <v>8</v>
      </c>
      <c r="E92" s="13" t="s">
        <v>11</v>
      </c>
      <c r="F92" s="13" t="s">
        <v>10</v>
      </c>
      <c r="G92" s="13" t="s">
        <v>39</v>
      </c>
      <c r="H92" s="13" t="s">
        <v>12</v>
      </c>
    </row>
    <row r="93" ht="22.5" customHeight="1">
      <c r="A93" s="12">
        <v>45684.0</v>
      </c>
      <c r="B93" s="13" t="s">
        <v>9</v>
      </c>
      <c r="C93" s="14">
        <v>14.0</v>
      </c>
      <c r="D93" s="13" t="s">
        <v>8</v>
      </c>
      <c r="E93" s="13" t="s">
        <v>11</v>
      </c>
      <c r="F93" s="13" t="s">
        <v>10</v>
      </c>
      <c r="G93" s="13" t="s">
        <v>39</v>
      </c>
      <c r="H93" s="13" t="s">
        <v>12</v>
      </c>
    </row>
    <row r="94" ht="22.5" customHeight="1">
      <c r="A94" s="12">
        <v>45691.0</v>
      </c>
      <c r="B94" s="13" t="s">
        <v>9</v>
      </c>
      <c r="C94" s="14">
        <v>14.0</v>
      </c>
      <c r="D94" s="13" t="s">
        <v>8</v>
      </c>
      <c r="E94" s="13" t="s">
        <v>11</v>
      </c>
      <c r="F94" s="13" t="s">
        <v>10</v>
      </c>
      <c r="G94" s="13" t="s">
        <v>39</v>
      </c>
      <c r="H94" s="13" t="s">
        <v>27</v>
      </c>
    </row>
    <row r="95" ht="22.5" customHeight="1">
      <c r="A95" s="12">
        <v>45698.0</v>
      </c>
      <c r="B95" s="13" t="s">
        <v>9</v>
      </c>
      <c r="C95" s="14">
        <v>14.0</v>
      </c>
      <c r="D95" s="13" t="s">
        <v>8</v>
      </c>
      <c r="E95" s="13" t="s">
        <v>11</v>
      </c>
      <c r="F95" s="13" t="s">
        <v>10</v>
      </c>
      <c r="G95" s="13" t="s">
        <v>39</v>
      </c>
      <c r="H95" s="13" t="s">
        <v>27</v>
      </c>
    </row>
    <row r="96" ht="22.5" customHeight="1">
      <c r="A96" s="12">
        <v>45733.0</v>
      </c>
      <c r="B96" s="13" t="s">
        <v>24</v>
      </c>
      <c r="C96" s="14">
        <v>16.0</v>
      </c>
      <c r="D96" s="13" t="s">
        <v>8</v>
      </c>
      <c r="E96" s="13" t="s">
        <v>11</v>
      </c>
      <c r="F96" s="13" t="s">
        <v>22</v>
      </c>
      <c r="G96" s="13" t="s">
        <v>39</v>
      </c>
      <c r="H96" s="13" t="s">
        <v>28</v>
      </c>
    </row>
    <row r="97" ht="22.5" customHeight="1">
      <c r="A97" s="12">
        <v>45747.0</v>
      </c>
      <c r="B97" s="13" t="s">
        <v>9</v>
      </c>
      <c r="C97" s="14">
        <v>14.0</v>
      </c>
      <c r="D97" s="13" t="s">
        <v>8</v>
      </c>
      <c r="E97" s="13" t="s">
        <v>11</v>
      </c>
      <c r="F97" s="13" t="s">
        <v>10</v>
      </c>
      <c r="G97" s="13" t="s">
        <v>39</v>
      </c>
      <c r="H97" s="13" t="s">
        <v>28</v>
      </c>
    </row>
    <row r="98" ht="22.5" customHeight="1">
      <c r="A98" s="12">
        <v>45754.0</v>
      </c>
      <c r="B98" s="13" t="s">
        <v>9</v>
      </c>
      <c r="C98" s="14">
        <v>14.0</v>
      </c>
      <c r="D98" s="13" t="s">
        <v>8</v>
      </c>
      <c r="E98" s="13" t="s">
        <v>11</v>
      </c>
      <c r="F98" s="13" t="s">
        <v>10</v>
      </c>
      <c r="G98" s="13" t="s">
        <v>39</v>
      </c>
      <c r="H98" s="13" t="s">
        <v>29</v>
      </c>
    </row>
    <row r="99" ht="22.5" customHeight="1">
      <c r="A99" s="12">
        <v>45803.0</v>
      </c>
      <c r="B99" s="13" t="s">
        <v>24</v>
      </c>
      <c r="C99" s="14">
        <v>15.0</v>
      </c>
      <c r="D99" s="13" t="s">
        <v>8</v>
      </c>
      <c r="E99" s="13" t="s">
        <v>11</v>
      </c>
      <c r="F99" s="13" t="s">
        <v>10</v>
      </c>
      <c r="G99" s="13" t="s">
        <v>39</v>
      </c>
      <c r="H99" s="13" t="s">
        <v>30</v>
      </c>
    </row>
    <row r="100" ht="22.5" customHeight="1">
      <c r="A100" s="12">
        <v>45726.0</v>
      </c>
      <c r="B100" s="13" t="s">
        <v>9</v>
      </c>
      <c r="C100" s="14">
        <v>11.0</v>
      </c>
      <c r="D100" s="13" t="s">
        <v>17</v>
      </c>
      <c r="E100" s="13" t="s">
        <v>11</v>
      </c>
      <c r="F100" s="13" t="s">
        <v>10</v>
      </c>
      <c r="G100" s="13" t="s">
        <v>39</v>
      </c>
      <c r="H100" s="13" t="s">
        <v>28</v>
      </c>
    </row>
    <row r="101" ht="22.5" customHeight="1">
      <c r="A101" s="12">
        <v>45761.0</v>
      </c>
      <c r="B101" s="13" t="s">
        <v>9</v>
      </c>
      <c r="C101" s="14">
        <v>12.0</v>
      </c>
      <c r="D101" s="13" t="s">
        <v>17</v>
      </c>
      <c r="E101" s="13" t="s">
        <v>11</v>
      </c>
      <c r="F101" s="13" t="s">
        <v>10</v>
      </c>
      <c r="G101" s="13" t="s">
        <v>39</v>
      </c>
      <c r="H101" s="13" t="s">
        <v>29</v>
      </c>
    </row>
    <row r="102" ht="22.5" customHeight="1">
      <c r="A102" s="12">
        <v>45775.0</v>
      </c>
      <c r="B102" s="13" t="s">
        <v>9</v>
      </c>
      <c r="C102" s="14">
        <v>11.0</v>
      </c>
      <c r="D102" s="13" t="s">
        <v>17</v>
      </c>
      <c r="E102" s="13" t="s">
        <v>11</v>
      </c>
      <c r="F102" s="13" t="s">
        <v>10</v>
      </c>
      <c r="G102" s="13" t="s">
        <v>39</v>
      </c>
      <c r="H102" s="13" t="s">
        <v>29</v>
      </c>
    </row>
    <row r="103" ht="22.5" customHeight="1">
      <c r="A103" s="12">
        <v>45796.0</v>
      </c>
      <c r="B103" s="13" t="s">
        <v>9</v>
      </c>
      <c r="C103" s="14">
        <v>9.0</v>
      </c>
      <c r="D103" s="13" t="s">
        <v>17</v>
      </c>
      <c r="E103" s="13" t="s">
        <v>11</v>
      </c>
      <c r="F103" s="13" t="s">
        <v>10</v>
      </c>
      <c r="G103" s="13" t="s">
        <v>39</v>
      </c>
      <c r="H103" s="13" t="s">
        <v>30</v>
      </c>
    </row>
    <row r="104" ht="22.5" customHeight="1">
      <c r="A104" s="12">
        <v>45705.0</v>
      </c>
      <c r="B104" s="13" t="s">
        <v>9</v>
      </c>
      <c r="C104" s="14">
        <v>19.0</v>
      </c>
      <c r="D104" s="13" t="s">
        <v>23</v>
      </c>
      <c r="E104" s="13" t="s">
        <v>11</v>
      </c>
      <c r="F104" s="13" t="s">
        <v>10</v>
      </c>
      <c r="G104" s="13" t="s">
        <v>39</v>
      </c>
      <c r="H104" s="13" t="s">
        <v>27</v>
      </c>
    </row>
    <row r="105" ht="22.5" customHeight="1">
      <c r="A105" s="12">
        <v>45713.0</v>
      </c>
      <c r="B105" s="13" t="s">
        <v>9</v>
      </c>
      <c r="C105" s="14">
        <v>7.0</v>
      </c>
      <c r="D105" s="13" t="s">
        <v>19</v>
      </c>
      <c r="E105" s="13" t="s">
        <v>11</v>
      </c>
      <c r="F105" s="13" t="s">
        <v>10</v>
      </c>
      <c r="G105" s="13" t="s">
        <v>16</v>
      </c>
      <c r="H105" s="13" t="s">
        <v>27</v>
      </c>
    </row>
    <row r="106" ht="22.5" customHeight="1">
      <c r="A106" s="12">
        <v>45755.0</v>
      </c>
      <c r="B106" s="13" t="s">
        <v>9</v>
      </c>
      <c r="C106" s="14">
        <v>7.0</v>
      </c>
      <c r="D106" s="13" t="s">
        <v>19</v>
      </c>
      <c r="E106" s="13" t="s">
        <v>11</v>
      </c>
      <c r="F106" s="13" t="s">
        <v>10</v>
      </c>
      <c r="G106" s="13" t="s">
        <v>16</v>
      </c>
      <c r="H106" s="13" t="s">
        <v>29</v>
      </c>
    </row>
    <row r="107" ht="22.5" customHeight="1">
      <c r="A107" s="12">
        <v>45783.0</v>
      </c>
      <c r="B107" s="13" t="s">
        <v>9</v>
      </c>
      <c r="C107" s="14">
        <v>7.0</v>
      </c>
      <c r="D107" s="13" t="s">
        <v>19</v>
      </c>
      <c r="E107" s="13" t="s">
        <v>15</v>
      </c>
      <c r="F107" s="13" t="s">
        <v>10</v>
      </c>
      <c r="G107" s="13" t="s">
        <v>16</v>
      </c>
      <c r="H107" s="13" t="s">
        <v>30</v>
      </c>
    </row>
    <row r="108" ht="22.5" customHeight="1">
      <c r="A108" s="12">
        <v>45818.0</v>
      </c>
      <c r="B108" s="13" t="s">
        <v>9</v>
      </c>
      <c r="C108" s="14">
        <v>7.0</v>
      </c>
      <c r="D108" s="13" t="s">
        <v>19</v>
      </c>
      <c r="E108" s="13" t="s">
        <v>15</v>
      </c>
      <c r="F108" s="13" t="s">
        <v>10</v>
      </c>
      <c r="G108" s="13" t="s">
        <v>16</v>
      </c>
      <c r="H108" s="13" t="s">
        <v>31</v>
      </c>
    </row>
    <row r="109" ht="22.5" customHeight="1">
      <c r="A109" s="12">
        <v>45832.0</v>
      </c>
      <c r="B109" s="13" t="s">
        <v>9</v>
      </c>
      <c r="C109" s="14">
        <v>7.0</v>
      </c>
      <c r="D109" s="13" t="s">
        <v>19</v>
      </c>
      <c r="E109" s="13" t="s">
        <v>11</v>
      </c>
      <c r="F109" s="13" t="s">
        <v>10</v>
      </c>
      <c r="G109" s="13" t="s">
        <v>16</v>
      </c>
      <c r="H109" s="13" t="s">
        <v>31</v>
      </c>
    </row>
    <row r="110" ht="22.5" customHeight="1">
      <c r="A110" s="12">
        <v>45860.0</v>
      </c>
      <c r="B110" s="13" t="s">
        <v>9</v>
      </c>
      <c r="C110" s="14">
        <v>7.0</v>
      </c>
      <c r="D110" s="13" t="s">
        <v>19</v>
      </c>
      <c r="E110" s="13" t="s">
        <v>15</v>
      </c>
      <c r="F110" s="13" t="s">
        <v>10</v>
      </c>
      <c r="G110" s="13" t="s">
        <v>16</v>
      </c>
      <c r="H110" s="13" t="s">
        <v>32</v>
      </c>
    </row>
    <row r="111" ht="22.5" customHeight="1">
      <c r="A111" s="12">
        <v>45888.0</v>
      </c>
      <c r="B111" s="13" t="s">
        <v>9</v>
      </c>
      <c r="C111" s="14">
        <v>7.0</v>
      </c>
      <c r="D111" s="13" t="s">
        <v>19</v>
      </c>
      <c r="E111" s="13" t="s">
        <v>15</v>
      </c>
      <c r="F111" s="13" t="s">
        <v>10</v>
      </c>
      <c r="G111" s="13" t="s">
        <v>16</v>
      </c>
      <c r="H111" s="13" t="s">
        <v>34</v>
      </c>
    </row>
    <row r="112" ht="22.5" customHeight="1">
      <c r="A112" s="12">
        <v>45909.0</v>
      </c>
      <c r="B112" s="13" t="s">
        <v>9</v>
      </c>
      <c r="C112" s="14">
        <v>7.0</v>
      </c>
      <c r="D112" s="13" t="s">
        <v>19</v>
      </c>
      <c r="E112" s="13" t="s">
        <v>11</v>
      </c>
      <c r="F112" s="13" t="s">
        <v>10</v>
      </c>
      <c r="G112" s="13" t="s">
        <v>16</v>
      </c>
      <c r="H112" s="13" t="s">
        <v>35</v>
      </c>
    </row>
    <row r="113" ht="22.5" customHeight="1">
      <c r="A113" s="12">
        <v>45923.0</v>
      </c>
      <c r="B113" s="13" t="s">
        <v>9</v>
      </c>
      <c r="C113" s="14">
        <v>7.0</v>
      </c>
      <c r="D113" s="13" t="s">
        <v>19</v>
      </c>
      <c r="E113" s="13" t="s">
        <v>11</v>
      </c>
      <c r="F113" s="13" t="s">
        <v>10</v>
      </c>
      <c r="G113" s="13" t="s">
        <v>16</v>
      </c>
      <c r="H113" s="13" t="s">
        <v>35</v>
      </c>
    </row>
    <row r="114" ht="22.5" customHeight="1">
      <c r="A114" s="12">
        <v>45965.0</v>
      </c>
      <c r="B114" s="13" t="s">
        <v>9</v>
      </c>
      <c r="C114" s="14">
        <v>7.0</v>
      </c>
      <c r="D114" s="13" t="s">
        <v>19</v>
      </c>
      <c r="E114" s="13" t="s">
        <v>11</v>
      </c>
      <c r="F114" s="13" t="s">
        <v>10</v>
      </c>
      <c r="G114" s="13" t="s">
        <v>16</v>
      </c>
      <c r="H114" s="13" t="s">
        <v>37</v>
      </c>
    </row>
    <row r="115" ht="22.5" customHeight="1">
      <c r="A115" s="12">
        <v>45979.0</v>
      </c>
      <c r="B115" s="13" t="s">
        <v>9</v>
      </c>
      <c r="C115" s="14">
        <v>7.0</v>
      </c>
      <c r="D115" s="13" t="s">
        <v>19</v>
      </c>
      <c r="E115" s="13" t="s">
        <v>15</v>
      </c>
      <c r="F115" s="13" t="s">
        <v>10</v>
      </c>
      <c r="G115" s="13" t="s">
        <v>16</v>
      </c>
      <c r="H115" s="13" t="s">
        <v>37</v>
      </c>
    </row>
    <row r="116" ht="22.5" customHeight="1">
      <c r="A116" s="12">
        <v>45986.0</v>
      </c>
      <c r="B116" s="13" t="s">
        <v>9</v>
      </c>
      <c r="C116" s="14">
        <v>26.0</v>
      </c>
      <c r="D116" s="13" t="s">
        <v>26</v>
      </c>
      <c r="E116" s="13" t="s">
        <v>11</v>
      </c>
      <c r="F116" s="13" t="s">
        <v>10</v>
      </c>
      <c r="G116" s="13" t="s">
        <v>16</v>
      </c>
      <c r="H116" s="13" t="s">
        <v>37</v>
      </c>
    </row>
    <row r="117" ht="22.5" customHeight="1">
      <c r="A117" s="12">
        <v>45664.0</v>
      </c>
      <c r="B117" s="13" t="s">
        <v>9</v>
      </c>
      <c r="C117" s="14">
        <v>21.0</v>
      </c>
      <c r="D117" s="13" t="s">
        <v>14</v>
      </c>
      <c r="E117" s="13" t="s">
        <v>15</v>
      </c>
      <c r="F117" s="13" t="s">
        <v>10</v>
      </c>
      <c r="G117" s="13" t="s">
        <v>16</v>
      </c>
      <c r="H117" s="13" t="s">
        <v>12</v>
      </c>
    </row>
    <row r="118" ht="22.5" customHeight="1">
      <c r="A118" s="12">
        <v>45706.0</v>
      </c>
      <c r="B118" s="13" t="s">
        <v>9</v>
      </c>
      <c r="C118" s="14">
        <v>23.0</v>
      </c>
      <c r="D118" s="13" t="s">
        <v>14</v>
      </c>
      <c r="E118" s="13" t="s">
        <v>11</v>
      </c>
      <c r="F118" s="13" t="s">
        <v>10</v>
      </c>
      <c r="G118" s="13" t="s">
        <v>16</v>
      </c>
      <c r="H118" s="13" t="s">
        <v>27</v>
      </c>
    </row>
    <row r="119" ht="22.5" customHeight="1">
      <c r="A119" s="12">
        <v>45797.0</v>
      </c>
      <c r="B119" s="13" t="s">
        <v>9</v>
      </c>
      <c r="C119" s="14">
        <v>22.0</v>
      </c>
      <c r="D119" s="13" t="s">
        <v>14</v>
      </c>
      <c r="E119" s="13" t="s">
        <v>11</v>
      </c>
      <c r="F119" s="13" t="s">
        <v>10</v>
      </c>
      <c r="G119" s="13" t="s">
        <v>16</v>
      </c>
      <c r="H119" s="13" t="s">
        <v>30</v>
      </c>
    </row>
    <row r="120" ht="22.5" customHeight="1">
      <c r="A120" s="12">
        <v>45867.0</v>
      </c>
      <c r="B120" s="13" t="s">
        <v>9</v>
      </c>
      <c r="C120" s="14">
        <v>25.0</v>
      </c>
      <c r="D120" s="13" t="s">
        <v>14</v>
      </c>
      <c r="E120" s="13" t="s">
        <v>15</v>
      </c>
      <c r="F120" s="13" t="s">
        <v>10</v>
      </c>
      <c r="G120" s="13" t="s">
        <v>16</v>
      </c>
      <c r="H120" s="13" t="s">
        <v>32</v>
      </c>
    </row>
    <row r="121" ht="22.5" customHeight="1">
      <c r="A121" s="12">
        <v>45881.0</v>
      </c>
      <c r="B121" s="13" t="s">
        <v>9</v>
      </c>
      <c r="C121" s="14">
        <v>23.0</v>
      </c>
      <c r="D121" s="13" t="s">
        <v>14</v>
      </c>
      <c r="E121" s="13" t="s">
        <v>15</v>
      </c>
      <c r="F121" s="13" t="s">
        <v>10</v>
      </c>
      <c r="G121" s="13" t="s">
        <v>16</v>
      </c>
      <c r="H121" s="13" t="s">
        <v>34</v>
      </c>
    </row>
    <row r="122" ht="22.5" customHeight="1">
      <c r="A122" s="12">
        <v>45993.0</v>
      </c>
      <c r="B122" s="13" t="s">
        <v>9</v>
      </c>
      <c r="C122" s="14">
        <v>21.0</v>
      </c>
      <c r="D122" s="13" t="s">
        <v>14</v>
      </c>
      <c r="E122" s="13" t="s">
        <v>11</v>
      </c>
      <c r="F122" s="13" t="s">
        <v>10</v>
      </c>
      <c r="G122" s="13" t="s">
        <v>16</v>
      </c>
      <c r="H122" s="13" t="s">
        <v>38</v>
      </c>
    </row>
    <row r="123" ht="22.5" customHeight="1">
      <c r="A123" s="12">
        <v>46007.0</v>
      </c>
      <c r="B123" s="13" t="s">
        <v>9</v>
      </c>
      <c r="C123" s="14">
        <v>23.0</v>
      </c>
      <c r="D123" s="13" t="s">
        <v>14</v>
      </c>
      <c r="E123" s="13" t="s">
        <v>11</v>
      </c>
      <c r="F123" s="13" t="s">
        <v>10</v>
      </c>
      <c r="G123" s="13" t="s">
        <v>16</v>
      </c>
      <c r="H123" s="13" t="s">
        <v>38</v>
      </c>
    </row>
    <row r="124" ht="22.5" customHeight="1">
      <c r="A124" s="12">
        <v>45671.0</v>
      </c>
      <c r="B124" s="13" t="s">
        <v>9</v>
      </c>
      <c r="C124" s="14">
        <v>14.0</v>
      </c>
      <c r="D124" s="13" t="s">
        <v>8</v>
      </c>
      <c r="E124" s="13" t="s">
        <v>11</v>
      </c>
      <c r="F124" s="13" t="s">
        <v>10</v>
      </c>
      <c r="G124" s="13" t="s">
        <v>16</v>
      </c>
      <c r="H124" s="13" t="s">
        <v>12</v>
      </c>
    </row>
    <row r="125" ht="22.5" customHeight="1">
      <c r="A125" s="12">
        <v>45678.0</v>
      </c>
      <c r="B125" s="13" t="s">
        <v>9</v>
      </c>
      <c r="C125" s="14">
        <v>14.0</v>
      </c>
      <c r="D125" s="13" t="s">
        <v>8</v>
      </c>
      <c r="E125" s="13" t="s">
        <v>15</v>
      </c>
      <c r="F125" s="13" t="s">
        <v>10</v>
      </c>
      <c r="G125" s="13" t="s">
        <v>16</v>
      </c>
      <c r="H125" s="13" t="s">
        <v>12</v>
      </c>
    </row>
    <row r="126" ht="22.5" customHeight="1">
      <c r="A126" s="12">
        <v>45685.0</v>
      </c>
      <c r="B126" s="13" t="s">
        <v>9</v>
      </c>
      <c r="C126" s="14">
        <v>16.0</v>
      </c>
      <c r="D126" s="13" t="s">
        <v>8</v>
      </c>
      <c r="E126" s="13" t="s">
        <v>11</v>
      </c>
      <c r="F126" s="13" t="s">
        <v>10</v>
      </c>
      <c r="G126" s="13" t="s">
        <v>16</v>
      </c>
      <c r="H126" s="13" t="s">
        <v>12</v>
      </c>
    </row>
    <row r="127" ht="22.5" customHeight="1">
      <c r="A127" s="12">
        <v>45699.0</v>
      </c>
      <c r="B127" s="13" t="s">
        <v>21</v>
      </c>
      <c r="C127" s="14">
        <v>14.0</v>
      </c>
      <c r="D127" s="13" t="s">
        <v>8</v>
      </c>
      <c r="E127" s="13" t="s">
        <v>15</v>
      </c>
      <c r="F127" s="13" t="s">
        <v>10</v>
      </c>
      <c r="G127" s="13" t="s">
        <v>16</v>
      </c>
      <c r="H127" s="13" t="s">
        <v>27</v>
      </c>
    </row>
    <row r="128" ht="22.5" customHeight="1">
      <c r="A128" s="12">
        <v>45720.0</v>
      </c>
      <c r="B128" s="13" t="s">
        <v>9</v>
      </c>
      <c r="C128" s="14">
        <v>14.0</v>
      </c>
      <c r="D128" s="13" t="s">
        <v>8</v>
      </c>
      <c r="E128" s="13" t="s">
        <v>15</v>
      </c>
      <c r="F128" s="13" t="s">
        <v>10</v>
      </c>
      <c r="G128" s="13" t="s">
        <v>16</v>
      </c>
      <c r="H128" s="13" t="s">
        <v>28</v>
      </c>
    </row>
    <row r="129" ht="22.5" customHeight="1">
      <c r="A129" s="12">
        <v>45741.0</v>
      </c>
      <c r="B129" s="13" t="s">
        <v>24</v>
      </c>
      <c r="C129" s="14">
        <v>14.0</v>
      </c>
      <c r="D129" s="13" t="s">
        <v>8</v>
      </c>
      <c r="E129" s="13" t="s">
        <v>11</v>
      </c>
      <c r="F129" s="13" t="s">
        <v>10</v>
      </c>
      <c r="G129" s="13" t="s">
        <v>16</v>
      </c>
      <c r="H129" s="13" t="s">
        <v>28</v>
      </c>
    </row>
    <row r="130" ht="22.5" customHeight="1">
      <c r="A130" s="12">
        <v>45748.0</v>
      </c>
      <c r="B130" s="13" t="s">
        <v>9</v>
      </c>
      <c r="C130" s="14">
        <v>14.0</v>
      </c>
      <c r="D130" s="13" t="s">
        <v>8</v>
      </c>
      <c r="E130" s="13" t="s">
        <v>11</v>
      </c>
      <c r="F130" s="13" t="s">
        <v>10</v>
      </c>
      <c r="G130" s="13" t="s">
        <v>16</v>
      </c>
      <c r="H130" s="13" t="s">
        <v>29</v>
      </c>
    </row>
    <row r="131" ht="22.5" customHeight="1">
      <c r="A131" s="12">
        <v>45769.0</v>
      </c>
      <c r="B131" s="13" t="s">
        <v>9</v>
      </c>
      <c r="C131" s="14">
        <v>14.0</v>
      </c>
      <c r="D131" s="13" t="s">
        <v>8</v>
      </c>
      <c r="E131" s="13" t="s">
        <v>11</v>
      </c>
      <c r="F131" s="13" t="s">
        <v>10</v>
      </c>
      <c r="G131" s="13" t="s">
        <v>16</v>
      </c>
      <c r="H131" s="13" t="s">
        <v>29</v>
      </c>
    </row>
    <row r="132" ht="22.5" customHeight="1">
      <c r="A132" s="12">
        <v>45790.0</v>
      </c>
      <c r="B132" s="13" t="s">
        <v>9</v>
      </c>
      <c r="C132" s="14">
        <v>14.0</v>
      </c>
      <c r="D132" s="13" t="s">
        <v>8</v>
      </c>
      <c r="E132" s="13" t="s">
        <v>11</v>
      </c>
      <c r="F132" s="13" t="s">
        <v>10</v>
      </c>
      <c r="G132" s="13" t="s">
        <v>16</v>
      </c>
      <c r="H132" s="13" t="s">
        <v>30</v>
      </c>
    </row>
    <row r="133" ht="22.5" customHeight="1">
      <c r="A133" s="12">
        <v>45811.0</v>
      </c>
      <c r="B133" s="13" t="s">
        <v>9</v>
      </c>
      <c r="C133" s="14">
        <v>21.0</v>
      </c>
      <c r="D133" s="13" t="s">
        <v>8</v>
      </c>
      <c r="E133" s="13" t="s">
        <v>11</v>
      </c>
      <c r="F133" s="13" t="s">
        <v>10</v>
      </c>
      <c r="G133" s="13" t="s">
        <v>16</v>
      </c>
      <c r="H133" s="13" t="s">
        <v>31</v>
      </c>
    </row>
    <row r="134" ht="22.5" customHeight="1">
      <c r="A134" s="12">
        <v>45825.0</v>
      </c>
      <c r="B134" s="13" t="s">
        <v>21</v>
      </c>
      <c r="C134" s="14">
        <v>14.0</v>
      </c>
      <c r="D134" s="13" t="s">
        <v>8</v>
      </c>
      <c r="E134" s="13" t="s">
        <v>11</v>
      </c>
      <c r="F134" s="13" t="s">
        <v>10</v>
      </c>
      <c r="G134" s="13" t="s">
        <v>16</v>
      </c>
      <c r="H134" s="13" t="s">
        <v>31</v>
      </c>
    </row>
    <row r="135" ht="22.5" customHeight="1">
      <c r="A135" s="12">
        <v>45839.0</v>
      </c>
      <c r="B135" s="13" t="s">
        <v>9</v>
      </c>
      <c r="C135" s="14">
        <v>21.0</v>
      </c>
      <c r="D135" s="13" t="s">
        <v>8</v>
      </c>
      <c r="E135" s="13" t="s">
        <v>15</v>
      </c>
      <c r="F135" s="13" t="s">
        <v>10</v>
      </c>
      <c r="G135" s="13" t="s">
        <v>16</v>
      </c>
      <c r="H135" s="13" t="s">
        <v>32</v>
      </c>
    </row>
    <row r="136" ht="22.5" customHeight="1">
      <c r="A136" s="12">
        <v>45874.0</v>
      </c>
      <c r="B136" s="13" t="s">
        <v>9</v>
      </c>
      <c r="C136" s="14">
        <v>28.0</v>
      </c>
      <c r="D136" s="13" t="s">
        <v>8</v>
      </c>
      <c r="E136" s="13" t="s">
        <v>15</v>
      </c>
      <c r="F136" s="13" t="s">
        <v>22</v>
      </c>
      <c r="G136" s="13" t="s">
        <v>16</v>
      </c>
      <c r="H136" s="13" t="s">
        <v>34</v>
      </c>
    </row>
    <row r="137" ht="22.5" customHeight="1">
      <c r="A137" s="12">
        <v>45902.0</v>
      </c>
      <c r="B137" s="13" t="s">
        <v>9</v>
      </c>
      <c r="C137" s="14">
        <v>14.0</v>
      </c>
      <c r="D137" s="13" t="s">
        <v>8</v>
      </c>
      <c r="E137" s="13" t="s">
        <v>15</v>
      </c>
      <c r="F137" s="13" t="s">
        <v>10</v>
      </c>
      <c r="G137" s="13" t="s">
        <v>16</v>
      </c>
      <c r="H137" s="13" t="s">
        <v>35</v>
      </c>
    </row>
    <row r="138" ht="22.5" customHeight="1">
      <c r="A138" s="12">
        <v>45930.0</v>
      </c>
      <c r="B138" s="13" t="s">
        <v>9</v>
      </c>
      <c r="C138" s="14">
        <v>14.0</v>
      </c>
      <c r="D138" s="13" t="s">
        <v>8</v>
      </c>
      <c r="E138" s="13" t="s">
        <v>11</v>
      </c>
      <c r="F138" s="13" t="s">
        <v>10</v>
      </c>
      <c r="G138" s="13" t="s">
        <v>16</v>
      </c>
      <c r="H138" s="13" t="s">
        <v>35</v>
      </c>
    </row>
    <row r="139" ht="22.5" customHeight="1">
      <c r="A139" s="12">
        <v>45951.0</v>
      </c>
      <c r="B139" s="13" t="s">
        <v>9</v>
      </c>
      <c r="C139" s="14">
        <v>14.0</v>
      </c>
      <c r="D139" s="13" t="s">
        <v>8</v>
      </c>
      <c r="E139" s="13" t="s">
        <v>11</v>
      </c>
      <c r="F139" s="13" t="s">
        <v>10</v>
      </c>
      <c r="G139" s="13" t="s">
        <v>16</v>
      </c>
      <c r="H139" s="13" t="s">
        <v>36</v>
      </c>
    </row>
    <row r="140" ht="22.5" customHeight="1">
      <c r="A140" s="12">
        <v>45958.0</v>
      </c>
      <c r="B140" s="13" t="s">
        <v>24</v>
      </c>
      <c r="C140" s="14">
        <v>16.0</v>
      </c>
      <c r="D140" s="13" t="s">
        <v>8</v>
      </c>
      <c r="E140" s="13" t="s">
        <v>15</v>
      </c>
      <c r="F140" s="13" t="s">
        <v>10</v>
      </c>
      <c r="G140" s="13" t="s">
        <v>16</v>
      </c>
      <c r="H140" s="13" t="s">
        <v>36</v>
      </c>
    </row>
    <row r="141" ht="22.5" customHeight="1">
      <c r="A141" s="12">
        <v>45972.0</v>
      </c>
      <c r="B141" s="13" t="s">
        <v>9</v>
      </c>
      <c r="C141" s="14">
        <v>14.0</v>
      </c>
      <c r="D141" s="13" t="s">
        <v>8</v>
      </c>
      <c r="E141" s="13" t="s">
        <v>11</v>
      </c>
      <c r="F141" s="13" t="s">
        <v>10</v>
      </c>
      <c r="G141" s="13" t="s">
        <v>16</v>
      </c>
      <c r="H141" s="13" t="s">
        <v>37</v>
      </c>
    </row>
    <row r="142" ht="22.5" customHeight="1">
      <c r="A142" s="12">
        <v>46000.0</v>
      </c>
      <c r="B142" s="13" t="s">
        <v>21</v>
      </c>
      <c r="C142" s="14">
        <v>14.0</v>
      </c>
      <c r="D142" s="13" t="s">
        <v>8</v>
      </c>
      <c r="E142" s="13" t="s">
        <v>15</v>
      </c>
      <c r="F142" s="13" t="s">
        <v>10</v>
      </c>
      <c r="G142" s="13" t="s">
        <v>16</v>
      </c>
      <c r="H142" s="13" t="s">
        <v>38</v>
      </c>
    </row>
    <row r="143" ht="22.5" customHeight="1">
      <c r="A143" s="12">
        <v>45692.0</v>
      </c>
      <c r="B143" s="13" t="s">
        <v>24</v>
      </c>
      <c r="C143" s="14">
        <v>12.0</v>
      </c>
      <c r="D143" s="13" t="s">
        <v>17</v>
      </c>
      <c r="E143" s="13" t="s">
        <v>11</v>
      </c>
      <c r="F143" s="13" t="s">
        <v>10</v>
      </c>
      <c r="G143" s="13" t="s">
        <v>16</v>
      </c>
      <c r="H143" s="13" t="s">
        <v>27</v>
      </c>
    </row>
    <row r="144" ht="22.5" customHeight="1">
      <c r="A144" s="12">
        <v>45727.0</v>
      </c>
      <c r="B144" s="13" t="s">
        <v>24</v>
      </c>
      <c r="C144" s="14">
        <v>10.0</v>
      </c>
      <c r="D144" s="13" t="s">
        <v>17</v>
      </c>
      <c r="E144" s="13" t="s">
        <v>11</v>
      </c>
      <c r="F144" s="13" t="s">
        <v>10</v>
      </c>
      <c r="G144" s="13" t="s">
        <v>16</v>
      </c>
      <c r="H144" s="13" t="s">
        <v>28</v>
      </c>
    </row>
    <row r="145" ht="22.5" customHeight="1">
      <c r="A145" s="12">
        <v>45776.0</v>
      </c>
      <c r="B145" s="13" t="s">
        <v>9</v>
      </c>
      <c r="C145" s="14">
        <v>10.0</v>
      </c>
      <c r="D145" s="13" t="s">
        <v>17</v>
      </c>
      <c r="E145" s="13" t="s">
        <v>11</v>
      </c>
      <c r="F145" s="13" t="s">
        <v>10</v>
      </c>
      <c r="G145" s="13" t="s">
        <v>16</v>
      </c>
      <c r="H145" s="13" t="s">
        <v>29</v>
      </c>
    </row>
    <row r="146" ht="22.5" customHeight="1">
      <c r="A146" s="12">
        <v>45804.0</v>
      </c>
      <c r="B146" s="13" t="s">
        <v>9</v>
      </c>
      <c r="C146" s="14">
        <v>10.0</v>
      </c>
      <c r="D146" s="13" t="s">
        <v>17</v>
      </c>
      <c r="E146" s="13" t="s">
        <v>11</v>
      </c>
      <c r="F146" s="13" t="s">
        <v>10</v>
      </c>
      <c r="G146" s="13" t="s">
        <v>16</v>
      </c>
      <c r="H146" s="13" t="s">
        <v>30</v>
      </c>
    </row>
    <row r="147" ht="22.5" customHeight="1">
      <c r="A147" s="12">
        <v>45846.0</v>
      </c>
      <c r="B147" s="13" t="s">
        <v>9</v>
      </c>
      <c r="C147" s="14">
        <v>14.0</v>
      </c>
      <c r="D147" s="13" t="s">
        <v>17</v>
      </c>
      <c r="E147" s="13" t="s">
        <v>15</v>
      </c>
      <c r="F147" s="13" t="s">
        <v>10</v>
      </c>
      <c r="G147" s="13" t="s">
        <v>16</v>
      </c>
      <c r="H147" s="13" t="s">
        <v>32</v>
      </c>
    </row>
    <row r="148" ht="22.5" customHeight="1">
      <c r="A148" s="12">
        <v>45853.0</v>
      </c>
      <c r="B148" s="13" t="s">
        <v>9</v>
      </c>
      <c r="C148" s="14">
        <v>12.0</v>
      </c>
      <c r="D148" s="13" t="s">
        <v>17</v>
      </c>
      <c r="E148" s="13" t="s">
        <v>15</v>
      </c>
      <c r="F148" s="13" t="s">
        <v>10</v>
      </c>
      <c r="G148" s="13" t="s">
        <v>16</v>
      </c>
      <c r="H148" s="13" t="s">
        <v>32</v>
      </c>
    </row>
    <row r="149" ht="22.5" customHeight="1">
      <c r="A149" s="12">
        <v>45895.0</v>
      </c>
      <c r="B149" s="13" t="s">
        <v>9</v>
      </c>
      <c r="C149" s="14">
        <v>10.0</v>
      </c>
      <c r="D149" s="13" t="s">
        <v>17</v>
      </c>
      <c r="E149" s="13" t="s">
        <v>15</v>
      </c>
      <c r="F149" s="13" t="s">
        <v>10</v>
      </c>
      <c r="G149" s="13" t="s">
        <v>16</v>
      </c>
      <c r="H149" s="13" t="s">
        <v>34</v>
      </c>
    </row>
    <row r="150" ht="22.5" customHeight="1">
      <c r="A150" s="12">
        <v>45937.0</v>
      </c>
      <c r="B150" s="13" t="s">
        <v>9</v>
      </c>
      <c r="C150" s="14">
        <v>11.0</v>
      </c>
      <c r="D150" s="13" t="s">
        <v>17</v>
      </c>
      <c r="E150" s="13" t="s">
        <v>15</v>
      </c>
      <c r="F150" s="13" t="s">
        <v>10</v>
      </c>
      <c r="G150" s="13" t="s">
        <v>16</v>
      </c>
      <c r="H150" s="13" t="s">
        <v>36</v>
      </c>
    </row>
    <row r="151" ht="22.5" customHeight="1">
      <c r="A151" s="12">
        <v>45944.0</v>
      </c>
      <c r="B151" s="13" t="s">
        <v>24</v>
      </c>
      <c r="C151" s="14">
        <v>10.0</v>
      </c>
      <c r="D151" s="13" t="s">
        <v>17</v>
      </c>
      <c r="E151" s="13" t="s">
        <v>11</v>
      </c>
      <c r="F151" s="13" t="s">
        <v>10</v>
      </c>
      <c r="G151" s="13" t="s">
        <v>16</v>
      </c>
      <c r="H151" s="13" t="s">
        <v>36</v>
      </c>
    </row>
    <row r="152" ht="22.5" customHeight="1">
      <c r="A152" s="12">
        <v>46014.0</v>
      </c>
      <c r="B152" s="13" t="s">
        <v>9</v>
      </c>
      <c r="C152" s="14">
        <v>14.0</v>
      </c>
      <c r="D152" s="13" t="s">
        <v>17</v>
      </c>
      <c r="E152" s="13" t="s">
        <v>11</v>
      </c>
      <c r="F152" s="13" t="s">
        <v>10</v>
      </c>
      <c r="G152" s="13" t="s">
        <v>16</v>
      </c>
      <c r="H152" s="13" t="s">
        <v>38</v>
      </c>
    </row>
    <row r="153" ht="22.5" customHeight="1">
      <c r="A153" s="12">
        <v>46021.0</v>
      </c>
      <c r="B153" s="13" t="s">
        <v>9</v>
      </c>
      <c r="C153" s="14">
        <v>10.0</v>
      </c>
      <c r="D153" s="13" t="s">
        <v>17</v>
      </c>
      <c r="E153" s="13" t="s">
        <v>15</v>
      </c>
      <c r="F153" s="13" t="s">
        <v>10</v>
      </c>
      <c r="G153" s="13" t="s">
        <v>16</v>
      </c>
      <c r="H153" s="13" t="s">
        <v>38</v>
      </c>
    </row>
    <row r="154" ht="22.5" customHeight="1">
      <c r="A154" s="12">
        <v>45734.0</v>
      </c>
      <c r="B154" s="13" t="s">
        <v>9</v>
      </c>
      <c r="C154" s="14">
        <v>19.0</v>
      </c>
      <c r="D154" s="13" t="s">
        <v>23</v>
      </c>
      <c r="E154" s="13" t="s">
        <v>15</v>
      </c>
      <c r="F154" s="13" t="s">
        <v>10</v>
      </c>
      <c r="G154" s="13" t="s">
        <v>16</v>
      </c>
      <c r="H154" s="13" t="s">
        <v>28</v>
      </c>
    </row>
    <row r="155" ht="22.5" customHeight="1">
      <c r="A155" s="12">
        <v>45762.0</v>
      </c>
      <c r="B155" s="13" t="s">
        <v>9</v>
      </c>
      <c r="C155" s="14">
        <v>21.0</v>
      </c>
      <c r="D155" s="13" t="s">
        <v>23</v>
      </c>
      <c r="E155" s="13" t="s">
        <v>15</v>
      </c>
      <c r="F155" s="13" t="s">
        <v>10</v>
      </c>
      <c r="G155" s="13" t="s">
        <v>16</v>
      </c>
      <c r="H155" s="13" t="s">
        <v>29</v>
      </c>
    </row>
    <row r="156" ht="22.5" customHeight="1">
      <c r="A156" s="12">
        <v>45916.0</v>
      </c>
      <c r="B156" s="13" t="s">
        <v>9</v>
      </c>
      <c r="C156" s="14">
        <v>18.0</v>
      </c>
      <c r="D156" s="13" t="s">
        <v>23</v>
      </c>
      <c r="E156" s="13" t="s">
        <v>15</v>
      </c>
      <c r="F156" s="13" t="s">
        <v>10</v>
      </c>
      <c r="G156" s="13" t="s">
        <v>16</v>
      </c>
      <c r="H156" s="13" t="s">
        <v>35</v>
      </c>
    </row>
    <row r="157" ht="22.5" customHeight="1">
      <c r="A157" s="12">
        <v>45742.0</v>
      </c>
      <c r="B157" s="13" t="s">
        <v>9</v>
      </c>
      <c r="C157" s="14">
        <v>7.0</v>
      </c>
      <c r="D157" s="13" t="s">
        <v>19</v>
      </c>
      <c r="E157" s="13" t="s">
        <v>11</v>
      </c>
      <c r="F157" s="13" t="s">
        <v>10</v>
      </c>
      <c r="G157" s="13" t="s">
        <v>18</v>
      </c>
      <c r="H157" s="13" t="s">
        <v>28</v>
      </c>
    </row>
    <row r="158" ht="22.5" customHeight="1">
      <c r="A158" s="12">
        <v>45770.0</v>
      </c>
      <c r="B158" s="13" t="s">
        <v>9</v>
      </c>
      <c r="C158" s="14">
        <v>7.0</v>
      </c>
      <c r="D158" s="13" t="s">
        <v>19</v>
      </c>
      <c r="E158" s="13" t="s">
        <v>11</v>
      </c>
      <c r="F158" s="13" t="s">
        <v>10</v>
      </c>
      <c r="G158" s="13" t="s">
        <v>18</v>
      </c>
      <c r="H158" s="13" t="s">
        <v>29</v>
      </c>
    </row>
    <row r="159" ht="22.5" customHeight="1">
      <c r="A159" s="12">
        <v>45798.0</v>
      </c>
      <c r="B159" s="13" t="s">
        <v>9</v>
      </c>
      <c r="C159" s="14">
        <v>7.0</v>
      </c>
      <c r="D159" s="13" t="s">
        <v>19</v>
      </c>
      <c r="E159" s="13" t="s">
        <v>15</v>
      </c>
      <c r="F159" s="13" t="s">
        <v>10</v>
      </c>
      <c r="G159" s="13" t="s">
        <v>18</v>
      </c>
      <c r="H159" s="13" t="s">
        <v>30</v>
      </c>
    </row>
    <row r="160" ht="22.5" customHeight="1">
      <c r="A160" s="12">
        <v>45714.0</v>
      </c>
      <c r="B160" s="13" t="s">
        <v>21</v>
      </c>
      <c r="C160" s="14">
        <v>25.0</v>
      </c>
      <c r="D160" s="13" t="s">
        <v>26</v>
      </c>
      <c r="E160" s="13" t="s">
        <v>15</v>
      </c>
      <c r="F160" s="13" t="s">
        <v>10</v>
      </c>
      <c r="G160" s="13" t="s">
        <v>18</v>
      </c>
      <c r="H160" s="13" t="s">
        <v>27</v>
      </c>
    </row>
    <row r="161" ht="22.5" customHeight="1">
      <c r="A161" s="12">
        <v>45833.0</v>
      </c>
      <c r="B161" s="13" t="s">
        <v>9</v>
      </c>
      <c r="C161" s="14">
        <v>22.0</v>
      </c>
      <c r="D161" s="13" t="s">
        <v>26</v>
      </c>
      <c r="E161" s="13" t="s">
        <v>15</v>
      </c>
      <c r="F161" s="13" t="s">
        <v>10</v>
      </c>
      <c r="G161" s="13" t="s">
        <v>18</v>
      </c>
      <c r="H161" s="13" t="s">
        <v>31</v>
      </c>
    </row>
    <row r="162" ht="22.5" customHeight="1">
      <c r="A162" s="12">
        <v>46015.0</v>
      </c>
      <c r="B162" s="13" t="s">
        <v>9</v>
      </c>
      <c r="C162" s="14">
        <v>28.0</v>
      </c>
      <c r="D162" s="13" t="s">
        <v>26</v>
      </c>
      <c r="E162" s="13" t="s">
        <v>15</v>
      </c>
      <c r="F162" s="13" t="s">
        <v>22</v>
      </c>
      <c r="G162" s="13" t="s">
        <v>18</v>
      </c>
      <c r="H162" s="13" t="s">
        <v>38</v>
      </c>
    </row>
    <row r="163" ht="22.5" customHeight="1">
      <c r="A163" s="12">
        <v>45721.0</v>
      </c>
      <c r="B163" s="13" t="s">
        <v>9</v>
      </c>
      <c r="C163" s="14">
        <v>22.0</v>
      </c>
      <c r="D163" s="13" t="s">
        <v>14</v>
      </c>
      <c r="E163" s="13" t="s">
        <v>11</v>
      </c>
      <c r="F163" s="13" t="s">
        <v>10</v>
      </c>
      <c r="G163" s="13" t="s">
        <v>18</v>
      </c>
      <c r="H163" s="13" t="s">
        <v>28</v>
      </c>
    </row>
    <row r="164" ht="22.5" customHeight="1">
      <c r="A164" s="12">
        <v>45931.0</v>
      </c>
      <c r="B164" s="13" t="s">
        <v>9</v>
      </c>
      <c r="C164" s="14">
        <v>21.0</v>
      </c>
      <c r="D164" s="13" t="s">
        <v>14</v>
      </c>
      <c r="E164" s="13" t="s">
        <v>15</v>
      </c>
      <c r="F164" s="13" t="s">
        <v>10</v>
      </c>
      <c r="G164" s="13" t="s">
        <v>18</v>
      </c>
      <c r="H164" s="13" t="s">
        <v>36</v>
      </c>
    </row>
    <row r="165" ht="22.5" customHeight="1">
      <c r="A165" s="12">
        <v>45945.0</v>
      </c>
      <c r="B165" s="13" t="s">
        <v>9</v>
      </c>
      <c r="C165" s="14">
        <v>23.0</v>
      </c>
      <c r="D165" s="13" t="s">
        <v>14</v>
      </c>
      <c r="E165" s="13" t="s">
        <v>11</v>
      </c>
      <c r="F165" s="13" t="s">
        <v>10</v>
      </c>
      <c r="G165" s="13" t="s">
        <v>18</v>
      </c>
      <c r="H165" s="13" t="s">
        <v>36</v>
      </c>
    </row>
    <row r="166" ht="22.5" customHeight="1">
      <c r="A166" s="12">
        <v>45959.0</v>
      </c>
      <c r="B166" s="13" t="s">
        <v>9</v>
      </c>
      <c r="C166" s="14">
        <v>21.0</v>
      </c>
      <c r="D166" s="13" t="s">
        <v>14</v>
      </c>
      <c r="E166" s="13" t="s">
        <v>11</v>
      </c>
      <c r="F166" s="13" t="s">
        <v>10</v>
      </c>
      <c r="G166" s="13" t="s">
        <v>18</v>
      </c>
      <c r="H166" s="13" t="s">
        <v>36</v>
      </c>
    </row>
    <row r="167" ht="22.5" customHeight="1">
      <c r="A167" s="12">
        <v>45980.0</v>
      </c>
      <c r="B167" s="13" t="s">
        <v>9</v>
      </c>
      <c r="C167" s="14">
        <v>24.0</v>
      </c>
      <c r="D167" s="13" t="s">
        <v>14</v>
      </c>
      <c r="E167" s="13" t="s">
        <v>11</v>
      </c>
      <c r="F167" s="13" t="s">
        <v>22</v>
      </c>
      <c r="G167" s="13" t="s">
        <v>18</v>
      </c>
      <c r="H167" s="13" t="s">
        <v>37</v>
      </c>
    </row>
    <row r="168" ht="22.5" customHeight="1">
      <c r="A168" s="12">
        <v>45693.0</v>
      </c>
      <c r="B168" s="13" t="s">
        <v>9</v>
      </c>
      <c r="C168" s="14">
        <v>14.0</v>
      </c>
      <c r="D168" s="13" t="s">
        <v>8</v>
      </c>
      <c r="E168" s="13" t="s">
        <v>15</v>
      </c>
      <c r="F168" s="13" t="s">
        <v>10</v>
      </c>
      <c r="G168" s="13" t="s">
        <v>18</v>
      </c>
      <c r="H168" s="13" t="s">
        <v>27</v>
      </c>
    </row>
    <row r="169" ht="22.5" customHeight="1">
      <c r="A169" s="12">
        <v>45707.0</v>
      </c>
      <c r="B169" s="13" t="s">
        <v>9</v>
      </c>
      <c r="C169" s="14">
        <v>15.0</v>
      </c>
      <c r="D169" s="13" t="s">
        <v>8</v>
      </c>
      <c r="E169" s="13" t="s">
        <v>11</v>
      </c>
      <c r="F169" s="13" t="s">
        <v>10</v>
      </c>
      <c r="G169" s="13" t="s">
        <v>18</v>
      </c>
      <c r="H169" s="13" t="s">
        <v>27</v>
      </c>
    </row>
    <row r="170" ht="22.5" customHeight="1">
      <c r="A170" s="12">
        <v>45728.0</v>
      </c>
      <c r="B170" s="13" t="s">
        <v>9</v>
      </c>
      <c r="C170" s="14">
        <v>14.0</v>
      </c>
      <c r="D170" s="13" t="s">
        <v>8</v>
      </c>
      <c r="E170" s="13" t="s">
        <v>11</v>
      </c>
      <c r="F170" s="13" t="s">
        <v>10</v>
      </c>
      <c r="G170" s="13" t="s">
        <v>18</v>
      </c>
      <c r="H170" s="13" t="s">
        <v>28</v>
      </c>
    </row>
    <row r="171" ht="22.5" customHeight="1">
      <c r="A171" s="12">
        <v>45735.0</v>
      </c>
      <c r="B171" s="13" t="s">
        <v>9</v>
      </c>
      <c r="C171" s="14">
        <v>14.0</v>
      </c>
      <c r="D171" s="13" t="s">
        <v>8</v>
      </c>
      <c r="E171" s="13" t="s">
        <v>11</v>
      </c>
      <c r="F171" s="13" t="s">
        <v>10</v>
      </c>
      <c r="G171" s="13" t="s">
        <v>18</v>
      </c>
      <c r="H171" s="13" t="s">
        <v>28</v>
      </c>
    </row>
    <row r="172" ht="22.5" customHeight="1">
      <c r="A172" s="12">
        <v>45756.0</v>
      </c>
      <c r="B172" s="13" t="s">
        <v>9</v>
      </c>
      <c r="C172" s="14">
        <v>14.0</v>
      </c>
      <c r="D172" s="13" t="s">
        <v>8</v>
      </c>
      <c r="E172" s="13" t="s">
        <v>15</v>
      </c>
      <c r="F172" s="13" t="s">
        <v>10</v>
      </c>
      <c r="G172" s="13" t="s">
        <v>18</v>
      </c>
      <c r="H172" s="13" t="s">
        <v>29</v>
      </c>
    </row>
    <row r="173" ht="22.5" customHeight="1">
      <c r="A173" s="12">
        <v>45763.0</v>
      </c>
      <c r="B173" s="13" t="s">
        <v>9</v>
      </c>
      <c r="C173" s="14">
        <v>14.0</v>
      </c>
      <c r="D173" s="13" t="s">
        <v>8</v>
      </c>
      <c r="E173" s="13" t="s">
        <v>11</v>
      </c>
      <c r="F173" s="13" t="s">
        <v>10</v>
      </c>
      <c r="G173" s="13" t="s">
        <v>18</v>
      </c>
      <c r="H173" s="13" t="s">
        <v>29</v>
      </c>
    </row>
    <row r="174" ht="22.5" customHeight="1">
      <c r="A174" s="12">
        <v>45777.0</v>
      </c>
      <c r="B174" s="13" t="s">
        <v>24</v>
      </c>
      <c r="C174" s="14">
        <v>14.0</v>
      </c>
      <c r="D174" s="13" t="s">
        <v>8</v>
      </c>
      <c r="E174" s="13" t="s">
        <v>15</v>
      </c>
      <c r="F174" s="13" t="s">
        <v>10</v>
      </c>
      <c r="G174" s="13" t="s">
        <v>18</v>
      </c>
      <c r="H174" s="13" t="s">
        <v>29</v>
      </c>
    </row>
    <row r="175" ht="22.5" customHeight="1">
      <c r="A175" s="12">
        <v>45805.0</v>
      </c>
      <c r="B175" s="13" t="s">
        <v>9</v>
      </c>
      <c r="C175" s="14">
        <v>14.0</v>
      </c>
      <c r="D175" s="13" t="s">
        <v>8</v>
      </c>
      <c r="E175" s="13" t="s">
        <v>11</v>
      </c>
      <c r="F175" s="13" t="s">
        <v>10</v>
      </c>
      <c r="G175" s="13" t="s">
        <v>18</v>
      </c>
      <c r="H175" s="13" t="s">
        <v>30</v>
      </c>
    </row>
    <row r="176" ht="22.5" customHeight="1">
      <c r="A176" s="12">
        <v>45924.0</v>
      </c>
      <c r="B176" s="13" t="s">
        <v>24</v>
      </c>
      <c r="C176" s="14">
        <v>14.0</v>
      </c>
      <c r="D176" s="13" t="s">
        <v>8</v>
      </c>
      <c r="E176" s="13" t="s">
        <v>11</v>
      </c>
      <c r="F176" s="13" t="s">
        <v>10</v>
      </c>
      <c r="G176" s="13" t="s">
        <v>18</v>
      </c>
      <c r="H176" s="13" t="s">
        <v>35</v>
      </c>
    </row>
    <row r="177" ht="22.5" customHeight="1">
      <c r="A177" s="12">
        <v>45938.0</v>
      </c>
      <c r="B177" s="13" t="s">
        <v>9</v>
      </c>
      <c r="C177" s="14">
        <v>14.0</v>
      </c>
      <c r="D177" s="13" t="s">
        <v>8</v>
      </c>
      <c r="E177" s="13" t="s">
        <v>11</v>
      </c>
      <c r="F177" s="13" t="s">
        <v>10</v>
      </c>
      <c r="G177" s="13" t="s">
        <v>18</v>
      </c>
      <c r="H177" s="13" t="s">
        <v>36</v>
      </c>
    </row>
    <row r="178" ht="22.5" customHeight="1">
      <c r="A178" s="12">
        <v>45966.0</v>
      </c>
      <c r="B178" s="13" t="s">
        <v>21</v>
      </c>
      <c r="C178" s="14">
        <v>14.0</v>
      </c>
      <c r="D178" s="13" t="s">
        <v>8</v>
      </c>
      <c r="E178" s="13" t="s">
        <v>11</v>
      </c>
      <c r="F178" s="13" t="s">
        <v>10</v>
      </c>
      <c r="G178" s="13" t="s">
        <v>18</v>
      </c>
      <c r="H178" s="13" t="s">
        <v>37</v>
      </c>
    </row>
    <row r="179" ht="22.5" customHeight="1">
      <c r="A179" s="12">
        <v>45987.0</v>
      </c>
      <c r="B179" s="13" t="s">
        <v>24</v>
      </c>
      <c r="C179" s="14">
        <v>14.0</v>
      </c>
      <c r="D179" s="13" t="s">
        <v>8</v>
      </c>
      <c r="E179" s="13" t="s">
        <v>11</v>
      </c>
      <c r="F179" s="13" t="s">
        <v>10</v>
      </c>
      <c r="G179" s="13" t="s">
        <v>18</v>
      </c>
      <c r="H179" s="13" t="s">
        <v>37</v>
      </c>
    </row>
    <row r="180" ht="22.5" customHeight="1">
      <c r="A180" s="12">
        <v>45994.0</v>
      </c>
      <c r="B180" s="13" t="s">
        <v>9</v>
      </c>
      <c r="C180" s="14">
        <v>14.0</v>
      </c>
      <c r="D180" s="13" t="s">
        <v>8</v>
      </c>
      <c r="E180" s="13" t="s">
        <v>15</v>
      </c>
      <c r="F180" s="13" t="s">
        <v>10</v>
      </c>
      <c r="G180" s="13" t="s">
        <v>18</v>
      </c>
      <c r="H180" s="13" t="s">
        <v>38</v>
      </c>
    </row>
    <row r="181" ht="22.5" customHeight="1">
      <c r="A181" s="12">
        <v>46001.0</v>
      </c>
      <c r="B181" s="13" t="s">
        <v>9</v>
      </c>
      <c r="C181" s="14">
        <v>14.0</v>
      </c>
      <c r="D181" s="13" t="s">
        <v>8</v>
      </c>
      <c r="E181" s="13" t="s">
        <v>11</v>
      </c>
      <c r="F181" s="13" t="s">
        <v>10</v>
      </c>
      <c r="G181" s="13" t="s">
        <v>18</v>
      </c>
      <c r="H181" s="13" t="s">
        <v>38</v>
      </c>
    </row>
    <row r="182" ht="22.5" customHeight="1">
      <c r="A182" s="12">
        <v>46008.0</v>
      </c>
      <c r="B182" s="13" t="s">
        <v>9</v>
      </c>
      <c r="C182" s="14">
        <v>14.0</v>
      </c>
      <c r="D182" s="13" t="s">
        <v>8</v>
      </c>
      <c r="E182" s="13" t="s">
        <v>11</v>
      </c>
      <c r="F182" s="13" t="s">
        <v>10</v>
      </c>
      <c r="G182" s="13" t="s">
        <v>18</v>
      </c>
      <c r="H182" s="13" t="s">
        <v>38</v>
      </c>
    </row>
    <row r="183" ht="22.5" customHeight="1">
      <c r="A183" s="12">
        <v>45665.0</v>
      </c>
      <c r="B183" s="13" t="s">
        <v>9</v>
      </c>
      <c r="C183" s="14">
        <v>10.0</v>
      </c>
      <c r="D183" s="13" t="s">
        <v>17</v>
      </c>
      <c r="E183" s="13" t="s">
        <v>11</v>
      </c>
      <c r="F183" s="13" t="s">
        <v>10</v>
      </c>
      <c r="G183" s="13" t="s">
        <v>18</v>
      </c>
      <c r="H183" s="13" t="s">
        <v>12</v>
      </c>
    </row>
    <row r="184" ht="22.5" customHeight="1">
      <c r="A184" s="12">
        <v>45686.0</v>
      </c>
      <c r="B184" s="13" t="s">
        <v>9</v>
      </c>
      <c r="C184" s="14">
        <v>9.0</v>
      </c>
      <c r="D184" s="13" t="s">
        <v>17</v>
      </c>
      <c r="E184" s="13" t="s">
        <v>11</v>
      </c>
      <c r="F184" s="13" t="s">
        <v>10</v>
      </c>
      <c r="G184" s="13" t="s">
        <v>18</v>
      </c>
      <c r="H184" s="13" t="s">
        <v>12</v>
      </c>
    </row>
    <row r="185" ht="22.5" customHeight="1">
      <c r="A185" s="12">
        <v>45700.0</v>
      </c>
      <c r="B185" s="13" t="s">
        <v>9</v>
      </c>
      <c r="C185" s="14">
        <v>10.0</v>
      </c>
      <c r="D185" s="13" t="s">
        <v>17</v>
      </c>
      <c r="E185" s="13" t="s">
        <v>11</v>
      </c>
      <c r="F185" s="13" t="s">
        <v>10</v>
      </c>
      <c r="G185" s="13" t="s">
        <v>18</v>
      </c>
      <c r="H185" s="13" t="s">
        <v>27</v>
      </c>
    </row>
    <row r="186" ht="22.5" customHeight="1">
      <c r="A186" s="12">
        <v>45749.0</v>
      </c>
      <c r="B186" s="13" t="s">
        <v>9</v>
      </c>
      <c r="C186" s="14">
        <v>10.0</v>
      </c>
      <c r="D186" s="13" t="s">
        <v>17</v>
      </c>
      <c r="E186" s="13" t="s">
        <v>11</v>
      </c>
      <c r="F186" s="13" t="s">
        <v>10</v>
      </c>
      <c r="G186" s="13" t="s">
        <v>18</v>
      </c>
      <c r="H186" s="13" t="s">
        <v>29</v>
      </c>
    </row>
    <row r="187" ht="22.5" customHeight="1">
      <c r="A187" s="12">
        <v>45784.0</v>
      </c>
      <c r="B187" s="13" t="s">
        <v>9</v>
      </c>
      <c r="C187" s="14">
        <v>12.0</v>
      </c>
      <c r="D187" s="13" t="s">
        <v>17</v>
      </c>
      <c r="E187" s="13" t="s">
        <v>11</v>
      </c>
      <c r="F187" s="13" t="s">
        <v>10</v>
      </c>
      <c r="G187" s="13" t="s">
        <v>18</v>
      </c>
      <c r="H187" s="13" t="s">
        <v>30</v>
      </c>
    </row>
    <row r="188" ht="22.5" customHeight="1">
      <c r="A188" s="12">
        <v>45812.0</v>
      </c>
      <c r="B188" s="13" t="s">
        <v>9</v>
      </c>
      <c r="C188" s="14">
        <v>14.0</v>
      </c>
      <c r="D188" s="13" t="s">
        <v>17</v>
      </c>
      <c r="E188" s="13" t="s">
        <v>15</v>
      </c>
      <c r="F188" s="13" t="s">
        <v>10</v>
      </c>
      <c r="G188" s="13" t="s">
        <v>18</v>
      </c>
      <c r="H188" s="13" t="s">
        <v>31</v>
      </c>
    </row>
    <row r="189" ht="22.5" customHeight="1">
      <c r="A189" s="12">
        <v>45819.0</v>
      </c>
      <c r="B189" s="13" t="s">
        <v>9</v>
      </c>
      <c r="C189" s="14">
        <v>11.0</v>
      </c>
      <c r="D189" s="13" t="s">
        <v>17</v>
      </c>
      <c r="E189" s="13" t="s">
        <v>11</v>
      </c>
      <c r="F189" s="13" t="s">
        <v>10</v>
      </c>
      <c r="G189" s="13" t="s">
        <v>18</v>
      </c>
      <c r="H189" s="13" t="s">
        <v>31</v>
      </c>
    </row>
    <row r="190" ht="22.5" customHeight="1">
      <c r="A190" s="12">
        <v>45826.0</v>
      </c>
      <c r="B190" s="13" t="s">
        <v>24</v>
      </c>
      <c r="C190" s="14">
        <v>10.0</v>
      </c>
      <c r="D190" s="13" t="s">
        <v>17</v>
      </c>
      <c r="E190" s="13" t="s">
        <v>11</v>
      </c>
      <c r="F190" s="13" t="s">
        <v>10</v>
      </c>
      <c r="G190" s="13" t="s">
        <v>18</v>
      </c>
      <c r="H190" s="13" t="s">
        <v>31</v>
      </c>
    </row>
    <row r="191" ht="22.5" customHeight="1">
      <c r="A191" s="12">
        <v>45903.0</v>
      </c>
      <c r="B191" s="13" t="s">
        <v>9</v>
      </c>
      <c r="C191" s="14">
        <v>9.0</v>
      </c>
      <c r="D191" s="13" t="s">
        <v>17</v>
      </c>
      <c r="E191" s="13" t="s">
        <v>11</v>
      </c>
      <c r="F191" s="13" t="s">
        <v>10</v>
      </c>
      <c r="G191" s="13" t="s">
        <v>18</v>
      </c>
      <c r="H191" s="13" t="s">
        <v>35</v>
      </c>
    </row>
    <row r="192" ht="22.5" customHeight="1">
      <c r="A192" s="12">
        <v>45910.0</v>
      </c>
      <c r="B192" s="13" t="s">
        <v>24</v>
      </c>
      <c r="C192" s="14">
        <v>12.0</v>
      </c>
      <c r="D192" s="13" t="s">
        <v>17</v>
      </c>
      <c r="E192" s="13" t="s">
        <v>11</v>
      </c>
      <c r="F192" s="13" t="s">
        <v>10</v>
      </c>
      <c r="G192" s="13" t="s">
        <v>18</v>
      </c>
      <c r="H192" s="13" t="s">
        <v>35</v>
      </c>
    </row>
    <row r="193" ht="22.5" customHeight="1">
      <c r="A193" s="12">
        <v>45917.0</v>
      </c>
      <c r="B193" s="13" t="s">
        <v>9</v>
      </c>
      <c r="C193" s="14">
        <v>10.0</v>
      </c>
      <c r="D193" s="13" t="s">
        <v>17</v>
      </c>
      <c r="E193" s="13" t="s">
        <v>11</v>
      </c>
      <c r="F193" s="13" t="s">
        <v>10</v>
      </c>
      <c r="G193" s="13" t="s">
        <v>18</v>
      </c>
      <c r="H193" s="13" t="s">
        <v>35</v>
      </c>
    </row>
    <row r="194" ht="22.5" customHeight="1">
      <c r="A194" s="12">
        <v>45952.0</v>
      </c>
      <c r="B194" s="13" t="s">
        <v>9</v>
      </c>
      <c r="C194" s="14">
        <v>9.0</v>
      </c>
      <c r="D194" s="13" t="s">
        <v>17</v>
      </c>
      <c r="E194" s="13" t="s">
        <v>15</v>
      </c>
      <c r="F194" s="13" t="s">
        <v>10</v>
      </c>
      <c r="G194" s="13" t="s">
        <v>18</v>
      </c>
      <c r="H194" s="13" t="s">
        <v>36</v>
      </c>
    </row>
    <row r="195" ht="22.5" customHeight="1">
      <c r="A195" s="12">
        <v>45672.0</v>
      </c>
      <c r="B195" s="13" t="s">
        <v>9</v>
      </c>
      <c r="C195" s="14">
        <v>18.0</v>
      </c>
      <c r="D195" s="13" t="s">
        <v>23</v>
      </c>
      <c r="E195" s="13" t="s">
        <v>15</v>
      </c>
      <c r="F195" s="13" t="s">
        <v>10</v>
      </c>
      <c r="G195" s="13" t="s">
        <v>18</v>
      </c>
      <c r="H195" s="13" t="s">
        <v>12</v>
      </c>
    </row>
    <row r="196" ht="22.5" customHeight="1">
      <c r="A196" s="12">
        <v>45791.0</v>
      </c>
      <c r="B196" s="13" t="s">
        <v>9</v>
      </c>
      <c r="C196" s="14">
        <v>18.0</v>
      </c>
      <c r="D196" s="13" t="s">
        <v>23</v>
      </c>
      <c r="E196" s="13" t="s">
        <v>11</v>
      </c>
      <c r="F196" s="13" t="s">
        <v>10</v>
      </c>
      <c r="G196" s="13" t="s">
        <v>18</v>
      </c>
      <c r="H196" s="13" t="s">
        <v>30</v>
      </c>
    </row>
    <row r="197" ht="22.5" customHeight="1">
      <c r="A197" s="12">
        <v>45973.0</v>
      </c>
      <c r="B197" s="13" t="s">
        <v>9</v>
      </c>
      <c r="C197" s="14">
        <v>19.0</v>
      </c>
      <c r="D197" s="13" t="s">
        <v>23</v>
      </c>
      <c r="E197" s="13" t="s">
        <v>15</v>
      </c>
      <c r="F197" s="13" t="s">
        <v>10</v>
      </c>
      <c r="G197" s="13" t="s">
        <v>18</v>
      </c>
      <c r="H197" s="13" t="s">
        <v>37</v>
      </c>
    </row>
    <row r="198" ht="22.5" customHeight="1">
      <c r="A198" s="12">
        <v>45679.0</v>
      </c>
      <c r="B198" s="13" t="s">
        <v>9</v>
      </c>
      <c r="C198" s="14">
        <v>30.0</v>
      </c>
      <c r="D198" s="13" t="s">
        <v>25</v>
      </c>
      <c r="E198" s="13" t="s">
        <v>11</v>
      </c>
      <c r="F198" s="13" t="s">
        <v>22</v>
      </c>
      <c r="G198" s="13" t="s">
        <v>18</v>
      </c>
      <c r="H198" s="13" t="s">
        <v>12</v>
      </c>
    </row>
    <row r="199" ht="22.5" customHeight="1">
      <c r="A199" s="12">
        <v>45682.0</v>
      </c>
      <c r="B199" s="13" t="s">
        <v>9</v>
      </c>
      <c r="C199" s="14">
        <v>7.0</v>
      </c>
      <c r="D199" s="13" t="s">
        <v>19</v>
      </c>
      <c r="E199" s="13" t="s">
        <v>11</v>
      </c>
      <c r="F199" s="13" t="s">
        <v>10</v>
      </c>
      <c r="G199" s="13" t="s">
        <v>40</v>
      </c>
      <c r="H199" s="13" t="s">
        <v>12</v>
      </c>
    </row>
    <row r="200" ht="22.5" customHeight="1">
      <c r="A200" s="12">
        <v>45696.0</v>
      </c>
      <c r="B200" s="13" t="s">
        <v>9</v>
      </c>
      <c r="C200" s="14">
        <v>7.0</v>
      </c>
      <c r="D200" s="13" t="s">
        <v>19</v>
      </c>
      <c r="E200" s="13" t="s">
        <v>11</v>
      </c>
      <c r="F200" s="13" t="s">
        <v>10</v>
      </c>
      <c r="G200" s="13" t="s">
        <v>40</v>
      </c>
      <c r="H200" s="13" t="s">
        <v>27</v>
      </c>
    </row>
    <row r="201" ht="22.5" customHeight="1">
      <c r="A201" s="12">
        <v>45724.0</v>
      </c>
      <c r="B201" s="13" t="s">
        <v>9</v>
      </c>
      <c r="C201" s="14">
        <v>7.0</v>
      </c>
      <c r="D201" s="13" t="s">
        <v>19</v>
      </c>
      <c r="E201" s="13" t="s">
        <v>11</v>
      </c>
      <c r="F201" s="13" t="s">
        <v>10</v>
      </c>
      <c r="G201" s="13" t="s">
        <v>40</v>
      </c>
      <c r="H201" s="13" t="s">
        <v>28</v>
      </c>
    </row>
    <row r="202" ht="22.5" customHeight="1">
      <c r="A202" s="12">
        <v>45745.0</v>
      </c>
      <c r="B202" s="13" t="s">
        <v>9</v>
      </c>
      <c r="C202" s="14">
        <v>7.0</v>
      </c>
      <c r="D202" s="13" t="s">
        <v>19</v>
      </c>
      <c r="E202" s="13" t="s">
        <v>11</v>
      </c>
      <c r="F202" s="13" t="s">
        <v>10</v>
      </c>
      <c r="G202" s="13" t="s">
        <v>40</v>
      </c>
      <c r="H202" s="13" t="s">
        <v>28</v>
      </c>
    </row>
    <row r="203" ht="22.5" customHeight="1">
      <c r="A203" s="12">
        <v>45759.0</v>
      </c>
      <c r="B203" s="13" t="s">
        <v>9</v>
      </c>
      <c r="C203" s="14">
        <v>7.0</v>
      </c>
      <c r="D203" s="13" t="s">
        <v>19</v>
      </c>
      <c r="E203" s="13" t="s">
        <v>11</v>
      </c>
      <c r="F203" s="13" t="s">
        <v>10</v>
      </c>
      <c r="G203" s="13" t="s">
        <v>40</v>
      </c>
      <c r="H203" s="13" t="s">
        <v>29</v>
      </c>
    </row>
    <row r="204" ht="22.5" customHeight="1">
      <c r="A204" s="12">
        <v>45773.0</v>
      </c>
      <c r="B204" s="13" t="s">
        <v>9</v>
      </c>
      <c r="C204" s="14">
        <v>7.0</v>
      </c>
      <c r="D204" s="13" t="s">
        <v>19</v>
      </c>
      <c r="E204" s="13" t="s">
        <v>11</v>
      </c>
      <c r="F204" s="13" t="s">
        <v>10</v>
      </c>
      <c r="G204" s="13" t="s">
        <v>40</v>
      </c>
      <c r="H204" s="13" t="s">
        <v>29</v>
      </c>
    </row>
    <row r="205" ht="22.5" customHeight="1">
      <c r="A205" s="12">
        <v>45752.0</v>
      </c>
      <c r="B205" s="13" t="s">
        <v>9</v>
      </c>
      <c r="C205" s="14">
        <v>22.0</v>
      </c>
      <c r="D205" s="13" t="s">
        <v>14</v>
      </c>
      <c r="E205" s="13" t="s">
        <v>11</v>
      </c>
      <c r="F205" s="13" t="s">
        <v>10</v>
      </c>
      <c r="G205" s="13" t="s">
        <v>40</v>
      </c>
      <c r="H205" s="13" t="s">
        <v>29</v>
      </c>
    </row>
    <row r="206" ht="22.5" customHeight="1">
      <c r="A206" s="12">
        <v>45703.0</v>
      </c>
      <c r="B206" s="13" t="s">
        <v>21</v>
      </c>
      <c r="C206" s="14">
        <v>15.0</v>
      </c>
      <c r="D206" s="13" t="s">
        <v>8</v>
      </c>
      <c r="E206" s="13" t="s">
        <v>11</v>
      </c>
      <c r="F206" s="13" t="s">
        <v>10</v>
      </c>
      <c r="G206" s="13" t="s">
        <v>40</v>
      </c>
      <c r="H206" s="13" t="s">
        <v>27</v>
      </c>
    </row>
    <row r="207" ht="22.5" customHeight="1">
      <c r="A207" s="12">
        <v>45710.0</v>
      </c>
      <c r="B207" s="13" t="s">
        <v>9</v>
      </c>
      <c r="C207" s="14">
        <v>14.0</v>
      </c>
      <c r="D207" s="13" t="s">
        <v>8</v>
      </c>
      <c r="E207" s="13" t="s">
        <v>11</v>
      </c>
      <c r="F207" s="13" t="s">
        <v>10</v>
      </c>
      <c r="G207" s="13" t="s">
        <v>40</v>
      </c>
      <c r="H207" s="13" t="s">
        <v>27</v>
      </c>
    </row>
    <row r="208" ht="22.5" customHeight="1">
      <c r="A208" s="12">
        <v>45717.0</v>
      </c>
      <c r="B208" s="13" t="s">
        <v>9</v>
      </c>
      <c r="C208" s="14">
        <v>14.0</v>
      </c>
      <c r="D208" s="13" t="s">
        <v>8</v>
      </c>
      <c r="E208" s="13" t="s">
        <v>11</v>
      </c>
      <c r="F208" s="13" t="s">
        <v>10</v>
      </c>
      <c r="G208" s="13" t="s">
        <v>40</v>
      </c>
      <c r="H208" s="13" t="s">
        <v>28</v>
      </c>
    </row>
    <row r="209" ht="22.5" customHeight="1">
      <c r="A209" s="12">
        <v>45731.0</v>
      </c>
      <c r="B209" s="13" t="s">
        <v>21</v>
      </c>
      <c r="C209" s="14">
        <v>14.0</v>
      </c>
      <c r="D209" s="13" t="s">
        <v>8</v>
      </c>
      <c r="E209" s="13" t="s">
        <v>11</v>
      </c>
      <c r="F209" s="13" t="s">
        <v>10</v>
      </c>
      <c r="G209" s="13" t="s">
        <v>40</v>
      </c>
      <c r="H209" s="13" t="s">
        <v>28</v>
      </c>
    </row>
    <row r="210" ht="22.5" customHeight="1">
      <c r="A210" s="12">
        <v>45766.0</v>
      </c>
      <c r="B210" s="13" t="s">
        <v>9</v>
      </c>
      <c r="C210" s="14">
        <v>14.0</v>
      </c>
      <c r="D210" s="13" t="s">
        <v>8</v>
      </c>
      <c r="E210" s="13" t="s">
        <v>11</v>
      </c>
      <c r="F210" s="13" t="s">
        <v>10</v>
      </c>
      <c r="G210" s="13" t="s">
        <v>40</v>
      </c>
      <c r="H210" s="13" t="s">
        <v>29</v>
      </c>
    </row>
    <row r="211" ht="22.5" customHeight="1">
      <c r="A211" s="12">
        <v>45780.0</v>
      </c>
      <c r="B211" s="13" t="s">
        <v>9</v>
      </c>
      <c r="C211" s="14">
        <v>14.0</v>
      </c>
      <c r="D211" s="13" t="s">
        <v>8</v>
      </c>
      <c r="E211" s="13" t="s">
        <v>11</v>
      </c>
      <c r="F211" s="13" t="s">
        <v>10</v>
      </c>
      <c r="G211" s="13" t="s">
        <v>40</v>
      </c>
      <c r="H211" s="13" t="s">
        <v>30</v>
      </c>
    </row>
    <row r="212" ht="22.5" customHeight="1">
      <c r="A212" s="12">
        <v>45787.0</v>
      </c>
      <c r="B212" s="13" t="s">
        <v>21</v>
      </c>
      <c r="C212" s="14">
        <v>14.0</v>
      </c>
      <c r="D212" s="13" t="s">
        <v>8</v>
      </c>
      <c r="E212" s="13" t="s">
        <v>11</v>
      </c>
      <c r="F212" s="13" t="s">
        <v>10</v>
      </c>
      <c r="G212" s="13" t="s">
        <v>40</v>
      </c>
      <c r="H212" s="13" t="s">
        <v>30</v>
      </c>
    </row>
    <row r="213" ht="22.5" customHeight="1">
      <c r="A213" s="12">
        <v>45801.0</v>
      </c>
      <c r="B213" s="13" t="s">
        <v>9</v>
      </c>
      <c r="C213" s="14">
        <v>14.0</v>
      </c>
      <c r="D213" s="13" t="s">
        <v>8</v>
      </c>
      <c r="E213" s="13" t="s">
        <v>11</v>
      </c>
      <c r="F213" s="13" t="s">
        <v>10</v>
      </c>
      <c r="G213" s="13" t="s">
        <v>40</v>
      </c>
      <c r="H213" s="13" t="s">
        <v>30</v>
      </c>
    </row>
    <row r="214" ht="22.5" customHeight="1">
      <c r="A214" s="12">
        <v>45668.0</v>
      </c>
      <c r="B214" s="13" t="s">
        <v>9</v>
      </c>
      <c r="C214" s="14">
        <v>9.0</v>
      </c>
      <c r="D214" s="13" t="s">
        <v>17</v>
      </c>
      <c r="E214" s="13" t="s">
        <v>11</v>
      </c>
      <c r="F214" s="13" t="s">
        <v>10</v>
      </c>
      <c r="G214" s="13" t="s">
        <v>40</v>
      </c>
      <c r="H214" s="13" t="s">
        <v>12</v>
      </c>
    </row>
    <row r="215" ht="22.5" customHeight="1">
      <c r="A215" s="12">
        <v>45675.0</v>
      </c>
      <c r="B215" s="13" t="s">
        <v>24</v>
      </c>
      <c r="C215" s="14">
        <v>11.0</v>
      </c>
      <c r="D215" s="13" t="s">
        <v>17</v>
      </c>
      <c r="E215" s="13" t="s">
        <v>11</v>
      </c>
      <c r="F215" s="13" t="s">
        <v>10</v>
      </c>
      <c r="G215" s="13" t="s">
        <v>40</v>
      </c>
      <c r="H215" s="13" t="s">
        <v>12</v>
      </c>
    </row>
    <row r="216" ht="22.5" customHeight="1">
      <c r="A216" s="12">
        <v>45689.0</v>
      </c>
      <c r="B216" s="13" t="s">
        <v>9</v>
      </c>
      <c r="C216" s="14">
        <v>10.0</v>
      </c>
      <c r="D216" s="13" t="s">
        <v>17</v>
      </c>
      <c r="E216" s="13" t="s">
        <v>11</v>
      </c>
      <c r="F216" s="13" t="s">
        <v>10</v>
      </c>
      <c r="G216" s="13" t="s">
        <v>40</v>
      </c>
      <c r="H216" s="13" t="s">
        <v>27</v>
      </c>
    </row>
    <row r="217" ht="22.5" customHeight="1">
      <c r="A217" s="12">
        <v>45738.0</v>
      </c>
      <c r="B217" s="13" t="s">
        <v>9</v>
      </c>
      <c r="C217" s="14">
        <v>9.0</v>
      </c>
      <c r="D217" s="13" t="s">
        <v>17</v>
      </c>
      <c r="E217" s="13" t="s">
        <v>11</v>
      </c>
      <c r="F217" s="13" t="s">
        <v>10</v>
      </c>
      <c r="G217" s="13" t="s">
        <v>40</v>
      </c>
      <c r="H217" s="13" t="s">
        <v>28</v>
      </c>
    </row>
    <row r="218" ht="22.5" customHeight="1">
      <c r="A218" s="12">
        <v>45808.0</v>
      </c>
      <c r="B218" s="13" t="s">
        <v>9</v>
      </c>
      <c r="C218" s="14">
        <v>10.0</v>
      </c>
      <c r="D218" s="13" t="s">
        <v>17</v>
      </c>
      <c r="E218" s="13" t="s">
        <v>11</v>
      </c>
      <c r="F218" s="13" t="s">
        <v>10</v>
      </c>
      <c r="G218" s="13" t="s">
        <v>40</v>
      </c>
      <c r="H218" s="13" t="s">
        <v>30</v>
      </c>
    </row>
    <row r="219" ht="22.5" customHeight="1">
      <c r="A219" s="12">
        <v>45794.0</v>
      </c>
      <c r="B219" s="13" t="s">
        <v>9</v>
      </c>
      <c r="C219" s="14">
        <v>19.0</v>
      </c>
      <c r="D219" s="13" t="s">
        <v>23</v>
      </c>
      <c r="E219" s="13" t="s">
        <v>11</v>
      </c>
      <c r="F219" s="13" t="s">
        <v>10</v>
      </c>
      <c r="G219" s="13" t="s">
        <v>40</v>
      </c>
      <c r="H219" s="13" t="s">
        <v>30</v>
      </c>
    </row>
    <row r="220" ht="22.5" customHeight="1">
      <c r="A220" s="12">
        <v>45667.0</v>
      </c>
      <c r="B220" s="13" t="s">
        <v>9</v>
      </c>
      <c r="C220" s="14">
        <v>7.0</v>
      </c>
      <c r="D220" s="13" t="s">
        <v>19</v>
      </c>
      <c r="E220" s="13" t="s">
        <v>11</v>
      </c>
      <c r="F220" s="13" t="s">
        <v>10</v>
      </c>
      <c r="G220" s="13" t="s">
        <v>20</v>
      </c>
      <c r="H220" s="13" t="s">
        <v>12</v>
      </c>
    </row>
    <row r="221" ht="22.5" customHeight="1">
      <c r="A221" s="12">
        <v>45996.0</v>
      </c>
      <c r="B221" s="13" t="s">
        <v>9</v>
      </c>
      <c r="C221" s="14">
        <v>7.0</v>
      </c>
      <c r="D221" s="13" t="s">
        <v>19</v>
      </c>
      <c r="E221" s="13" t="s">
        <v>11</v>
      </c>
      <c r="F221" s="13" t="s">
        <v>10</v>
      </c>
      <c r="G221" s="13" t="s">
        <v>20</v>
      </c>
      <c r="H221" s="13" t="s">
        <v>38</v>
      </c>
    </row>
    <row r="222" ht="22.5" customHeight="1">
      <c r="A222" s="12">
        <v>46010.0</v>
      </c>
      <c r="B222" s="13" t="s">
        <v>9</v>
      </c>
      <c r="C222" s="14">
        <v>7.0</v>
      </c>
      <c r="D222" s="13" t="s">
        <v>19</v>
      </c>
      <c r="E222" s="13" t="s">
        <v>15</v>
      </c>
      <c r="F222" s="13" t="s">
        <v>10</v>
      </c>
      <c r="G222" s="13" t="s">
        <v>20</v>
      </c>
      <c r="H222" s="13" t="s">
        <v>38</v>
      </c>
    </row>
    <row r="223" ht="22.5" customHeight="1">
      <c r="A223" s="12">
        <v>45688.0</v>
      </c>
      <c r="B223" s="13" t="s">
        <v>9</v>
      </c>
      <c r="C223" s="14">
        <v>21.0</v>
      </c>
      <c r="D223" s="13" t="s">
        <v>26</v>
      </c>
      <c r="E223" s="13" t="s">
        <v>15</v>
      </c>
      <c r="F223" s="13" t="s">
        <v>10</v>
      </c>
      <c r="G223" s="13" t="s">
        <v>20</v>
      </c>
      <c r="H223" s="13" t="s">
        <v>12</v>
      </c>
    </row>
    <row r="224" ht="22.5" customHeight="1">
      <c r="A224" s="12">
        <v>45772.0</v>
      </c>
      <c r="B224" s="13" t="s">
        <v>21</v>
      </c>
      <c r="C224" s="14">
        <v>26.0</v>
      </c>
      <c r="D224" s="13" t="s">
        <v>26</v>
      </c>
      <c r="E224" s="13" t="s">
        <v>15</v>
      </c>
      <c r="F224" s="13" t="s">
        <v>10</v>
      </c>
      <c r="G224" s="13" t="s">
        <v>20</v>
      </c>
      <c r="H224" s="13" t="s">
        <v>29</v>
      </c>
    </row>
    <row r="225" ht="22.5" customHeight="1">
      <c r="A225" s="12">
        <v>45926.0</v>
      </c>
      <c r="B225" s="13" t="s">
        <v>9</v>
      </c>
      <c r="C225" s="14">
        <v>24.0</v>
      </c>
      <c r="D225" s="13" t="s">
        <v>26</v>
      </c>
      <c r="E225" s="13" t="s">
        <v>15</v>
      </c>
      <c r="F225" s="13" t="s">
        <v>10</v>
      </c>
      <c r="G225" s="13" t="s">
        <v>20</v>
      </c>
      <c r="H225" s="13" t="s">
        <v>35</v>
      </c>
    </row>
    <row r="226" ht="22.5" customHeight="1">
      <c r="A226" s="12">
        <v>45954.0</v>
      </c>
      <c r="B226" s="13" t="s">
        <v>21</v>
      </c>
      <c r="C226" s="14">
        <v>25.0</v>
      </c>
      <c r="D226" s="13" t="s">
        <v>26</v>
      </c>
      <c r="E226" s="13" t="s">
        <v>11</v>
      </c>
      <c r="F226" s="13" t="s">
        <v>10</v>
      </c>
      <c r="G226" s="13" t="s">
        <v>20</v>
      </c>
      <c r="H226" s="13" t="s">
        <v>36</v>
      </c>
    </row>
    <row r="227" ht="22.5" customHeight="1">
      <c r="A227" s="12">
        <v>45674.0</v>
      </c>
      <c r="B227" s="13" t="s">
        <v>24</v>
      </c>
      <c r="C227" s="14">
        <v>25.0</v>
      </c>
      <c r="D227" s="13" t="s">
        <v>14</v>
      </c>
      <c r="E227" s="13" t="s">
        <v>11</v>
      </c>
      <c r="F227" s="13" t="s">
        <v>10</v>
      </c>
      <c r="G227" s="13" t="s">
        <v>20</v>
      </c>
      <c r="H227" s="13" t="s">
        <v>12</v>
      </c>
    </row>
    <row r="228" ht="22.5" customHeight="1">
      <c r="A228" s="12">
        <v>45695.0</v>
      </c>
      <c r="B228" s="13" t="s">
        <v>9</v>
      </c>
      <c r="C228" s="14">
        <v>28.0</v>
      </c>
      <c r="D228" s="13" t="s">
        <v>14</v>
      </c>
      <c r="E228" s="13" t="s">
        <v>11</v>
      </c>
      <c r="F228" s="13" t="s">
        <v>22</v>
      </c>
      <c r="G228" s="13" t="s">
        <v>20</v>
      </c>
      <c r="H228" s="13" t="s">
        <v>27</v>
      </c>
    </row>
    <row r="229" ht="22.5" customHeight="1">
      <c r="A229" s="12">
        <v>45779.0</v>
      </c>
      <c r="B229" s="13" t="s">
        <v>9</v>
      </c>
      <c r="C229" s="14">
        <v>21.0</v>
      </c>
      <c r="D229" s="13" t="s">
        <v>14</v>
      </c>
      <c r="E229" s="13" t="s">
        <v>11</v>
      </c>
      <c r="F229" s="13" t="s">
        <v>10</v>
      </c>
      <c r="G229" s="13" t="s">
        <v>20</v>
      </c>
      <c r="H229" s="13" t="s">
        <v>30</v>
      </c>
    </row>
    <row r="230" ht="22.5" customHeight="1">
      <c r="A230" s="12">
        <v>45814.0</v>
      </c>
      <c r="B230" s="13" t="s">
        <v>24</v>
      </c>
      <c r="C230" s="14">
        <v>20.0</v>
      </c>
      <c r="D230" s="13" t="s">
        <v>14</v>
      </c>
      <c r="E230" s="13" t="s">
        <v>11</v>
      </c>
      <c r="F230" s="13" t="s">
        <v>10</v>
      </c>
      <c r="G230" s="13" t="s">
        <v>20</v>
      </c>
      <c r="H230" s="13" t="s">
        <v>31</v>
      </c>
    </row>
    <row r="231" ht="22.5" customHeight="1">
      <c r="A231" s="12">
        <v>45828.0</v>
      </c>
      <c r="B231" s="13" t="s">
        <v>9</v>
      </c>
      <c r="C231" s="14">
        <v>24.0</v>
      </c>
      <c r="D231" s="13" t="s">
        <v>14</v>
      </c>
      <c r="E231" s="13" t="s">
        <v>15</v>
      </c>
      <c r="F231" s="13" t="s">
        <v>10</v>
      </c>
      <c r="G231" s="13" t="s">
        <v>20</v>
      </c>
      <c r="H231" s="13" t="s">
        <v>31</v>
      </c>
    </row>
    <row r="232" ht="22.5" customHeight="1">
      <c r="A232" s="12">
        <v>45905.0</v>
      </c>
      <c r="B232" s="13" t="s">
        <v>9</v>
      </c>
      <c r="C232" s="14">
        <v>21.0</v>
      </c>
      <c r="D232" s="13" t="s">
        <v>14</v>
      </c>
      <c r="E232" s="13" t="s">
        <v>11</v>
      </c>
      <c r="F232" s="13" t="s">
        <v>10</v>
      </c>
      <c r="G232" s="13" t="s">
        <v>20</v>
      </c>
      <c r="H232" s="13" t="s">
        <v>35</v>
      </c>
    </row>
    <row r="233" ht="22.5" customHeight="1">
      <c r="A233" s="12">
        <v>45919.0</v>
      </c>
      <c r="B233" s="13" t="s">
        <v>9</v>
      </c>
      <c r="C233" s="14">
        <v>22.0</v>
      </c>
      <c r="D233" s="13" t="s">
        <v>14</v>
      </c>
      <c r="E233" s="13" t="s">
        <v>11</v>
      </c>
      <c r="F233" s="13" t="s">
        <v>10</v>
      </c>
      <c r="G233" s="13" t="s">
        <v>20</v>
      </c>
      <c r="H233" s="13" t="s">
        <v>35</v>
      </c>
    </row>
    <row r="234" ht="22.5" customHeight="1">
      <c r="A234" s="12">
        <v>45660.0</v>
      </c>
      <c r="B234" s="13" t="s">
        <v>9</v>
      </c>
      <c r="C234" s="14">
        <v>22.0</v>
      </c>
      <c r="D234" s="13" t="s">
        <v>14</v>
      </c>
      <c r="E234" s="13" t="s">
        <v>11</v>
      </c>
      <c r="F234" s="13" t="s">
        <v>10</v>
      </c>
      <c r="G234" s="13" t="s">
        <v>20</v>
      </c>
      <c r="H234" s="13" t="s">
        <v>12</v>
      </c>
    </row>
    <row r="235" ht="22.5" customHeight="1">
      <c r="A235" s="12">
        <v>45681.0</v>
      </c>
      <c r="B235" s="13" t="s">
        <v>21</v>
      </c>
      <c r="C235" s="14">
        <v>14.0</v>
      </c>
      <c r="D235" s="13" t="s">
        <v>8</v>
      </c>
      <c r="E235" s="13" t="s">
        <v>11</v>
      </c>
      <c r="F235" s="13" t="s">
        <v>10</v>
      </c>
      <c r="G235" s="13" t="s">
        <v>20</v>
      </c>
      <c r="H235" s="13" t="s">
        <v>12</v>
      </c>
    </row>
    <row r="236" ht="22.5" customHeight="1">
      <c r="A236" s="12">
        <v>45702.0</v>
      </c>
      <c r="B236" s="13" t="s">
        <v>9</v>
      </c>
      <c r="C236" s="14">
        <v>14.0</v>
      </c>
      <c r="D236" s="13" t="s">
        <v>8</v>
      </c>
      <c r="E236" s="13" t="s">
        <v>11</v>
      </c>
      <c r="F236" s="13" t="s">
        <v>10</v>
      </c>
      <c r="G236" s="13" t="s">
        <v>20</v>
      </c>
      <c r="H236" s="13" t="s">
        <v>27</v>
      </c>
    </row>
    <row r="237" ht="22.5" customHeight="1">
      <c r="A237" s="12">
        <v>45716.0</v>
      </c>
      <c r="B237" s="13" t="s">
        <v>9</v>
      </c>
      <c r="C237" s="14">
        <v>14.0</v>
      </c>
      <c r="D237" s="13" t="s">
        <v>8</v>
      </c>
      <c r="E237" s="13" t="s">
        <v>11</v>
      </c>
      <c r="F237" s="13" t="s">
        <v>10</v>
      </c>
      <c r="G237" s="13" t="s">
        <v>20</v>
      </c>
      <c r="H237" s="13" t="s">
        <v>27</v>
      </c>
    </row>
    <row r="238" ht="22.5" customHeight="1">
      <c r="A238" s="12">
        <v>45723.0</v>
      </c>
      <c r="B238" s="13" t="s">
        <v>21</v>
      </c>
      <c r="C238" s="14">
        <v>17.0</v>
      </c>
      <c r="D238" s="13" t="s">
        <v>8</v>
      </c>
      <c r="E238" s="13" t="s">
        <v>11</v>
      </c>
      <c r="F238" s="13" t="s">
        <v>22</v>
      </c>
      <c r="G238" s="13" t="s">
        <v>20</v>
      </c>
      <c r="H238" s="13" t="s">
        <v>28</v>
      </c>
    </row>
    <row r="239" ht="22.5" customHeight="1">
      <c r="A239" s="12">
        <v>45744.0</v>
      </c>
      <c r="B239" s="13" t="s">
        <v>9</v>
      </c>
      <c r="C239" s="14">
        <v>15.0</v>
      </c>
      <c r="D239" s="13" t="s">
        <v>8</v>
      </c>
      <c r="E239" s="13" t="s">
        <v>15</v>
      </c>
      <c r="F239" s="13" t="s">
        <v>10</v>
      </c>
      <c r="G239" s="13" t="s">
        <v>20</v>
      </c>
      <c r="H239" s="13" t="s">
        <v>28</v>
      </c>
    </row>
    <row r="240" ht="22.5" customHeight="1">
      <c r="A240" s="12">
        <v>45751.0</v>
      </c>
      <c r="B240" s="13" t="s">
        <v>21</v>
      </c>
      <c r="C240" s="14">
        <v>14.0</v>
      </c>
      <c r="D240" s="13" t="s">
        <v>8</v>
      </c>
      <c r="E240" s="13" t="s">
        <v>15</v>
      </c>
      <c r="F240" s="13" t="s">
        <v>10</v>
      </c>
      <c r="G240" s="13" t="s">
        <v>20</v>
      </c>
      <c r="H240" s="13" t="s">
        <v>29</v>
      </c>
    </row>
    <row r="241" ht="22.5" customHeight="1">
      <c r="A241" s="12">
        <v>45786.0</v>
      </c>
      <c r="B241" s="13" t="s">
        <v>21</v>
      </c>
      <c r="C241" s="14">
        <v>15.0</v>
      </c>
      <c r="D241" s="13" t="s">
        <v>8</v>
      </c>
      <c r="E241" s="13" t="s">
        <v>11</v>
      </c>
      <c r="F241" s="13" t="s">
        <v>10</v>
      </c>
      <c r="G241" s="13" t="s">
        <v>20</v>
      </c>
      <c r="H241" s="13" t="s">
        <v>30</v>
      </c>
    </row>
    <row r="242" ht="22.5" customHeight="1">
      <c r="A242" s="12">
        <v>45800.0</v>
      </c>
      <c r="B242" s="13" t="s">
        <v>9</v>
      </c>
      <c r="C242" s="14">
        <v>14.0</v>
      </c>
      <c r="D242" s="13" t="s">
        <v>8</v>
      </c>
      <c r="E242" s="13" t="s">
        <v>11</v>
      </c>
      <c r="F242" s="13" t="s">
        <v>10</v>
      </c>
      <c r="G242" s="13" t="s">
        <v>20</v>
      </c>
      <c r="H242" s="13" t="s">
        <v>30</v>
      </c>
    </row>
    <row r="243" ht="22.5" customHeight="1">
      <c r="A243" s="12">
        <v>45807.0</v>
      </c>
      <c r="B243" s="13" t="s">
        <v>21</v>
      </c>
      <c r="C243" s="14">
        <v>16.0</v>
      </c>
      <c r="D243" s="13" t="s">
        <v>8</v>
      </c>
      <c r="E243" s="13" t="s">
        <v>15</v>
      </c>
      <c r="F243" s="13" t="s">
        <v>10</v>
      </c>
      <c r="G243" s="13" t="s">
        <v>20</v>
      </c>
      <c r="H243" s="13" t="s">
        <v>30</v>
      </c>
    </row>
    <row r="244" ht="22.5" customHeight="1">
      <c r="A244" s="12">
        <v>45821.0</v>
      </c>
      <c r="B244" s="13" t="s">
        <v>9</v>
      </c>
      <c r="C244" s="14">
        <v>15.0</v>
      </c>
      <c r="D244" s="13" t="s">
        <v>8</v>
      </c>
      <c r="E244" s="13" t="s">
        <v>11</v>
      </c>
      <c r="F244" s="13" t="s">
        <v>10</v>
      </c>
      <c r="G244" s="13" t="s">
        <v>20</v>
      </c>
      <c r="H244" s="13" t="s">
        <v>31</v>
      </c>
    </row>
    <row r="245" ht="22.5" customHeight="1">
      <c r="A245" s="12">
        <v>45835.0</v>
      </c>
      <c r="B245" s="13" t="s">
        <v>9</v>
      </c>
      <c r="C245" s="14">
        <v>14.0</v>
      </c>
      <c r="D245" s="13" t="s">
        <v>8</v>
      </c>
      <c r="E245" s="13" t="s">
        <v>11</v>
      </c>
      <c r="F245" s="13" t="s">
        <v>10</v>
      </c>
      <c r="G245" s="13" t="s">
        <v>20</v>
      </c>
      <c r="H245" s="13" t="s">
        <v>31</v>
      </c>
    </row>
    <row r="246" ht="22.5" customHeight="1">
      <c r="A246" s="12">
        <v>45912.0</v>
      </c>
      <c r="B246" s="13" t="s">
        <v>9</v>
      </c>
      <c r="C246" s="14">
        <v>14.0</v>
      </c>
      <c r="D246" s="13" t="s">
        <v>8</v>
      </c>
      <c r="E246" s="13" t="s">
        <v>15</v>
      </c>
      <c r="F246" s="13" t="s">
        <v>10</v>
      </c>
      <c r="G246" s="13" t="s">
        <v>20</v>
      </c>
      <c r="H246" s="13" t="s">
        <v>35</v>
      </c>
    </row>
    <row r="247" ht="22.5" customHeight="1">
      <c r="A247" s="12">
        <v>45933.0</v>
      </c>
      <c r="B247" s="13" t="s">
        <v>21</v>
      </c>
      <c r="C247" s="14">
        <v>14.0</v>
      </c>
      <c r="D247" s="13" t="s">
        <v>8</v>
      </c>
      <c r="E247" s="13" t="s">
        <v>11</v>
      </c>
      <c r="F247" s="13" t="s">
        <v>10</v>
      </c>
      <c r="G247" s="13" t="s">
        <v>20</v>
      </c>
      <c r="H247" s="13" t="s">
        <v>36</v>
      </c>
    </row>
    <row r="248" ht="22.5" customHeight="1">
      <c r="A248" s="12">
        <v>45940.0</v>
      </c>
      <c r="B248" s="13" t="s">
        <v>9</v>
      </c>
      <c r="C248" s="14">
        <v>15.0</v>
      </c>
      <c r="D248" s="13" t="s">
        <v>8</v>
      </c>
      <c r="E248" s="13" t="s">
        <v>11</v>
      </c>
      <c r="F248" s="13" t="s">
        <v>10</v>
      </c>
      <c r="G248" s="13" t="s">
        <v>20</v>
      </c>
      <c r="H248" s="13" t="s">
        <v>36</v>
      </c>
    </row>
    <row r="249" ht="22.5" customHeight="1">
      <c r="A249" s="12">
        <v>45947.0</v>
      </c>
      <c r="B249" s="13" t="s">
        <v>9</v>
      </c>
      <c r="C249" s="14">
        <v>14.0</v>
      </c>
      <c r="D249" s="13" t="s">
        <v>8</v>
      </c>
      <c r="E249" s="13" t="s">
        <v>15</v>
      </c>
      <c r="F249" s="13" t="s">
        <v>10</v>
      </c>
      <c r="G249" s="13" t="s">
        <v>20</v>
      </c>
      <c r="H249" s="13" t="s">
        <v>36</v>
      </c>
    </row>
    <row r="250" ht="22.5" customHeight="1">
      <c r="A250" s="12">
        <v>45982.0</v>
      </c>
      <c r="B250" s="13" t="s">
        <v>9</v>
      </c>
      <c r="C250" s="14">
        <v>14.0</v>
      </c>
      <c r="D250" s="13" t="s">
        <v>8</v>
      </c>
      <c r="E250" s="13" t="s">
        <v>11</v>
      </c>
      <c r="F250" s="13" t="s">
        <v>10</v>
      </c>
      <c r="G250" s="13" t="s">
        <v>20</v>
      </c>
      <c r="H250" s="13" t="s">
        <v>37</v>
      </c>
    </row>
    <row r="251" ht="22.5" customHeight="1">
      <c r="A251" s="12">
        <v>45989.0</v>
      </c>
      <c r="B251" s="13" t="s">
        <v>9</v>
      </c>
      <c r="C251" s="14">
        <v>15.0</v>
      </c>
      <c r="D251" s="13" t="s">
        <v>8</v>
      </c>
      <c r="E251" s="13" t="s">
        <v>15</v>
      </c>
      <c r="F251" s="13" t="s">
        <v>10</v>
      </c>
      <c r="G251" s="13" t="s">
        <v>20</v>
      </c>
      <c r="H251" s="13" t="s">
        <v>37</v>
      </c>
    </row>
    <row r="252" ht="22.5" customHeight="1">
      <c r="A252" s="12">
        <v>46017.0</v>
      </c>
      <c r="B252" s="13" t="s">
        <v>9</v>
      </c>
      <c r="C252" s="14">
        <v>14.0</v>
      </c>
      <c r="D252" s="13" t="s">
        <v>8</v>
      </c>
      <c r="E252" s="13" t="s">
        <v>11</v>
      </c>
      <c r="F252" s="13" t="s">
        <v>10</v>
      </c>
      <c r="G252" s="13" t="s">
        <v>20</v>
      </c>
      <c r="H252" s="13" t="s">
        <v>38</v>
      </c>
    </row>
    <row r="253" ht="22.5" customHeight="1">
      <c r="A253" s="12">
        <v>45709.0</v>
      </c>
      <c r="B253" s="13" t="s">
        <v>9</v>
      </c>
      <c r="C253" s="14">
        <v>11.0</v>
      </c>
      <c r="D253" s="13" t="s">
        <v>17</v>
      </c>
      <c r="E253" s="13" t="s">
        <v>15</v>
      </c>
      <c r="F253" s="13" t="s">
        <v>10</v>
      </c>
      <c r="G253" s="13" t="s">
        <v>20</v>
      </c>
      <c r="H253" s="13" t="s">
        <v>27</v>
      </c>
    </row>
    <row r="254" ht="22.5" customHeight="1">
      <c r="A254" s="12">
        <v>45737.0</v>
      </c>
      <c r="B254" s="13" t="s">
        <v>9</v>
      </c>
      <c r="C254" s="14">
        <v>8.0</v>
      </c>
      <c r="D254" s="13" t="s">
        <v>17</v>
      </c>
      <c r="E254" s="13" t="s">
        <v>11</v>
      </c>
      <c r="F254" s="13" t="s">
        <v>10</v>
      </c>
      <c r="G254" s="13" t="s">
        <v>20</v>
      </c>
      <c r="H254" s="13" t="s">
        <v>28</v>
      </c>
    </row>
    <row r="255" ht="22.5" customHeight="1">
      <c r="A255" s="12">
        <v>45758.0</v>
      </c>
      <c r="B255" s="13" t="s">
        <v>24</v>
      </c>
      <c r="C255" s="14">
        <v>11.0</v>
      </c>
      <c r="D255" s="13" t="s">
        <v>17</v>
      </c>
      <c r="E255" s="13" t="s">
        <v>11</v>
      </c>
      <c r="F255" s="13" t="s">
        <v>10</v>
      </c>
      <c r="G255" s="13" t="s">
        <v>20</v>
      </c>
      <c r="H255" s="13" t="s">
        <v>29</v>
      </c>
    </row>
    <row r="256" ht="22.5" customHeight="1">
      <c r="A256" s="12">
        <v>45765.0</v>
      </c>
      <c r="B256" s="13" t="s">
        <v>9</v>
      </c>
      <c r="C256" s="14">
        <v>9.0</v>
      </c>
      <c r="D256" s="13" t="s">
        <v>17</v>
      </c>
      <c r="E256" s="13" t="s">
        <v>11</v>
      </c>
      <c r="F256" s="13" t="s">
        <v>10</v>
      </c>
      <c r="G256" s="13" t="s">
        <v>20</v>
      </c>
      <c r="H256" s="13" t="s">
        <v>29</v>
      </c>
    </row>
    <row r="257" ht="22.5" customHeight="1">
      <c r="A257" s="12">
        <v>45793.0</v>
      </c>
      <c r="B257" s="13" t="s">
        <v>24</v>
      </c>
      <c r="C257" s="14">
        <v>9.0</v>
      </c>
      <c r="D257" s="13" t="s">
        <v>17</v>
      </c>
      <c r="E257" s="13" t="s">
        <v>15</v>
      </c>
      <c r="F257" s="13" t="s">
        <v>10</v>
      </c>
      <c r="G257" s="13" t="s">
        <v>20</v>
      </c>
      <c r="H257" s="13" t="s">
        <v>30</v>
      </c>
    </row>
    <row r="258" ht="22.5" customHeight="1">
      <c r="A258" s="12">
        <v>45961.0</v>
      </c>
      <c r="B258" s="13" t="s">
        <v>9</v>
      </c>
      <c r="C258" s="14">
        <v>10.0</v>
      </c>
      <c r="D258" s="13" t="s">
        <v>17</v>
      </c>
      <c r="E258" s="13" t="s">
        <v>11</v>
      </c>
      <c r="F258" s="13" t="s">
        <v>10</v>
      </c>
      <c r="G258" s="13" t="s">
        <v>20</v>
      </c>
      <c r="H258" s="13" t="s">
        <v>36</v>
      </c>
    </row>
    <row r="259" ht="22.5" customHeight="1">
      <c r="A259" s="12">
        <v>45968.0</v>
      </c>
      <c r="B259" s="13" t="s">
        <v>9</v>
      </c>
      <c r="C259" s="14">
        <v>12.0</v>
      </c>
      <c r="D259" s="13" t="s">
        <v>17</v>
      </c>
      <c r="E259" s="13" t="s">
        <v>15</v>
      </c>
      <c r="F259" s="13" t="s">
        <v>10</v>
      </c>
      <c r="G259" s="13" t="s">
        <v>20</v>
      </c>
      <c r="H259" s="13" t="s">
        <v>37</v>
      </c>
    </row>
    <row r="260" ht="22.5" customHeight="1">
      <c r="A260" s="12">
        <v>45975.0</v>
      </c>
      <c r="B260" s="13" t="s">
        <v>24</v>
      </c>
      <c r="C260" s="14">
        <v>9.0</v>
      </c>
      <c r="D260" s="13" t="s">
        <v>17</v>
      </c>
      <c r="E260" s="13" t="s">
        <v>11</v>
      </c>
      <c r="F260" s="13" t="s">
        <v>10</v>
      </c>
      <c r="G260" s="13" t="s">
        <v>20</v>
      </c>
      <c r="H260" s="13" t="s">
        <v>37</v>
      </c>
    </row>
    <row r="261" ht="22.5" customHeight="1">
      <c r="A261" s="12">
        <v>46003.0</v>
      </c>
      <c r="B261" s="13" t="s">
        <v>9</v>
      </c>
      <c r="C261" s="14">
        <v>18.0</v>
      </c>
      <c r="D261" s="13" t="s">
        <v>23</v>
      </c>
      <c r="E261" s="13" t="s">
        <v>11</v>
      </c>
      <c r="F261" s="13" t="s">
        <v>10</v>
      </c>
      <c r="G261" s="13" t="s">
        <v>20</v>
      </c>
      <c r="H261" s="13" t="s">
        <v>38</v>
      </c>
    </row>
    <row r="262" ht="22.5" customHeight="1">
      <c r="A262" s="12">
        <v>45730.0</v>
      </c>
      <c r="B262" s="13" t="s">
        <v>9</v>
      </c>
      <c r="C262" s="14">
        <v>35.0</v>
      </c>
      <c r="D262" s="13" t="s">
        <v>25</v>
      </c>
      <c r="E262" s="13" t="s">
        <v>15</v>
      </c>
      <c r="F262" s="13" t="s">
        <v>22</v>
      </c>
      <c r="G262" s="13" t="s">
        <v>20</v>
      </c>
      <c r="H262" s="13" t="s">
        <v>28</v>
      </c>
    </row>
  </sheetData>
  <dataValidations>
    <dataValidation type="custom" allowBlank="1" showDropDown="1" sqref="A2:A262">
      <formula1>OR(NOT(ISERROR(DATEVALUE(A2))), AND(ISNUMBER(A2), LEFT(CELL("format", A2))="D"))</formula1>
    </dataValidation>
    <dataValidation type="custom" allowBlank="1" showDropDown="1" sqref="Z30:Z35">
      <formula1>AND(ISNUMBER(Z30),(NOT(OR(NOT(ISERROR(DATEVALUE(Z30))), AND(ISNUMBER(Z30), LEFT(CELL("format", Z30))="D")))))</formula1>
    </dataValidation>
  </dataValidations>
  <drawing r:id="rId3"/>
  <tableParts count="2">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16.63"/>
    <col customWidth="1" min="4" max="4" width="23.75"/>
    <col customWidth="1" min="5" max="5" width="19.63"/>
    <col customWidth="1" min="6" max="6" width="15.88"/>
    <col customWidth="1" min="8" max="8" width="14.63"/>
    <col customWidth="1" min="10" max="10" width="18.88"/>
    <col customWidth="1" min="11" max="11" width="14.63"/>
    <col customWidth="1" min="12" max="12" width="20.13"/>
    <col customWidth="1" min="13" max="13" width="21.25"/>
    <col customWidth="1" min="15" max="15" width="19.13"/>
    <col customWidth="1" min="16" max="16" width="18.0"/>
    <col customWidth="1" min="18" max="18" width="14.5"/>
  </cols>
  <sheetData>
    <row r="1" ht="22.5" customHeight="1">
      <c r="A1" s="11" t="s">
        <v>0</v>
      </c>
      <c r="B1" s="11" t="s">
        <v>1</v>
      </c>
      <c r="C1" s="11" t="s">
        <v>2</v>
      </c>
      <c r="D1" s="11" t="s">
        <v>3</v>
      </c>
      <c r="E1" s="11" t="s">
        <v>4</v>
      </c>
      <c r="F1" s="11" t="s">
        <v>5</v>
      </c>
      <c r="G1" s="11" t="s">
        <v>6</v>
      </c>
      <c r="H1" s="11" t="s">
        <v>7</v>
      </c>
    </row>
    <row r="2" ht="22.5" customHeight="1">
      <c r="A2" s="12">
        <v>45662.0</v>
      </c>
      <c r="B2" s="13" t="s">
        <v>8</v>
      </c>
      <c r="C2" s="13" t="s">
        <v>9</v>
      </c>
      <c r="D2" s="14">
        <v>14.0</v>
      </c>
      <c r="E2" s="13" t="s">
        <v>10</v>
      </c>
      <c r="F2" s="13" t="s">
        <v>11</v>
      </c>
      <c r="G2" s="13" t="s">
        <v>12</v>
      </c>
      <c r="H2" s="13" t="s">
        <v>13</v>
      </c>
      <c r="J2" s="135" t="s">
        <v>70</v>
      </c>
    </row>
    <row r="3" ht="22.5" customHeight="1">
      <c r="A3" s="12">
        <v>45664.0</v>
      </c>
      <c r="B3" s="13" t="s">
        <v>14</v>
      </c>
      <c r="C3" s="13" t="s">
        <v>9</v>
      </c>
      <c r="D3" s="14">
        <v>21.0</v>
      </c>
      <c r="E3" s="13" t="s">
        <v>10</v>
      </c>
      <c r="F3" s="13" t="s">
        <v>15</v>
      </c>
      <c r="G3" s="13" t="s">
        <v>12</v>
      </c>
      <c r="H3" s="13" t="s">
        <v>16</v>
      </c>
      <c r="I3" s="4"/>
    </row>
    <row r="4" ht="22.5" customHeight="1">
      <c r="A4" s="12">
        <v>45665.0</v>
      </c>
      <c r="B4" s="13" t="s">
        <v>17</v>
      </c>
      <c r="C4" s="13" t="s">
        <v>9</v>
      </c>
      <c r="D4" s="14">
        <v>10.0</v>
      </c>
      <c r="E4" s="13" t="s">
        <v>10</v>
      </c>
      <c r="F4" s="13" t="s">
        <v>11</v>
      </c>
      <c r="G4" s="13" t="s">
        <v>12</v>
      </c>
      <c r="H4" s="13" t="s">
        <v>18</v>
      </c>
      <c r="O4" s="136"/>
      <c r="P4" s="136"/>
    </row>
    <row r="5" ht="22.5" customHeight="1">
      <c r="A5" s="12">
        <v>45667.0</v>
      </c>
      <c r="B5" s="13" t="s">
        <v>19</v>
      </c>
      <c r="C5" s="13" t="s">
        <v>9</v>
      </c>
      <c r="D5" s="14">
        <v>7.0</v>
      </c>
      <c r="E5" s="13" t="s">
        <v>10</v>
      </c>
      <c r="F5" s="13" t="s">
        <v>11</v>
      </c>
      <c r="G5" s="13" t="s">
        <v>12</v>
      </c>
      <c r="H5" s="13" t="s">
        <v>20</v>
      </c>
      <c r="J5" s="137" t="s">
        <v>129</v>
      </c>
      <c r="K5" s="94" t="s">
        <v>182</v>
      </c>
      <c r="L5" s="94" t="s">
        <v>183</v>
      </c>
      <c r="M5" s="94" t="s">
        <v>184</v>
      </c>
      <c r="O5" s="138" t="s">
        <v>185</v>
      </c>
      <c r="P5" s="139">
        <f>AVERAGE(K6,K11)</f>
        <v>22.5</v>
      </c>
    </row>
    <row r="6" ht="22.5" customHeight="1">
      <c r="A6" s="12">
        <v>45669.0</v>
      </c>
      <c r="B6" s="13" t="s">
        <v>8</v>
      </c>
      <c r="C6" s="13" t="s">
        <v>21</v>
      </c>
      <c r="D6" s="14">
        <v>15.0</v>
      </c>
      <c r="E6" s="13" t="s">
        <v>22</v>
      </c>
      <c r="F6" s="13" t="s">
        <v>15</v>
      </c>
      <c r="G6" s="13" t="s">
        <v>12</v>
      </c>
      <c r="H6" s="13" t="s">
        <v>13</v>
      </c>
      <c r="I6" s="5"/>
      <c r="J6" s="140" t="s">
        <v>186</v>
      </c>
      <c r="K6" s="141">
        <f>COUNTIF(G2:G1000,"enero")</f>
        <v>28</v>
      </c>
      <c r="L6" s="33">
        <f>COUNTIFS(G2:G1000,"enero",E2:E1000,"si")</f>
        <v>25</v>
      </c>
      <c r="M6" s="33">
        <f>(25/28)*100</f>
        <v>89.28571429</v>
      </c>
      <c r="O6" s="138" t="s">
        <v>187</v>
      </c>
      <c r="P6" s="139">
        <f>AVERAGE(K16,K21)</f>
        <v>17</v>
      </c>
    </row>
    <row r="7" ht="22.5" customHeight="1">
      <c r="A7" s="12">
        <v>45671.0</v>
      </c>
      <c r="B7" s="13" t="s">
        <v>8</v>
      </c>
      <c r="C7" s="13" t="s">
        <v>9</v>
      </c>
      <c r="D7" s="14">
        <v>14.0</v>
      </c>
      <c r="E7" s="13" t="s">
        <v>10</v>
      </c>
      <c r="F7" s="13" t="s">
        <v>11</v>
      </c>
      <c r="G7" s="13" t="s">
        <v>12</v>
      </c>
      <c r="H7" s="13" t="s">
        <v>16</v>
      </c>
      <c r="I7" s="6"/>
      <c r="J7" s="140" t="s">
        <v>188</v>
      </c>
      <c r="K7" s="142">
        <f>COUNTIF(G2:G1000,"febrero")</f>
        <v>28</v>
      </c>
      <c r="L7" s="33">
        <f>COUNTIFS(G3:G1001,"febrero",E3:E1001,"si")</f>
        <v>27</v>
      </c>
      <c r="M7" s="33">
        <f>(27/28)*100</f>
        <v>96.42857143</v>
      </c>
      <c r="N7" s="143"/>
      <c r="O7" s="144" t="s">
        <v>189</v>
      </c>
      <c r="P7" s="145">
        <f>((22.5-15.5)/22.5)*100</f>
        <v>31.11111111</v>
      </c>
    </row>
    <row r="8" ht="22.5" customHeight="1">
      <c r="A8" s="12">
        <v>45672.0</v>
      </c>
      <c r="B8" s="13" t="s">
        <v>23</v>
      </c>
      <c r="C8" s="13" t="s">
        <v>9</v>
      </c>
      <c r="D8" s="14">
        <v>18.0</v>
      </c>
      <c r="E8" s="13" t="s">
        <v>10</v>
      </c>
      <c r="F8" s="13" t="s">
        <v>15</v>
      </c>
      <c r="G8" s="13" t="s">
        <v>12</v>
      </c>
      <c r="H8" s="13" t="s">
        <v>18</v>
      </c>
      <c r="J8" s="140" t="s">
        <v>190</v>
      </c>
      <c r="K8" s="141">
        <f>COUNTIF(G2:G1000,"marzo")</f>
        <v>31</v>
      </c>
      <c r="L8" s="33">
        <f>COUNTIFS(G4:G1002,"marzo",E4:E1002,"si")</f>
        <v>28</v>
      </c>
      <c r="M8" s="33">
        <f t="shared" ref="M8:M17" si="1">(L8/K8)*100</f>
        <v>90.32258065</v>
      </c>
    </row>
    <row r="9" ht="22.5" customHeight="1">
      <c r="A9" s="12">
        <v>45674.0</v>
      </c>
      <c r="B9" s="13" t="s">
        <v>14</v>
      </c>
      <c r="C9" s="13" t="s">
        <v>24</v>
      </c>
      <c r="D9" s="14">
        <v>25.0</v>
      </c>
      <c r="E9" s="13" t="s">
        <v>10</v>
      </c>
      <c r="F9" s="13" t="s">
        <v>11</v>
      </c>
      <c r="G9" s="13" t="s">
        <v>12</v>
      </c>
      <c r="H9" s="13" t="s">
        <v>20</v>
      </c>
      <c r="J9" s="140" t="s">
        <v>191</v>
      </c>
      <c r="K9" s="141">
        <f>COUNTIF(G2:G1000,"abril")</f>
        <v>30</v>
      </c>
      <c r="L9" s="33">
        <f>COUNTIFS(G5:G1003,"abril",E5:E1003,"si")</f>
        <v>29</v>
      </c>
      <c r="M9" s="33">
        <f t="shared" si="1"/>
        <v>96.66666667</v>
      </c>
    </row>
    <row r="10" ht="22.5" customHeight="1">
      <c r="A10" s="12">
        <v>45676.0</v>
      </c>
      <c r="B10" s="13" t="s">
        <v>17</v>
      </c>
      <c r="C10" s="13" t="s">
        <v>9</v>
      </c>
      <c r="D10" s="14">
        <v>8.0</v>
      </c>
      <c r="E10" s="13" t="s">
        <v>10</v>
      </c>
      <c r="F10" s="13" t="s">
        <v>11</v>
      </c>
      <c r="G10" s="13" t="s">
        <v>12</v>
      </c>
      <c r="H10" s="13" t="s">
        <v>13</v>
      </c>
      <c r="J10" s="140" t="s">
        <v>192</v>
      </c>
      <c r="K10" s="141">
        <f>COUNTIF(G2:G1000,"mayo")</f>
        <v>31</v>
      </c>
      <c r="L10" s="33">
        <f>COUNTIFS(G6:G1004,"mayo",E6:E1004,"si")</f>
        <v>29</v>
      </c>
      <c r="M10" s="146">
        <f t="shared" si="1"/>
        <v>93.5483871</v>
      </c>
    </row>
    <row r="11" ht="22.5" customHeight="1">
      <c r="A11" s="12">
        <v>45678.0</v>
      </c>
      <c r="B11" s="13" t="s">
        <v>8</v>
      </c>
      <c r="C11" s="13" t="s">
        <v>9</v>
      </c>
      <c r="D11" s="14">
        <v>14.0</v>
      </c>
      <c r="E11" s="13" t="s">
        <v>10</v>
      </c>
      <c r="F11" s="13" t="s">
        <v>15</v>
      </c>
      <c r="G11" s="13" t="s">
        <v>12</v>
      </c>
      <c r="H11" s="13" t="s">
        <v>16</v>
      </c>
      <c r="J11" s="140" t="s">
        <v>193</v>
      </c>
      <c r="K11" s="142">
        <f>COUNTIF(G2:G1000,"Junio")</f>
        <v>17</v>
      </c>
      <c r="L11" s="33">
        <f>COUNTIFS(G7:G1005,"junio",E7:E1005,"si")</f>
        <v>17</v>
      </c>
      <c r="M11" s="146">
        <f t="shared" si="1"/>
        <v>100</v>
      </c>
    </row>
    <row r="12" ht="22.5" customHeight="1">
      <c r="A12" s="12">
        <v>45679.0</v>
      </c>
      <c r="B12" s="13" t="s">
        <v>25</v>
      </c>
      <c r="C12" s="13" t="s">
        <v>9</v>
      </c>
      <c r="D12" s="14">
        <v>30.0</v>
      </c>
      <c r="E12" s="13" t="s">
        <v>22</v>
      </c>
      <c r="F12" s="13" t="s">
        <v>11</v>
      </c>
      <c r="G12" s="13" t="s">
        <v>12</v>
      </c>
      <c r="H12" s="13" t="s">
        <v>18</v>
      </c>
      <c r="J12" s="140" t="s">
        <v>194</v>
      </c>
      <c r="K12" s="141">
        <f>COUNTIF(G2:G1000,"Julio")</f>
        <v>14</v>
      </c>
      <c r="L12" s="33">
        <f>COUNTIFS(G8:G1006,"julio",E8:E1006,"si")</f>
        <v>13</v>
      </c>
      <c r="M12" s="146">
        <f t="shared" si="1"/>
        <v>92.85714286</v>
      </c>
      <c r="N12" s="143"/>
      <c r="O12" s="143"/>
    </row>
    <row r="13" ht="22.5" customHeight="1">
      <c r="A13" s="12">
        <v>45681.0</v>
      </c>
      <c r="B13" s="13" t="s">
        <v>8</v>
      </c>
      <c r="C13" s="13" t="s">
        <v>21</v>
      </c>
      <c r="D13" s="14">
        <v>14.0</v>
      </c>
      <c r="E13" s="13" t="s">
        <v>10</v>
      </c>
      <c r="F13" s="13" t="s">
        <v>11</v>
      </c>
      <c r="G13" s="13" t="s">
        <v>12</v>
      </c>
      <c r="H13" s="13" t="s">
        <v>20</v>
      </c>
      <c r="J13" s="140" t="s">
        <v>195</v>
      </c>
      <c r="K13" s="142">
        <f>COUNTIF(G2:G1000,"Agosto")</f>
        <v>13</v>
      </c>
      <c r="L13" s="33">
        <f>COUNTIFS(G9:G1007,"agosto",E9:E1007,"si")</f>
        <v>12</v>
      </c>
      <c r="M13" s="146">
        <f t="shared" si="1"/>
        <v>92.30769231</v>
      </c>
      <c r="N13" s="143"/>
      <c r="O13" s="143"/>
    </row>
    <row r="14" ht="22.5" customHeight="1">
      <c r="A14" s="12">
        <v>45683.0</v>
      </c>
      <c r="B14" s="13" t="s">
        <v>19</v>
      </c>
      <c r="C14" s="13" t="s">
        <v>9</v>
      </c>
      <c r="D14" s="14">
        <v>7.0</v>
      </c>
      <c r="E14" s="13" t="s">
        <v>10</v>
      </c>
      <c r="F14" s="13" t="s">
        <v>15</v>
      </c>
      <c r="G14" s="13" t="s">
        <v>12</v>
      </c>
      <c r="H14" s="13" t="s">
        <v>13</v>
      </c>
      <c r="J14" s="140" t="s">
        <v>196</v>
      </c>
      <c r="K14" s="141">
        <f>COUNTIF(G2:G1000,"Septiembre")</f>
        <v>17</v>
      </c>
      <c r="L14" s="33">
        <f>COUNTIFS(G10:G1008,"septiembre",E10:E1008,"si")</f>
        <v>16</v>
      </c>
      <c r="M14" s="146">
        <f t="shared" si="1"/>
        <v>94.11764706</v>
      </c>
      <c r="N14" s="143"/>
      <c r="O14" s="143"/>
    </row>
    <row r="15" ht="22.5" customHeight="1">
      <c r="A15" s="12">
        <v>45685.0</v>
      </c>
      <c r="B15" s="13" t="s">
        <v>8</v>
      </c>
      <c r="C15" s="13" t="s">
        <v>9</v>
      </c>
      <c r="D15" s="14">
        <v>16.0</v>
      </c>
      <c r="E15" s="13" t="s">
        <v>10</v>
      </c>
      <c r="F15" s="13" t="s">
        <v>11</v>
      </c>
      <c r="G15" s="13" t="s">
        <v>12</v>
      </c>
      <c r="H15" s="13" t="s">
        <v>16</v>
      </c>
      <c r="J15" s="140" t="s">
        <v>197</v>
      </c>
      <c r="K15" s="141">
        <f>COUNTIF(G2:G1000,"octubre")</f>
        <v>18</v>
      </c>
      <c r="L15" s="33">
        <f>COUNTIFS(G11:G1009,"octubre",E11:E1009,"si")</f>
        <v>18</v>
      </c>
      <c r="M15" s="146">
        <f t="shared" si="1"/>
        <v>100</v>
      </c>
      <c r="N15" s="143"/>
    </row>
    <row r="16" ht="22.5" customHeight="1">
      <c r="A16" s="12">
        <v>45686.0</v>
      </c>
      <c r="B16" s="13" t="s">
        <v>17</v>
      </c>
      <c r="C16" s="13" t="s">
        <v>9</v>
      </c>
      <c r="D16" s="14">
        <v>9.0</v>
      </c>
      <c r="E16" s="13" t="s">
        <v>10</v>
      </c>
      <c r="F16" s="13" t="s">
        <v>11</v>
      </c>
      <c r="G16" s="13" t="s">
        <v>12</v>
      </c>
      <c r="H16" s="13" t="s">
        <v>18</v>
      </c>
      <c r="I16" s="6"/>
      <c r="J16" s="140" t="s">
        <v>198</v>
      </c>
      <c r="K16" s="141">
        <f>COUNTIF(G2:G1000,"noviembre")</f>
        <v>17</v>
      </c>
      <c r="L16" s="33">
        <f>COUNTIFS(G12:G1010,"noviembre",E12:E1010,"si")</f>
        <v>16</v>
      </c>
      <c r="M16" s="146">
        <f t="shared" si="1"/>
        <v>94.11764706</v>
      </c>
      <c r="N16" s="143"/>
    </row>
    <row r="17" ht="22.5" customHeight="1">
      <c r="A17" s="12">
        <v>45688.0</v>
      </c>
      <c r="B17" s="13" t="s">
        <v>26</v>
      </c>
      <c r="C17" s="13" t="s">
        <v>9</v>
      </c>
      <c r="D17" s="14">
        <v>21.0</v>
      </c>
      <c r="E17" s="13" t="s">
        <v>10</v>
      </c>
      <c r="F17" s="13" t="s">
        <v>15</v>
      </c>
      <c r="G17" s="13" t="s">
        <v>12</v>
      </c>
      <c r="H17" s="13" t="s">
        <v>20</v>
      </c>
      <c r="I17" s="6"/>
      <c r="J17" s="140" t="s">
        <v>199</v>
      </c>
      <c r="K17" s="141">
        <f>COUNTIF(G2:G1000,"diciembre")</f>
        <v>17</v>
      </c>
      <c r="L17" s="33">
        <f>COUNTIFS(G13:G1011,"diciembre",E13:E1011,"si")</f>
        <v>16</v>
      </c>
      <c r="M17" s="146">
        <f t="shared" si="1"/>
        <v>94.11764706</v>
      </c>
      <c r="N17" s="143"/>
      <c r="O17" s="143"/>
    </row>
    <row r="18" ht="22.5" customHeight="1">
      <c r="A18" s="12">
        <v>45690.0</v>
      </c>
      <c r="B18" s="13" t="s">
        <v>8</v>
      </c>
      <c r="C18" s="13" t="s">
        <v>9</v>
      </c>
      <c r="D18" s="14">
        <v>14.0</v>
      </c>
      <c r="E18" s="13" t="s">
        <v>10</v>
      </c>
      <c r="F18" s="13" t="s">
        <v>11</v>
      </c>
      <c r="G18" s="13" t="s">
        <v>27</v>
      </c>
      <c r="H18" s="13" t="s">
        <v>13</v>
      </c>
      <c r="N18" s="143"/>
      <c r="O18" s="143"/>
    </row>
    <row r="19" ht="22.5" customHeight="1">
      <c r="A19" s="12">
        <v>45692.0</v>
      </c>
      <c r="B19" s="13" t="s">
        <v>17</v>
      </c>
      <c r="C19" s="13" t="s">
        <v>24</v>
      </c>
      <c r="D19" s="14">
        <v>12.0</v>
      </c>
      <c r="E19" s="13" t="s">
        <v>10</v>
      </c>
      <c r="F19" s="13" t="s">
        <v>11</v>
      </c>
      <c r="G19" s="13" t="s">
        <v>27</v>
      </c>
      <c r="H19" s="13" t="s">
        <v>16</v>
      </c>
      <c r="N19" s="143"/>
      <c r="O19" s="143"/>
    </row>
    <row r="20" ht="22.5" customHeight="1">
      <c r="A20" s="12">
        <v>45693.0</v>
      </c>
      <c r="B20" s="13" t="s">
        <v>8</v>
      </c>
      <c r="C20" s="13" t="s">
        <v>9</v>
      </c>
      <c r="D20" s="14">
        <v>14.0</v>
      </c>
      <c r="E20" s="13" t="s">
        <v>10</v>
      </c>
      <c r="F20" s="13" t="s">
        <v>15</v>
      </c>
      <c r="G20" s="13" t="s">
        <v>27</v>
      </c>
      <c r="H20" s="13" t="s">
        <v>18</v>
      </c>
      <c r="J20" s="143"/>
      <c r="K20" s="143"/>
      <c r="L20" s="143"/>
      <c r="M20" s="143"/>
      <c r="N20" s="143"/>
      <c r="O20" s="143"/>
    </row>
    <row r="21" ht="22.5" customHeight="1">
      <c r="A21" s="12">
        <v>45695.0</v>
      </c>
      <c r="B21" s="13" t="s">
        <v>14</v>
      </c>
      <c r="C21" s="13" t="s">
        <v>9</v>
      </c>
      <c r="D21" s="14">
        <v>28.0</v>
      </c>
      <c r="E21" s="13" t="s">
        <v>22</v>
      </c>
      <c r="F21" s="13" t="s">
        <v>11</v>
      </c>
      <c r="G21" s="13" t="s">
        <v>27</v>
      </c>
      <c r="H21" s="13" t="s">
        <v>20</v>
      </c>
      <c r="I21" s="7"/>
      <c r="J21" s="94" t="s">
        <v>129</v>
      </c>
      <c r="K21" s="94" t="s">
        <v>200</v>
      </c>
      <c r="L21" s="94" t="s">
        <v>201</v>
      </c>
      <c r="M21" s="94" t="s">
        <v>202</v>
      </c>
      <c r="N21" s="94" t="s">
        <v>178</v>
      </c>
      <c r="O21" s="94" t="s">
        <v>203</v>
      </c>
      <c r="P21" s="94" t="s">
        <v>204</v>
      </c>
      <c r="Q21" s="94" t="s">
        <v>174</v>
      </c>
    </row>
    <row r="22" ht="22.5" customHeight="1">
      <c r="A22" s="12">
        <v>45697.0</v>
      </c>
      <c r="B22" s="13" t="s">
        <v>19</v>
      </c>
      <c r="C22" s="13" t="s">
        <v>9</v>
      </c>
      <c r="D22" s="14">
        <v>7.0</v>
      </c>
      <c r="E22" s="13" t="s">
        <v>10</v>
      </c>
      <c r="F22" s="13" t="s">
        <v>11</v>
      </c>
      <c r="G22" s="13" t="s">
        <v>27</v>
      </c>
      <c r="H22" s="13" t="s">
        <v>13</v>
      </c>
      <c r="J22" s="147" t="s">
        <v>12</v>
      </c>
      <c r="K22" s="148">
        <v>4.0</v>
      </c>
      <c r="L22" s="148">
        <v>4.0</v>
      </c>
      <c r="M22" s="148">
        <v>4.0</v>
      </c>
      <c r="N22" s="149">
        <v>4.0</v>
      </c>
      <c r="O22" s="150">
        <v>5.0</v>
      </c>
      <c r="P22" s="150">
        <v>3.0</v>
      </c>
      <c r="Q22" s="148">
        <v>4.0</v>
      </c>
    </row>
    <row r="23" ht="22.5" customHeight="1">
      <c r="A23" s="12">
        <v>45699.0</v>
      </c>
      <c r="B23" s="13" t="s">
        <v>8</v>
      </c>
      <c r="C23" s="13" t="s">
        <v>21</v>
      </c>
      <c r="D23" s="14">
        <v>14.0</v>
      </c>
      <c r="E23" s="13" t="s">
        <v>10</v>
      </c>
      <c r="F23" s="13" t="s">
        <v>15</v>
      </c>
      <c r="G23" s="13" t="s">
        <v>27</v>
      </c>
      <c r="H23" s="13" t="s">
        <v>16</v>
      </c>
      <c r="J23" s="147" t="s">
        <v>27</v>
      </c>
      <c r="K23" s="148">
        <v>4.0</v>
      </c>
      <c r="L23" s="148">
        <v>4.0</v>
      </c>
      <c r="M23" s="148">
        <v>4.0</v>
      </c>
      <c r="N23" s="149">
        <v>4.0</v>
      </c>
      <c r="O23" s="150">
        <v>4.0</v>
      </c>
      <c r="P23" s="150">
        <v>4.0</v>
      </c>
      <c r="Q23" s="148">
        <v>4.0</v>
      </c>
    </row>
    <row r="24" ht="22.5" customHeight="1">
      <c r="A24" s="12">
        <v>45700.0</v>
      </c>
      <c r="B24" s="13" t="s">
        <v>17</v>
      </c>
      <c r="C24" s="13" t="s">
        <v>9</v>
      </c>
      <c r="D24" s="14">
        <v>10.0</v>
      </c>
      <c r="E24" s="13" t="s">
        <v>10</v>
      </c>
      <c r="F24" s="13" t="s">
        <v>11</v>
      </c>
      <c r="G24" s="13" t="s">
        <v>27</v>
      </c>
      <c r="H24" s="13" t="s">
        <v>18</v>
      </c>
      <c r="J24" s="151" t="s">
        <v>28</v>
      </c>
      <c r="K24" s="150">
        <v>5.0</v>
      </c>
      <c r="L24" s="150">
        <v>4.0</v>
      </c>
      <c r="M24" s="150">
        <v>4.0</v>
      </c>
      <c r="N24" s="150">
        <v>4.0</v>
      </c>
      <c r="O24" s="150">
        <v>4.0</v>
      </c>
      <c r="P24" s="150">
        <v>5.0</v>
      </c>
      <c r="Q24" s="150">
        <v>5.0</v>
      </c>
    </row>
    <row r="25" ht="22.5" customHeight="1">
      <c r="A25" s="12">
        <v>45702.0</v>
      </c>
      <c r="B25" s="13" t="s">
        <v>8</v>
      </c>
      <c r="C25" s="13" t="s">
        <v>9</v>
      </c>
      <c r="D25" s="14">
        <v>14.0</v>
      </c>
      <c r="E25" s="13" t="s">
        <v>10</v>
      </c>
      <c r="F25" s="13" t="s">
        <v>11</v>
      </c>
      <c r="G25" s="13" t="s">
        <v>27</v>
      </c>
      <c r="H25" s="13" t="s">
        <v>20</v>
      </c>
      <c r="J25" s="152" t="s">
        <v>29</v>
      </c>
      <c r="K25" s="148">
        <v>4.0</v>
      </c>
      <c r="L25" s="148">
        <v>5.0</v>
      </c>
      <c r="M25" s="148">
        <v>5.0</v>
      </c>
      <c r="N25" s="148">
        <v>4.0</v>
      </c>
      <c r="O25" s="150">
        <v>4.0</v>
      </c>
      <c r="P25" s="150">
        <v>4.0</v>
      </c>
      <c r="Q25" s="148">
        <v>4.0</v>
      </c>
    </row>
    <row r="26" ht="22.5" customHeight="1">
      <c r="A26" s="12">
        <v>45704.0</v>
      </c>
      <c r="B26" s="13" t="s">
        <v>23</v>
      </c>
      <c r="C26" s="13" t="s">
        <v>9</v>
      </c>
      <c r="D26" s="14">
        <v>21.0</v>
      </c>
      <c r="E26" s="13" t="s">
        <v>10</v>
      </c>
      <c r="F26" s="13" t="s">
        <v>15</v>
      </c>
      <c r="G26" s="13" t="s">
        <v>27</v>
      </c>
      <c r="H26" s="13" t="s">
        <v>13</v>
      </c>
      <c r="J26" s="151" t="s">
        <v>30</v>
      </c>
      <c r="K26" s="150">
        <v>4.0</v>
      </c>
      <c r="L26" s="150">
        <v>4.0</v>
      </c>
      <c r="M26" s="150">
        <v>4.0</v>
      </c>
      <c r="N26" s="150">
        <v>5.0</v>
      </c>
      <c r="O26" s="150">
        <v>5.0</v>
      </c>
      <c r="P26" s="150">
        <v>5.0</v>
      </c>
      <c r="Q26" s="150">
        <v>4.0</v>
      </c>
    </row>
    <row r="27" ht="22.5" customHeight="1">
      <c r="A27" s="12">
        <v>45706.0</v>
      </c>
      <c r="B27" s="13" t="s">
        <v>14</v>
      </c>
      <c r="C27" s="13" t="s">
        <v>9</v>
      </c>
      <c r="D27" s="14">
        <v>23.0</v>
      </c>
      <c r="E27" s="13" t="s">
        <v>10</v>
      </c>
      <c r="F27" s="13" t="s">
        <v>11</v>
      </c>
      <c r="G27" s="13" t="s">
        <v>27</v>
      </c>
      <c r="H27" s="13" t="s">
        <v>16</v>
      </c>
      <c r="J27" s="33" t="s">
        <v>31</v>
      </c>
      <c r="K27" s="153"/>
      <c r="L27" s="153">
        <v>4.0</v>
      </c>
      <c r="M27" s="153">
        <v>4.0</v>
      </c>
      <c r="N27" s="153"/>
      <c r="O27" s="153">
        <v>4.0</v>
      </c>
      <c r="P27" s="153"/>
      <c r="Q27" s="153">
        <v>5.0</v>
      </c>
    </row>
    <row r="28" ht="22.5" customHeight="1">
      <c r="A28" s="12">
        <v>45707.0</v>
      </c>
      <c r="B28" s="13" t="s">
        <v>8</v>
      </c>
      <c r="C28" s="13" t="s">
        <v>9</v>
      </c>
      <c r="D28" s="14">
        <v>15.0</v>
      </c>
      <c r="E28" s="13" t="s">
        <v>10</v>
      </c>
      <c r="F28" s="13" t="s">
        <v>11</v>
      </c>
      <c r="G28" s="13" t="s">
        <v>27</v>
      </c>
      <c r="H28" s="13" t="s">
        <v>18</v>
      </c>
      <c r="J28" s="33" t="s">
        <v>32</v>
      </c>
      <c r="K28" s="153"/>
      <c r="L28" s="153">
        <v>5.0</v>
      </c>
      <c r="M28" s="153"/>
      <c r="N28" s="154">
        <v>5.0</v>
      </c>
      <c r="O28" s="153"/>
      <c r="P28" s="153"/>
      <c r="Q28" s="153">
        <v>4.0</v>
      </c>
    </row>
    <row r="29" ht="22.5" customHeight="1">
      <c r="A29" s="12">
        <v>45709.0</v>
      </c>
      <c r="B29" s="13" t="s">
        <v>17</v>
      </c>
      <c r="C29" s="13" t="s">
        <v>9</v>
      </c>
      <c r="D29" s="14">
        <v>11.0</v>
      </c>
      <c r="E29" s="13" t="s">
        <v>10</v>
      </c>
      <c r="F29" s="13" t="s">
        <v>15</v>
      </c>
      <c r="G29" s="13" t="s">
        <v>27</v>
      </c>
      <c r="H29" s="13" t="s">
        <v>20</v>
      </c>
      <c r="J29" s="146" t="s">
        <v>34</v>
      </c>
      <c r="K29" s="155"/>
      <c r="L29" s="155">
        <v>4.0</v>
      </c>
      <c r="M29" s="155"/>
      <c r="N29" s="155">
        <v>4.0</v>
      </c>
      <c r="O29" s="153"/>
      <c r="P29" s="153"/>
      <c r="Q29" s="155">
        <v>5.0</v>
      </c>
    </row>
    <row r="30" ht="22.5" customHeight="1">
      <c r="A30" s="12">
        <v>45711.0</v>
      </c>
      <c r="B30" s="13" t="s">
        <v>8</v>
      </c>
      <c r="C30" s="13" t="s">
        <v>24</v>
      </c>
      <c r="D30" s="14">
        <v>14.0</v>
      </c>
      <c r="E30" s="13" t="s">
        <v>10</v>
      </c>
      <c r="F30" s="13" t="s">
        <v>11</v>
      </c>
      <c r="G30" s="13" t="s">
        <v>27</v>
      </c>
      <c r="H30" s="13" t="s">
        <v>13</v>
      </c>
      <c r="J30" s="33" t="s">
        <v>35</v>
      </c>
      <c r="K30" s="153"/>
      <c r="L30" s="153">
        <v>5.0</v>
      </c>
      <c r="M30" s="153">
        <v>4.0</v>
      </c>
      <c r="N30" s="153"/>
      <c r="O30" s="153">
        <v>4.0</v>
      </c>
      <c r="P30" s="153"/>
      <c r="Q30" s="153">
        <v>4.0</v>
      </c>
    </row>
    <row r="31" ht="22.5" customHeight="1">
      <c r="A31" s="12">
        <v>45713.0</v>
      </c>
      <c r="B31" s="13" t="s">
        <v>19</v>
      </c>
      <c r="C31" s="13" t="s">
        <v>9</v>
      </c>
      <c r="D31" s="14">
        <v>7.0</v>
      </c>
      <c r="E31" s="13" t="s">
        <v>10</v>
      </c>
      <c r="F31" s="13" t="s">
        <v>11</v>
      </c>
      <c r="G31" s="13" t="s">
        <v>27</v>
      </c>
      <c r="H31" s="13" t="s">
        <v>16</v>
      </c>
      <c r="J31" s="33" t="s">
        <v>36</v>
      </c>
      <c r="K31" s="153"/>
      <c r="L31" s="153">
        <v>4.0</v>
      </c>
      <c r="M31" s="153">
        <v>5.0</v>
      </c>
      <c r="N31" s="153"/>
      <c r="O31" s="153">
        <v>5.0</v>
      </c>
      <c r="P31" s="153"/>
      <c r="Q31" s="153">
        <v>4.0</v>
      </c>
    </row>
    <row r="32" ht="22.5" customHeight="1">
      <c r="A32" s="12">
        <v>45714.0</v>
      </c>
      <c r="B32" s="13" t="s">
        <v>26</v>
      </c>
      <c r="C32" s="13" t="s">
        <v>21</v>
      </c>
      <c r="D32" s="14">
        <v>25.0</v>
      </c>
      <c r="E32" s="13" t="s">
        <v>10</v>
      </c>
      <c r="F32" s="13" t="s">
        <v>15</v>
      </c>
      <c r="G32" s="13" t="s">
        <v>27</v>
      </c>
      <c r="H32" s="13" t="s">
        <v>18</v>
      </c>
      <c r="J32" s="33" t="s">
        <v>37</v>
      </c>
      <c r="K32" s="153"/>
      <c r="L32" s="153">
        <v>4.0</v>
      </c>
      <c r="M32" s="153">
        <v>4.0</v>
      </c>
      <c r="N32" s="153"/>
      <c r="O32" s="153">
        <v>4.0</v>
      </c>
      <c r="P32" s="153"/>
      <c r="Q32" s="153">
        <v>5.0</v>
      </c>
    </row>
    <row r="33" ht="22.5" customHeight="1">
      <c r="A33" s="12">
        <v>45716.0</v>
      </c>
      <c r="B33" s="13" t="s">
        <v>8</v>
      </c>
      <c r="C33" s="13" t="s">
        <v>9</v>
      </c>
      <c r="D33" s="14">
        <v>14.0</v>
      </c>
      <c r="E33" s="13" t="s">
        <v>10</v>
      </c>
      <c r="F33" s="13" t="s">
        <v>11</v>
      </c>
      <c r="G33" s="13" t="s">
        <v>27</v>
      </c>
      <c r="H33" s="13" t="s">
        <v>20</v>
      </c>
      <c r="I33" s="10"/>
      <c r="J33" s="33" t="s">
        <v>38</v>
      </c>
      <c r="K33" s="156"/>
      <c r="L33" s="156">
        <v>5.0</v>
      </c>
      <c r="M33" s="157">
        <v>4.0</v>
      </c>
      <c r="N33" s="158"/>
      <c r="O33" s="153">
        <v>4.0</v>
      </c>
      <c r="P33" s="153"/>
      <c r="Q33" s="156">
        <v>4.0</v>
      </c>
    </row>
    <row r="34" ht="22.5" customHeight="1">
      <c r="A34" s="12">
        <v>45718.0</v>
      </c>
      <c r="B34" s="13" t="s">
        <v>17</v>
      </c>
      <c r="C34" s="13" t="s">
        <v>9</v>
      </c>
      <c r="D34" s="14">
        <v>9.0</v>
      </c>
      <c r="E34" s="13" t="s">
        <v>10</v>
      </c>
      <c r="F34" s="13" t="s">
        <v>11</v>
      </c>
      <c r="G34" s="13" t="s">
        <v>28</v>
      </c>
      <c r="H34" s="13" t="s">
        <v>13</v>
      </c>
      <c r="J34" s="33" t="s">
        <v>88</v>
      </c>
      <c r="K34" s="153" t="s">
        <v>205</v>
      </c>
      <c r="L34" s="153" t="s">
        <v>206</v>
      </c>
      <c r="M34" s="153" t="s">
        <v>207</v>
      </c>
      <c r="N34" s="153" t="s">
        <v>208</v>
      </c>
      <c r="O34" s="153" t="s">
        <v>209</v>
      </c>
      <c r="P34" s="153" t="s">
        <v>205</v>
      </c>
      <c r="Q34" s="153" t="s">
        <v>206</v>
      </c>
    </row>
    <row r="35" ht="22.5" customHeight="1">
      <c r="A35" s="12">
        <v>45720.0</v>
      </c>
      <c r="B35" s="13" t="s">
        <v>8</v>
      </c>
      <c r="C35" s="13" t="s">
        <v>9</v>
      </c>
      <c r="D35" s="14">
        <v>14.0</v>
      </c>
      <c r="E35" s="13" t="s">
        <v>10</v>
      </c>
      <c r="F35" s="13" t="s">
        <v>15</v>
      </c>
      <c r="G35" s="13" t="s">
        <v>28</v>
      </c>
      <c r="H35" s="13" t="s">
        <v>16</v>
      </c>
    </row>
    <row r="36" ht="22.5" customHeight="1">
      <c r="A36" s="12">
        <v>45721.0</v>
      </c>
      <c r="B36" s="13" t="s">
        <v>14</v>
      </c>
      <c r="C36" s="13" t="s">
        <v>9</v>
      </c>
      <c r="D36" s="14">
        <v>22.0</v>
      </c>
      <c r="E36" s="13" t="s">
        <v>10</v>
      </c>
      <c r="F36" s="13" t="s">
        <v>11</v>
      </c>
      <c r="G36" s="13" t="s">
        <v>28</v>
      </c>
      <c r="H36" s="13" t="s">
        <v>18</v>
      </c>
    </row>
    <row r="37" ht="22.5" customHeight="1">
      <c r="A37" s="12">
        <v>45723.0</v>
      </c>
      <c r="B37" s="13" t="s">
        <v>8</v>
      </c>
      <c r="C37" s="13" t="s">
        <v>21</v>
      </c>
      <c r="D37" s="14">
        <v>17.0</v>
      </c>
      <c r="E37" s="13" t="s">
        <v>22</v>
      </c>
      <c r="F37" s="13" t="s">
        <v>11</v>
      </c>
      <c r="G37" s="13" t="s">
        <v>28</v>
      </c>
      <c r="H37" s="13" t="s">
        <v>20</v>
      </c>
    </row>
    <row r="38" ht="22.5" customHeight="1">
      <c r="A38" s="12">
        <v>45725.0</v>
      </c>
      <c r="B38" s="13" t="s">
        <v>19</v>
      </c>
      <c r="C38" s="13" t="s">
        <v>9</v>
      </c>
      <c r="D38" s="14">
        <v>7.0</v>
      </c>
      <c r="E38" s="13" t="s">
        <v>10</v>
      </c>
      <c r="F38" s="13" t="s">
        <v>15</v>
      </c>
      <c r="G38" s="13" t="s">
        <v>28</v>
      </c>
      <c r="H38" s="13" t="s">
        <v>13</v>
      </c>
    </row>
    <row r="39" ht="22.5" customHeight="1">
      <c r="A39" s="12">
        <v>45727.0</v>
      </c>
      <c r="B39" s="13" t="s">
        <v>17</v>
      </c>
      <c r="C39" s="13" t="s">
        <v>24</v>
      </c>
      <c r="D39" s="14">
        <v>10.0</v>
      </c>
      <c r="E39" s="13" t="s">
        <v>10</v>
      </c>
      <c r="F39" s="13" t="s">
        <v>11</v>
      </c>
      <c r="G39" s="13" t="s">
        <v>28</v>
      </c>
      <c r="H39" s="13" t="s">
        <v>16</v>
      </c>
    </row>
    <row r="40" ht="22.5" customHeight="1">
      <c r="A40" s="12">
        <v>45728.0</v>
      </c>
      <c r="B40" s="13" t="s">
        <v>8</v>
      </c>
      <c r="C40" s="13" t="s">
        <v>9</v>
      </c>
      <c r="D40" s="14">
        <v>14.0</v>
      </c>
      <c r="E40" s="13" t="s">
        <v>10</v>
      </c>
      <c r="F40" s="13" t="s">
        <v>11</v>
      </c>
      <c r="G40" s="13" t="s">
        <v>28</v>
      </c>
      <c r="H40" s="13" t="s">
        <v>18</v>
      </c>
    </row>
    <row r="41" ht="22.5" customHeight="1">
      <c r="A41" s="12">
        <v>45730.0</v>
      </c>
      <c r="B41" s="13" t="s">
        <v>25</v>
      </c>
      <c r="C41" s="13" t="s">
        <v>9</v>
      </c>
      <c r="D41" s="14">
        <v>35.0</v>
      </c>
      <c r="E41" s="13" t="s">
        <v>22</v>
      </c>
      <c r="F41" s="13" t="s">
        <v>15</v>
      </c>
      <c r="G41" s="13" t="s">
        <v>28</v>
      </c>
      <c r="H41" s="13" t="s">
        <v>20</v>
      </c>
    </row>
    <row r="42" ht="22.5" customHeight="1">
      <c r="A42" s="12">
        <v>45732.0</v>
      </c>
      <c r="B42" s="13" t="s">
        <v>8</v>
      </c>
      <c r="C42" s="13" t="s">
        <v>9</v>
      </c>
      <c r="D42" s="14">
        <v>14.0</v>
      </c>
      <c r="E42" s="13" t="s">
        <v>10</v>
      </c>
      <c r="F42" s="13" t="s">
        <v>11</v>
      </c>
      <c r="G42" s="13" t="s">
        <v>28</v>
      </c>
      <c r="H42" s="13" t="s">
        <v>13</v>
      </c>
      <c r="O42" s="94" t="s">
        <v>210</v>
      </c>
      <c r="P42" s="94" t="s">
        <v>211</v>
      </c>
    </row>
    <row r="43" ht="22.5" customHeight="1">
      <c r="A43" s="12">
        <v>45734.0</v>
      </c>
      <c r="B43" s="13" t="s">
        <v>23</v>
      </c>
      <c r="C43" s="13" t="s">
        <v>9</v>
      </c>
      <c r="D43" s="14">
        <v>19.0</v>
      </c>
      <c r="E43" s="13" t="s">
        <v>10</v>
      </c>
      <c r="F43" s="13" t="s">
        <v>15</v>
      </c>
      <c r="G43" s="13" t="s">
        <v>28</v>
      </c>
      <c r="H43" s="13" t="s">
        <v>16</v>
      </c>
      <c r="O43" s="32" t="s">
        <v>200</v>
      </c>
      <c r="P43" s="32">
        <v>21.0</v>
      </c>
    </row>
    <row r="44" ht="22.5" customHeight="1">
      <c r="A44" s="12">
        <v>45735.0</v>
      </c>
      <c r="B44" s="13" t="s">
        <v>8</v>
      </c>
      <c r="C44" s="13" t="s">
        <v>9</v>
      </c>
      <c r="D44" s="14">
        <v>14.0</v>
      </c>
      <c r="E44" s="13" t="s">
        <v>10</v>
      </c>
      <c r="F44" s="13" t="s">
        <v>11</v>
      </c>
      <c r="G44" s="13" t="s">
        <v>28</v>
      </c>
      <c r="H44" s="13" t="s">
        <v>18</v>
      </c>
      <c r="O44" s="32" t="s">
        <v>201</v>
      </c>
      <c r="P44" s="32">
        <v>52.0</v>
      </c>
    </row>
    <row r="45" ht="22.5" customHeight="1">
      <c r="A45" s="12">
        <v>45737.0</v>
      </c>
      <c r="B45" s="13" t="s">
        <v>17</v>
      </c>
      <c r="C45" s="13" t="s">
        <v>9</v>
      </c>
      <c r="D45" s="14">
        <v>8.0</v>
      </c>
      <c r="E45" s="13" t="s">
        <v>10</v>
      </c>
      <c r="F45" s="13" t="s">
        <v>11</v>
      </c>
      <c r="G45" s="13" t="s">
        <v>28</v>
      </c>
      <c r="H45" s="13" t="s">
        <v>20</v>
      </c>
      <c r="O45" s="32" t="s">
        <v>202</v>
      </c>
      <c r="P45" s="32">
        <v>42.0</v>
      </c>
    </row>
    <row r="46" ht="22.5" customHeight="1">
      <c r="A46" s="12">
        <v>45739.0</v>
      </c>
      <c r="B46" s="13" t="s">
        <v>14</v>
      </c>
      <c r="C46" s="13" t="s">
        <v>9</v>
      </c>
      <c r="D46" s="14">
        <v>21.0</v>
      </c>
      <c r="E46" s="13" t="s">
        <v>10</v>
      </c>
      <c r="F46" s="13" t="s">
        <v>15</v>
      </c>
      <c r="G46" s="13" t="s">
        <v>28</v>
      </c>
      <c r="H46" s="13" t="s">
        <v>13</v>
      </c>
      <c r="O46" s="32" t="s">
        <v>178</v>
      </c>
      <c r="P46" s="32">
        <v>30.0</v>
      </c>
    </row>
    <row r="47" ht="22.5" customHeight="1">
      <c r="A47" s="12">
        <v>45741.0</v>
      </c>
      <c r="B47" s="13" t="s">
        <v>8</v>
      </c>
      <c r="C47" s="13" t="s">
        <v>24</v>
      </c>
      <c r="D47" s="14">
        <v>14.0</v>
      </c>
      <c r="E47" s="13" t="s">
        <v>10</v>
      </c>
      <c r="F47" s="13" t="s">
        <v>11</v>
      </c>
      <c r="G47" s="13" t="s">
        <v>28</v>
      </c>
      <c r="H47" s="13" t="s">
        <v>16</v>
      </c>
      <c r="O47" s="32" t="s">
        <v>203</v>
      </c>
      <c r="P47" s="32">
        <v>43.0</v>
      </c>
    </row>
    <row r="48" ht="22.5" customHeight="1">
      <c r="A48" s="12">
        <v>45742.0</v>
      </c>
      <c r="B48" s="13" t="s">
        <v>19</v>
      </c>
      <c r="C48" s="13" t="s">
        <v>9</v>
      </c>
      <c r="D48" s="14">
        <v>7.0</v>
      </c>
      <c r="E48" s="13" t="s">
        <v>10</v>
      </c>
      <c r="F48" s="13" t="s">
        <v>11</v>
      </c>
      <c r="G48" s="13" t="s">
        <v>28</v>
      </c>
      <c r="H48" s="13" t="s">
        <v>18</v>
      </c>
      <c r="O48" s="32" t="s">
        <v>212</v>
      </c>
      <c r="P48" s="32">
        <v>21.0</v>
      </c>
    </row>
    <row r="49" ht="22.5" customHeight="1">
      <c r="A49" s="12">
        <v>45744.0</v>
      </c>
      <c r="B49" s="13" t="s">
        <v>8</v>
      </c>
      <c r="C49" s="13" t="s">
        <v>9</v>
      </c>
      <c r="D49" s="14">
        <v>15.0</v>
      </c>
      <c r="E49" s="13" t="s">
        <v>10</v>
      </c>
      <c r="F49" s="13" t="s">
        <v>15</v>
      </c>
      <c r="G49" s="13" t="s">
        <v>28</v>
      </c>
      <c r="H49" s="13" t="s">
        <v>20</v>
      </c>
      <c r="O49" s="32" t="s">
        <v>174</v>
      </c>
      <c r="P49" s="32">
        <v>52.0</v>
      </c>
    </row>
    <row r="50" ht="22.5" customHeight="1">
      <c r="A50" s="12">
        <v>45746.0</v>
      </c>
      <c r="B50" s="13" t="s">
        <v>26</v>
      </c>
      <c r="C50" s="13" t="s">
        <v>9</v>
      </c>
      <c r="D50" s="14">
        <v>24.0</v>
      </c>
      <c r="E50" s="13" t="s">
        <v>10</v>
      </c>
      <c r="F50" s="13" t="s">
        <v>11</v>
      </c>
      <c r="G50" s="13" t="s">
        <v>28</v>
      </c>
      <c r="H50" s="13" t="s">
        <v>13</v>
      </c>
    </row>
    <row r="51" ht="22.5" customHeight="1">
      <c r="A51" s="12">
        <v>45748.0</v>
      </c>
      <c r="B51" s="13" t="s">
        <v>8</v>
      </c>
      <c r="C51" s="13" t="s">
        <v>9</v>
      </c>
      <c r="D51" s="14">
        <v>14.0</v>
      </c>
      <c r="E51" s="13" t="s">
        <v>10</v>
      </c>
      <c r="F51" s="13" t="s">
        <v>11</v>
      </c>
      <c r="G51" s="13" t="s">
        <v>29</v>
      </c>
      <c r="H51" s="13" t="s">
        <v>16</v>
      </c>
    </row>
    <row r="52" ht="22.5" customHeight="1">
      <c r="A52" s="12">
        <v>45749.0</v>
      </c>
      <c r="B52" s="13" t="s">
        <v>17</v>
      </c>
      <c r="C52" s="13" t="s">
        <v>9</v>
      </c>
      <c r="D52" s="14">
        <v>10.0</v>
      </c>
      <c r="E52" s="13" t="s">
        <v>10</v>
      </c>
      <c r="F52" s="13" t="s">
        <v>11</v>
      </c>
      <c r="G52" s="13" t="s">
        <v>29</v>
      </c>
      <c r="H52" s="13" t="s">
        <v>18</v>
      </c>
      <c r="J52" s="159"/>
    </row>
    <row r="53" ht="22.5" customHeight="1">
      <c r="A53" s="12">
        <v>45751.0</v>
      </c>
      <c r="B53" s="13" t="s">
        <v>8</v>
      </c>
      <c r="C53" s="13" t="s">
        <v>21</v>
      </c>
      <c r="D53" s="14">
        <v>14.0</v>
      </c>
      <c r="E53" s="13" t="s">
        <v>10</v>
      </c>
      <c r="F53" s="13" t="s">
        <v>15</v>
      </c>
      <c r="G53" s="13" t="s">
        <v>29</v>
      </c>
      <c r="H53" s="13" t="s">
        <v>20</v>
      </c>
      <c r="J53" s="160"/>
    </row>
    <row r="54" ht="22.5" customHeight="1">
      <c r="A54" s="12">
        <v>45753.0</v>
      </c>
      <c r="B54" s="13" t="s">
        <v>14</v>
      </c>
      <c r="C54" s="13" t="s">
        <v>9</v>
      </c>
      <c r="D54" s="14">
        <v>20.0</v>
      </c>
      <c r="E54" s="13" t="s">
        <v>10</v>
      </c>
      <c r="F54" s="13" t="s">
        <v>11</v>
      </c>
      <c r="G54" s="13" t="s">
        <v>29</v>
      </c>
      <c r="H54" s="13" t="s">
        <v>13</v>
      </c>
    </row>
    <row r="55" ht="22.5" customHeight="1">
      <c r="A55" s="12">
        <v>45755.0</v>
      </c>
      <c r="B55" s="13" t="s">
        <v>19</v>
      </c>
      <c r="C55" s="13" t="s">
        <v>9</v>
      </c>
      <c r="D55" s="14">
        <v>7.0</v>
      </c>
      <c r="E55" s="13" t="s">
        <v>10</v>
      </c>
      <c r="F55" s="13" t="s">
        <v>11</v>
      </c>
      <c r="G55" s="13" t="s">
        <v>29</v>
      </c>
      <c r="H55" s="13" t="s">
        <v>16</v>
      </c>
    </row>
    <row r="56" ht="22.5" customHeight="1">
      <c r="A56" s="12">
        <v>45756.0</v>
      </c>
      <c r="B56" s="13" t="s">
        <v>8</v>
      </c>
      <c r="C56" s="13" t="s">
        <v>9</v>
      </c>
      <c r="D56" s="14">
        <v>14.0</v>
      </c>
      <c r="E56" s="13" t="s">
        <v>10</v>
      </c>
      <c r="F56" s="13" t="s">
        <v>15</v>
      </c>
      <c r="G56" s="13" t="s">
        <v>29</v>
      </c>
      <c r="H56" s="13" t="s">
        <v>18</v>
      </c>
    </row>
    <row r="57" ht="22.5" customHeight="1">
      <c r="A57" s="12">
        <v>45758.0</v>
      </c>
      <c r="B57" s="13" t="s">
        <v>17</v>
      </c>
      <c r="C57" s="13" t="s">
        <v>24</v>
      </c>
      <c r="D57" s="14">
        <v>11.0</v>
      </c>
      <c r="E57" s="13" t="s">
        <v>10</v>
      </c>
      <c r="F57" s="13" t="s">
        <v>11</v>
      </c>
      <c r="G57" s="13" t="s">
        <v>29</v>
      </c>
      <c r="H57" s="13" t="s">
        <v>20</v>
      </c>
    </row>
    <row r="58" ht="22.5" customHeight="1">
      <c r="A58" s="12">
        <v>45760.0</v>
      </c>
      <c r="B58" s="13" t="s">
        <v>8</v>
      </c>
      <c r="C58" s="13" t="s">
        <v>9</v>
      </c>
      <c r="D58" s="14">
        <v>16.0</v>
      </c>
      <c r="E58" s="13" t="s">
        <v>22</v>
      </c>
      <c r="F58" s="13" t="s">
        <v>11</v>
      </c>
      <c r="G58" s="13" t="s">
        <v>29</v>
      </c>
      <c r="H58" s="13" t="s">
        <v>13</v>
      </c>
    </row>
    <row r="59" ht="22.5" customHeight="1">
      <c r="A59" s="12">
        <v>45762.0</v>
      </c>
      <c r="B59" s="13" t="s">
        <v>23</v>
      </c>
      <c r="C59" s="13" t="s">
        <v>9</v>
      </c>
      <c r="D59" s="14">
        <v>21.0</v>
      </c>
      <c r="E59" s="13" t="s">
        <v>10</v>
      </c>
      <c r="F59" s="13" t="s">
        <v>15</v>
      </c>
      <c r="G59" s="13" t="s">
        <v>29</v>
      </c>
      <c r="H59" s="13" t="s">
        <v>16</v>
      </c>
    </row>
    <row r="60" ht="22.5" customHeight="1">
      <c r="A60" s="12">
        <v>45763.0</v>
      </c>
      <c r="B60" s="13" t="s">
        <v>8</v>
      </c>
      <c r="C60" s="13" t="s">
        <v>9</v>
      </c>
      <c r="D60" s="14">
        <v>14.0</v>
      </c>
      <c r="E60" s="13" t="s">
        <v>10</v>
      </c>
      <c r="F60" s="13" t="s">
        <v>11</v>
      </c>
      <c r="G60" s="13" t="s">
        <v>29</v>
      </c>
      <c r="H60" s="13" t="s">
        <v>18</v>
      </c>
    </row>
    <row r="61" ht="22.5" customHeight="1">
      <c r="A61" s="12">
        <v>45765.0</v>
      </c>
      <c r="B61" s="13" t="s">
        <v>17</v>
      </c>
      <c r="C61" s="13" t="s">
        <v>9</v>
      </c>
      <c r="D61" s="14">
        <v>9.0</v>
      </c>
      <c r="E61" s="13" t="s">
        <v>10</v>
      </c>
      <c r="F61" s="13" t="s">
        <v>11</v>
      </c>
      <c r="G61" s="13" t="s">
        <v>29</v>
      </c>
      <c r="H61" s="13" t="s">
        <v>20</v>
      </c>
    </row>
    <row r="62" ht="22.5" customHeight="1">
      <c r="A62" s="12">
        <v>45767.0</v>
      </c>
      <c r="B62" s="13" t="s">
        <v>14</v>
      </c>
      <c r="C62" s="13" t="s">
        <v>9</v>
      </c>
      <c r="D62" s="14">
        <v>23.0</v>
      </c>
      <c r="E62" s="13" t="s">
        <v>10</v>
      </c>
      <c r="F62" s="13" t="s">
        <v>15</v>
      </c>
      <c r="G62" s="13" t="s">
        <v>29</v>
      </c>
      <c r="H62" s="13" t="s">
        <v>13</v>
      </c>
    </row>
    <row r="63" ht="22.5" customHeight="1">
      <c r="A63" s="12">
        <v>45769.0</v>
      </c>
      <c r="B63" s="13" t="s">
        <v>8</v>
      </c>
      <c r="C63" s="13" t="s">
        <v>9</v>
      </c>
      <c r="D63" s="14">
        <v>14.0</v>
      </c>
      <c r="E63" s="13" t="s">
        <v>10</v>
      </c>
      <c r="F63" s="13" t="s">
        <v>11</v>
      </c>
      <c r="G63" s="13" t="s">
        <v>29</v>
      </c>
      <c r="H63" s="13" t="s">
        <v>16</v>
      </c>
    </row>
    <row r="64" ht="22.5" customHeight="1">
      <c r="A64" s="12">
        <v>45770.0</v>
      </c>
      <c r="B64" s="13" t="s">
        <v>19</v>
      </c>
      <c r="C64" s="13" t="s">
        <v>9</v>
      </c>
      <c r="D64" s="14">
        <v>7.0</v>
      </c>
      <c r="E64" s="13" t="s">
        <v>10</v>
      </c>
      <c r="F64" s="13" t="s">
        <v>11</v>
      </c>
      <c r="G64" s="13" t="s">
        <v>29</v>
      </c>
      <c r="H64" s="13" t="s">
        <v>18</v>
      </c>
    </row>
    <row r="65" ht="22.5" customHeight="1">
      <c r="A65" s="12">
        <v>45772.0</v>
      </c>
      <c r="B65" s="13" t="s">
        <v>26</v>
      </c>
      <c r="C65" s="13" t="s">
        <v>21</v>
      </c>
      <c r="D65" s="14">
        <v>26.0</v>
      </c>
      <c r="E65" s="13" t="s">
        <v>10</v>
      </c>
      <c r="F65" s="13" t="s">
        <v>15</v>
      </c>
      <c r="G65" s="13" t="s">
        <v>29</v>
      </c>
      <c r="H65" s="13" t="s">
        <v>20</v>
      </c>
    </row>
    <row r="66" ht="22.5" customHeight="1">
      <c r="A66" s="12">
        <v>45774.0</v>
      </c>
      <c r="B66" s="13" t="s">
        <v>8</v>
      </c>
      <c r="C66" s="13" t="s">
        <v>9</v>
      </c>
      <c r="D66" s="14">
        <v>14.0</v>
      </c>
      <c r="E66" s="13" t="s">
        <v>10</v>
      </c>
      <c r="F66" s="13" t="s">
        <v>11</v>
      </c>
      <c r="G66" s="13" t="s">
        <v>29</v>
      </c>
      <c r="H66" s="13" t="s">
        <v>13</v>
      </c>
    </row>
    <row r="67" ht="22.5" customHeight="1">
      <c r="A67" s="12">
        <v>45776.0</v>
      </c>
      <c r="B67" s="13" t="s">
        <v>17</v>
      </c>
      <c r="C67" s="13" t="s">
        <v>9</v>
      </c>
      <c r="D67" s="14">
        <v>10.0</v>
      </c>
      <c r="E67" s="13" t="s">
        <v>10</v>
      </c>
      <c r="F67" s="13" t="s">
        <v>11</v>
      </c>
      <c r="G67" s="13" t="s">
        <v>29</v>
      </c>
      <c r="H67" s="13" t="s">
        <v>16</v>
      </c>
    </row>
    <row r="68" ht="22.5" customHeight="1">
      <c r="A68" s="12">
        <v>45777.0</v>
      </c>
      <c r="B68" s="13" t="s">
        <v>8</v>
      </c>
      <c r="C68" s="13" t="s">
        <v>24</v>
      </c>
      <c r="D68" s="14">
        <v>14.0</v>
      </c>
      <c r="E68" s="13" t="s">
        <v>10</v>
      </c>
      <c r="F68" s="13" t="s">
        <v>15</v>
      </c>
      <c r="G68" s="13" t="s">
        <v>29</v>
      </c>
      <c r="H68" s="13" t="s">
        <v>18</v>
      </c>
    </row>
    <row r="69" ht="22.5" customHeight="1">
      <c r="A69" s="12">
        <v>45779.0</v>
      </c>
      <c r="B69" s="13" t="s">
        <v>14</v>
      </c>
      <c r="C69" s="13" t="s">
        <v>9</v>
      </c>
      <c r="D69" s="14">
        <v>21.0</v>
      </c>
      <c r="E69" s="13" t="s">
        <v>10</v>
      </c>
      <c r="F69" s="13" t="s">
        <v>11</v>
      </c>
      <c r="G69" s="13" t="s">
        <v>30</v>
      </c>
      <c r="H69" s="13" t="s">
        <v>20</v>
      </c>
    </row>
    <row r="70" ht="22.5" customHeight="1">
      <c r="A70" s="12">
        <v>45781.0</v>
      </c>
      <c r="B70" s="13" t="s">
        <v>8</v>
      </c>
      <c r="C70" s="13" t="s">
        <v>9</v>
      </c>
      <c r="D70" s="14">
        <v>14.0</v>
      </c>
      <c r="E70" s="13" t="s">
        <v>10</v>
      </c>
      <c r="F70" s="13" t="s">
        <v>11</v>
      </c>
      <c r="G70" s="13" t="s">
        <v>30</v>
      </c>
      <c r="H70" s="13" t="s">
        <v>13</v>
      </c>
    </row>
    <row r="71" ht="22.5" customHeight="1">
      <c r="A71" s="12">
        <v>45783.0</v>
      </c>
      <c r="B71" s="13" t="s">
        <v>19</v>
      </c>
      <c r="C71" s="13" t="s">
        <v>9</v>
      </c>
      <c r="D71" s="14">
        <v>7.0</v>
      </c>
      <c r="E71" s="13" t="s">
        <v>10</v>
      </c>
      <c r="F71" s="13" t="s">
        <v>15</v>
      </c>
      <c r="G71" s="13" t="s">
        <v>30</v>
      </c>
      <c r="H71" s="13" t="s">
        <v>16</v>
      </c>
    </row>
    <row r="72" ht="22.5" customHeight="1">
      <c r="A72" s="12">
        <v>45784.0</v>
      </c>
      <c r="B72" s="13" t="s">
        <v>17</v>
      </c>
      <c r="C72" s="13" t="s">
        <v>9</v>
      </c>
      <c r="D72" s="14">
        <v>12.0</v>
      </c>
      <c r="E72" s="13" t="s">
        <v>10</v>
      </c>
      <c r="F72" s="13" t="s">
        <v>11</v>
      </c>
      <c r="G72" s="13" t="s">
        <v>30</v>
      </c>
      <c r="H72" s="13" t="s">
        <v>18</v>
      </c>
    </row>
    <row r="73" ht="22.5" customHeight="1">
      <c r="A73" s="12">
        <v>45786.0</v>
      </c>
      <c r="B73" s="13" t="s">
        <v>8</v>
      </c>
      <c r="C73" s="13" t="s">
        <v>21</v>
      </c>
      <c r="D73" s="14">
        <v>15.0</v>
      </c>
      <c r="E73" s="13" t="s">
        <v>10</v>
      </c>
      <c r="F73" s="13" t="s">
        <v>11</v>
      </c>
      <c r="G73" s="13" t="s">
        <v>30</v>
      </c>
      <c r="H73" s="13" t="s">
        <v>20</v>
      </c>
    </row>
    <row r="74" ht="22.5" customHeight="1">
      <c r="A74" s="12">
        <v>45788.0</v>
      </c>
      <c r="B74" s="13" t="s">
        <v>25</v>
      </c>
      <c r="C74" s="13" t="s">
        <v>9</v>
      </c>
      <c r="D74" s="14">
        <v>28.0</v>
      </c>
      <c r="E74" s="13" t="s">
        <v>10</v>
      </c>
      <c r="F74" s="13" t="s">
        <v>15</v>
      </c>
      <c r="G74" s="13" t="s">
        <v>30</v>
      </c>
      <c r="H74" s="13" t="s">
        <v>13</v>
      </c>
    </row>
    <row r="75" ht="22.5" customHeight="1">
      <c r="A75" s="12">
        <v>45790.0</v>
      </c>
      <c r="B75" s="13" t="s">
        <v>8</v>
      </c>
      <c r="C75" s="13" t="s">
        <v>9</v>
      </c>
      <c r="D75" s="14">
        <v>14.0</v>
      </c>
      <c r="E75" s="13" t="s">
        <v>10</v>
      </c>
      <c r="F75" s="13" t="s">
        <v>11</v>
      </c>
      <c r="G75" s="13" t="s">
        <v>30</v>
      </c>
      <c r="H75" s="13" t="s">
        <v>16</v>
      </c>
    </row>
    <row r="76" ht="22.5" customHeight="1">
      <c r="A76" s="12">
        <v>45791.0</v>
      </c>
      <c r="B76" s="13" t="s">
        <v>23</v>
      </c>
      <c r="C76" s="13" t="s">
        <v>9</v>
      </c>
      <c r="D76" s="14">
        <v>18.0</v>
      </c>
      <c r="E76" s="13" t="s">
        <v>10</v>
      </c>
      <c r="F76" s="13" t="s">
        <v>11</v>
      </c>
      <c r="G76" s="13" t="s">
        <v>30</v>
      </c>
      <c r="H76" s="13" t="s">
        <v>18</v>
      </c>
    </row>
    <row r="77" ht="22.5" customHeight="1">
      <c r="A77" s="12">
        <v>45793.0</v>
      </c>
      <c r="B77" s="13" t="s">
        <v>17</v>
      </c>
      <c r="C77" s="13" t="s">
        <v>24</v>
      </c>
      <c r="D77" s="14">
        <v>9.0</v>
      </c>
      <c r="E77" s="13" t="s">
        <v>10</v>
      </c>
      <c r="F77" s="13" t="s">
        <v>15</v>
      </c>
      <c r="G77" s="13" t="s">
        <v>30</v>
      </c>
      <c r="H77" s="13" t="s">
        <v>20</v>
      </c>
    </row>
    <row r="78" ht="22.5" customHeight="1">
      <c r="A78" s="12">
        <v>45795.0</v>
      </c>
      <c r="B78" s="13" t="s">
        <v>8</v>
      </c>
      <c r="C78" s="13" t="s">
        <v>9</v>
      </c>
      <c r="D78" s="14">
        <v>14.0</v>
      </c>
      <c r="E78" s="13" t="s">
        <v>10</v>
      </c>
      <c r="F78" s="13" t="s">
        <v>11</v>
      </c>
      <c r="G78" s="13" t="s">
        <v>30</v>
      </c>
      <c r="H78" s="13" t="s">
        <v>13</v>
      </c>
    </row>
    <row r="79" ht="22.5" customHeight="1">
      <c r="A79" s="12">
        <v>45797.0</v>
      </c>
      <c r="B79" s="13" t="s">
        <v>14</v>
      </c>
      <c r="C79" s="13" t="s">
        <v>9</v>
      </c>
      <c r="D79" s="14">
        <v>22.0</v>
      </c>
      <c r="E79" s="13" t="s">
        <v>10</v>
      </c>
      <c r="F79" s="13" t="s">
        <v>11</v>
      </c>
      <c r="G79" s="13" t="s">
        <v>30</v>
      </c>
      <c r="H79" s="13" t="s">
        <v>16</v>
      </c>
    </row>
    <row r="80" ht="22.5" customHeight="1">
      <c r="A80" s="12">
        <v>45798.0</v>
      </c>
      <c r="B80" s="13" t="s">
        <v>19</v>
      </c>
      <c r="C80" s="13" t="s">
        <v>9</v>
      </c>
      <c r="D80" s="14">
        <v>7.0</v>
      </c>
      <c r="E80" s="13" t="s">
        <v>10</v>
      </c>
      <c r="F80" s="13" t="s">
        <v>15</v>
      </c>
      <c r="G80" s="13" t="s">
        <v>30</v>
      </c>
      <c r="H80" s="13" t="s">
        <v>18</v>
      </c>
    </row>
    <row r="81" ht="22.5" customHeight="1">
      <c r="A81" s="12">
        <v>45800.0</v>
      </c>
      <c r="B81" s="13" t="s">
        <v>8</v>
      </c>
      <c r="C81" s="13" t="s">
        <v>9</v>
      </c>
      <c r="D81" s="14">
        <v>14.0</v>
      </c>
      <c r="E81" s="13" t="s">
        <v>10</v>
      </c>
      <c r="F81" s="13" t="s">
        <v>11</v>
      </c>
      <c r="G81" s="13" t="s">
        <v>30</v>
      </c>
      <c r="H81" s="13" t="s">
        <v>20</v>
      </c>
    </row>
    <row r="82" ht="22.5" customHeight="1">
      <c r="A82" s="12">
        <v>45802.0</v>
      </c>
      <c r="B82" s="13" t="s">
        <v>26</v>
      </c>
      <c r="C82" s="13" t="s">
        <v>9</v>
      </c>
      <c r="D82" s="14">
        <v>25.0</v>
      </c>
      <c r="E82" s="13" t="s">
        <v>22</v>
      </c>
      <c r="F82" s="13" t="s">
        <v>15</v>
      </c>
      <c r="G82" s="13" t="s">
        <v>30</v>
      </c>
      <c r="H82" s="13" t="s">
        <v>13</v>
      </c>
    </row>
    <row r="83" ht="22.5" customHeight="1">
      <c r="A83" s="12">
        <v>45804.0</v>
      </c>
      <c r="B83" s="13" t="s">
        <v>17</v>
      </c>
      <c r="C83" s="13" t="s">
        <v>9</v>
      </c>
      <c r="D83" s="14">
        <v>10.0</v>
      </c>
      <c r="E83" s="13" t="s">
        <v>10</v>
      </c>
      <c r="F83" s="13" t="s">
        <v>11</v>
      </c>
      <c r="G83" s="13" t="s">
        <v>30</v>
      </c>
      <c r="H83" s="13" t="s">
        <v>16</v>
      </c>
    </row>
    <row r="84" ht="22.5" customHeight="1">
      <c r="A84" s="12">
        <v>45805.0</v>
      </c>
      <c r="B84" s="13" t="s">
        <v>8</v>
      </c>
      <c r="C84" s="13" t="s">
        <v>9</v>
      </c>
      <c r="D84" s="14">
        <v>14.0</v>
      </c>
      <c r="E84" s="13" t="s">
        <v>10</v>
      </c>
      <c r="F84" s="13" t="s">
        <v>11</v>
      </c>
      <c r="G84" s="13" t="s">
        <v>30</v>
      </c>
      <c r="H84" s="13" t="s">
        <v>18</v>
      </c>
    </row>
    <row r="85" ht="22.5" customHeight="1">
      <c r="A85" s="12">
        <v>45807.0</v>
      </c>
      <c r="B85" s="13" t="s">
        <v>8</v>
      </c>
      <c r="C85" s="13" t="s">
        <v>21</v>
      </c>
      <c r="D85" s="14">
        <v>16.0</v>
      </c>
      <c r="E85" s="13" t="s">
        <v>10</v>
      </c>
      <c r="F85" s="13" t="s">
        <v>15</v>
      </c>
      <c r="G85" s="13" t="s">
        <v>30</v>
      </c>
      <c r="H85" s="13" t="s">
        <v>20</v>
      </c>
    </row>
    <row r="86" ht="22.5" customHeight="1">
      <c r="A86" s="12">
        <v>45809.0</v>
      </c>
      <c r="B86" s="13" t="s">
        <v>19</v>
      </c>
      <c r="C86" s="13" t="s">
        <v>9</v>
      </c>
      <c r="D86" s="14">
        <v>7.0</v>
      </c>
      <c r="E86" s="13" t="s">
        <v>10</v>
      </c>
      <c r="F86" s="13" t="s">
        <v>11</v>
      </c>
      <c r="G86" s="13" t="s">
        <v>31</v>
      </c>
      <c r="H86" s="13" t="s">
        <v>13</v>
      </c>
    </row>
    <row r="87" ht="22.5" customHeight="1">
      <c r="A87" s="12">
        <v>45811.0</v>
      </c>
      <c r="B87" s="13" t="s">
        <v>8</v>
      </c>
      <c r="C87" s="13" t="s">
        <v>9</v>
      </c>
      <c r="D87" s="14">
        <v>21.0</v>
      </c>
      <c r="E87" s="13" t="s">
        <v>10</v>
      </c>
      <c r="F87" s="13" t="s">
        <v>11</v>
      </c>
      <c r="G87" s="13" t="s">
        <v>31</v>
      </c>
      <c r="H87" s="13" t="s">
        <v>16</v>
      </c>
    </row>
    <row r="88" ht="22.5" customHeight="1">
      <c r="A88" s="12">
        <v>45812.0</v>
      </c>
      <c r="B88" s="13" t="s">
        <v>17</v>
      </c>
      <c r="C88" s="13" t="s">
        <v>9</v>
      </c>
      <c r="D88" s="14">
        <v>14.0</v>
      </c>
      <c r="E88" s="13" t="s">
        <v>10</v>
      </c>
      <c r="F88" s="13" t="s">
        <v>15</v>
      </c>
      <c r="G88" s="13" t="s">
        <v>31</v>
      </c>
      <c r="H88" s="13" t="s">
        <v>18</v>
      </c>
    </row>
    <row r="89" ht="22.5" customHeight="1">
      <c r="A89" s="12">
        <v>45814.0</v>
      </c>
      <c r="B89" s="13" t="s">
        <v>14</v>
      </c>
      <c r="C89" s="13" t="s">
        <v>24</v>
      </c>
      <c r="D89" s="14">
        <v>20.0</v>
      </c>
      <c r="E89" s="13" t="s">
        <v>10</v>
      </c>
      <c r="F89" s="13" t="s">
        <v>11</v>
      </c>
      <c r="G89" s="13" t="s">
        <v>31</v>
      </c>
      <c r="H89" s="13" t="s">
        <v>20</v>
      </c>
    </row>
    <row r="90" ht="22.5" customHeight="1">
      <c r="A90" s="12">
        <v>45816.0</v>
      </c>
      <c r="B90" s="13" t="s">
        <v>8</v>
      </c>
      <c r="C90" s="13" t="s">
        <v>9</v>
      </c>
      <c r="D90" s="14">
        <v>14.0</v>
      </c>
      <c r="E90" s="13" t="s">
        <v>10</v>
      </c>
      <c r="F90" s="13" t="s">
        <v>11</v>
      </c>
      <c r="G90" s="13" t="s">
        <v>31</v>
      </c>
      <c r="H90" s="13" t="s">
        <v>13</v>
      </c>
    </row>
    <row r="91" ht="22.5" customHeight="1">
      <c r="A91" s="12">
        <v>45818.0</v>
      </c>
      <c r="B91" s="13" t="s">
        <v>19</v>
      </c>
      <c r="C91" s="13" t="s">
        <v>9</v>
      </c>
      <c r="D91" s="14">
        <v>7.0</v>
      </c>
      <c r="E91" s="13" t="s">
        <v>10</v>
      </c>
      <c r="F91" s="13" t="s">
        <v>15</v>
      </c>
      <c r="G91" s="13" t="s">
        <v>31</v>
      </c>
      <c r="H91" s="13" t="s">
        <v>16</v>
      </c>
    </row>
    <row r="92" ht="22.5" customHeight="1">
      <c r="A92" s="12">
        <v>45819.0</v>
      </c>
      <c r="B92" s="13" t="s">
        <v>17</v>
      </c>
      <c r="C92" s="13" t="s">
        <v>9</v>
      </c>
      <c r="D92" s="14">
        <v>11.0</v>
      </c>
      <c r="E92" s="13" t="s">
        <v>10</v>
      </c>
      <c r="F92" s="13" t="s">
        <v>11</v>
      </c>
      <c r="G92" s="13" t="s">
        <v>31</v>
      </c>
      <c r="H92" s="13" t="s">
        <v>18</v>
      </c>
    </row>
    <row r="93" ht="22.5" customHeight="1">
      <c r="A93" s="12">
        <v>45821.0</v>
      </c>
      <c r="B93" s="13" t="s">
        <v>8</v>
      </c>
      <c r="C93" s="13" t="s">
        <v>9</v>
      </c>
      <c r="D93" s="14">
        <v>15.0</v>
      </c>
      <c r="E93" s="13" t="s">
        <v>10</v>
      </c>
      <c r="F93" s="13" t="s">
        <v>11</v>
      </c>
      <c r="G93" s="13" t="s">
        <v>31</v>
      </c>
      <c r="H93" s="13" t="s">
        <v>20</v>
      </c>
    </row>
    <row r="94" ht="22.5" customHeight="1">
      <c r="A94" s="12">
        <v>45823.0</v>
      </c>
      <c r="B94" s="13" t="s">
        <v>23</v>
      </c>
      <c r="C94" s="13" t="s">
        <v>9</v>
      </c>
      <c r="D94" s="14">
        <v>19.0</v>
      </c>
      <c r="E94" s="13" t="s">
        <v>10</v>
      </c>
      <c r="F94" s="13" t="s">
        <v>15</v>
      </c>
      <c r="G94" s="13" t="s">
        <v>31</v>
      </c>
      <c r="H94" s="13" t="s">
        <v>13</v>
      </c>
    </row>
    <row r="95" ht="22.5" customHeight="1">
      <c r="A95" s="12">
        <v>45825.0</v>
      </c>
      <c r="B95" s="13" t="s">
        <v>8</v>
      </c>
      <c r="C95" s="13" t="s">
        <v>21</v>
      </c>
      <c r="D95" s="14">
        <v>14.0</v>
      </c>
      <c r="E95" s="13" t="s">
        <v>10</v>
      </c>
      <c r="F95" s="13" t="s">
        <v>11</v>
      </c>
      <c r="G95" s="13" t="s">
        <v>31</v>
      </c>
      <c r="H95" s="13" t="s">
        <v>16</v>
      </c>
    </row>
    <row r="96" ht="22.5" customHeight="1">
      <c r="A96" s="12">
        <v>45826.0</v>
      </c>
      <c r="B96" s="13" t="s">
        <v>17</v>
      </c>
      <c r="C96" s="13" t="s">
        <v>24</v>
      </c>
      <c r="D96" s="14">
        <v>10.0</v>
      </c>
      <c r="E96" s="13" t="s">
        <v>10</v>
      </c>
      <c r="F96" s="13" t="s">
        <v>11</v>
      </c>
      <c r="G96" s="13" t="s">
        <v>31</v>
      </c>
      <c r="H96" s="13" t="s">
        <v>18</v>
      </c>
    </row>
    <row r="97" ht="22.5" customHeight="1">
      <c r="A97" s="12">
        <v>45828.0</v>
      </c>
      <c r="B97" s="13" t="s">
        <v>14</v>
      </c>
      <c r="C97" s="13" t="s">
        <v>9</v>
      </c>
      <c r="D97" s="14">
        <v>24.0</v>
      </c>
      <c r="E97" s="13" t="s">
        <v>10</v>
      </c>
      <c r="F97" s="13" t="s">
        <v>15</v>
      </c>
      <c r="G97" s="13" t="s">
        <v>31</v>
      </c>
      <c r="H97" s="13" t="s">
        <v>20</v>
      </c>
    </row>
    <row r="98" ht="22.5" customHeight="1">
      <c r="A98" s="12">
        <v>45830.0</v>
      </c>
      <c r="B98" s="13" t="s">
        <v>8</v>
      </c>
      <c r="C98" s="13" t="s">
        <v>9</v>
      </c>
      <c r="D98" s="14">
        <v>14.0</v>
      </c>
      <c r="E98" s="13" t="s">
        <v>10</v>
      </c>
      <c r="F98" s="13" t="s">
        <v>11</v>
      </c>
      <c r="G98" s="13" t="s">
        <v>31</v>
      </c>
      <c r="H98" s="13" t="s">
        <v>13</v>
      </c>
    </row>
    <row r="99" ht="22.5" customHeight="1">
      <c r="A99" s="12">
        <v>45832.0</v>
      </c>
      <c r="B99" s="13" t="s">
        <v>19</v>
      </c>
      <c r="C99" s="13" t="s">
        <v>9</v>
      </c>
      <c r="D99" s="14">
        <v>7.0</v>
      </c>
      <c r="E99" s="13" t="s">
        <v>10</v>
      </c>
      <c r="F99" s="13" t="s">
        <v>11</v>
      </c>
      <c r="G99" s="13" t="s">
        <v>31</v>
      </c>
      <c r="H99" s="13" t="s">
        <v>16</v>
      </c>
    </row>
    <row r="100" ht="22.5" customHeight="1">
      <c r="A100" s="12">
        <v>45833.0</v>
      </c>
      <c r="B100" s="13" t="s">
        <v>26</v>
      </c>
      <c r="C100" s="13" t="s">
        <v>9</v>
      </c>
      <c r="D100" s="14">
        <v>22.0</v>
      </c>
      <c r="E100" s="13" t="s">
        <v>10</v>
      </c>
      <c r="F100" s="13" t="s">
        <v>15</v>
      </c>
      <c r="G100" s="13" t="s">
        <v>31</v>
      </c>
      <c r="H100" s="13" t="s">
        <v>18</v>
      </c>
    </row>
    <row r="101" ht="22.5" customHeight="1">
      <c r="A101" s="12">
        <v>45835.0</v>
      </c>
      <c r="B101" s="13" t="s">
        <v>8</v>
      </c>
      <c r="C101" s="13" t="s">
        <v>9</v>
      </c>
      <c r="D101" s="14">
        <v>14.0</v>
      </c>
      <c r="E101" s="13" t="s">
        <v>10</v>
      </c>
      <c r="F101" s="13" t="s">
        <v>11</v>
      </c>
      <c r="G101" s="13" t="s">
        <v>31</v>
      </c>
      <c r="H101" s="13" t="s">
        <v>20</v>
      </c>
    </row>
    <row r="102" ht="22.5" customHeight="1">
      <c r="A102" s="12">
        <v>45837.0</v>
      </c>
      <c r="B102" s="13" t="s">
        <v>17</v>
      </c>
      <c r="C102" s="13" t="s">
        <v>9</v>
      </c>
      <c r="D102" s="14">
        <v>9.0</v>
      </c>
      <c r="E102" s="13" t="s">
        <v>10</v>
      </c>
      <c r="F102" s="13" t="s">
        <v>11</v>
      </c>
      <c r="G102" s="13" t="s">
        <v>31</v>
      </c>
      <c r="H102" s="13" t="s">
        <v>13</v>
      </c>
    </row>
    <row r="103" ht="22.5" customHeight="1">
      <c r="A103" s="12">
        <v>45839.0</v>
      </c>
      <c r="B103" s="13" t="s">
        <v>8</v>
      </c>
      <c r="C103" s="13" t="s">
        <v>9</v>
      </c>
      <c r="D103" s="14">
        <v>21.0</v>
      </c>
      <c r="E103" s="13" t="s">
        <v>10</v>
      </c>
      <c r="F103" s="13" t="s">
        <v>15</v>
      </c>
      <c r="G103" s="13" t="s">
        <v>32</v>
      </c>
      <c r="H103" s="13" t="s">
        <v>16</v>
      </c>
    </row>
    <row r="104" ht="22.5" customHeight="1">
      <c r="A104" s="12">
        <v>45841.0</v>
      </c>
      <c r="B104" s="13" t="s">
        <v>14</v>
      </c>
      <c r="C104" s="13" t="s">
        <v>9</v>
      </c>
      <c r="D104" s="14">
        <v>28.0</v>
      </c>
      <c r="E104" s="13" t="s">
        <v>22</v>
      </c>
      <c r="F104" s="13" t="s">
        <v>11</v>
      </c>
      <c r="G104" s="13" t="s">
        <v>32</v>
      </c>
      <c r="H104" s="13" t="s">
        <v>33</v>
      </c>
    </row>
    <row r="105" ht="22.5" customHeight="1">
      <c r="A105" s="12">
        <v>45844.0</v>
      </c>
      <c r="B105" s="13" t="s">
        <v>19</v>
      </c>
      <c r="C105" s="13" t="s">
        <v>9</v>
      </c>
      <c r="D105" s="14">
        <v>7.0</v>
      </c>
      <c r="E105" s="13" t="s">
        <v>10</v>
      </c>
      <c r="F105" s="13" t="s">
        <v>11</v>
      </c>
      <c r="G105" s="13" t="s">
        <v>32</v>
      </c>
      <c r="H105" s="13" t="s">
        <v>13</v>
      </c>
    </row>
    <row r="106" ht="22.5" customHeight="1">
      <c r="A106" s="12">
        <v>45846.0</v>
      </c>
      <c r="B106" s="13" t="s">
        <v>17</v>
      </c>
      <c r="C106" s="13" t="s">
        <v>9</v>
      </c>
      <c r="D106" s="14">
        <v>14.0</v>
      </c>
      <c r="E106" s="13" t="s">
        <v>10</v>
      </c>
      <c r="F106" s="13" t="s">
        <v>15</v>
      </c>
      <c r="G106" s="13" t="s">
        <v>32</v>
      </c>
      <c r="H106" s="13" t="s">
        <v>16</v>
      </c>
    </row>
    <row r="107" ht="22.5" customHeight="1">
      <c r="A107" s="12">
        <v>45848.0</v>
      </c>
      <c r="B107" s="13" t="s">
        <v>8</v>
      </c>
      <c r="C107" s="13" t="s">
        <v>24</v>
      </c>
      <c r="D107" s="14">
        <v>15.0</v>
      </c>
      <c r="E107" s="13" t="s">
        <v>10</v>
      </c>
      <c r="F107" s="13" t="s">
        <v>11</v>
      </c>
      <c r="G107" s="13" t="s">
        <v>32</v>
      </c>
      <c r="H107" s="13" t="s">
        <v>33</v>
      </c>
    </row>
    <row r="108" ht="22.5" customHeight="1">
      <c r="A108" s="12">
        <v>45851.0</v>
      </c>
      <c r="B108" s="13" t="s">
        <v>8</v>
      </c>
      <c r="C108" s="13" t="s">
        <v>9</v>
      </c>
      <c r="D108" s="14">
        <v>21.0</v>
      </c>
      <c r="E108" s="13" t="s">
        <v>10</v>
      </c>
      <c r="F108" s="13" t="s">
        <v>11</v>
      </c>
      <c r="G108" s="13" t="s">
        <v>32</v>
      </c>
      <c r="H108" s="13" t="s">
        <v>13</v>
      </c>
    </row>
    <row r="109" ht="22.5" customHeight="1">
      <c r="A109" s="12">
        <v>45853.0</v>
      </c>
      <c r="B109" s="13" t="s">
        <v>17</v>
      </c>
      <c r="C109" s="13" t="s">
        <v>9</v>
      </c>
      <c r="D109" s="14">
        <v>12.0</v>
      </c>
      <c r="E109" s="13" t="s">
        <v>10</v>
      </c>
      <c r="F109" s="13" t="s">
        <v>15</v>
      </c>
      <c r="G109" s="13" t="s">
        <v>32</v>
      </c>
      <c r="H109" s="13" t="s">
        <v>16</v>
      </c>
    </row>
    <row r="110" ht="22.5" customHeight="1">
      <c r="A110" s="12">
        <v>45855.0</v>
      </c>
      <c r="B110" s="13" t="s">
        <v>23</v>
      </c>
      <c r="C110" s="13" t="s">
        <v>9</v>
      </c>
      <c r="D110" s="14">
        <v>20.0</v>
      </c>
      <c r="E110" s="13" t="s">
        <v>10</v>
      </c>
      <c r="F110" s="13" t="s">
        <v>11</v>
      </c>
      <c r="G110" s="13" t="s">
        <v>32</v>
      </c>
      <c r="H110" s="13" t="s">
        <v>33</v>
      </c>
    </row>
    <row r="111" ht="22.5" customHeight="1">
      <c r="A111" s="12">
        <v>45858.0</v>
      </c>
      <c r="B111" s="13" t="s">
        <v>8</v>
      </c>
      <c r="C111" s="13" t="s">
        <v>21</v>
      </c>
      <c r="D111" s="14">
        <v>14.0</v>
      </c>
      <c r="E111" s="13" t="s">
        <v>10</v>
      </c>
      <c r="F111" s="13" t="s">
        <v>11</v>
      </c>
      <c r="G111" s="13" t="s">
        <v>32</v>
      </c>
      <c r="H111" s="13" t="s">
        <v>13</v>
      </c>
    </row>
    <row r="112" ht="22.5" customHeight="1">
      <c r="A112" s="12">
        <v>45860.0</v>
      </c>
      <c r="B112" s="13" t="s">
        <v>19</v>
      </c>
      <c r="C112" s="13" t="s">
        <v>9</v>
      </c>
      <c r="D112" s="14">
        <v>7.0</v>
      </c>
      <c r="E112" s="13" t="s">
        <v>10</v>
      </c>
      <c r="F112" s="13" t="s">
        <v>15</v>
      </c>
      <c r="G112" s="13" t="s">
        <v>32</v>
      </c>
      <c r="H112" s="13" t="s">
        <v>16</v>
      </c>
    </row>
    <row r="113" ht="22.5" customHeight="1">
      <c r="A113" s="12">
        <v>45862.0</v>
      </c>
      <c r="B113" s="13" t="s">
        <v>8</v>
      </c>
      <c r="C113" s="13" t="s">
        <v>9</v>
      </c>
      <c r="D113" s="14">
        <v>21.0</v>
      </c>
      <c r="E113" s="13" t="s">
        <v>10</v>
      </c>
      <c r="F113" s="13" t="s">
        <v>11</v>
      </c>
      <c r="G113" s="13" t="s">
        <v>32</v>
      </c>
      <c r="H113" s="13" t="s">
        <v>33</v>
      </c>
    </row>
    <row r="114" ht="22.5" customHeight="1">
      <c r="A114" s="12">
        <v>45865.0</v>
      </c>
      <c r="B114" s="13" t="s">
        <v>17</v>
      </c>
      <c r="C114" s="13" t="s">
        <v>9</v>
      </c>
      <c r="D114" s="14">
        <v>10.0</v>
      </c>
      <c r="E114" s="13" t="s">
        <v>10</v>
      </c>
      <c r="F114" s="13" t="s">
        <v>11</v>
      </c>
      <c r="G114" s="13" t="s">
        <v>32</v>
      </c>
      <c r="H114" s="13" t="s">
        <v>13</v>
      </c>
    </row>
    <row r="115" ht="22.5" customHeight="1">
      <c r="A115" s="12">
        <v>45867.0</v>
      </c>
      <c r="B115" s="13" t="s">
        <v>14</v>
      </c>
      <c r="C115" s="13" t="s">
        <v>9</v>
      </c>
      <c r="D115" s="14">
        <v>25.0</v>
      </c>
      <c r="E115" s="13" t="s">
        <v>10</v>
      </c>
      <c r="F115" s="13" t="s">
        <v>15</v>
      </c>
      <c r="G115" s="13" t="s">
        <v>32</v>
      </c>
      <c r="H115" s="13" t="s">
        <v>16</v>
      </c>
    </row>
    <row r="116" ht="22.5" customHeight="1">
      <c r="A116" s="12">
        <v>45869.0</v>
      </c>
      <c r="B116" s="13" t="s">
        <v>8</v>
      </c>
      <c r="C116" s="13" t="s">
        <v>9</v>
      </c>
      <c r="D116" s="14">
        <v>14.0</v>
      </c>
      <c r="E116" s="13" t="s">
        <v>10</v>
      </c>
      <c r="F116" s="13" t="s">
        <v>11</v>
      </c>
      <c r="G116" s="13" t="s">
        <v>32</v>
      </c>
      <c r="H116" s="13" t="s">
        <v>33</v>
      </c>
    </row>
    <row r="117" ht="22.5" customHeight="1">
      <c r="A117" s="12">
        <v>45872.0</v>
      </c>
      <c r="B117" s="13" t="s">
        <v>19</v>
      </c>
      <c r="C117" s="13" t="s">
        <v>9</v>
      </c>
      <c r="D117" s="14">
        <v>7.0</v>
      </c>
      <c r="E117" s="13" t="s">
        <v>10</v>
      </c>
      <c r="F117" s="13" t="s">
        <v>11</v>
      </c>
      <c r="G117" s="13" t="s">
        <v>34</v>
      </c>
      <c r="H117" s="13" t="s">
        <v>13</v>
      </c>
    </row>
    <row r="118" ht="22.5" customHeight="1">
      <c r="A118" s="12">
        <v>45874.0</v>
      </c>
      <c r="B118" s="13" t="s">
        <v>8</v>
      </c>
      <c r="C118" s="13" t="s">
        <v>9</v>
      </c>
      <c r="D118" s="14">
        <v>28.0</v>
      </c>
      <c r="E118" s="13" t="s">
        <v>22</v>
      </c>
      <c r="F118" s="13" t="s">
        <v>15</v>
      </c>
      <c r="G118" s="13" t="s">
        <v>34</v>
      </c>
      <c r="H118" s="13" t="s">
        <v>16</v>
      </c>
    </row>
    <row r="119" ht="22.5" customHeight="1">
      <c r="A119" s="12">
        <v>45876.0</v>
      </c>
      <c r="B119" s="13" t="s">
        <v>17</v>
      </c>
      <c r="C119" s="13" t="s">
        <v>24</v>
      </c>
      <c r="D119" s="14">
        <v>14.0</v>
      </c>
      <c r="E119" s="13" t="s">
        <v>10</v>
      </c>
      <c r="F119" s="13" t="s">
        <v>11</v>
      </c>
      <c r="G119" s="13" t="s">
        <v>34</v>
      </c>
      <c r="H119" s="13" t="s">
        <v>33</v>
      </c>
    </row>
    <row r="120" ht="22.5" customHeight="1">
      <c r="A120" s="12">
        <v>45879.0</v>
      </c>
      <c r="B120" s="13" t="s">
        <v>8</v>
      </c>
      <c r="C120" s="13" t="s">
        <v>9</v>
      </c>
      <c r="D120" s="14">
        <v>21.0</v>
      </c>
      <c r="E120" s="13" t="s">
        <v>10</v>
      </c>
      <c r="F120" s="13" t="s">
        <v>11</v>
      </c>
      <c r="G120" s="13" t="s">
        <v>34</v>
      </c>
      <c r="H120" s="13" t="s">
        <v>13</v>
      </c>
    </row>
    <row r="121" ht="22.5" customHeight="1">
      <c r="A121" s="12">
        <v>45881.0</v>
      </c>
      <c r="B121" s="13" t="s">
        <v>14</v>
      </c>
      <c r="C121" s="13" t="s">
        <v>9</v>
      </c>
      <c r="D121" s="14">
        <v>23.0</v>
      </c>
      <c r="E121" s="13" t="s">
        <v>10</v>
      </c>
      <c r="F121" s="13" t="s">
        <v>15</v>
      </c>
      <c r="G121" s="13" t="s">
        <v>34</v>
      </c>
      <c r="H121" s="13" t="s">
        <v>16</v>
      </c>
    </row>
    <row r="122" ht="22.5" customHeight="1">
      <c r="A122" s="12">
        <v>45883.0</v>
      </c>
      <c r="B122" s="13" t="s">
        <v>17</v>
      </c>
      <c r="C122" s="13" t="s">
        <v>9</v>
      </c>
      <c r="D122" s="14">
        <v>11.0</v>
      </c>
      <c r="E122" s="13" t="s">
        <v>10</v>
      </c>
      <c r="F122" s="13" t="s">
        <v>11</v>
      </c>
      <c r="G122" s="13" t="s">
        <v>34</v>
      </c>
      <c r="H122" s="13" t="s">
        <v>33</v>
      </c>
    </row>
    <row r="123" ht="22.5" customHeight="1">
      <c r="A123" s="12">
        <v>45886.0</v>
      </c>
      <c r="B123" s="13" t="s">
        <v>8</v>
      </c>
      <c r="C123" s="13" t="s">
        <v>9</v>
      </c>
      <c r="D123" s="14">
        <v>14.0</v>
      </c>
      <c r="E123" s="13" t="s">
        <v>10</v>
      </c>
      <c r="F123" s="13" t="s">
        <v>11</v>
      </c>
      <c r="G123" s="13" t="s">
        <v>34</v>
      </c>
      <c r="H123" s="13" t="s">
        <v>13</v>
      </c>
    </row>
    <row r="124" ht="22.5" customHeight="1">
      <c r="A124" s="12">
        <v>45888.0</v>
      </c>
      <c r="B124" s="13" t="s">
        <v>19</v>
      </c>
      <c r="C124" s="13" t="s">
        <v>9</v>
      </c>
      <c r="D124" s="14">
        <v>7.0</v>
      </c>
      <c r="E124" s="13" t="s">
        <v>10</v>
      </c>
      <c r="F124" s="13" t="s">
        <v>15</v>
      </c>
      <c r="G124" s="13" t="s">
        <v>34</v>
      </c>
      <c r="H124" s="13" t="s">
        <v>16</v>
      </c>
    </row>
    <row r="125" ht="22.5" customHeight="1">
      <c r="A125" s="12">
        <v>45890.0</v>
      </c>
      <c r="B125" s="13" t="s">
        <v>26</v>
      </c>
      <c r="C125" s="13" t="s">
        <v>21</v>
      </c>
      <c r="D125" s="14">
        <v>26.0</v>
      </c>
      <c r="E125" s="13" t="s">
        <v>10</v>
      </c>
      <c r="F125" s="13" t="s">
        <v>11</v>
      </c>
      <c r="G125" s="13" t="s">
        <v>34</v>
      </c>
      <c r="H125" s="13" t="s">
        <v>33</v>
      </c>
    </row>
    <row r="126" ht="22.5" customHeight="1">
      <c r="A126" s="12">
        <v>45893.0</v>
      </c>
      <c r="B126" s="13" t="s">
        <v>8</v>
      </c>
      <c r="C126" s="13" t="s">
        <v>9</v>
      </c>
      <c r="D126" s="14">
        <v>21.0</v>
      </c>
      <c r="E126" s="13" t="s">
        <v>10</v>
      </c>
      <c r="F126" s="13" t="s">
        <v>11</v>
      </c>
      <c r="G126" s="13" t="s">
        <v>34</v>
      </c>
      <c r="H126" s="13" t="s">
        <v>13</v>
      </c>
    </row>
    <row r="127" ht="22.5" customHeight="1">
      <c r="A127" s="12">
        <v>45895.0</v>
      </c>
      <c r="B127" s="13" t="s">
        <v>17</v>
      </c>
      <c r="C127" s="13" t="s">
        <v>9</v>
      </c>
      <c r="D127" s="14">
        <v>10.0</v>
      </c>
      <c r="E127" s="13" t="s">
        <v>10</v>
      </c>
      <c r="F127" s="13" t="s">
        <v>15</v>
      </c>
      <c r="G127" s="13" t="s">
        <v>34</v>
      </c>
      <c r="H127" s="13" t="s">
        <v>16</v>
      </c>
    </row>
    <row r="128" ht="22.5" customHeight="1">
      <c r="A128" s="12">
        <v>45897.0</v>
      </c>
      <c r="B128" s="13" t="s">
        <v>8</v>
      </c>
      <c r="C128" s="13" t="s">
        <v>24</v>
      </c>
      <c r="D128" s="14">
        <v>14.0</v>
      </c>
      <c r="E128" s="13" t="s">
        <v>10</v>
      </c>
      <c r="F128" s="13" t="s">
        <v>11</v>
      </c>
      <c r="G128" s="13" t="s">
        <v>34</v>
      </c>
      <c r="H128" s="13" t="s">
        <v>33</v>
      </c>
    </row>
    <row r="129" ht="22.5" customHeight="1">
      <c r="A129" s="12">
        <v>45900.0</v>
      </c>
      <c r="B129" s="13" t="s">
        <v>23</v>
      </c>
      <c r="C129" s="13" t="s">
        <v>9</v>
      </c>
      <c r="D129" s="14">
        <v>19.0</v>
      </c>
      <c r="E129" s="13" t="s">
        <v>10</v>
      </c>
      <c r="F129" s="13" t="s">
        <v>11</v>
      </c>
      <c r="G129" s="13" t="s">
        <v>34</v>
      </c>
      <c r="H129" s="13" t="s">
        <v>13</v>
      </c>
    </row>
    <row r="130" ht="22.5" customHeight="1">
      <c r="A130" s="12">
        <v>45902.0</v>
      </c>
      <c r="B130" s="13" t="s">
        <v>8</v>
      </c>
      <c r="C130" s="13" t="s">
        <v>9</v>
      </c>
      <c r="D130" s="14">
        <v>14.0</v>
      </c>
      <c r="E130" s="13" t="s">
        <v>10</v>
      </c>
      <c r="F130" s="13" t="s">
        <v>15</v>
      </c>
      <c r="G130" s="13" t="s">
        <v>35</v>
      </c>
      <c r="H130" s="13" t="s">
        <v>16</v>
      </c>
    </row>
    <row r="131" ht="22.5" customHeight="1">
      <c r="A131" s="12">
        <v>45903.0</v>
      </c>
      <c r="B131" s="13" t="s">
        <v>17</v>
      </c>
      <c r="C131" s="13" t="s">
        <v>9</v>
      </c>
      <c r="D131" s="14">
        <v>9.0</v>
      </c>
      <c r="E131" s="13" t="s">
        <v>10</v>
      </c>
      <c r="F131" s="13" t="s">
        <v>11</v>
      </c>
      <c r="G131" s="13" t="s">
        <v>35</v>
      </c>
      <c r="H131" s="13" t="s">
        <v>18</v>
      </c>
    </row>
    <row r="132" ht="22.5" customHeight="1">
      <c r="A132" s="12">
        <v>45905.0</v>
      </c>
      <c r="B132" s="13" t="s">
        <v>14</v>
      </c>
      <c r="C132" s="13" t="s">
        <v>9</v>
      </c>
      <c r="D132" s="14">
        <v>21.0</v>
      </c>
      <c r="E132" s="13" t="s">
        <v>10</v>
      </c>
      <c r="F132" s="13" t="s">
        <v>11</v>
      </c>
      <c r="G132" s="13" t="s">
        <v>35</v>
      </c>
      <c r="H132" s="13" t="s">
        <v>20</v>
      </c>
    </row>
    <row r="133" ht="22.5" customHeight="1">
      <c r="A133" s="12">
        <v>45907.0</v>
      </c>
      <c r="B133" s="13" t="s">
        <v>8</v>
      </c>
      <c r="C133" s="13" t="s">
        <v>21</v>
      </c>
      <c r="D133" s="14">
        <v>14.0</v>
      </c>
      <c r="E133" s="13" t="s">
        <v>10</v>
      </c>
      <c r="F133" s="13" t="s">
        <v>15</v>
      </c>
      <c r="G133" s="13" t="s">
        <v>35</v>
      </c>
      <c r="H133" s="13" t="s">
        <v>13</v>
      </c>
    </row>
    <row r="134" ht="22.5" customHeight="1">
      <c r="A134" s="12">
        <v>45909.0</v>
      </c>
      <c r="B134" s="13" t="s">
        <v>19</v>
      </c>
      <c r="C134" s="13" t="s">
        <v>9</v>
      </c>
      <c r="D134" s="14">
        <v>7.0</v>
      </c>
      <c r="E134" s="13" t="s">
        <v>10</v>
      </c>
      <c r="F134" s="13" t="s">
        <v>11</v>
      </c>
      <c r="G134" s="13" t="s">
        <v>35</v>
      </c>
      <c r="H134" s="13" t="s">
        <v>16</v>
      </c>
    </row>
    <row r="135" ht="22.5" customHeight="1">
      <c r="A135" s="12">
        <v>45910.0</v>
      </c>
      <c r="B135" s="13" t="s">
        <v>17</v>
      </c>
      <c r="C135" s="13" t="s">
        <v>24</v>
      </c>
      <c r="D135" s="14">
        <v>12.0</v>
      </c>
      <c r="E135" s="13" t="s">
        <v>10</v>
      </c>
      <c r="F135" s="13" t="s">
        <v>11</v>
      </c>
      <c r="G135" s="13" t="s">
        <v>35</v>
      </c>
      <c r="H135" s="13" t="s">
        <v>18</v>
      </c>
    </row>
    <row r="136" ht="22.5" customHeight="1">
      <c r="A136" s="12">
        <v>45912.0</v>
      </c>
      <c r="B136" s="13" t="s">
        <v>8</v>
      </c>
      <c r="C136" s="13" t="s">
        <v>9</v>
      </c>
      <c r="D136" s="14">
        <v>14.0</v>
      </c>
      <c r="E136" s="13" t="s">
        <v>10</v>
      </c>
      <c r="F136" s="13" t="s">
        <v>15</v>
      </c>
      <c r="G136" s="13" t="s">
        <v>35</v>
      </c>
      <c r="H136" s="13" t="s">
        <v>20</v>
      </c>
    </row>
    <row r="137" ht="22.5" customHeight="1">
      <c r="A137" s="12">
        <v>45914.0</v>
      </c>
      <c r="B137" s="13" t="s">
        <v>8</v>
      </c>
      <c r="C137" s="13" t="s">
        <v>9</v>
      </c>
      <c r="D137" s="14">
        <v>16.0</v>
      </c>
      <c r="E137" s="13" t="s">
        <v>22</v>
      </c>
      <c r="F137" s="13" t="s">
        <v>11</v>
      </c>
      <c r="G137" s="13" t="s">
        <v>35</v>
      </c>
      <c r="H137" s="13" t="s">
        <v>13</v>
      </c>
    </row>
    <row r="138" ht="22.5" customHeight="1">
      <c r="A138" s="12">
        <v>45916.0</v>
      </c>
      <c r="B138" s="13" t="s">
        <v>23</v>
      </c>
      <c r="C138" s="13" t="s">
        <v>9</v>
      </c>
      <c r="D138" s="14">
        <v>18.0</v>
      </c>
      <c r="E138" s="13" t="s">
        <v>10</v>
      </c>
      <c r="F138" s="13" t="s">
        <v>15</v>
      </c>
      <c r="G138" s="13" t="s">
        <v>35</v>
      </c>
      <c r="H138" s="13" t="s">
        <v>16</v>
      </c>
    </row>
    <row r="139" ht="22.5" customHeight="1">
      <c r="A139" s="12">
        <v>45917.0</v>
      </c>
      <c r="B139" s="13" t="s">
        <v>17</v>
      </c>
      <c r="C139" s="13" t="s">
        <v>9</v>
      </c>
      <c r="D139" s="14">
        <v>10.0</v>
      </c>
      <c r="E139" s="13" t="s">
        <v>10</v>
      </c>
      <c r="F139" s="13" t="s">
        <v>11</v>
      </c>
      <c r="G139" s="13" t="s">
        <v>35</v>
      </c>
      <c r="H139" s="13" t="s">
        <v>18</v>
      </c>
    </row>
    <row r="140" ht="22.5" customHeight="1">
      <c r="A140" s="12">
        <v>45919.0</v>
      </c>
      <c r="B140" s="13" t="s">
        <v>14</v>
      </c>
      <c r="C140" s="13" t="s">
        <v>9</v>
      </c>
      <c r="D140" s="14">
        <v>22.0</v>
      </c>
      <c r="E140" s="13" t="s">
        <v>10</v>
      </c>
      <c r="F140" s="13" t="s">
        <v>11</v>
      </c>
      <c r="G140" s="13" t="s">
        <v>35</v>
      </c>
      <c r="H140" s="13" t="s">
        <v>20</v>
      </c>
    </row>
    <row r="141" ht="22.5" customHeight="1">
      <c r="A141" s="12">
        <v>45921.0</v>
      </c>
      <c r="B141" s="13" t="s">
        <v>8</v>
      </c>
      <c r="C141" s="13" t="s">
        <v>9</v>
      </c>
      <c r="D141" s="14">
        <v>14.0</v>
      </c>
      <c r="E141" s="13" t="s">
        <v>10</v>
      </c>
      <c r="F141" s="13" t="s">
        <v>15</v>
      </c>
      <c r="G141" s="13" t="s">
        <v>35</v>
      </c>
      <c r="H141" s="13" t="s">
        <v>13</v>
      </c>
    </row>
    <row r="142" ht="22.5" customHeight="1">
      <c r="A142" s="12">
        <v>45923.0</v>
      </c>
      <c r="B142" s="13" t="s">
        <v>19</v>
      </c>
      <c r="C142" s="13" t="s">
        <v>9</v>
      </c>
      <c r="D142" s="14">
        <v>7.0</v>
      </c>
      <c r="E142" s="13" t="s">
        <v>10</v>
      </c>
      <c r="F142" s="13" t="s">
        <v>11</v>
      </c>
      <c r="G142" s="13" t="s">
        <v>35</v>
      </c>
      <c r="H142" s="13" t="s">
        <v>16</v>
      </c>
    </row>
    <row r="143" ht="22.5" customHeight="1">
      <c r="A143" s="12">
        <v>45924.0</v>
      </c>
      <c r="B143" s="13" t="s">
        <v>8</v>
      </c>
      <c r="C143" s="13" t="s">
        <v>24</v>
      </c>
      <c r="D143" s="14">
        <v>14.0</v>
      </c>
      <c r="E143" s="13" t="s">
        <v>10</v>
      </c>
      <c r="F143" s="13" t="s">
        <v>11</v>
      </c>
      <c r="G143" s="13" t="s">
        <v>35</v>
      </c>
      <c r="H143" s="13" t="s">
        <v>18</v>
      </c>
    </row>
    <row r="144" ht="22.5" customHeight="1">
      <c r="A144" s="12">
        <v>45926.0</v>
      </c>
      <c r="B144" s="13" t="s">
        <v>26</v>
      </c>
      <c r="C144" s="13" t="s">
        <v>9</v>
      </c>
      <c r="D144" s="14">
        <v>24.0</v>
      </c>
      <c r="E144" s="13" t="s">
        <v>10</v>
      </c>
      <c r="F144" s="13" t="s">
        <v>15</v>
      </c>
      <c r="G144" s="13" t="s">
        <v>35</v>
      </c>
      <c r="H144" s="13" t="s">
        <v>20</v>
      </c>
    </row>
    <row r="145" ht="22.5" customHeight="1">
      <c r="A145" s="12">
        <v>45928.0</v>
      </c>
      <c r="B145" s="13" t="s">
        <v>17</v>
      </c>
      <c r="C145" s="13" t="s">
        <v>9</v>
      </c>
      <c r="D145" s="14">
        <v>9.0</v>
      </c>
      <c r="E145" s="13" t="s">
        <v>10</v>
      </c>
      <c r="F145" s="13" t="s">
        <v>11</v>
      </c>
      <c r="G145" s="13" t="s">
        <v>35</v>
      </c>
      <c r="H145" s="13" t="s">
        <v>13</v>
      </c>
    </row>
    <row r="146" ht="22.5" customHeight="1">
      <c r="A146" s="12">
        <v>45930.0</v>
      </c>
      <c r="B146" s="13" t="s">
        <v>8</v>
      </c>
      <c r="C146" s="13" t="s">
        <v>9</v>
      </c>
      <c r="D146" s="14">
        <v>14.0</v>
      </c>
      <c r="E146" s="13" t="s">
        <v>10</v>
      </c>
      <c r="F146" s="13" t="s">
        <v>11</v>
      </c>
      <c r="G146" s="13" t="s">
        <v>35</v>
      </c>
      <c r="H146" s="13" t="s">
        <v>16</v>
      </c>
    </row>
    <row r="147" ht="22.5" customHeight="1">
      <c r="A147" s="12">
        <v>45931.0</v>
      </c>
      <c r="B147" s="13" t="s">
        <v>14</v>
      </c>
      <c r="C147" s="13" t="s">
        <v>9</v>
      </c>
      <c r="D147" s="14">
        <v>21.0</v>
      </c>
      <c r="E147" s="13" t="s">
        <v>10</v>
      </c>
      <c r="F147" s="13" t="s">
        <v>15</v>
      </c>
      <c r="G147" s="13" t="s">
        <v>36</v>
      </c>
      <c r="H147" s="13" t="s">
        <v>18</v>
      </c>
    </row>
    <row r="148" ht="22.5" customHeight="1">
      <c r="A148" s="12">
        <v>45933.0</v>
      </c>
      <c r="B148" s="13" t="s">
        <v>8</v>
      </c>
      <c r="C148" s="13" t="s">
        <v>21</v>
      </c>
      <c r="D148" s="14">
        <v>14.0</v>
      </c>
      <c r="E148" s="13" t="s">
        <v>10</v>
      </c>
      <c r="F148" s="13" t="s">
        <v>11</v>
      </c>
      <c r="G148" s="13" t="s">
        <v>36</v>
      </c>
      <c r="H148" s="13" t="s">
        <v>20</v>
      </c>
    </row>
    <row r="149" ht="22.5" customHeight="1">
      <c r="A149" s="12">
        <v>45935.0</v>
      </c>
      <c r="B149" s="13" t="s">
        <v>19</v>
      </c>
      <c r="C149" s="13" t="s">
        <v>9</v>
      </c>
      <c r="D149" s="14">
        <v>7.0</v>
      </c>
      <c r="E149" s="13" t="s">
        <v>10</v>
      </c>
      <c r="F149" s="13" t="s">
        <v>11</v>
      </c>
      <c r="G149" s="13" t="s">
        <v>36</v>
      </c>
      <c r="H149" s="13" t="s">
        <v>13</v>
      </c>
    </row>
    <row r="150" ht="22.5" customHeight="1">
      <c r="A150" s="12">
        <v>45937.0</v>
      </c>
      <c r="B150" s="13" t="s">
        <v>17</v>
      </c>
      <c r="C150" s="13" t="s">
        <v>9</v>
      </c>
      <c r="D150" s="14">
        <v>11.0</v>
      </c>
      <c r="E150" s="13" t="s">
        <v>10</v>
      </c>
      <c r="F150" s="13" t="s">
        <v>15</v>
      </c>
      <c r="G150" s="13" t="s">
        <v>36</v>
      </c>
      <c r="H150" s="13" t="s">
        <v>16</v>
      </c>
    </row>
    <row r="151" ht="22.5" customHeight="1">
      <c r="A151" s="12">
        <v>45938.0</v>
      </c>
      <c r="B151" s="13" t="s">
        <v>8</v>
      </c>
      <c r="C151" s="13" t="s">
        <v>9</v>
      </c>
      <c r="D151" s="14">
        <v>14.0</v>
      </c>
      <c r="E151" s="13" t="s">
        <v>10</v>
      </c>
      <c r="F151" s="13" t="s">
        <v>11</v>
      </c>
      <c r="G151" s="13" t="s">
        <v>36</v>
      </c>
      <c r="H151" s="13" t="s">
        <v>18</v>
      </c>
    </row>
    <row r="152" ht="22.5" customHeight="1">
      <c r="A152" s="12">
        <v>45940.0</v>
      </c>
      <c r="B152" s="13" t="s">
        <v>8</v>
      </c>
      <c r="C152" s="13" t="s">
        <v>9</v>
      </c>
      <c r="D152" s="14">
        <v>15.0</v>
      </c>
      <c r="E152" s="13" t="s">
        <v>10</v>
      </c>
      <c r="F152" s="13" t="s">
        <v>11</v>
      </c>
      <c r="G152" s="13" t="s">
        <v>36</v>
      </c>
      <c r="H152" s="13" t="s">
        <v>20</v>
      </c>
    </row>
    <row r="153" ht="22.5" customHeight="1">
      <c r="A153" s="12">
        <v>45942.0</v>
      </c>
      <c r="B153" s="13" t="s">
        <v>23</v>
      </c>
      <c r="C153" s="13" t="s">
        <v>9</v>
      </c>
      <c r="D153" s="14">
        <v>20.0</v>
      </c>
      <c r="E153" s="13" t="s">
        <v>10</v>
      </c>
      <c r="F153" s="13" t="s">
        <v>15</v>
      </c>
      <c r="G153" s="13" t="s">
        <v>36</v>
      </c>
      <c r="H153" s="13" t="s">
        <v>13</v>
      </c>
    </row>
    <row r="154" ht="22.5" customHeight="1">
      <c r="A154" s="12">
        <v>45944.0</v>
      </c>
      <c r="B154" s="13" t="s">
        <v>17</v>
      </c>
      <c r="C154" s="13" t="s">
        <v>24</v>
      </c>
      <c r="D154" s="14">
        <v>10.0</v>
      </c>
      <c r="E154" s="13" t="s">
        <v>10</v>
      </c>
      <c r="F154" s="13" t="s">
        <v>11</v>
      </c>
      <c r="G154" s="13" t="s">
        <v>36</v>
      </c>
      <c r="H154" s="13" t="s">
        <v>16</v>
      </c>
    </row>
    <row r="155" ht="22.5" customHeight="1">
      <c r="A155" s="12">
        <v>45945.0</v>
      </c>
      <c r="B155" s="13" t="s">
        <v>14</v>
      </c>
      <c r="C155" s="13" t="s">
        <v>9</v>
      </c>
      <c r="D155" s="14">
        <v>23.0</v>
      </c>
      <c r="E155" s="13" t="s">
        <v>10</v>
      </c>
      <c r="F155" s="13" t="s">
        <v>11</v>
      </c>
      <c r="G155" s="13" t="s">
        <v>36</v>
      </c>
      <c r="H155" s="13" t="s">
        <v>18</v>
      </c>
    </row>
    <row r="156" ht="22.5" customHeight="1">
      <c r="A156" s="12">
        <v>45947.0</v>
      </c>
      <c r="B156" s="13" t="s">
        <v>8</v>
      </c>
      <c r="C156" s="13" t="s">
        <v>9</v>
      </c>
      <c r="D156" s="14">
        <v>14.0</v>
      </c>
      <c r="E156" s="13" t="s">
        <v>10</v>
      </c>
      <c r="F156" s="13" t="s">
        <v>15</v>
      </c>
      <c r="G156" s="13" t="s">
        <v>36</v>
      </c>
      <c r="H156" s="13" t="s">
        <v>20</v>
      </c>
    </row>
    <row r="157" ht="22.5" customHeight="1">
      <c r="A157" s="12">
        <v>45949.0</v>
      </c>
      <c r="B157" s="13" t="s">
        <v>19</v>
      </c>
      <c r="C157" s="13" t="s">
        <v>9</v>
      </c>
      <c r="D157" s="14">
        <v>7.0</v>
      </c>
      <c r="E157" s="13" t="s">
        <v>10</v>
      </c>
      <c r="F157" s="13" t="s">
        <v>11</v>
      </c>
      <c r="G157" s="13" t="s">
        <v>36</v>
      </c>
      <c r="H157" s="13" t="s">
        <v>13</v>
      </c>
    </row>
    <row r="158" ht="22.5" customHeight="1">
      <c r="A158" s="12">
        <v>45951.0</v>
      </c>
      <c r="B158" s="13" t="s">
        <v>8</v>
      </c>
      <c r="C158" s="13" t="s">
        <v>9</v>
      </c>
      <c r="D158" s="14">
        <v>14.0</v>
      </c>
      <c r="E158" s="13" t="s">
        <v>10</v>
      </c>
      <c r="F158" s="13" t="s">
        <v>11</v>
      </c>
      <c r="G158" s="13" t="s">
        <v>36</v>
      </c>
      <c r="H158" s="13" t="s">
        <v>16</v>
      </c>
    </row>
    <row r="159" ht="22.5" customHeight="1">
      <c r="A159" s="12">
        <v>45952.0</v>
      </c>
      <c r="B159" s="13" t="s">
        <v>17</v>
      </c>
      <c r="C159" s="13" t="s">
        <v>9</v>
      </c>
      <c r="D159" s="14">
        <v>9.0</v>
      </c>
      <c r="E159" s="13" t="s">
        <v>10</v>
      </c>
      <c r="F159" s="13" t="s">
        <v>15</v>
      </c>
      <c r="G159" s="13" t="s">
        <v>36</v>
      </c>
      <c r="H159" s="13" t="s">
        <v>18</v>
      </c>
    </row>
    <row r="160" ht="22.5" customHeight="1">
      <c r="A160" s="12">
        <v>45954.0</v>
      </c>
      <c r="B160" s="13" t="s">
        <v>26</v>
      </c>
      <c r="C160" s="13" t="s">
        <v>21</v>
      </c>
      <c r="D160" s="14">
        <v>25.0</v>
      </c>
      <c r="E160" s="13" t="s">
        <v>10</v>
      </c>
      <c r="F160" s="13" t="s">
        <v>11</v>
      </c>
      <c r="G160" s="13" t="s">
        <v>36</v>
      </c>
      <c r="H160" s="13" t="s">
        <v>20</v>
      </c>
    </row>
    <row r="161" ht="22.5" customHeight="1">
      <c r="A161" s="12">
        <v>45956.0</v>
      </c>
      <c r="B161" s="13" t="s">
        <v>8</v>
      </c>
      <c r="C161" s="13" t="s">
        <v>9</v>
      </c>
      <c r="D161" s="14">
        <v>14.0</v>
      </c>
      <c r="E161" s="13" t="s">
        <v>10</v>
      </c>
      <c r="F161" s="13" t="s">
        <v>11</v>
      </c>
      <c r="G161" s="13" t="s">
        <v>36</v>
      </c>
      <c r="H161" s="13" t="s">
        <v>13</v>
      </c>
    </row>
    <row r="162" ht="22.5" customHeight="1">
      <c r="A162" s="12">
        <v>45958.0</v>
      </c>
      <c r="B162" s="13" t="s">
        <v>8</v>
      </c>
      <c r="C162" s="13" t="s">
        <v>24</v>
      </c>
      <c r="D162" s="14">
        <v>16.0</v>
      </c>
      <c r="E162" s="13" t="s">
        <v>10</v>
      </c>
      <c r="F162" s="13" t="s">
        <v>15</v>
      </c>
      <c r="G162" s="13" t="s">
        <v>36</v>
      </c>
      <c r="H162" s="13" t="s">
        <v>16</v>
      </c>
    </row>
    <row r="163" ht="22.5" customHeight="1">
      <c r="A163" s="12">
        <v>45959.0</v>
      </c>
      <c r="B163" s="13" t="s">
        <v>14</v>
      </c>
      <c r="C163" s="13" t="s">
        <v>9</v>
      </c>
      <c r="D163" s="14">
        <v>21.0</v>
      </c>
      <c r="E163" s="13" t="s">
        <v>10</v>
      </c>
      <c r="F163" s="13" t="s">
        <v>11</v>
      </c>
      <c r="G163" s="13" t="s">
        <v>36</v>
      </c>
      <c r="H163" s="13" t="s">
        <v>18</v>
      </c>
    </row>
    <row r="164" ht="22.5" customHeight="1">
      <c r="A164" s="12">
        <v>45961.0</v>
      </c>
      <c r="B164" s="13" t="s">
        <v>17</v>
      </c>
      <c r="C164" s="13" t="s">
        <v>9</v>
      </c>
      <c r="D164" s="14">
        <v>10.0</v>
      </c>
      <c r="E164" s="13" t="s">
        <v>10</v>
      </c>
      <c r="F164" s="13" t="s">
        <v>11</v>
      </c>
      <c r="G164" s="13" t="s">
        <v>36</v>
      </c>
      <c r="H164" s="13" t="s">
        <v>20</v>
      </c>
    </row>
    <row r="165" ht="22.5" customHeight="1">
      <c r="A165" s="12">
        <v>45963.0</v>
      </c>
      <c r="B165" s="13" t="s">
        <v>8</v>
      </c>
      <c r="C165" s="13" t="s">
        <v>9</v>
      </c>
      <c r="D165" s="14">
        <v>14.0</v>
      </c>
      <c r="E165" s="13" t="s">
        <v>10</v>
      </c>
      <c r="F165" s="13" t="s">
        <v>15</v>
      </c>
      <c r="G165" s="13" t="s">
        <v>37</v>
      </c>
      <c r="H165" s="13" t="s">
        <v>13</v>
      </c>
    </row>
    <row r="166" ht="22.5" customHeight="1">
      <c r="A166" s="12">
        <v>45965.0</v>
      </c>
      <c r="B166" s="13" t="s">
        <v>19</v>
      </c>
      <c r="C166" s="13" t="s">
        <v>9</v>
      </c>
      <c r="D166" s="14">
        <v>7.0</v>
      </c>
      <c r="E166" s="13" t="s">
        <v>10</v>
      </c>
      <c r="F166" s="13" t="s">
        <v>11</v>
      </c>
      <c r="G166" s="13" t="s">
        <v>37</v>
      </c>
      <c r="H166" s="13" t="s">
        <v>16</v>
      </c>
    </row>
    <row r="167" ht="22.5" customHeight="1">
      <c r="A167" s="12">
        <v>45966.0</v>
      </c>
      <c r="B167" s="13" t="s">
        <v>8</v>
      </c>
      <c r="C167" s="13" t="s">
        <v>21</v>
      </c>
      <c r="D167" s="14">
        <v>14.0</v>
      </c>
      <c r="E167" s="13" t="s">
        <v>10</v>
      </c>
      <c r="F167" s="13" t="s">
        <v>11</v>
      </c>
      <c r="G167" s="13" t="s">
        <v>37</v>
      </c>
      <c r="H167" s="13" t="s">
        <v>18</v>
      </c>
    </row>
    <row r="168" ht="22.5" customHeight="1">
      <c r="A168" s="12">
        <v>45968.0</v>
      </c>
      <c r="B168" s="13" t="s">
        <v>17</v>
      </c>
      <c r="C168" s="13" t="s">
        <v>9</v>
      </c>
      <c r="D168" s="14">
        <v>12.0</v>
      </c>
      <c r="E168" s="13" t="s">
        <v>10</v>
      </c>
      <c r="F168" s="13" t="s">
        <v>15</v>
      </c>
      <c r="G168" s="13" t="s">
        <v>37</v>
      </c>
      <c r="H168" s="13" t="s">
        <v>20</v>
      </c>
    </row>
    <row r="169" ht="22.5" customHeight="1">
      <c r="A169" s="12">
        <v>45970.0</v>
      </c>
      <c r="B169" s="13" t="s">
        <v>14</v>
      </c>
      <c r="C169" s="13" t="s">
        <v>9</v>
      </c>
      <c r="D169" s="14">
        <v>22.0</v>
      </c>
      <c r="E169" s="13" t="s">
        <v>10</v>
      </c>
      <c r="F169" s="13" t="s">
        <v>11</v>
      </c>
      <c r="G169" s="13" t="s">
        <v>37</v>
      </c>
      <c r="H169" s="13" t="s">
        <v>13</v>
      </c>
    </row>
    <row r="170" ht="22.5" customHeight="1">
      <c r="A170" s="12">
        <v>45972.0</v>
      </c>
      <c r="B170" s="13" t="s">
        <v>8</v>
      </c>
      <c r="C170" s="13" t="s">
        <v>9</v>
      </c>
      <c r="D170" s="14">
        <v>14.0</v>
      </c>
      <c r="E170" s="13" t="s">
        <v>10</v>
      </c>
      <c r="F170" s="13" t="s">
        <v>11</v>
      </c>
      <c r="G170" s="13" t="s">
        <v>37</v>
      </c>
      <c r="H170" s="13" t="s">
        <v>16</v>
      </c>
    </row>
    <row r="171" ht="22.5" customHeight="1">
      <c r="A171" s="12">
        <v>45973.0</v>
      </c>
      <c r="B171" s="13" t="s">
        <v>23</v>
      </c>
      <c r="C171" s="13" t="s">
        <v>9</v>
      </c>
      <c r="D171" s="14">
        <v>19.0</v>
      </c>
      <c r="E171" s="13" t="s">
        <v>10</v>
      </c>
      <c r="F171" s="13" t="s">
        <v>15</v>
      </c>
      <c r="G171" s="13" t="s">
        <v>37</v>
      </c>
      <c r="H171" s="13" t="s">
        <v>18</v>
      </c>
    </row>
    <row r="172" ht="22.5" customHeight="1">
      <c r="A172" s="12">
        <v>45975.0</v>
      </c>
      <c r="B172" s="13" t="s">
        <v>17</v>
      </c>
      <c r="C172" s="13" t="s">
        <v>24</v>
      </c>
      <c r="D172" s="14">
        <v>9.0</v>
      </c>
      <c r="E172" s="13" t="s">
        <v>10</v>
      </c>
      <c r="F172" s="13" t="s">
        <v>11</v>
      </c>
      <c r="G172" s="13" t="s">
        <v>37</v>
      </c>
      <c r="H172" s="13" t="s">
        <v>20</v>
      </c>
    </row>
    <row r="173" ht="22.5" customHeight="1">
      <c r="A173" s="12">
        <v>45977.0</v>
      </c>
      <c r="B173" s="13" t="s">
        <v>8</v>
      </c>
      <c r="C173" s="13" t="s">
        <v>9</v>
      </c>
      <c r="D173" s="14">
        <v>14.0</v>
      </c>
      <c r="E173" s="13" t="s">
        <v>10</v>
      </c>
      <c r="F173" s="13" t="s">
        <v>11</v>
      </c>
      <c r="G173" s="13" t="s">
        <v>37</v>
      </c>
      <c r="H173" s="13" t="s">
        <v>13</v>
      </c>
    </row>
    <row r="174" ht="22.5" customHeight="1">
      <c r="A174" s="12">
        <v>45979.0</v>
      </c>
      <c r="B174" s="13" t="s">
        <v>19</v>
      </c>
      <c r="C174" s="13" t="s">
        <v>9</v>
      </c>
      <c r="D174" s="14">
        <v>7.0</v>
      </c>
      <c r="E174" s="13" t="s">
        <v>10</v>
      </c>
      <c r="F174" s="13" t="s">
        <v>15</v>
      </c>
      <c r="G174" s="13" t="s">
        <v>37</v>
      </c>
      <c r="H174" s="13" t="s">
        <v>16</v>
      </c>
    </row>
    <row r="175" ht="22.5" customHeight="1">
      <c r="A175" s="12">
        <v>45980.0</v>
      </c>
      <c r="B175" s="13" t="s">
        <v>14</v>
      </c>
      <c r="C175" s="13" t="s">
        <v>9</v>
      </c>
      <c r="D175" s="14">
        <v>24.0</v>
      </c>
      <c r="E175" s="13" t="s">
        <v>22</v>
      </c>
      <c r="F175" s="13" t="s">
        <v>11</v>
      </c>
      <c r="G175" s="13" t="s">
        <v>37</v>
      </c>
      <c r="H175" s="13" t="s">
        <v>18</v>
      </c>
    </row>
    <row r="176" ht="22.5" customHeight="1">
      <c r="A176" s="12">
        <v>45982.0</v>
      </c>
      <c r="B176" s="13" t="s">
        <v>8</v>
      </c>
      <c r="C176" s="13" t="s">
        <v>9</v>
      </c>
      <c r="D176" s="14">
        <v>14.0</v>
      </c>
      <c r="E176" s="13" t="s">
        <v>10</v>
      </c>
      <c r="F176" s="13" t="s">
        <v>11</v>
      </c>
      <c r="G176" s="13" t="s">
        <v>37</v>
      </c>
      <c r="H176" s="13" t="s">
        <v>20</v>
      </c>
    </row>
    <row r="177" ht="22.5" customHeight="1">
      <c r="A177" s="12">
        <v>45984.0</v>
      </c>
      <c r="B177" s="13" t="s">
        <v>17</v>
      </c>
      <c r="C177" s="13" t="s">
        <v>9</v>
      </c>
      <c r="D177" s="14">
        <v>10.0</v>
      </c>
      <c r="E177" s="13" t="s">
        <v>10</v>
      </c>
      <c r="F177" s="13" t="s">
        <v>15</v>
      </c>
      <c r="G177" s="13" t="s">
        <v>37</v>
      </c>
      <c r="H177" s="13" t="s">
        <v>13</v>
      </c>
    </row>
    <row r="178" ht="22.5" customHeight="1">
      <c r="A178" s="12">
        <v>45986.0</v>
      </c>
      <c r="B178" s="13" t="s">
        <v>26</v>
      </c>
      <c r="C178" s="13" t="s">
        <v>9</v>
      </c>
      <c r="D178" s="14">
        <v>26.0</v>
      </c>
      <c r="E178" s="13" t="s">
        <v>10</v>
      </c>
      <c r="F178" s="13" t="s">
        <v>11</v>
      </c>
      <c r="G178" s="13" t="s">
        <v>37</v>
      </c>
      <c r="H178" s="13" t="s">
        <v>16</v>
      </c>
    </row>
    <row r="179" ht="22.5" customHeight="1">
      <c r="A179" s="12">
        <v>45987.0</v>
      </c>
      <c r="B179" s="13" t="s">
        <v>8</v>
      </c>
      <c r="C179" s="13" t="s">
        <v>24</v>
      </c>
      <c r="D179" s="14">
        <v>14.0</v>
      </c>
      <c r="E179" s="13" t="s">
        <v>10</v>
      </c>
      <c r="F179" s="13" t="s">
        <v>11</v>
      </c>
      <c r="G179" s="13" t="s">
        <v>37</v>
      </c>
      <c r="H179" s="13" t="s">
        <v>18</v>
      </c>
    </row>
    <row r="180" ht="22.5" customHeight="1">
      <c r="A180" s="12">
        <v>45989.0</v>
      </c>
      <c r="B180" s="13" t="s">
        <v>8</v>
      </c>
      <c r="C180" s="13" t="s">
        <v>9</v>
      </c>
      <c r="D180" s="14">
        <v>15.0</v>
      </c>
      <c r="E180" s="13" t="s">
        <v>10</v>
      </c>
      <c r="F180" s="13" t="s">
        <v>15</v>
      </c>
      <c r="G180" s="13" t="s">
        <v>37</v>
      </c>
      <c r="H180" s="13" t="s">
        <v>20</v>
      </c>
    </row>
    <row r="181" ht="22.5" customHeight="1">
      <c r="A181" s="12">
        <v>45991.0</v>
      </c>
      <c r="B181" s="13" t="s">
        <v>17</v>
      </c>
      <c r="C181" s="13" t="s">
        <v>9</v>
      </c>
      <c r="D181" s="14">
        <v>11.0</v>
      </c>
      <c r="E181" s="13" t="s">
        <v>10</v>
      </c>
      <c r="F181" s="13" t="s">
        <v>11</v>
      </c>
      <c r="G181" s="13" t="s">
        <v>37</v>
      </c>
      <c r="H181" s="13" t="s">
        <v>13</v>
      </c>
    </row>
    <row r="182" ht="22.5" customHeight="1">
      <c r="A182" s="12">
        <v>45993.0</v>
      </c>
      <c r="B182" s="13" t="s">
        <v>14</v>
      </c>
      <c r="C182" s="13" t="s">
        <v>9</v>
      </c>
      <c r="D182" s="14">
        <v>21.0</v>
      </c>
      <c r="E182" s="13" t="s">
        <v>10</v>
      </c>
      <c r="F182" s="13" t="s">
        <v>11</v>
      </c>
      <c r="G182" s="13" t="s">
        <v>38</v>
      </c>
      <c r="H182" s="13" t="s">
        <v>16</v>
      </c>
    </row>
    <row r="183" ht="22.5" customHeight="1">
      <c r="A183" s="12">
        <v>45994.0</v>
      </c>
      <c r="B183" s="13" t="s">
        <v>8</v>
      </c>
      <c r="C183" s="13" t="s">
        <v>9</v>
      </c>
      <c r="D183" s="14">
        <v>14.0</v>
      </c>
      <c r="E183" s="13" t="s">
        <v>10</v>
      </c>
      <c r="F183" s="13" t="s">
        <v>15</v>
      </c>
      <c r="G183" s="13" t="s">
        <v>38</v>
      </c>
      <c r="H183" s="13" t="s">
        <v>18</v>
      </c>
    </row>
    <row r="184" ht="22.5" customHeight="1">
      <c r="A184" s="12">
        <v>45996.0</v>
      </c>
      <c r="B184" s="13" t="s">
        <v>19</v>
      </c>
      <c r="C184" s="13" t="s">
        <v>9</v>
      </c>
      <c r="D184" s="14">
        <v>7.0</v>
      </c>
      <c r="E184" s="13" t="s">
        <v>10</v>
      </c>
      <c r="F184" s="13" t="s">
        <v>11</v>
      </c>
      <c r="G184" s="13" t="s">
        <v>38</v>
      </c>
      <c r="H184" s="13" t="s">
        <v>20</v>
      </c>
    </row>
    <row r="185" ht="22.5" customHeight="1">
      <c r="A185" s="12">
        <v>45998.0</v>
      </c>
      <c r="B185" s="13" t="s">
        <v>17</v>
      </c>
      <c r="C185" s="13" t="s">
        <v>9</v>
      </c>
      <c r="D185" s="14">
        <v>10.0</v>
      </c>
      <c r="E185" s="13" t="s">
        <v>10</v>
      </c>
      <c r="F185" s="13" t="s">
        <v>11</v>
      </c>
      <c r="G185" s="13" t="s">
        <v>38</v>
      </c>
      <c r="H185" s="13" t="s">
        <v>13</v>
      </c>
    </row>
    <row r="186" ht="22.5" customHeight="1">
      <c r="A186" s="12">
        <v>46000.0</v>
      </c>
      <c r="B186" s="13" t="s">
        <v>8</v>
      </c>
      <c r="C186" s="13" t="s">
        <v>21</v>
      </c>
      <c r="D186" s="14">
        <v>14.0</v>
      </c>
      <c r="E186" s="13" t="s">
        <v>10</v>
      </c>
      <c r="F186" s="13" t="s">
        <v>15</v>
      </c>
      <c r="G186" s="13" t="s">
        <v>38</v>
      </c>
      <c r="H186" s="13" t="s">
        <v>16</v>
      </c>
    </row>
    <row r="187" ht="22.5" customHeight="1">
      <c r="A187" s="12">
        <v>46001.0</v>
      </c>
      <c r="B187" s="13" t="s">
        <v>8</v>
      </c>
      <c r="C187" s="13" t="s">
        <v>9</v>
      </c>
      <c r="D187" s="14">
        <v>14.0</v>
      </c>
      <c r="E187" s="13" t="s">
        <v>10</v>
      </c>
      <c r="F187" s="13" t="s">
        <v>11</v>
      </c>
      <c r="G187" s="13" t="s">
        <v>38</v>
      </c>
      <c r="H187" s="13" t="s">
        <v>18</v>
      </c>
    </row>
    <row r="188" ht="22.5" customHeight="1">
      <c r="A188" s="12">
        <v>46003.0</v>
      </c>
      <c r="B188" s="13" t="s">
        <v>23</v>
      </c>
      <c r="C188" s="13" t="s">
        <v>9</v>
      </c>
      <c r="D188" s="14">
        <v>18.0</v>
      </c>
      <c r="E188" s="13" t="s">
        <v>10</v>
      </c>
      <c r="F188" s="13" t="s">
        <v>11</v>
      </c>
      <c r="G188" s="13" t="s">
        <v>38</v>
      </c>
      <c r="H188" s="13" t="s">
        <v>20</v>
      </c>
    </row>
    <row r="189" ht="22.5" customHeight="1">
      <c r="A189" s="12">
        <v>46005.0</v>
      </c>
      <c r="B189" s="13" t="s">
        <v>17</v>
      </c>
      <c r="C189" s="13" t="s">
        <v>24</v>
      </c>
      <c r="D189" s="14">
        <v>12.0</v>
      </c>
      <c r="E189" s="13" t="s">
        <v>10</v>
      </c>
      <c r="F189" s="13" t="s">
        <v>15</v>
      </c>
      <c r="G189" s="13" t="s">
        <v>38</v>
      </c>
      <c r="H189" s="13" t="s">
        <v>13</v>
      </c>
    </row>
    <row r="190" ht="22.5" customHeight="1">
      <c r="A190" s="12">
        <v>46007.0</v>
      </c>
      <c r="B190" s="13" t="s">
        <v>14</v>
      </c>
      <c r="C190" s="13" t="s">
        <v>9</v>
      </c>
      <c r="D190" s="14">
        <v>23.0</v>
      </c>
      <c r="E190" s="13" t="s">
        <v>10</v>
      </c>
      <c r="F190" s="13" t="s">
        <v>11</v>
      </c>
      <c r="G190" s="13" t="s">
        <v>38</v>
      </c>
      <c r="H190" s="13" t="s">
        <v>16</v>
      </c>
    </row>
    <row r="191" ht="22.5" customHeight="1">
      <c r="A191" s="12">
        <v>46008.0</v>
      </c>
      <c r="B191" s="13" t="s">
        <v>8</v>
      </c>
      <c r="C191" s="13" t="s">
        <v>9</v>
      </c>
      <c r="D191" s="14">
        <v>14.0</v>
      </c>
      <c r="E191" s="13" t="s">
        <v>10</v>
      </c>
      <c r="F191" s="13" t="s">
        <v>11</v>
      </c>
      <c r="G191" s="13" t="s">
        <v>38</v>
      </c>
      <c r="H191" s="13" t="s">
        <v>18</v>
      </c>
    </row>
    <row r="192" ht="22.5" customHeight="1">
      <c r="A192" s="12">
        <v>46010.0</v>
      </c>
      <c r="B192" s="13" t="s">
        <v>19</v>
      </c>
      <c r="C192" s="13" t="s">
        <v>9</v>
      </c>
      <c r="D192" s="14">
        <v>7.0</v>
      </c>
      <c r="E192" s="13" t="s">
        <v>10</v>
      </c>
      <c r="F192" s="13" t="s">
        <v>15</v>
      </c>
      <c r="G192" s="13" t="s">
        <v>38</v>
      </c>
      <c r="H192" s="13" t="s">
        <v>20</v>
      </c>
    </row>
    <row r="193" ht="22.5" customHeight="1">
      <c r="A193" s="12">
        <v>46012.0</v>
      </c>
      <c r="B193" s="13" t="s">
        <v>8</v>
      </c>
      <c r="C193" s="13" t="s">
        <v>9</v>
      </c>
      <c r="D193" s="14">
        <v>21.0</v>
      </c>
      <c r="E193" s="13" t="s">
        <v>10</v>
      </c>
      <c r="F193" s="13" t="s">
        <v>11</v>
      </c>
      <c r="G193" s="13" t="s">
        <v>38</v>
      </c>
      <c r="H193" s="13" t="s">
        <v>13</v>
      </c>
    </row>
    <row r="194" ht="22.5" customHeight="1">
      <c r="A194" s="12">
        <v>46014.0</v>
      </c>
      <c r="B194" s="13" t="s">
        <v>17</v>
      </c>
      <c r="C194" s="13" t="s">
        <v>9</v>
      </c>
      <c r="D194" s="14">
        <v>14.0</v>
      </c>
      <c r="E194" s="13" t="s">
        <v>10</v>
      </c>
      <c r="F194" s="13" t="s">
        <v>11</v>
      </c>
      <c r="G194" s="13" t="s">
        <v>38</v>
      </c>
      <c r="H194" s="13" t="s">
        <v>16</v>
      </c>
    </row>
    <row r="195" ht="22.5" customHeight="1">
      <c r="A195" s="12">
        <v>46015.0</v>
      </c>
      <c r="B195" s="13" t="s">
        <v>26</v>
      </c>
      <c r="C195" s="13" t="s">
        <v>9</v>
      </c>
      <c r="D195" s="14">
        <v>28.0</v>
      </c>
      <c r="E195" s="13" t="s">
        <v>22</v>
      </c>
      <c r="F195" s="13" t="s">
        <v>15</v>
      </c>
      <c r="G195" s="13" t="s">
        <v>38</v>
      </c>
      <c r="H195" s="13" t="s">
        <v>18</v>
      </c>
    </row>
    <row r="196" ht="22.5" customHeight="1">
      <c r="A196" s="12">
        <v>46017.0</v>
      </c>
      <c r="B196" s="13" t="s">
        <v>8</v>
      </c>
      <c r="C196" s="13" t="s">
        <v>9</v>
      </c>
      <c r="D196" s="14">
        <v>14.0</v>
      </c>
      <c r="E196" s="13" t="s">
        <v>10</v>
      </c>
      <c r="F196" s="13" t="s">
        <v>11</v>
      </c>
      <c r="G196" s="13" t="s">
        <v>38</v>
      </c>
      <c r="H196" s="13" t="s">
        <v>20</v>
      </c>
    </row>
    <row r="197" ht="22.5" customHeight="1">
      <c r="A197" s="12">
        <v>46019.0</v>
      </c>
      <c r="B197" s="13" t="s">
        <v>8</v>
      </c>
      <c r="C197" s="13" t="s">
        <v>24</v>
      </c>
      <c r="D197" s="14">
        <v>15.0</v>
      </c>
      <c r="E197" s="13" t="s">
        <v>10</v>
      </c>
      <c r="F197" s="13" t="s">
        <v>11</v>
      </c>
      <c r="G197" s="13" t="s">
        <v>38</v>
      </c>
      <c r="H197" s="13" t="s">
        <v>13</v>
      </c>
    </row>
    <row r="198" ht="22.5" customHeight="1">
      <c r="A198" s="12">
        <v>46021.0</v>
      </c>
      <c r="B198" s="13" t="s">
        <v>17</v>
      </c>
      <c r="C198" s="13" t="s">
        <v>9</v>
      </c>
      <c r="D198" s="14">
        <v>10.0</v>
      </c>
      <c r="E198" s="13" t="s">
        <v>10</v>
      </c>
      <c r="F198" s="13" t="s">
        <v>15</v>
      </c>
      <c r="G198" s="13" t="s">
        <v>38</v>
      </c>
      <c r="H198" s="13" t="s">
        <v>16</v>
      </c>
    </row>
    <row r="199" ht="22.5" customHeight="1">
      <c r="A199" s="12">
        <v>45660.0</v>
      </c>
      <c r="B199" s="13" t="s">
        <v>14</v>
      </c>
      <c r="C199" s="13" t="s">
        <v>9</v>
      </c>
      <c r="D199" s="14">
        <v>22.0</v>
      </c>
      <c r="E199" s="13" t="s">
        <v>10</v>
      </c>
      <c r="F199" s="13" t="s">
        <v>11</v>
      </c>
      <c r="G199" s="13" t="s">
        <v>12</v>
      </c>
      <c r="H199" s="13" t="s">
        <v>20</v>
      </c>
    </row>
    <row r="200" ht="22.5" customHeight="1">
      <c r="A200" s="12">
        <v>45663.0</v>
      </c>
      <c r="B200" s="13" t="s">
        <v>8</v>
      </c>
      <c r="C200" s="13" t="s">
        <v>9</v>
      </c>
      <c r="D200" s="14">
        <v>14.0</v>
      </c>
      <c r="E200" s="13" t="s">
        <v>10</v>
      </c>
      <c r="F200" s="13" t="s">
        <v>11</v>
      </c>
      <c r="G200" s="13" t="s">
        <v>12</v>
      </c>
      <c r="H200" s="13" t="s">
        <v>39</v>
      </c>
    </row>
    <row r="201" ht="22.5" customHeight="1">
      <c r="A201" s="12">
        <v>45666.0</v>
      </c>
      <c r="B201" s="13" t="s">
        <v>19</v>
      </c>
      <c r="C201" s="13" t="s">
        <v>9</v>
      </c>
      <c r="D201" s="14">
        <v>7.0</v>
      </c>
      <c r="E201" s="13" t="s">
        <v>10</v>
      </c>
      <c r="F201" s="13" t="s">
        <v>15</v>
      </c>
      <c r="G201" s="13" t="s">
        <v>12</v>
      </c>
      <c r="H201" s="13" t="s">
        <v>33</v>
      </c>
    </row>
    <row r="202" ht="22.5" customHeight="1">
      <c r="A202" s="12">
        <v>45668.0</v>
      </c>
      <c r="B202" s="13" t="s">
        <v>17</v>
      </c>
      <c r="C202" s="13" t="s">
        <v>9</v>
      </c>
      <c r="D202" s="14">
        <v>9.0</v>
      </c>
      <c r="E202" s="13" t="s">
        <v>10</v>
      </c>
      <c r="F202" s="13" t="s">
        <v>11</v>
      </c>
      <c r="G202" s="13" t="s">
        <v>12</v>
      </c>
      <c r="H202" s="13" t="s">
        <v>40</v>
      </c>
    </row>
    <row r="203" ht="22.5" customHeight="1">
      <c r="A203" s="12">
        <v>45670.0</v>
      </c>
      <c r="B203" s="13" t="s">
        <v>8</v>
      </c>
      <c r="C203" s="13" t="s">
        <v>21</v>
      </c>
      <c r="D203" s="14">
        <v>14.0</v>
      </c>
      <c r="E203" s="13" t="s">
        <v>10</v>
      </c>
      <c r="F203" s="13" t="s">
        <v>11</v>
      </c>
      <c r="G203" s="13" t="s">
        <v>12</v>
      </c>
      <c r="H203" s="13" t="s">
        <v>39</v>
      </c>
    </row>
    <row r="204" ht="22.5" customHeight="1">
      <c r="A204" s="12">
        <v>45673.0</v>
      </c>
      <c r="B204" s="13" t="s">
        <v>23</v>
      </c>
      <c r="C204" s="13" t="s">
        <v>9</v>
      </c>
      <c r="D204" s="14">
        <v>20.0</v>
      </c>
      <c r="E204" s="13" t="s">
        <v>10</v>
      </c>
      <c r="F204" s="13" t="s">
        <v>15</v>
      </c>
      <c r="G204" s="13" t="s">
        <v>12</v>
      </c>
      <c r="H204" s="13" t="s">
        <v>33</v>
      </c>
    </row>
    <row r="205" ht="22.5" customHeight="1">
      <c r="A205" s="12">
        <v>45675.0</v>
      </c>
      <c r="B205" s="13" t="s">
        <v>17</v>
      </c>
      <c r="C205" s="13" t="s">
        <v>24</v>
      </c>
      <c r="D205" s="14">
        <v>11.0</v>
      </c>
      <c r="E205" s="13" t="s">
        <v>10</v>
      </c>
      <c r="F205" s="13" t="s">
        <v>11</v>
      </c>
      <c r="G205" s="13" t="s">
        <v>12</v>
      </c>
      <c r="H205" s="13" t="s">
        <v>40</v>
      </c>
    </row>
    <row r="206" ht="22.5" customHeight="1">
      <c r="A206" s="12">
        <v>45677.0</v>
      </c>
      <c r="B206" s="13" t="s">
        <v>8</v>
      </c>
      <c r="C206" s="13" t="s">
        <v>9</v>
      </c>
      <c r="D206" s="14">
        <v>14.0</v>
      </c>
      <c r="E206" s="13" t="s">
        <v>10</v>
      </c>
      <c r="F206" s="13" t="s">
        <v>11</v>
      </c>
      <c r="G206" s="13" t="s">
        <v>12</v>
      </c>
      <c r="H206" s="13" t="s">
        <v>39</v>
      </c>
    </row>
    <row r="207" ht="22.5" customHeight="1">
      <c r="A207" s="12">
        <v>45680.0</v>
      </c>
      <c r="B207" s="13" t="s">
        <v>14</v>
      </c>
      <c r="C207" s="13" t="s">
        <v>9</v>
      </c>
      <c r="D207" s="14">
        <v>24.0</v>
      </c>
      <c r="E207" s="13" t="s">
        <v>10</v>
      </c>
      <c r="F207" s="13" t="s">
        <v>15</v>
      </c>
      <c r="G207" s="13" t="s">
        <v>12</v>
      </c>
      <c r="H207" s="13" t="s">
        <v>33</v>
      </c>
    </row>
    <row r="208" ht="22.5" customHeight="1">
      <c r="A208" s="12">
        <v>45682.0</v>
      </c>
      <c r="B208" s="13" t="s">
        <v>19</v>
      </c>
      <c r="C208" s="13" t="s">
        <v>9</v>
      </c>
      <c r="D208" s="14">
        <v>7.0</v>
      </c>
      <c r="E208" s="13" t="s">
        <v>10</v>
      </c>
      <c r="F208" s="13" t="s">
        <v>11</v>
      </c>
      <c r="G208" s="13" t="s">
        <v>12</v>
      </c>
      <c r="H208" s="13" t="s">
        <v>40</v>
      </c>
    </row>
    <row r="209" ht="22.5" customHeight="1">
      <c r="A209" s="12">
        <v>45684.0</v>
      </c>
      <c r="B209" s="13" t="s">
        <v>8</v>
      </c>
      <c r="C209" s="13" t="s">
        <v>9</v>
      </c>
      <c r="D209" s="14">
        <v>14.0</v>
      </c>
      <c r="E209" s="13" t="s">
        <v>10</v>
      </c>
      <c r="F209" s="13" t="s">
        <v>11</v>
      </c>
      <c r="G209" s="13" t="s">
        <v>12</v>
      </c>
      <c r="H209" s="13" t="s">
        <v>39</v>
      </c>
    </row>
    <row r="210" ht="22.5" customHeight="1">
      <c r="A210" s="12">
        <v>45687.0</v>
      </c>
      <c r="B210" s="13" t="s">
        <v>26</v>
      </c>
      <c r="C210" s="13" t="s">
        <v>21</v>
      </c>
      <c r="D210" s="14">
        <v>27.0</v>
      </c>
      <c r="E210" s="13" t="s">
        <v>22</v>
      </c>
      <c r="F210" s="13" t="s">
        <v>15</v>
      </c>
      <c r="G210" s="13" t="s">
        <v>12</v>
      </c>
      <c r="H210" s="13" t="s">
        <v>33</v>
      </c>
    </row>
    <row r="211" ht="22.5" customHeight="1">
      <c r="A211" s="12">
        <v>45689.0</v>
      </c>
      <c r="B211" s="13" t="s">
        <v>17</v>
      </c>
      <c r="C211" s="13" t="s">
        <v>9</v>
      </c>
      <c r="D211" s="14">
        <v>10.0</v>
      </c>
      <c r="E211" s="13" t="s">
        <v>10</v>
      </c>
      <c r="F211" s="13" t="s">
        <v>11</v>
      </c>
      <c r="G211" s="13" t="s">
        <v>27</v>
      </c>
      <c r="H211" s="13" t="s">
        <v>40</v>
      </c>
    </row>
    <row r="212" ht="22.5" customHeight="1">
      <c r="A212" s="12">
        <v>45691.0</v>
      </c>
      <c r="B212" s="13" t="s">
        <v>8</v>
      </c>
      <c r="C212" s="13" t="s">
        <v>9</v>
      </c>
      <c r="D212" s="14">
        <v>14.0</v>
      </c>
      <c r="E212" s="13" t="s">
        <v>10</v>
      </c>
      <c r="F212" s="13" t="s">
        <v>11</v>
      </c>
      <c r="G212" s="13" t="s">
        <v>27</v>
      </c>
      <c r="H212" s="13" t="s">
        <v>39</v>
      </c>
    </row>
    <row r="213" ht="22.5" customHeight="1">
      <c r="A213" s="12">
        <v>45694.0</v>
      </c>
      <c r="B213" s="13" t="s">
        <v>14</v>
      </c>
      <c r="C213" s="13" t="s">
        <v>24</v>
      </c>
      <c r="D213" s="14">
        <v>21.0</v>
      </c>
      <c r="E213" s="13" t="s">
        <v>10</v>
      </c>
      <c r="F213" s="13" t="s">
        <v>15</v>
      </c>
      <c r="G213" s="13" t="s">
        <v>27</v>
      </c>
      <c r="H213" s="13" t="s">
        <v>33</v>
      </c>
    </row>
    <row r="214" ht="22.5" customHeight="1">
      <c r="A214" s="12">
        <v>45696.0</v>
      </c>
      <c r="B214" s="13" t="s">
        <v>19</v>
      </c>
      <c r="C214" s="13" t="s">
        <v>9</v>
      </c>
      <c r="D214" s="14">
        <v>7.0</v>
      </c>
      <c r="E214" s="13" t="s">
        <v>10</v>
      </c>
      <c r="F214" s="13" t="s">
        <v>11</v>
      </c>
      <c r="G214" s="13" t="s">
        <v>27</v>
      </c>
      <c r="H214" s="13" t="s">
        <v>40</v>
      </c>
    </row>
    <row r="215" ht="22.5" customHeight="1">
      <c r="A215" s="12">
        <v>45698.0</v>
      </c>
      <c r="B215" s="13" t="s">
        <v>8</v>
      </c>
      <c r="C215" s="13" t="s">
        <v>9</v>
      </c>
      <c r="D215" s="14">
        <v>14.0</v>
      </c>
      <c r="E215" s="13" t="s">
        <v>10</v>
      </c>
      <c r="F215" s="13" t="s">
        <v>11</v>
      </c>
      <c r="G215" s="13" t="s">
        <v>27</v>
      </c>
      <c r="H215" s="13" t="s">
        <v>39</v>
      </c>
    </row>
    <row r="216" ht="22.5" customHeight="1">
      <c r="A216" s="12">
        <v>45701.0</v>
      </c>
      <c r="B216" s="13" t="s">
        <v>17</v>
      </c>
      <c r="C216" s="13" t="s">
        <v>9</v>
      </c>
      <c r="D216" s="14">
        <v>12.0</v>
      </c>
      <c r="E216" s="13" t="s">
        <v>10</v>
      </c>
      <c r="F216" s="13" t="s">
        <v>15</v>
      </c>
      <c r="G216" s="13" t="s">
        <v>27</v>
      </c>
      <c r="H216" s="13" t="s">
        <v>33</v>
      </c>
    </row>
    <row r="217" ht="22.5" customHeight="1">
      <c r="A217" s="12">
        <v>45703.0</v>
      </c>
      <c r="B217" s="13" t="s">
        <v>8</v>
      </c>
      <c r="C217" s="13" t="s">
        <v>21</v>
      </c>
      <c r="D217" s="14">
        <v>15.0</v>
      </c>
      <c r="E217" s="13" t="s">
        <v>10</v>
      </c>
      <c r="F217" s="13" t="s">
        <v>11</v>
      </c>
      <c r="G217" s="13" t="s">
        <v>27</v>
      </c>
      <c r="H217" s="13" t="s">
        <v>40</v>
      </c>
    </row>
    <row r="218" ht="22.5" customHeight="1">
      <c r="A218" s="12">
        <v>45705.0</v>
      </c>
      <c r="B218" s="13" t="s">
        <v>23</v>
      </c>
      <c r="C218" s="13" t="s">
        <v>9</v>
      </c>
      <c r="D218" s="14">
        <v>19.0</v>
      </c>
      <c r="E218" s="13" t="s">
        <v>10</v>
      </c>
      <c r="F218" s="13" t="s">
        <v>11</v>
      </c>
      <c r="G218" s="13" t="s">
        <v>27</v>
      </c>
      <c r="H218" s="13" t="s">
        <v>39</v>
      </c>
    </row>
    <row r="219" ht="22.5" customHeight="1">
      <c r="A219" s="12">
        <v>45708.0</v>
      </c>
      <c r="B219" s="13" t="s">
        <v>14</v>
      </c>
      <c r="C219" s="13" t="s">
        <v>9</v>
      </c>
      <c r="D219" s="14">
        <v>22.0</v>
      </c>
      <c r="E219" s="13" t="s">
        <v>10</v>
      </c>
      <c r="F219" s="13" t="s">
        <v>15</v>
      </c>
      <c r="G219" s="13" t="s">
        <v>27</v>
      </c>
      <c r="H219" s="13" t="s">
        <v>33</v>
      </c>
    </row>
    <row r="220" ht="22.5" customHeight="1">
      <c r="A220" s="12">
        <v>45710.0</v>
      </c>
      <c r="B220" s="13" t="s">
        <v>8</v>
      </c>
      <c r="C220" s="13" t="s">
        <v>9</v>
      </c>
      <c r="D220" s="14">
        <v>14.0</v>
      </c>
      <c r="E220" s="13" t="s">
        <v>10</v>
      </c>
      <c r="F220" s="13" t="s">
        <v>11</v>
      </c>
      <c r="G220" s="13" t="s">
        <v>27</v>
      </c>
      <c r="H220" s="13" t="s">
        <v>40</v>
      </c>
    </row>
    <row r="221" ht="22.5" customHeight="1">
      <c r="A221" s="12">
        <v>45712.0</v>
      </c>
      <c r="B221" s="13" t="s">
        <v>19</v>
      </c>
      <c r="C221" s="13" t="s">
        <v>9</v>
      </c>
      <c r="D221" s="14">
        <v>7.0</v>
      </c>
      <c r="E221" s="13" t="s">
        <v>10</v>
      </c>
      <c r="F221" s="13" t="s">
        <v>11</v>
      </c>
      <c r="G221" s="13" t="s">
        <v>27</v>
      </c>
      <c r="H221" s="13" t="s">
        <v>39</v>
      </c>
    </row>
    <row r="222" ht="22.5" customHeight="1">
      <c r="A222" s="12">
        <v>45715.0</v>
      </c>
      <c r="B222" s="13" t="s">
        <v>17</v>
      </c>
      <c r="C222" s="13" t="s">
        <v>24</v>
      </c>
      <c r="D222" s="14">
        <v>10.0</v>
      </c>
      <c r="E222" s="13" t="s">
        <v>10</v>
      </c>
      <c r="F222" s="13" t="s">
        <v>15</v>
      </c>
      <c r="G222" s="13" t="s">
        <v>27</v>
      </c>
      <c r="H222" s="13" t="s">
        <v>33</v>
      </c>
    </row>
    <row r="223" ht="22.5" customHeight="1">
      <c r="A223" s="12">
        <v>45717.0</v>
      </c>
      <c r="B223" s="13" t="s">
        <v>8</v>
      </c>
      <c r="C223" s="13" t="s">
        <v>9</v>
      </c>
      <c r="D223" s="14">
        <v>14.0</v>
      </c>
      <c r="E223" s="13" t="s">
        <v>10</v>
      </c>
      <c r="F223" s="13" t="s">
        <v>11</v>
      </c>
      <c r="G223" s="13" t="s">
        <v>28</v>
      </c>
      <c r="H223" s="13" t="s">
        <v>40</v>
      </c>
    </row>
    <row r="224" ht="22.5" customHeight="1">
      <c r="A224" s="12">
        <v>45719.0</v>
      </c>
      <c r="B224" s="13" t="s">
        <v>14</v>
      </c>
      <c r="C224" s="13" t="s">
        <v>9</v>
      </c>
      <c r="D224" s="14">
        <v>23.0</v>
      </c>
      <c r="E224" s="13" t="s">
        <v>10</v>
      </c>
      <c r="F224" s="13" t="s">
        <v>11</v>
      </c>
      <c r="G224" s="13" t="s">
        <v>28</v>
      </c>
      <c r="H224" s="13" t="s">
        <v>39</v>
      </c>
    </row>
    <row r="225" ht="22.5" customHeight="1">
      <c r="A225" s="12">
        <v>45722.0</v>
      </c>
      <c r="B225" s="13" t="s">
        <v>8</v>
      </c>
      <c r="C225" s="13" t="s">
        <v>9</v>
      </c>
      <c r="D225" s="14">
        <v>14.0</v>
      </c>
      <c r="E225" s="13" t="s">
        <v>10</v>
      </c>
      <c r="F225" s="13" t="s">
        <v>15</v>
      </c>
      <c r="G225" s="13" t="s">
        <v>28</v>
      </c>
      <c r="H225" s="13" t="s">
        <v>33</v>
      </c>
    </row>
    <row r="226" ht="22.5" customHeight="1">
      <c r="A226" s="12">
        <v>45724.0</v>
      </c>
      <c r="B226" s="13" t="s">
        <v>19</v>
      </c>
      <c r="C226" s="13" t="s">
        <v>9</v>
      </c>
      <c r="D226" s="14">
        <v>7.0</v>
      </c>
      <c r="E226" s="13" t="s">
        <v>10</v>
      </c>
      <c r="F226" s="13" t="s">
        <v>11</v>
      </c>
      <c r="G226" s="13" t="s">
        <v>28</v>
      </c>
      <c r="H226" s="13" t="s">
        <v>40</v>
      </c>
    </row>
    <row r="227" ht="22.5" customHeight="1">
      <c r="A227" s="12">
        <v>45726.0</v>
      </c>
      <c r="B227" s="13" t="s">
        <v>17</v>
      </c>
      <c r="C227" s="13" t="s">
        <v>9</v>
      </c>
      <c r="D227" s="14">
        <v>11.0</v>
      </c>
      <c r="E227" s="13" t="s">
        <v>10</v>
      </c>
      <c r="F227" s="13" t="s">
        <v>11</v>
      </c>
      <c r="G227" s="13" t="s">
        <v>28</v>
      </c>
      <c r="H227" s="13" t="s">
        <v>39</v>
      </c>
    </row>
    <row r="228" ht="22.5" customHeight="1">
      <c r="A228" s="12">
        <v>45729.0</v>
      </c>
      <c r="B228" s="13" t="s">
        <v>26</v>
      </c>
      <c r="C228" s="13" t="s">
        <v>9</v>
      </c>
      <c r="D228" s="14">
        <v>25.0</v>
      </c>
      <c r="E228" s="13" t="s">
        <v>10</v>
      </c>
      <c r="F228" s="13" t="s">
        <v>15</v>
      </c>
      <c r="G228" s="13" t="s">
        <v>28</v>
      </c>
      <c r="H228" s="13" t="s">
        <v>33</v>
      </c>
    </row>
    <row r="229" ht="22.5" customHeight="1">
      <c r="A229" s="12">
        <v>45731.0</v>
      </c>
      <c r="B229" s="13" t="s">
        <v>8</v>
      </c>
      <c r="C229" s="13" t="s">
        <v>21</v>
      </c>
      <c r="D229" s="14">
        <v>14.0</v>
      </c>
      <c r="E229" s="13" t="s">
        <v>10</v>
      </c>
      <c r="F229" s="13" t="s">
        <v>11</v>
      </c>
      <c r="G229" s="13" t="s">
        <v>28</v>
      </c>
      <c r="H229" s="13" t="s">
        <v>40</v>
      </c>
    </row>
    <row r="230" ht="22.5" customHeight="1">
      <c r="A230" s="12">
        <v>45733.0</v>
      </c>
      <c r="B230" s="13" t="s">
        <v>8</v>
      </c>
      <c r="C230" s="13" t="s">
        <v>24</v>
      </c>
      <c r="D230" s="14">
        <v>16.0</v>
      </c>
      <c r="E230" s="13" t="s">
        <v>22</v>
      </c>
      <c r="F230" s="13" t="s">
        <v>11</v>
      </c>
      <c r="G230" s="13" t="s">
        <v>28</v>
      </c>
      <c r="H230" s="13" t="s">
        <v>39</v>
      </c>
    </row>
    <row r="231" ht="22.5" customHeight="1">
      <c r="A231" s="12">
        <v>45736.0</v>
      </c>
      <c r="B231" s="13" t="s">
        <v>23</v>
      </c>
      <c r="C231" s="13" t="s">
        <v>9</v>
      </c>
      <c r="D231" s="14">
        <v>18.0</v>
      </c>
      <c r="E231" s="13" t="s">
        <v>10</v>
      </c>
      <c r="F231" s="13" t="s">
        <v>15</v>
      </c>
      <c r="G231" s="13" t="s">
        <v>28</v>
      </c>
      <c r="H231" s="13" t="s">
        <v>33</v>
      </c>
    </row>
    <row r="232" ht="22.5" customHeight="1">
      <c r="A232" s="12">
        <v>45738.0</v>
      </c>
      <c r="B232" s="13" t="s">
        <v>17</v>
      </c>
      <c r="C232" s="13" t="s">
        <v>9</v>
      </c>
      <c r="D232" s="14">
        <v>9.0</v>
      </c>
      <c r="E232" s="13" t="s">
        <v>10</v>
      </c>
      <c r="F232" s="13" t="s">
        <v>11</v>
      </c>
      <c r="G232" s="13" t="s">
        <v>28</v>
      </c>
      <c r="H232" s="13" t="s">
        <v>40</v>
      </c>
    </row>
    <row r="233" ht="22.5" customHeight="1">
      <c r="A233" s="12">
        <v>45740.0</v>
      </c>
      <c r="B233" s="13" t="s">
        <v>14</v>
      </c>
      <c r="C233" s="13" t="s">
        <v>9</v>
      </c>
      <c r="D233" s="14">
        <v>21.0</v>
      </c>
      <c r="E233" s="13" t="s">
        <v>10</v>
      </c>
      <c r="F233" s="13" t="s">
        <v>11</v>
      </c>
      <c r="G233" s="13" t="s">
        <v>28</v>
      </c>
      <c r="H233" s="13" t="s">
        <v>39</v>
      </c>
    </row>
    <row r="234" ht="22.5" customHeight="1">
      <c r="A234" s="12">
        <v>45743.0</v>
      </c>
      <c r="B234" s="13" t="s">
        <v>8</v>
      </c>
      <c r="C234" s="13" t="s">
        <v>9</v>
      </c>
      <c r="D234" s="14">
        <v>14.0</v>
      </c>
      <c r="E234" s="13" t="s">
        <v>10</v>
      </c>
      <c r="F234" s="13" t="s">
        <v>15</v>
      </c>
      <c r="G234" s="13" t="s">
        <v>28</v>
      </c>
      <c r="H234" s="13" t="s">
        <v>33</v>
      </c>
    </row>
    <row r="235" ht="22.5" customHeight="1">
      <c r="A235" s="12">
        <v>45745.0</v>
      </c>
      <c r="B235" s="13" t="s">
        <v>19</v>
      </c>
      <c r="C235" s="13" t="s">
        <v>9</v>
      </c>
      <c r="D235" s="14">
        <v>7.0</v>
      </c>
      <c r="E235" s="13" t="s">
        <v>10</v>
      </c>
      <c r="F235" s="13" t="s">
        <v>11</v>
      </c>
      <c r="G235" s="13" t="s">
        <v>28</v>
      </c>
      <c r="H235" s="13" t="s">
        <v>40</v>
      </c>
    </row>
    <row r="236" ht="22.5" customHeight="1">
      <c r="A236" s="12">
        <v>45747.0</v>
      </c>
      <c r="B236" s="13" t="s">
        <v>8</v>
      </c>
      <c r="C236" s="13" t="s">
        <v>9</v>
      </c>
      <c r="D236" s="14">
        <v>14.0</v>
      </c>
      <c r="E236" s="13" t="s">
        <v>10</v>
      </c>
      <c r="F236" s="13" t="s">
        <v>11</v>
      </c>
      <c r="G236" s="13" t="s">
        <v>28</v>
      </c>
      <c r="H236" s="13" t="s">
        <v>39</v>
      </c>
    </row>
    <row r="237" ht="22.5" customHeight="1">
      <c r="A237" s="12">
        <v>45750.0</v>
      </c>
      <c r="B237" s="13" t="s">
        <v>17</v>
      </c>
      <c r="C237" s="13" t="s">
        <v>24</v>
      </c>
      <c r="D237" s="14">
        <v>10.0</v>
      </c>
      <c r="E237" s="13" t="s">
        <v>10</v>
      </c>
      <c r="F237" s="13" t="s">
        <v>15</v>
      </c>
      <c r="G237" s="13" t="s">
        <v>29</v>
      </c>
      <c r="H237" s="13" t="s">
        <v>33</v>
      </c>
    </row>
    <row r="238" ht="22.5" customHeight="1">
      <c r="A238" s="12">
        <v>45752.0</v>
      </c>
      <c r="B238" s="13" t="s">
        <v>14</v>
      </c>
      <c r="C238" s="13" t="s">
        <v>9</v>
      </c>
      <c r="D238" s="14">
        <v>22.0</v>
      </c>
      <c r="E238" s="13" t="s">
        <v>10</v>
      </c>
      <c r="F238" s="13" t="s">
        <v>11</v>
      </c>
      <c r="G238" s="13" t="s">
        <v>29</v>
      </c>
      <c r="H238" s="13" t="s">
        <v>40</v>
      </c>
    </row>
    <row r="239" ht="22.5" customHeight="1">
      <c r="A239" s="12">
        <v>45754.0</v>
      </c>
      <c r="B239" s="13" t="s">
        <v>8</v>
      </c>
      <c r="C239" s="13" t="s">
        <v>9</v>
      </c>
      <c r="D239" s="14">
        <v>14.0</v>
      </c>
      <c r="E239" s="13" t="s">
        <v>10</v>
      </c>
      <c r="F239" s="13" t="s">
        <v>11</v>
      </c>
      <c r="G239" s="13" t="s">
        <v>29</v>
      </c>
      <c r="H239" s="13" t="s">
        <v>39</v>
      </c>
    </row>
    <row r="240" ht="22.5" customHeight="1">
      <c r="A240" s="12">
        <v>45757.0</v>
      </c>
      <c r="B240" s="13" t="s">
        <v>8</v>
      </c>
      <c r="C240" s="13" t="s">
        <v>21</v>
      </c>
      <c r="D240" s="14">
        <v>15.0</v>
      </c>
      <c r="E240" s="13" t="s">
        <v>10</v>
      </c>
      <c r="F240" s="13" t="s">
        <v>15</v>
      </c>
      <c r="G240" s="13" t="s">
        <v>29</v>
      </c>
      <c r="H240" s="13" t="s">
        <v>33</v>
      </c>
    </row>
    <row r="241" ht="22.5" customHeight="1">
      <c r="A241" s="12">
        <v>45759.0</v>
      </c>
      <c r="B241" s="13" t="s">
        <v>19</v>
      </c>
      <c r="C241" s="13" t="s">
        <v>9</v>
      </c>
      <c r="D241" s="14">
        <v>7.0</v>
      </c>
      <c r="E241" s="13" t="s">
        <v>10</v>
      </c>
      <c r="F241" s="13" t="s">
        <v>11</v>
      </c>
      <c r="G241" s="13" t="s">
        <v>29</v>
      </c>
      <c r="H241" s="13" t="s">
        <v>40</v>
      </c>
    </row>
    <row r="242" ht="22.5" customHeight="1">
      <c r="A242" s="12">
        <v>45761.0</v>
      </c>
      <c r="B242" s="13" t="s">
        <v>17</v>
      </c>
      <c r="C242" s="13" t="s">
        <v>9</v>
      </c>
      <c r="D242" s="14">
        <v>12.0</v>
      </c>
      <c r="E242" s="13" t="s">
        <v>10</v>
      </c>
      <c r="F242" s="13" t="s">
        <v>11</v>
      </c>
      <c r="G242" s="13" t="s">
        <v>29</v>
      </c>
      <c r="H242" s="13" t="s">
        <v>39</v>
      </c>
    </row>
    <row r="243" ht="22.5" customHeight="1">
      <c r="A243" s="12">
        <v>45764.0</v>
      </c>
      <c r="B243" s="13" t="s">
        <v>23</v>
      </c>
      <c r="C243" s="13" t="s">
        <v>9</v>
      </c>
      <c r="D243" s="14">
        <v>20.0</v>
      </c>
      <c r="E243" s="13" t="s">
        <v>10</v>
      </c>
      <c r="F243" s="13" t="s">
        <v>15</v>
      </c>
      <c r="G243" s="13" t="s">
        <v>29</v>
      </c>
      <c r="H243" s="13" t="s">
        <v>33</v>
      </c>
    </row>
    <row r="244" ht="22.5" customHeight="1">
      <c r="A244" s="12">
        <v>45766.0</v>
      </c>
      <c r="B244" s="13" t="s">
        <v>8</v>
      </c>
      <c r="C244" s="13" t="s">
        <v>9</v>
      </c>
      <c r="D244" s="14">
        <v>14.0</v>
      </c>
      <c r="E244" s="13" t="s">
        <v>10</v>
      </c>
      <c r="F244" s="13" t="s">
        <v>11</v>
      </c>
      <c r="G244" s="13" t="s">
        <v>29</v>
      </c>
      <c r="H244" s="13" t="s">
        <v>40</v>
      </c>
    </row>
    <row r="245" ht="22.5" customHeight="1">
      <c r="A245" s="12">
        <v>45768.0</v>
      </c>
      <c r="B245" s="13" t="s">
        <v>14</v>
      </c>
      <c r="C245" s="13" t="s">
        <v>24</v>
      </c>
      <c r="D245" s="14">
        <v>24.0</v>
      </c>
      <c r="E245" s="13" t="s">
        <v>10</v>
      </c>
      <c r="F245" s="13" t="s">
        <v>11</v>
      </c>
      <c r="G245" s="13" t="s">
        <v>29</v>
      </c>
      <c r="H245" s="13" t="s">
        <v>39</v>
      </c>
    </row>
    <row r="246" ht="22.5" customHeight="1">
      <c r="A246" s="12">
        <v>45771.0</v>
      </c>
      <c r="B246" s="13" t="s">
        <v>8</v>
      </c>
      <c r="C246" s="13" t="s">
        <v>9</v>
      </c>
      <c r="D246" s="14">
        <v>14.0</v>
      </c>
      <c r="E246" s="13" t="s">
        <v>10</v>
      </c>
      <c r="F246" s="13" t="s">
        <v>15</v>
      </c>
      <c r="G246" s="13" t="s">
        <v>29</v>
      </c>
      <c r="H246" s="13" t="s">
        <v>33</v>
      </c>
    </row>
    <row r="247" ht="22.5" customHeight="1">
      <c r="A247" s="12">
        <v>45773.0</v>
      </c>
      <c r="B247" s="13" t="s">
        <v>19</v>
      </c>
      <c r="C247" s="13" t="s">
        <v>9</v>
      </c>
      <c r="D247" s="14">
        <v>7.0</v>
      </c>
      <c r="E247" s="13" t="s">
        <v>10</v>
      </c>
      <c r="F247" s="13" t="s">
        <v>11</v>
      </c>
      <c r="G247" s="13" t="s">
        <v>29</v>
      </c>
      <c r="H247" s="13" t="s">
        <v>40</v>
      </c>
    </row>
    <row r="248" ht="22.5" customHeight="1">
      <c r="A248" s="12">
        <v>45775.0</v>
      </c>
      <c r="B248" s="13" t="s">
        <v>17</v>
      </c>
      <c r="C248" s="13" t="s">
        <v>9</v>
      </c>
      <c r="D248" s="14">
        <v>11.0</v>
      </c>
      <c r="E248" s="13" t="s">
        <v>10</v>
      </c>
      <c r="F248" s="13" t="s">
        <v>11</v>
      </c>
      <c r="G248" s="13" t="s">
        <v>29</v>
      </c>
      <c r="H248" s="13" t="s">
        <v>39</v>
      </c>
    </row>
    <row r="249" ht="22.5" customHeight="1">
      <c r="A249" s="12">
        <v>45778.0</v>
      </c>
      <c r="B249" s="13" t="s">
        <v>26</v>
      </c>
      <c r="C249" s="13" t="s">
        <v>9</v>
      </c>
      <c r="D249" s="14">
        <v>26.0</v>
      </c>
      <c r="E249" s="13" t="s">
        <v>22</v>
      </c>
      <c r="F249" s="13" t="s">
        <v>15</v>
      </c>
      <c r="G249" s="13" t="s">
        <v>30</v>
      </c>
      <c r="H249" s="13" t="s">
        <v>33</v>
      </c>
    </row>
    <row r="250" ht="22.5" customHeight="1">
      <c r="A250" s="12">
        <v>45780.0</v>
      </c>
      <c r="B250" s="13" t="s">
        <v>8</v>
      </c>
      <c r="C250" s="13" t="s">
        <v>9</v>
      </c>
      <c r="D250" s="14">
        <v>14.0</v>
      </c>
      <c r="E250" s="13" t="s">
        <v>10</v>
      </c>
      <c r="F250" s="13" t="s">
        <v>11</v>
      </c>
      <c r="G250" s="13" t="s">
        <v>30</v>
      </c>
      <c r="H250" s="13" t="s">
        <v>40</v>
      </c>
    </row>
    <row r="251" ht="22.5" customHeight="1">
      <c r="A251" s="12">
        <v>45782.0</v>
      </c>
      <c r="B251" s="13" t="s">
        <v>14</v>
      </c>
      <c r="C251" s="13" t="s">
        <v>9</v>
      </c>
      <c r="D251" s="14">
        <v>21.0</v>
      </c>
      <c r="E251" s="13" t="s">
        <v>10</v>
      </c>
      <c r="F251" s="13" t="s">
        <v>11</v>
      </c>
      <c r="G251" s="13" t="s">
        <v>30</v>
      </c>
      <c r="H251" s="13" t="s">
        <v>39</v>
      </c>
    </row>
    <row r="252" ht="22.5" customHeight="1">
      <c r="A252" s="12">
        <v>45785.0</v>
      </c>
      <c r="B252" s="13" t="s">
        <v>17</v>
      </c>
      <c r="C252" s="13" t="s">
        <v>24</v>
      </c>
      <c r="D252" s="14">
        <v>10.0</v>
      </c>
      <c r="E252" s="13" t="s">
        <v>10</v>
      </c>
      <c r="F252" s="13" t="s">
        <v>15</v>
      </c>
      <c r="G252" s="13" t="s">
        <v>30</v>
      </c>
      <c r="H252" s="13" t="s">
        <v>33</v>
      </c>
    </row>
    <row r="253" ht="22.5" customHeight="1">
      <c r="A253" s="12">
        <v>45787.0</v>
      </c>
      <c r="B253" s="13" t="s">
        <v>8</v>
      </c>
      <c r="C253" s="13" t="s">
        <v>21</v>
      </c>
      <c r="D253" s="14">
        <v>14.0</v>
      </c>
      <c r="E253" s="13" t="s">
        <v>10</v>
      </c>
      <c r="F253" s="13" t="s">
        <v>11</v>
      </c>
      <c r="G253" s="13" t="s">
        <v>30</v>
      </c>
      <c r="H253" s="13" t="s">
        <v>40</v>
      </c>
    </row>
    <row r="254" ht="22.5" customHeight="1">
      <c r="A254" s="12">
        <v>45789.0</v>
      </c>
      <c r="B254" s="13" t="s">
        <v>19</v>
      </c>
      <c r="C254" s="13" t="s">
        <v>9</v>
      </c>
      <c r="D254" s="14">
        <v>7.0</v>
      </c>
      <c r="E254" s="13" t="s">
        <v>10</v>
      </c>
      <c r="F254" s="13" t="s">
        <v>11</v>
      </c>
      <c r="G254" s="13" t="s">
        <v>30</v>
      </c>
      <c r="H254" s="13" t="s">
        <v>39</v>
      </c>
    </row>
    <row r="255" ht="22.5" customHeight="1">
      <c r="A255" s="12">
        <v>45792.0</v>
      </c>
      <c r="B255" s="13" t="s">
        <v>8</v>
      </c>
      <c r="C255" s="13" t="s">
        <v>9</v>
      </c>
      <c r="D255" s="14">
        <v>14.0</v>
      </c>
      <c r="E255" s="13" t="s">
        <v>10</v>
      </c>
      <c r="F255" s="13" t="s">
        <v>15</v>
      </c>
      <c r="G255" s="13" t="s">
        <v>30</v>
      </c>
      <c r="H255" s="13" t="s">
        <v>33</v>
      </c>
    </row>
    <row r="256" ht="22.5" customHeight="1">
      <c r="A256" s="12">
        <v>45794.0</v>
      </c>
      <c r="B256" s="13" t="s">
        <v>23</v>
      </c>
      <c r="C256" s="13" t="s">
        <v>9</v>
      </c>
      <c r="D256" s="14">
        <v>19.0</v>
      </c>
      <c r="E256" s="13" t="s">
        <v>10</v>
      </c>
      <c r="F256" s="13" t="s">
        <v>11</v>
      </c>
      <c r="G256" s="13" t="s">
        <v>30</v>
      </c>
      <c r="H256" s="13" t="s">
        <v>40</v>
      </c>
    </row>
    <row r="257" ht="22.5" customHeight="1">
      <c r="A257" s="12">
        <v>45796.0</v>
      </c>
      <c r="B257" s="13" t="s">
        <v>17</v>
      </c>
      <c r="C257" s="13" t="s">
        <v>9</v>
      </c>
      <c r="D257" s="14">
        <v>9.0</v>
      </c>
      <c r="E257" s="13" t="s">
        <v>10</v>
      </c>
      <c r="F257" s="13" t="s">
        <v>11</v>
      </c>
      <c r="G257" s="13" t="s">
        <v>30</v>
      </c>
      <c r="H257" s="13" t="s">
        <v>39</v>
      </c>
    </row>
    <row r="258" ht="22.5" customHeight="1">
      <c r="A258" s="12">
        <v>45799.0</v>
      </c>
      <c r="B258" s="13" t="s">
        <v>14</v>
      </c>
      <c r="C258" s="13" t="s">
        <v>9</v>
      </c>
      <c r="D258" s="14">
        <v>23.0</v>
      </c>
      <c r="E258" s="13" t="s">
        <v>10</v>
      </c>
      <c r="F258" s="13" t="s">
        <v>15</v>
      </c>
      <c r="G258" s="13" t="s">
        <v>30</v>
      </c>
      <c r="H258" s="13" t="s">
        <v>33</v>
      </c>
    </row>
    <row r="259" ht="22.5" customHeight="1">
      <c r="A259" s="12">
        <v>45801.0</v>
      </c>
      <c r="B259" s="13" t="s">
        <v>8</v>
      </c>
      <c r="C259" s="13" t="s">
        <v>9</v>
      </c>
      <c r="D259" s="14">
        <v>14.0</v>
      </c>
      <c r="E259" s="13" t="s">
        <v>10</v>
      </c>
      <c r="F259" s="13" t="s">
        <v>11</v>
      </c>
      <c r="G259" s="13" t="s">
        <v>30</v>
      </c>
      <c r="H259" s="13" t="s">
        <v>40</v>
      </c>
    </row>
    <row r="260" ht="22.5" customHeight="1">
      <c r="A260" s="12">
        <v>45803.0</v>
      </c>
      <c r="B260" s="13" t="s">
        <v>8</v>
      </c>
      <c r="C260" s="13" t="s">
        <v>24</v>
      </c>
      <c r="D260" s="14">
        <v>15.0</v>
      </c>
      <c r="E260" s="13" t="s">
        <v>10</v>
      </c>
      <c r="F260" s="13" t="s">
        <v>11</v>
      </c>
      <c r="G260" s="13" t="s">
        <v>30</v>
      </c>
      <c r="H260" s="13" t="s">
        <v>39</v>
      </c>
    </row>
    <row r="261" ht="22.5" customHeight="1">
      <c r="A261" s="12">
        <v>45806.0</v>
      </c>
      <c r="B261" s="13" t="s">
        <v>19</v>
      </c>
      <c r="C261" s="13" t="s">
        <v>9</v>
      </c>
      <c r="D261" s="14">
        <v>7.0</v>
      </c>
      <c r="E261" s="13" t="s">
        <v>10</v>
      </c>
      <c r="F261" s="13" t="s">
        <v>15</v>
      </c>
      <c r="G261" s="13" t="s">
        <v>30</v>
      </c>
      <c r="H261" s="13" t="s">
        <v>33</v>
      </c>
    </row>
    <row r="262" ht="22.5" customHeight="1">
      <c r="A262" s="12">
        <v>45808.0</v>
      </c>
      <c r="B262" s="13" t="s">
        <v>17</v>
      </c>
      <c r="C262" s="13" t="s">
        <v>9</v>
      </c>
      <c r="D262" s="14">
        <v>10.0</v>
      </c>
      <c r="E262" s="13" t="s">
        <v>10</v>
      </c>
      <c r="F262" s="13" t="s">
        <v>11</v>
      </c>
      <c r="G262" s="13" t="s">
        <v>30</v>
      </c>
      <c r="H262" s="13" t="s">
        <v>40</v>
      </c>
    </row>
  </sheetData>
  <dataValidations>
    <dataValidation type="custom" allowBlank="1" showDropDown="1" sqref="A2:A262">
      <formula1>OR(NOT(ISERROR(DATEVALUE(A2))), AND(ISNUMBER(A2), LEFT(CELL("format", A2))="D"))</formula1>
    </dataValidation>
  </dataValidations>
  <drawing r:id="rId1"/>
  <tableParts count="5">
    <tablePart r:id="rId7"/>
    <tablePart r:id="rId8"/>
    <tablePart r:id="rId9"/>
    <tablePart r:id="rId10"/>
    <tablePart r:id="rId11"/>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7.63"/>
    <col customWidth="1" min="4" max="4" width="14.63"/>
    <col customWidth="1" min="5" max="5" width="19.88"/>
    <col customWidth="1" min="7" max="7" width="23.75"/>
    <col customWidth="1" min="8" max="8" width="19.63"/>
    <col customWidth="1" min="9" max="9" width="15.75"/>
  </cols>
  <sheetData>
    <row r="1">
      <c r="D1" s="67"/>
    </row>
    <row r="2">
      <c r="B2" s="45" t="s">
        <v>213</v>
      </c>
    </row>
    <row r="3">
      <c r="A3" s="161">
        <v>1.0</v>
      </c>
      <c r="B3" s="162" t="s">
        <v>214</v>
      </c>
      <c r="C3" s="163" t="s">
        <v>215</v>
      </c>
      <c r="F3" s="164"/>
      <c r="G3" s="164"/>
    </row>
    <row r="4">
      <c r="A4" s="161" t="s">
        <v>216</v>
      </c>
      <c r="B4" s="45" t="s">
        <v>217</v>
      </c>
      <c r="C4" s="45" t="s">
        <v>218</v>
      </c>
    </row>
    <row r="5">
      <c r="A5" s="161"/>
      <c r="C5" s="45" t="s">
        <v>219</v>
      </c>
    </row>
    <row r="6">
      <c r="A6" s="165"/>
      <c r="C6" s="45" t="s">
        <v>220</v>
      </c>
    </row>
    <row r="7">
      <c r="A7" s="165"/>
      <c r="C7" s="45" t="s">
        <v>221</v>
      </c>
    </row>
    <row r="8">
      <c r="A8" s="165"/>
      <c r="C8" s="45" t="s">
        <v>222</v>
      </c>
    </row>
    <row r="9">
      <c r="A9" s="165"/>
    </row>
    <row r="10">
      <c r="A10" s="161">
        <v>2.0</v>
      </c>
      <c r="B10" s="162" t="s">
        <v>223</v>
      </c>
      <c r="C10" s="45" t="s">
        <v>224</v>
      </c>
    </row>
    <row r="11">
      <c r="A11" s="161" t="s">
        <v>225</v>
      </c>
      <c r="B11" s="162" t="s">
        <v>226</v>
      </c>
      <c r="C11" s="45" t="s">
        <v>169</v>
      </c>
      <c r="D11" s="164"/>
    </row>
    <row r="12">
      <c r="A12" s="165"/>
      <c r="B12" s="163" t="s">
        <v>227</v>
      </c>
      <c r="C12" s="163" t="s">
        <v>228</v>
      </c>
    </row>
    <row r="13">
      <c r="A13" s="166"/>
    </row>
    <row r="14">
      <c r="A14" s="167">
        <v>3.0</v>
      </c>
      <c r="B14" s="162" t="s">
        <v>229</v>
      </c>
      <c r="C14" s="45" t="s">
        <v>171</v>
      </c>
    </row>
    <row r="15">
      <c r="A15" s="167" t="s">
        <v>230</v>
      </c>
      <c r="B15" s="45" t="s">
        <v>231</v>
      </c>
      <c r="C15" s="45" t="s">
        <v>232</v>
      </c>
    </row>
    <row r="16">
      <c r="A16" s="168"/>
    </row>
    <row r="17">
      <c r="A17" s="168"/>
      <c r="B17" s="169" t="s">
        <v>233</v>
      </c>
      <c r="C17" s="169" t="s">
        <v>234</v>
      </c>
      <c r="F17" s="164"/>
      <c r="G17" s="164"/>
    </row>
    <row r="18">
      <c r="A18" s="168"/>
      <c r="B18" s="170"/>
      <c r="C18" s="171" t="s">
        <v>235</v>
      </c>
      <c r="F18" s="164"/>
      <c r="G18" s="164"/>
    </row>
    <row r="19">
      <c r="A19" s="172"/>
      <c r="F19" s="164"/>
      <c r="G19" s="164"/>
    </row>
    <row r="20">
      <c r="A20" s="168"/>
      <c r="B20" s="45" t="s">
        <v>236</v>
      </c>
      <c r="C20" s="45" t="s">
        <v>237</v>
      </c>
      <c r="D20" s="45" t="s">
        <v>238</v>
      </c>
    </row>
    <row r="21">
      <c r="F21" s="164"/>
      <c r="G21" s="164"/>
    </row>
    <row r="22">
      <c r="A22" s="173">
        <v>4.0</v>
      </c>
      <c r="B22" s="45" t="s">
        <v>239</v>
      </c>
      <c r="C22" s="41" t="s">
        <v>240</v>
      </c>
      <c r="F22" s="164"/>
      <c r="G22" s="164"/>
    </row>
    <row r="23">
      <c r="A23" s="173" t="s">
        <v>241</v>
      </c>
      <c r="B23" s="174" t="s">
        <v>242</v>
      </c>
      <c r="C23" s="45" t="s">
        <v>170</v>
      </c>
      <c r="D23" s="164"/>
      <c r="F23" s="164"/>
      <c r="G23" s="164"/>
    </row>
    <row r="24">
      <c r="A24" s="175"/>
      <c r="C24" s="45" t="s">
        <v>243</v>
      </c>
      <c r="F24" s="164"/>
      <c r="G24" s="164"/>
    </row>
    <row r="25">
      <c r="A25" s="175"/>
      <c r="C25" s="45" t="s">
        <v>244</v>
      </c>
      <c r="D25" s="164"/>
      <c r="F25" s="164"/>
      <c r="G25" s="164"/>
    </row>
    <row r="26">
      <c r="A26" s="175"/>
      <c r="C26" s="164"/>
      <c r="D26" s="164"/>
      <c r="F26" s="164"/>
      <c r="G26" s="164"/>
    </row>
    <row r="27">
      <c r="A27" s="176">
        <v>5.0</v>
      </c>
      <c r="B27" s="162" t="s">
        <v>245</v>
      </c>
      <c r="C27" s="163" t="s">
        <v>246</v>
      </c>
      <c r="E27" s="164"/>
      <c r="F27" s="164"/>
      <c r="G27" s="164"/>
    </row>
    <row r="28">
      <c r="A28" s="176" t="s">
        <v>247</v>
      </c>
      <c r="B28" s="163"/>
      <c r="C28" s="45" t="s">
        <v>248</v>
      </c>
      <c r="D28" s="164"/>
      <c r="E28" s="164"/>
      <c r="F28" s="164"/>
      <c r="G28" s="164"/>
    </row>
    <row r="29">
      <c r="A29" s="177"/>
      <c r="B29" s="45" t="s">
        <v>249</v>
      </c>
      <c r="C29" s="45" t="s">
        <v>163</v>
      </c>
      <c r="D29" s="164"/>
      <c r="E29" s="164"/>
      <c r="F29" s="164"/>
      <c r="G29" s="164"/>
    </row>
    <row r="30">
      <c r="A30" s="177"/>
      <c r="E30" s="164"/>
      <c r="F30" s="164"/>
      <c r="G30" s="164"/>
    </row>
    <row r="31">
      <c r="A31" s="177"/>
      <c r="B31" s="178" t="s">
        <v>250</v>
      </c>
      <c r="C31" s="163" t="s">
        <v>251</v>
      </c>
      <c r="E31" s="164"/>
      <c r="F31" s="164"/>
      <c r="G31" s="164"/>
    </row>
    <row r="32">
      <c r="E32" s="164"/>
      <c r="F32" s="164"/>
      <c r="G32" s="164"/>
    </row>
    <row r="33">
      <c r="E33" s="164"/>
      <c r="F33" s="164"/>
      <c r="G33" s="164"/>
    </row>
    <row r="34">
      <c r="E34" s="164"/>
      <c r="F34" s="164"/>
      <c r="G34" s="164"/>
    </row>
    <row r="35">
      <c r="E35" s="164"/>
      <c r="F35" s="164"/>
      <c r="G35" s="164"/>
    </row>
    <row r="36">
      <c r="A36" s="179" t="s">
        <v>252</v>
      </c>
      <c r="B36" s="180"/>
      <c r="C36" s="180"/>
      <c r="D36" s="180"/>
      <c r="E36" s="181"/>
      <c r="F36" s="181"/>
      <c r="G36" s="181"/>
      <c r="H36" s="180"/>
      <c r="I36" s="180"/>
      <c r="J36" s="180"/>
      <c r="K36" s="180"/>
      <c r="L36" s="180"/>
      <c r="M36" s="180"/>
      <c r="N36" s="180"/>
      <c r="O36" s="180"/>
      <c r="P36" s="180"/>
      <c r="Q36" s="180"/>
      <c r="R36" s="180"/>
      <c r="S36" s="180"/>
      <c r="T36" s="180"/>
      <c r="U36" s="180"/>
    </row>
    <row r="37">
      <c r="E37" s="164"/>
      <c r="F37" s="164"/>
      <c r="G37" s="164"/>
    </row>
    <row r="38">
      <c r="E38" s="164"/>
      <c r="F38" s="164"/>
      <c r="G38" s="164"/>
    </row>
    <row r="39">
      <c r="E39" s="164"/>
      <c r="F39" s="164"/>
      <c r="G39" s="164"/>
    </row>
    <row r="40">
      <c r="E40" s="164"/>
      <c r="F40" s="164"/>
      <c r="G40" s="164"/>
    </row>
    <row r="41">
      <c r="E41" s="164"/>
      <c r="F41" s="164"/>
      <c r="G41" s="164"/>
    </row>
    <row r="43">
      <c r="B43" s="136"/>
      <c r="C43" s="136"/>
      <c r="D43" s="136"/>
      <c r="E43" s="136"/>
      <c r="F43" s="136"/>
      <c r="G43" s="136"/>
      <c r="H43" s="136"/>
      <c r="I43" s="136"/>
    </row>
    <row r="44">
      <c r="B44" s="136"/>
      <c r="C44" s="136"/>
      <c r="D44" s="136"/>
      <c r="E44" s="136"/>
      <c r="F44" s="136"/>
      <c r="G44" s="136"/>
      <c r="H44" s="136"/>
      <c r="I44" s="136"/>
    </row>
    <row r="45">
      <c r="B45" s="136"/>
      <c r="C45" s="136"/>
      <c r="D45" s="136"/>
      <c r="E45" s="136"/>
      <c r="F45" s="136"/>
      <c r="G45" s="136"/>
      <c r="H45" s="136"/>
      <c r="I45" s="136"/>
    </row>
    <row r="46">
      <c r="B46" s="136"/>
      <c r="C46" s="136"/>
      <c r="D46" s="136"/>
      <c r="E46" s="136"/>
      <c r="F46" s="136"/>
      <c r="G46" s="136"/>
      <c r="H46" s="136"/>
      <c r="I46" s="136"/>
    </row>
    <row r="47">
      <c r="B47" s="136"/>
      <c r="C47" s="136"/>
      <c r="D47" s="136"/>
      <c r="E47" s="136"/>
      <c r="F47" s="136"/>
      <c r="G47" s="136"/>
      <c r="H47" s="136"/>
      <c r="I47" s="136"/>
    </row>
    <row r="48">
      <c r="B48" s="136"/>
      <c r="C48" s="136"/>
      <c r="D48" s="136"/>
      <c r="E48" s="136"/>
      <c r="F48" s="136"/>
      <c r="G48" s="136"/>
      <c r="H48" s="136"/>
      <c r="I48" s="136"/>
    </row>
    <row r="49">
      <c r="B49" s="136"/>
      <c r="C49" s="136"/>
      <c r="D49" s="136"/>
      <c r="E49" s="136"/>
      <c r="F49" s="136"/>
      <c r="G49" s="136"/>
      <c r="H49" s="136"/>
      <c r="I49" s="136"/>
      <c r="M49" s="54"/>
    </row>
    <row r="50">
      <c r="B50" s="136"/>
      <c r="C50" s="136"/>
      <c r="D50" s="136"/>
      <c r="E50" s="136"/>
      <c r="F50" s="136"/>
      <c r="G50" s="136"/>
      <c r="H50" s="136"/>
      <c r="I50" s="136"/>
    </row>
    <row r="51">
      <c r="B51" s="136"/>
      <c r="C51" s="136"/>
      <c r="D51" s="136"/>
      <c r="E51" s="136"/>
      <c r="F51" s="136"/>
      <c r="G51" s="136"/>
      <c r="H51" s="136"/>
      <c r="I51" s="136"/>
    </row>
    <row r="52">
      <c r="B52" s="136"/>
      <c r="C52" s="136"/>
      <c r="D52" s="136"/>
      <c r="E52" s="136"/>
      <c r="F52" s="136"/>
      <c r="G52" s="136"/>
      <c r="H52" s="136"/>
      <c r="I52" s="136"/>
    </row>
    <row r="53">
      <c r="B53" s="136"/>
      <c r="C53" s="136"/>
      <c r="D53" s="136"/>
      <c r="E53" s="136"/>
      <c r="F53" s="136"/>
      <c r="G53" s="136"/>
      <c r="H53" s="136"/>
      <c r="I53" s="136"/>
    </row>
    <row r="54">
      <c r="B54" s="136"/>
      <c r="C54" s="136"/>
      <c r="D54" s="136"/>
      <c r="E54" s="136"/>
      <c r="F54" s="136"/>
      <c r="G54" s="136"/>
      <c r="H54" s="136"/>
      <c r="I54" s="136"/>
    </row>
    <row r="55">
      <c r="B55" s="136"/>
      <c r="C55" s="136"/>
      <c r="D55" s="136"/>
      <c r="E55" s="136"/>
      <c r="F55" s="136"/>
      <c r="G55" s="136"/>
      <c r="H55" s="136"/>
      <c r="I55" s="136"/>
    </row>
    <row r="56">
      <c r="B56" s="136"/>
      <c r="C56" s="136"/>
      <c r="D56" s="136"/>
      <c r="E56" s="136"/>
      <c r="F56" s="136"/>
      <c r="G56" s="136"/>
      <c r="H56" s="136"/>
      <c r="I56" s="136"/>
    </row>
    <row r="57">
      <c r="E57" s="164"/>
      <c r="F57" s="164"/>
      <c r="G57" s="164"/>
    </row>
    <row r="58">
      <c r="E58" s="164"/>
      <c r="F58" s="164"/>
      <c r="G58" s="164"/>
    </row>
    <row r="59">
      <c r="E59" s="164"/>
      <c r="F59" s="164"/>
      <c r="G59" s="164"/>
    </row>
    <row r="60">
      <c r="E60" s="164"/>
      <c r="F60" s="164"/>
      <c r="G60" s="164"/>
    </row>
    <row r="61">
      <c r="E61" s="164"/>
      <c r="F61" s="164"/>
      <c r="G61" s="164"/>
    </row>
    <row r="62">
      <c r="E62" s="164"/>
      <c r="F62" s="164"/>
      <c r="G62" s="164"/>
    </row>
    <row r="63">
      <c r="E63" s="164"/>
      <c r="F63" s="164"/>
      <c r="G63" s="164"/>
    </row>
    <row r="64">
      <c r="E64" s="164"/>
      <c r="F64" s="164"/>
      <c r="G64" s="164"/>
    </row>
    <row r="65">
      <c r="E65" s="164"/>
      <c r="F65" s="164"/>
      <c r="G65" s="164"/>
    </row>
    <row r="66">
      <c r="A66" s="182" t="s">
        <v>253</v>
      </c>
      <c r="B66" s="165"/>
      <c r="C66" s="165"/>
      <c r="D66" s="165"/>
      <c r="E66" s="165"/>
      <c r="F66" s="165"/>
      <c r="G66" s="165"/>
      <c r="H66" s="165"/>
      <c r="I66" s="165"/>
      <c r="J66" s="165"/>
      <c r="K66" s="165"/>
      <c r="L66" s="165"/>
      <c r="M66" s="165"/>
      <c r="N66" s="165"/>
      <c r="O66" s="165"/>
      <c r="P66" s="165"/>
      <c r="Q66" s="165"/>
      <c r="R66" s="165"/>
      <c r="S66" s="165"/>
      <c r="T66" s="165"/>
      <c r="U66" s="165"/>
    </row>
    <row r="67">
      <c r="E67" s="164"/>
      <c r="F67" s="164"/>
      <c r="G67" s="164"/>
    </row>
    <row r="68">
      <c r="E68" s="164"/>
      <c r="F68" s="164"/>
      <c r="G68" s="164"/>
    </row>
    <row r="69">
      <c r="E69" s="164"/>
      <c r="F69" s="164"/>
      <c r="G69" s="164"/>
    </row>
    <row r="70">
      <c r="E70" s="164"/>
      <c r="F70" s="164"/>
      <c r="G70" s="164"/>
    </row>
    <row r="71">
      <c r="E71" s="164"/>
      <c r="F71" s="164"/>
      <c r="G71" s="164"/>
    </row>
    <row r="72">
      <c r="E72" s="164"/>
      <c r="F72" s="164"/>
      <c r="G72" s="164"/>
    </row>
    <row r="73">
      <c r="E73" s="164"/>
      <c r="F73" s="164"/>
      <c r="G73" s="164"/>
    </row>
    <row r="74">
      <c r="E74" s="164"/>
      <c r="F74" s="164"/>
      <c r="G74" s="164"/>
    </row>
    <row r="75">
      <c r="E75" s="164"/>
      <c r="F75" s="164"/>
      <c r="G75" s="164"/>
    </row>
    <row r="76">
      <c r="E76" s="164"/>
      <c r="F76" s="164"/>
      <c r="G76" s="164"/>
    </row>
    <row r="77">
      <c r="E77" s="164"/>
      <c r="F77" s="164"/>
      <c r="G77" s="164"/>
    </row>
    <row r="78">
      <c r="E78" s="164"/>
      <c r="F78" s="164"/>
      <c r="G78" s="164"/>
    </row>
    <row r="79">
      <c r="E79" s="164"/>
      <c r="F79" s="162"/>
      <c r="G79" s="164"/>
    </row>
    <row r="80">
      <c r="E80" s="164"/>
      <c r="F80" s="162"/>
      <c r="G80" s="164"/>
    </row>
    <row r="81">
      <c r="E81" s="164"/>
      <c r="F81" s="162"/>
      <c r="G81" s="164"/>
    </row>
    <row r="82">
      <c r="E82" s="164"/>
      <c r="F82" s="162"/>
      <c r="G82" s="164"/>
    </row>
    <row r="83">
      <c r="E83" s="164"/>
      <c r="F83" s="162"/>
      <c r="G83" s="164"/>
    </row>
    <row r="84">
      <c r="E84" s="164"/>
      <c r="F84" s="162"/>
      <c r="G84" s="164"/>
    </row>
    <row r="85">
      <c r="E85" s="164"/>
      <c r="F85" s="162"/>
      <c r="G85" s="164"/>
    </row>
    <row r="86">
      <c r="E86" s="164"/>
      <c r="F86" s="162"/>
      <c r="G86" s="164"/>
    </row>
    <row r="87">
      <c r="A87" s="179" t="s">
        <v>254</v>
      </c>
      <c r="B87" s="180"/>
      <c r="C87" s="180"/>
      <c r="D87" s="180"/>
      <c r="E87" s="180"/>
      <c r="F87" s="180"/>
      <c r="G87" s="180"/>
      <c r="H87" s="180"/>
      <c r="I87" s="180"/>
      <c r="J87" s="180"/>
      <c r="K87" s="180"/>
      <c r="L87" s="180"/>
      <c r="M87" s="180"/>
      <c r="N87" s="180"/>
      <c r="O87" s="180"/>
      <c r="P87" s="180"/>
      <c r="Q87" s="180"/>
      <c r="R87" s="180"/>
      <c r="S87" s="180"/>
      <c r="T87" s="180"/>
      <c r="U87" s="180"/>
    </row>
    <row r="88">
      <c r="E88" s="164"/>
      <c r="F88" s="162"/>
      <c r="G88" s="164"/>
    </row>
    <row r="89">
      <c r="E89" s="164"/>
      <c r="F89" s="162"/>
      <c r="G89" s="164"/>
    </row>
    <row r="90">
      <c r="E90" s="164"/>
      <c r="F90" s="162"/>
      <c r="G90" s="164"/>
    </row>
    <row r="91">
      <c r="E91" s="164"/>
      <c r="F91" s="162"/>
      <c r="G91" s="164"/>
    </row>
    <row r="92">
      <c r="E92" s="164"/>
      <c r="F92" s="162"/>
      <c r="G92" s="164"/>
    </row>
    <row r="93">
      <c r="E93" s="164"/>
      <c r="F93" s="162"/>
      <c r="G93" s="164"/>
    </row>
    <row r="94">
      <c r="E94" s="164"/>
      <c r="F94" s="162"/>
      <c r="G94" s="164"/>
    </row>
    <row r="95">
      <c r="E95" s="164"/>
      <c r="F95" s="162"/>
      <c r="G95" s="164"/>
    </row>
    <row r="96">
      <c r="E96" s="164"/>
      <c r="F96" s="162"/>
      <c r="G96" s="164"/>
    </row>
    <row r="97">
      <c r="E97" s="164"/>
      <c r="F97" s="162"/>
      <c r="G97" s="164"/>
    </row>
    <row r="98">
      <c r="E98" s="164"/>
      <c r="F98" s="162"/>
      <c r="G98" s="164"/>
    </row>
    <row r="99">
      <c r="E99" s="164"/>
      <c r="F99" s="162"/>
      <c r="G99" s="164"/>
    </row>
    <row r="100">
      <c r="E100" s="164"/>
      <c r="F100" s="162"/>
      <c r="G100" s="164"/>
    </row>
    <row r="101">
      <c r="E101" s="164"/>
      <c r="F101" s="162"/>
      <c r="G101" s="164"/>
    </row>
    <row r="102">
      <c r="E102" s="164"/>
      <c r="F102" s="162"/>
      <c r="G102" s="164"/>
    </row>
    <row r="103">
      <c r="E103" s="164"/>
      <c r="F103" s="162"/>
      <c r="G103" s="164"/>
    </row>
    <row r="104">
      <c r="E104" s="164"/>
      <c r="F104" s="162"/>
      <c r="G104" s="164"/>
    </row>
    <row r="105">
      <c r="E105" s="164"/>
      <c r="F105" s="162"/>
      <c r="G105" s="164"/>
    </row>
    <row r="106">
      <c r="E106" s="164"/>
      <c r="F106" s="162"/>
      <c r="G106" s="164"/>
    </row>
    <row r="107">
      <c r="E107" s="164"/>
      <c r="F107" s="162"/>
      <c r="G107" s="164"/>
    </row>
    <row r="108">
      <c r="E108" s="164"/>
      <c r="F108" s="162"/>
      <c r="G108" s="164"/>
    </row>
    <row r="109">
      <c r="E109" s="164"/>
      <c r="F109" s="162"/>
      <c r="G109" s="164"/>
    </row>
    <row r="110">
      <c r="E110" s="164"/>
      <c r="F110" s="162"/>
      <c r="G110" s="164"/>
    </row>
    <row r="111">
      <c r="E111" s="164"/>
      <c r="F111" s="162"/>
      <c r="G111" s="164"/>
    </row>
    <row r="112">
      <c r="E112" s="164"/>
      <c r="F112" s="162"/>
      <c r="G112" s="164"/>
    </row>
    <row r="113">
      <c r="E113" s="164"/>
      <c r="F113" s="162"/>
      <c r="G113" s="164"/>
    </row>
    <row r="114">
      <c r="E114" s="164"/>
      <c r="F114" s="162"/>
      <c r="G114" s="164"/>
    </row>
    <row r="115">
      <c r="E115" s="164"/>
      <c r="F115" s="162"/>
      <c r="G115" s="164"/>
    </row>
    <row r="116">
      <c r="E116" s="164"/>
      <c r="F116" s="162"/>
      <c r="G116" s="164"/>
    </row>
    <row r="117">
      <c r="E117" s="164"/>
      <c r="F117" s="162"/>
      <c r="G117" s="164"/>
    </row>
    <row r="118">
      <c r="E118" s="164"/>
      <c r="F118" s="162"/>
      <c r="G118" s="164"/>
    </row>
    <row r="119">
      <c r="E119" s="164"/>
      <c r="F119" s="162"/>
      <c r="G119" s="164"/>
    </row>
    <row r="120">
      <c r="E120" s="164"/>
      <c r="F120" s="162"/>
      <c r="G120" s="164"/>
    </row>
    <row r="121">
      <c r="E121" s="164"/>
      <c r="F121" s="162"/>
      <c r="G121" s="164"/>
    </row>
    <row r="122">
      <c r="E122" s="164"/>
      <c r="F122" s="162"/>
      <c r="G122" s="164"/>
    </row>
    <row r="123">
      <c r="E123" s="164"/>
      <c r="F123" s="162"/>
      <c r="G123" s="164"/>
    </row>
    <row r="124">
      <c r="E124" s="164"/>
      <c r="F124" s="162"/>
      <c r="G124" s="164"/>
    </row>
    <row r="125">
      <c r="A125" s="183"/>
      <c r="B125" s="168"/>
      <c r="C125" s="168"/>
      <c r="D125" s="168"/>
      <c r="E125" s="168"/>
      <c r="F125" s="168"/>
      <c r="G125" s="168"/>
      <c r="H125" s="168"/>
      <c r="I125" s="168"/>
      <c r="J125" s="168"/>
      <c r="K125" s="168"/>
      <c r="L125" s="168"/>
      <c r="M125" s="168"/>
      <c r="N125" s="168"/>
      <c r="O125" s="168"/>
      <c r="P125" s="168"/>
      <c r="Q125" s="168"/>
      <c r="R125" s="168"/>
      <c r="S125" s="168"/>
      <c r="T125" s="168"/>
      <c r="U125" s="168"/>
    </row>
    <row r="126">
      <c r="E126" s="164"/>
      <c r="F126" s="162"/>
      <c r="G126" s="164"/>
    </row>
    <row r="127">
      <c r="E127" s="164"/>
      <c r="F127" s="164"/>
      <c r="G127" s="164"/>
    </row>
    <row r="128">
      <c r="E128" s="164"/>
      <c r="F128" s="164"/>
      <c r="G128" s="164"/>
    </row>
    <row r="129">
      <c r="B129" s="163"/>
      <c r="C129" s="164"/>
      <c r="D129" s="164"/>
      <c r="E129" s="164"/>
      <c r="F129" s="164"/>
      <c r="G129" s="164"/>
    </row>
    <row r="130">
      <c r="D130" s="164"/>
      <c r="E130" s="164"/>
      <c r="F130" s="164"/>
      <c r="G130" s="164"/>
    </row>
    <row r="131">
      <c r="D131" s="184"/>
      <c r="E131" s="164"/>
      <c r="F131" s="164"/>
      <c r="G131" s="164"/>
    </row>
    <row r="132">
      <c r="B132" s="164"/>
      <c r="C132" s="164"/>
      <c r="D132" s="185"/>
      <c r="E132" s="164"/>
      <c r="F132" s="164"/>
      <c r="G132" s="164"/>
    </row>
    <row r="133">
      <c r="E133" s="164"/>
      <c r="F133" s="164"/>
      <c r="G133" s="164"/>
    </row>
    <row r="134">
      <c r="B134" s="164"/>
      <c r="C134" s="164"/>
      <c r="D134" s="164"/>
      <c r="E134" s="164"/>
      <c r="F134" s="164"/>
      <c r="G134" s="164"/>
    </row>
    <row r="135">
      <c r="D135" s="164"/>
      <c r="E135" s="164"/>
      <c r="F135" s="164"/>
      <c r="G135" s="164"/>
    </row>
    <row r="136">
      <c r="B136" s="186"/>
    </row>
    <row r="137">
      <c r="E137" s="59"/>
    </row>
    <row r="139">
      <c r="B139" s="45"/>
    </row>
    <row r="179">
      <c r="A179" s="187" t="s">
        <v>247</v>
      </c>
      <c r="B179" s="73"/>
      <c r="C179" s="73"/>
      <c r="D179" s="73"/>
      <c r="E179" s="73"/>
      <c r="F179" s="73"/>
      <c r="G179" s="73"/>
      <c r="H179" s="73"/>
      <c r="I179" s="73"/>
      <c r="J179" s="73"/>
      <c r="K179" s="73"/>
      <c r="L179" s="73"/>
    </row>
    <row r="180">
      <c r="A180" s="73"/>
      <c r="B180" s="73"/>
      <c r="C180" s="73"/>
      <c r="D180" s="73"/>
      <c r="E180" s="73"/>
      <c r="F180" s="73"/>
      <c r="G180" s="73"/>
      <c r="H180" s="73"/>
      <c r="I180" s="73"/>
      <c r="J180" s="73"/>
      <c r="K180" s="73"/>
      <c r="L180" s="73"/>
    </row>
    <row r="183">
      <c r="E183" s="143"/>
      <c r="F183" s="143"/>
      <c r="G183" s="143"/>
      <c r="H183" s="143"/>
    </row>
    <row r="184">
      <c r="E184" s="143"/>
      <c r="F184" s="143"/>
      <c r="G184" s="143"/>
      <c r="H184" s="143"/>
    </row>
    <row r="185">
      <c r="E185" s="143"/>
      <c r="F185" s="143"/>
      <c r="G185" s="143"/>
      <c r="H185" s="143"/>
    </row>
    <row r="186">
      <c r="E186" s="143"/>
      <c r="F186" s="143"/>
      <c r="G186" s="143"/>
      <c r="H186" s="143"/>
    </row>
    <row r="187">
      <c r="E187" s="143"/>
      <c r="F187" s="143"/>
      <c r="G187" s="143"/>
      <c r="H187" s="143"/>
    </row>
    <row r="188">
      <c r="E188" s="143"/>
      <c r="F188" s="143"/>
      <c r="G188" s="143"/>
      <c r="H188" s="143"/>
    </row>
    <row r="189">
      <c r="E189" s="143"/>
      <c r="F189" s="143"/>
      <c r="G189" s="143"/>
      <c r="H189" s="143"/>
    </row>
    <row r="190">
      <c r="E190" s="143"/>
      <c r="F190" s="143"/>
      <c r="G190" s="143"/>
      <c r="H190" s="143"/>
    </row>
    <row r="191">
      <c r="E191" s="143"/>
      <c r="F191" s="143"/>
      <c r="G191" s="143"/>
      <c r="H191" s="143"/>
    </row>
    <row r="247">
      <c r="A247" s="17" t="s">
        <v>241</v>
      </c>
      <c r="B247" s="90"/>
      <c r="C247" s="90"/>
      <c r="D247" s="90"/>
      <c r="E247" s="90"/>
      <c r="F247" s="90"/>
      <c r="G247" s="90"/>
      <c r="H247" s="90"/>
      <c r="I247" s="90"/>
      <c r="J247" s="90"/>
      <c r="K247" s="90"/>
      <c r="L247" s="90"/>
      <c r="M247" s="90"/>
      <c r="N247" s="90"/>
      <c r="O247" s="90"/>
      <c r="P247" s="90"/>
      <c r="Q247" s="90"/>
      <c r="R247" s="90"/>
      <c r="S247" s="90"/>
      <c r="T247" s="90"/>
    </row>
    <row r="248">
      <c r="A248" s="90"/>
      <c r="B248" s="90"/>
      <c r="C248" s="90"/>
      <c r="D248" s="90"/>
      <c r="E248" s="90"/>
      <c r="F248" s="90"/>
      <c r="G248" s="90"/>
      <c r="H248" s="90"/>
      <c r="I248" s="90"/>
      <c r="J248" s="90"/>
      <c r="K248" s="90"/>
      <c r="L248" s="90"/>
      <c r="M248" s="90"/>
      <c r="N248" s="90"/>
      <c r="O248" s="90"/>
      <c r="P248" s="90"/>
      <c r="Q248" s="90"/>
      <c r="R248" s="90"/>
      <c r="S248" s="90"/>
      <c r="T248" s="90"/>
    </row>
    <row r="255">
      <c r="G255" s="17" t="s">
        <v>185</v>
      </c>
      <c r="H255" s="17">
        <v>22.5</v>
      </c>
    </row>
    <row r="256">
      <c r="G256" s="17" t="s">
        <v>187</v>
      </c>
      <c r="H256" s="17">
        <v>15.5</v>
      </c>
    </row>
    <row r="257">
      <c r="G257" s="17" t="s">
        <v>189</v>
      </c>
      <c r="H257" s="90">
        <v>31.11111111111111</v>
      </c>
    </row>
    <row r="258">
      <c r="E258" s="143"/>
      <c r="F258" s="143"/>
    </row>
    <row r="261">
      <c r="A261" s="136"/>
      <c r="B261" s="136"/>
      <c r="C261" s="136"/>
      <c r="D261" s="136"/>
      <c r="E261" s="136"/>
      <c r="F261" s="136"/>
      <c r="G261" s="136"/>
      <c r="H261" s="136"/>
    </row>
    <row r="262">
      <c r="A262" s="136"/>
      <c r="B262" s="136"/>
      <c r="C262" s="136"/>
      <c r="D262" s="136"/>
      <c r="E262" s="136"/>
      <c r="F262" s="136"/>
      <c r="G262" s="136"/>
      <c r="H262" s="136"/>
    </row>
    <row r="263">
      <c r="A263" s="136"/>
      <c r="B263" s="136"/>
      <c r="C263" s="136"/>
      <c r="D263" s="136"/>
      <c r="E263" s="136"/>
      <c r="F263" s="136"/>
      <c r="G263" s="136"/>
      <c r="H263" s="136"/>
    </row>
    <row r="264">
      <c r="A264" s="136"/>
      <c r="B264" s="136"/>
      <c r="C264" s="136"/>
      <c r="D264" s="136"/>
      <c r="E264" s="136"/>
      <c r="F264" s="136"/>
      <c r="G264" s="136"/>
      <c r="H264" s="136"/>
    </row>
    <row r="265">
      <c r="A265" s="136"/>
      <c r="B265" s="136"/>
      <c r="C265" s="136"/>
      <c r="D265" s="136"/>
      <c r="E265" s="136"/>
      <c r="F265" s="136"/>
      <c r="G265" s="136"/>
      <c r="H265" s="136"/>
    </row>
    <row r="266">
      <c r="A266" s="136"/>
      <c r="B266" s="136"/>
      <c r="C266" s="136"/>
      <c r="D266" s="136"/>
      <c r="E266" s="136"/>
      <c r="F266" s="136"/>
      <c r="G266" s="136"/>
      <c r="H266" s="136"/>
    </row>
    <row r="267">
      <c r="A267" s="136"/>
      <c r="B267" s="136"/>
      <c r="C267" s="136"/>
      <c r="D267" s="136"/>
      <c r="E267" s="136"/>
      <c r="F267" s="136"/>
      <c r="G267" s="136"/>
      <c r="H267" s="136"/>
    </row>
    <row r="268">
      <c r="A268" s="136"/>
      <c r="B268" s="136"/>
      <c r="C268" s="136"/>
      <c r="D268" s="136"/>
      <c r="E268" s="136"/>
      <c r="F268" s="136"/>
      <c r="G268" s="136"/>
      <c r="H268" s="136"/>
    </row>
    <row r="269">
      <c r="A269" s="136"/>
      <c r="B269" s="136"/>
      <c r="C269" s="136"/>
      <c r="D269" s="136"/>
      <c r="E269" s="136"/>
      <c r="F269" s="136"/>
      <c r="G269" s="136"/>
      <c r="H269" s="136"/>
    </row>
    <row r="270">
      <c r="A270" s="136"/>
      <c r="B270" s="136"/>
      <c r="C270" s="136"/>
      <c r="D270" s="136"/>
      <c r="E270" s="136"/>
      <c r="F270" s="136"/>
      <c r="G270" s="136"/>
      <c r="H270" s="136"/>
    </row>
    <row r="271">
      <c r="A271" s="136"/>
      <c r="B271" s="136"/>
      <c r="C271" s="136"/>
      <c r="D271" s="136"/>
      <c r="E271" s="136"/>
      <c r="F271" s="136"/>
      <c r="G271" s="136"/>
      <c r="H271" s="136"/>
    </row>
    <row r="272">
      <c r="A272" s="136"/>
      <c r="B272" s="136"/>
      <c r="C272" s="136"/>
      <c r="D272" s="136"/>
      <c r="E272" s="136"/>
      <c r="F272" s="136"/>
      <c r="G272" s="136"/>
      <c r="H272" s="136"/>
    </row>
    <row r="273">
      <c r="A273" s="136"/>
      <c r="B273" s="136"/>
      <c r="C273" s="136"/>
      <c r="D273" s="136"/>
      <c r="E273" s="136"/>
      <c r="F273" s="136"/>
      <c r="G273" s="136"/>
      <c r="H273" s="136"/>
    </row>
    <row r="274">
      <c r="A274" s="136"/>
      <c r="B274" s="136"/>
      <c r="C274" s="136"/>
      <c r="D274" s="136"/>
      <c r="E274" s="136"/>
      <c r="F274" s="136"/>
      <c r="G274" s="136"/>
      <c r="H274" s="136"/>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38"/>
    <col customWidth="1" min="2" max="2" width="16.13"/>
    <col customWidth="1" min="3" max="3" width="13.88"/>
    <col customWidth="1" min="5" max="6" width="18.25"/>
    <col customWidth="1" min="7" max="7" width="3.5"/>
    <col customWidth="1" min="18" max="18" width="9.75"/>
  </cols>
  <sheetData>
    <row r="1">
      <c r="A1" s="188" t="s">
        <v>255</v>
      </c>
    </row>
    <row r="3">
      <c r="A3" s="189" t="s">
        <v>256</v>
      </c>
    </row>
    <row r="4">
      <c r="A4" s="190" t="s">
        <v>257</v>
      </c>
      <c r="B4" s="191" t="s">
        <v>258</v>
      </c>
    </row>
    <row r="6">
      <c r="A6" s="192" t="s">
        <v>259</v>
      </c>
      <c r="B6" s="193"/>
      <c r="C6" s="194" t="s">
        <v>42</v>
      </c>
      <c r="D6" s="195">
        <v>261.0</v>
      </c>
      <c r="E6" s="196"/>
      <c r="F6" s="192" t="s">
        <v>260</v>
      </c>
      <c r="G6" s="18"/>
      <c r="H6" s="197"/>
      <c r="I6" s="197"/>
      <c r="J6" s="197"/>
      <c r="K6" s="197"/>
      <c r="L6" s="197"/>
      <c r="M6" s="197"/>
      <c r="N6" s="197"/>
      <c r="O6" s="197"/>
      <c r="P6" s="197"/>
      <c r="Q6" s="197"/>
      <c r="R6" s="197"/>
    </row>
    <row r="7">
      <c r="A7" s="197"/>
      <c r="B7" s="193"/>
      <c r="C7" s="194" t="s">
        <v>261</v>
      </c>
      <c r="D7" s="195">
        <v>14.865030674846626</v>
      </c>
      <c r="H7" s="197"/>
      <c r="I7" s="197"/>
      <c r="J7" s="197"/>
      <c r="K7" s="197"/>
      <c r="L7" s="197"/>
      <c r="M7" s="197"/>
      <c r="N7" s="197"/>
      <c r="O7" s="197"/>
      <c r="P7" s="197"/>
      <c r="Q7" s="197"/>
      <c r="R7" s="197"/>
    </row>
    <row r="8">
      <c r="A8" s="197"/>
      <c r="B8" s="193"/>
      <c r="C8" s="194" t="s">
        <v>43</v>
      </c>
      <c r="D8" s="195">
        <v>7.0</v>
      </c>
      <c r="H8" s="197"/>
      <c r="I8" s="197"/>
      <c r="J8" s="197"/>
      <c r="K8" s="197"/>
      <c r="L8" s="197"/>
      <c r="M8" s="197"/>
      <c r="N8" s="197"/>
      <c r="O8" s="197"/>
      <c r="P8" s="197"/>
      <c r="Q8" s="197"/>
      <c r="R8" s="197"/>
    </row>
    <row r="9">
      <c r="A9" s="197"/>
      <c r="B9" s="193"/>
      <c r="C9" s="194" t="s">
        <v>45</v>
      </c>
      <c r="D9" s="195">
        <v>35.0</v>
      </c>
      <c r="H9" s="197"/>
      <c r="I9" s="197"/>
      <c r="J9" s="197"/>
      <c r="K9" s="197"/>
      <c r="L9" s="197"/>
      <c r="M9" s="197"/>
      <c r="N9" s="197"/>
      <c r="O9" s="197"/>
      <c r="P9" s="197"/>
      <c r="Q9" s="197"/>
      <c r="R9" s="197"/>
    </row>
    <row r="10">
      <c r="A10" s="197"/>
      <c r="B10" s="193"/>
      <c r="C10" s="194" t="s">
        <v>262</v>
      </c>
      <c r="D10" s="195">
        <v>31.0</v>
      </c>
      <c r="H10" s="197"/>
      <c r="I10" s="197"/>
      <c r="J10" s="197"/>
      <c r="K10" s="197"/>
      <c r="L10" s="197"/>
      <c r="M10" s="197"/>
      <c r="N10" s="197"/>
      <c r="O10" s="197"/>
      <c r="P10" s="197"/>
      <c r="Q10" s="197"/>
      <c r="R10" s="197"/>
    </row>
    <row r="11">
      <c r="A11" s="197"/>
      <c r="B11" s="193"/>
      <c r="C11" s="194" t="s">
        <v>263</v>
      </c>
      <c r="D11" s="195">
        <v>0.5086705202312138</v>
      </c>
      <c r="H11" s="197"/>
      <c r="I11" s="197"/>
      <c r="J11" s="197"/>
      <c r="K11" s="197"/>
      <c r="L11" s="197"/>
      <c r="M11" s="197"/>
      <c r="N11" s="197"/>
      <c r="O11" s="197"/>
      <c r="P11" s="197"/>
      <c r="Q11" s="197"/>
      <c r="R11" s="197"/>
    </row>
    <row r="12">
      <c r="A12" s="197"/>
      <c r="B12" s="193"/>
      <c r="C12" s="194" t="s">
        <v>264</v>
      </c>
      <c r="D12" s="195">
        <v>88.0</v>
      </c>
      <c r="H12" s="197"/>
      <c r="I12" s="197"/>
      <c r="J12" s="197"/>
      <c r="K12" s="197"/>
      <c r="L12" s="197"/>
      <c r="M12" s="197"/>
      <c r="N12" s="197"/>
      <c r="O12" s="197"/>
      <c r="P12" s="197"/>
      <c r="Q12" s="197"/>
      <c r="R12" s="197"/>
    </row>
    <row r="13">
      <c r="A13" s="197"/>
      <c r="B13" s="193"/>
      <c r="C13" s="194" t="s">
        <v>265</v>
      </c>
      <c r="D13" s="195">
        <f>261-88</f>
        <v>173</v>
      </c>
      <c r="H13" s="197"/>
      <c r="I13" s="197"/>
      <c r="J13" s="197"/>
      <c r="K13" s="197"/>
      <c r="L13" s="197"/>
      <c r="M13" s="197"/>
      <c r="N13" s="197"/>
      <c r="O13" s="197"/>
      <c r="P13" s="197"/>
      <c r="Q13" s="197"/>
      <c r="R13" s="197"/>
    </row>
    <row r="14">
      <c r="A14" s="197"/>
      <c r="B14" s="193"/>
      <c r="C14" s="194" t="s">
        <v>266</v>
      </c>
      <c r="D14" s="195">
        <v>36.39846743295019</v>
      </c>
      <c r="H14" s="197"/>
      <c r="I14" s="197"/>
      <c r="J14" s="197"/>
      <c r="K14" s="197"/>
      <c r="L14" s="197"/>
      <c r="M14" s="197"/>
      <c r="N14" s="197"/>
      <c r="O14" s="197"/>
      <c r="P14" s="197"/>
      <c r="Q14" s="197"/>
      <c r="R14" s="197"/>
    </row>
    <row r="15">
      <c r="A15" s="197"/>
      <c r="B15" s="193"/>
      <c r="C15" s="194" t="s">
        <v>267</v>
      </c>
      <c r="D15" s="195">
        <v>10.344827586206897</v>
      </c>
      <c r="H15" s="197"/>
      <c r="I15" s="197"/>
      <c r="J15" s="197"/>
      <c r="K15" s="197"/>
      <c r="L15" s="197"/>
      <c r="M15" s="197"/>
      <c r="N15" s="197"/>
      <c r="O15" s="197"/>
      <c r="P15" s="197"/>
      <c r="Q15" s="197"/>
      <c r="R15" s="197"/>
    </row>
    <row r="16">
      <c r="A16" s="197"/>
      <c r="B16" s="193"/>
      <c r="C16" s="194" t="s">
        <v>268</v>
      </c>
      <c r="D16" s="198">
        <v>15.0</v>
      </c>
      <c r="H16" s="197"/>
      <c r="I16" s="197"/>
      <c r="J16" s="197"/>
      <c r="K16" s="197"/>
      <c r="L16" s="197"/>
      <c r="M16" s="197"/>
      <c r="N16" s="197"/>
      <c r="O16" s="197"/>
      <c r="P16" s="197"/>
      <c r="Q16" s="197"/>
      <c r="R16" s="197"/>
    </row>
    <row r="17">
      <c r="A17" s="197"/>
      <c r="B17" s="193"/>
      <c r="C17" s="194" t="s">
        <v>269</v>
      </c>
      <c r="D17" s="195">
        <f>(15/261)*100</f>
        <v>5.747126437</v>
      </c>
      <c r="H17" s="197"/>
      <c r="I17" s="197"/>
      <c r="J17" s="197"/>
      <c r="K17" s="197"/>
      <c r="L17" s="197"/>
      <c r="M17" s="197"/>
      <c r="N17" s="197"/>
      <c r="O17" s="197"/>
      <c r="P17" s="197"/>
      <c r="Q17" s="197"/>
      <c r="R17" s="197"/>
    </row>
    <row r="18">
      <c r="H18" s="197"/>
      <c r="I18" s="197"/>
      <c r="J18" s="197"/>
      <c r="K18" s="197"/>
      <c r="L18" s="197"/>
      <c r="M18" s="197"/>
      <c r="N18" s="197"/>
      <c r="O18" s="197"/>
      <c r="P18" s="197"/>
      <c r="Q18" s="197"/>
      <c r="R18" s="197"/>
    </row>
    <row r="19">
      <c r="H19" s="197"/>
      <c r="I19" s="197"/>
      <c r="J19" s="197"/>
      <c r="K19" s="197"/>
      <c r="L19" s="197"/>
      <c r="M19" s="197"/>
      <c r="N19" s="197"/>
      <c r="O19" s="197"/>
      <c r="P19" s="197"/>
      <c r="Q19" s="197"/>
      <c r="R19" s="197"/>
    </row>
    <row r="20">
      <c r="H20" s="197"/>
      <c r="I20" s="197"/>
      <c r="J20" s="197"/>
      <c r="K20" s="197"/>
      <c r="L20" s="197"/>
      <c r="M20" s="197"/>
      <c r="N20" s="197"/>
      <c r="O20" s="197"/>
      <c r="P20" s="197"/>
      <c r="Q20" s="197"/>
      <c r="R20" s="197"/>
    </row>
    <row r="21">
      <c r="H21" s="197"/>
      <c r="I21" s="197"/>
      <c r="J21" s="197"/>
      <c r="K21" s="197"/>
      <c r="L21" s="197"/>
      <c r="M21" s="197"/>
      <c r="N21" s="197"/>
      <c r="O21" s="197"/>
      <c r="P21" s="197"/>
      <c r="Q21" s="197"/>
      <c r="R21" s="197"/>
    </row>
    <row r="22">
      <c r="H22" s="197"/>
      <c r="I22" s="197"/>
      <c r="J22" s="197"/>
      <c r="K22" s="197"/>
      <c r="L22" s="197"/>
      <c r="M22" s="197"/>
      <c r="N22" s="197"/>
      <c r="O22" s="197"/>
      <c r="P22" s="197"/>
      <c r="Q22" s="197"/>
      <c r="R22" s="197"/>
    </row>
    <row r="23">
      <c r="H23" s="197"/>
      <c r="I23" s="197"/>
      <c r="J23" s="197"/>
      <c r="K23" s="197"/>
      <c r="L23" s="197"/>
      <c r="M23" s="197"/>
      <c r="N23" s="197"/>
      <c r="O23" s="197"/>
      <c r="P23" s="197"/>
      <c r="Q23" s="197"/>
      <c r="R23" s="197"/>
    </row>
    <row r="24">
      <c r="H24" s="197"/>
      <c r="I24" s="197"/>
      <c r="J24" s="197"/>
      <c r="K24" s="197"/>
      <c r="L24" s="197"/>
      <c r="M24" s="197"/>
      <c r="N24" s="197"/>
      <c r="O24" s="197"/>
      <c r="P24" s="197"/>
      <c r="Q24" s="197"/>
      <c r="R24" s="197"/>
    </row>
    <row r="25">
      <c r="H25" s="197"/>
      <c r="I25" s="197"/>
      <c r="J25" s="197"/>
      <c r="K25" s="197"/>
      <c r="L25" s="197"/>
      <c r="M25" s="197"/>
      <c r="N25" s="197"/>
      <c r="O25" s="197"/>
      <c r="P25" s="197"/>
      <c r="Q25" s="197"/>
      <c r="R25" s="197"/>
    </row>
    <row r="26">
      <c r="H26" s="197"/>
      <c r="I26" s="197"/>
      <c r="J26" s="197"/>
      <c r="K26" s="197"/>
      <c r="L26" s="197"/>
      <c r="M26" s="197"/>
      <c r="N26" s="197"/>
      <c r="O26" s="197"/>
      <c r="P26" s="197"/>
      <c r="Q26" s="197"/>
      <c r="R26" s="197"/>
    </row>
    <row r="27">
      <c r="H27" s="197"/>
      <c r="I27" s="197"/>
      <c r="J27" s="197"/>
      <c r="K27" s="197"/>
      <c r="L27" s="197"/>
      <c r="M27" s="197"/>
      <c r="N27" s="197"/>
      <c r="O27" s="197"/>
      <c r="P27" s="197"/>
      <c r="Q27" s="197"/>
      <c r="R27" s="197"/>
    </row>
    <row r="30">
      <c r="A30" s="192" t="s">
        <v>270</v>
      </c>
      <c r="B30" s="18"/>
      <c r="C30" s="197"/>
      <c r="D30" s="197"/>
      <c r="E30" s="197"/>
      <c r="F30" s="197"/>
      <c r="G30" s="197"/>
      <c r="I30" s="192" t="s">
        <v>271</v>
      </c>
      <c r="L30" s="197"/>
      <c r="M30" s="197"/>
      <c r="N30" s="197"/>
      <c r="O30" s="197"/>
      <c r="P30" s="197"/>
      <c r="Q30" s="197"/>
      <c r="R30" s="197"/>
    </row>
    <row r="31">
      <c r="A31" s="197"/>
      <c r="B31" s="199" t="s">
        <v>272</v>
      </c>
      <c r="G31" s="197"/>
      <c r="I31" s="197"/>
      <c r="J31" s="197"/>
      <c r="K31" s="199" t="s">
        <v>273</v>
      </c>
      <c r="R31" s="197"/>
    </row>
    <row r="32">
      <c r="A32" s="197"/>
      <c r="G32" s="197"/>
      <c r="I32" s="197"/>
      <c r="J32" s="197"/>
      <c r="R32" s="197"/>
    </row>
    <row r="33">
      <c r="A33" s="197"/>
      <c r="G33" s="197"/>
      <c r="I33" s="197"/>
      <c r="J33" s="197"/>
      <c r="R33" s="197"/>
    </row>
    <row r="34">
      <c r="A34" s="197"/>
      <c r="B34" s="200" t="s">
        <v>274</v>
      </c>
      <c r="G34" s="197"/>
      <c r="I34" s="197"/>
      <c r="J34" s="197"/>
      <c r="R34" s="197"/>
    </row>
    <row r="35">
      <c r="A35" s="197"/>
      <c r="G35" s="197"/>
      <c r="I35" s="197"/>
      <c r="J35" s="197"/>
      <c r="K35" s="200" t="s">
        <v>275</v>
      </c>
      <c r="R35" s="197"/>
    </row>
    <row r="36">
      <c r="A36" s="197"/>
      <c r="G36" s="197"/>
      <c r="I36" s="197"/>
      <c r="J36" s="197"/>
      <c r="R36" s="197"/>
    </row>
    <row r="37">
      <c r="A37" s="197"/>
      <c r="B37" s="201" t="s">
        <v>276</v>
      </c>
      <c r="G37" s="197"/>
      <c r="I37" s="197"/>
      <c r="J37" s="197"/>
      <c r="R37" s="197"/>
    </row>
    <row r="38">
      <c r="A38" s="197"/>
      <c r="G38" s="197"/>
      <c r="I38" s="197"/>
      <c r="J38" s="197"/>
      <c r="R38" s="197"/>
    </row>
    <row r="39">
      <c r="A39" s="197"/>
      <c r="G39" s="197"/>
      <c r="I39" s="197"/>
      <c r="J39" s="197"/>
      <c r="K39" s="202" t="s">
        <v>277</v>
      </c>
      <c r="R39" s="197"/>
    </row>
    <row r="40">
      <c r="A40" s="197"/>
      <c r="B40" s="200" t="s">
        <v>278</v>
      </c>
      <c r="G40" s="197"/>
      <c r="I40" s="197"/>
      <c r="J40" s="197"/>
      <c r="R40" s="197"/>
    </row>
    <row r="41">
      <c r="A41" s="197"/>
      <c r="G41" s="197"/>
      <c r="I41" s="197"/>
      <c r="J41" s="197"/>
      <c r="R41" s="197"/>
    </row>
    <row r="42">
      <c r="A42" s="197"/>
      <c r="G42" s="197"/>
      <c r="I42" s="197"/>
      <c r="J42" s="197"/>
      <c r="R42" s="197"/>
    </row>
    <row r="43">
      <c r="A43" s="197"/>
      <c r="B43" s="201" t="s">
        <v>279</v>
      </c>
      <c r="G43" s="197"/>
      <c r="I43" s="197"/>
      <c r="J43" s="197"/>
      <c r="K43" s="200" t="s">
        <v>280</v>
      </c>
      <c r="R43" s="197"/>
    </row>
    <row r="44">
      <c r="A44" s="197"/>
      <c r="G44" s="197"/>
      <c r="I44" s="197"/>
      <c r="J44" s="197"/>
      <c r="R44" s="197"/>
    </row>
    <row r="45">
      <c r="A45" s="197"/>
      <c r="G45" s="197"/>
      <c r="I45" s="197"/>
      <c r="J45" s="197"/>
      <c r="R45" s="197"/>
    </row>
    <row r="46">
      <c r="A46" s="197"/>
      <c r="B46" s="203" t="s">
        <v>281</v>
      </c>
      <c r="G46" s="197"/>
      <c r="I46" s="197"/>
      <c r="J46" s="197"/>
      <c r="R46" s="197"/>
    </row>
    <row r="47">
      <c r="A47" s="197"/>
      <c r="G47" s="197"/>
      <c r="I47" s="197"/>
      <c r="J47" s="197"/>
      <c r="K47" s="199" t="s">
        <v>282</v>
      </c>
      <c r="R47" s="197"/>
    </row>
    <row r="48">
      <c r="A48" s="197"/>
      <c r="G48" s="197"/>
      <c r="I48" s="197"/>
      <c r="J48" s="197"/>
      <c r="R48" s="197"/>
    </row>
    <row r="49">
      <c r="A49" s="197"/>
      <c r="B49" s="199" t="s">
        <v>283</v>
      </c>
      <c r="G49" s="197"/>
      <c r="I49" s="197"/>
      <c r="J49" s="197"/>
      <c r="R49" s="197"/>
    </row>
    <row r="50">
      <c r="A50" s="197"/>
      <c r="G50" s="197"/>
      <c r="I50" s="197"/>
      <c r="J50" s="197"/>
      <c r="R50" s="197"/>
    </row>
    <row r="51">
      <c r="A51" s="197"/>
      <c r="G51" s="197"/>
      <c r="I51" s="197"/>
      <c r="J51" s="197"/>
      <c r="R51" s="197"/>
    </row>
    <row r="52">
      <c r="A52" s="197"/>
      <c r="B52" s="204" t="s">
        <v>284</v>
      </c>
      <c r="G52" s="197"/>
      <c r="I52" s="197"/>
      <c r="J52" s="197"/>
      <c r="R52" s="197"/>
    </row>
    <row r="53">
      <c r="A53" s="197"/>
      <c r="G53" s="197"/>
      <c r="I53" s="197"/>
      <c r="J53" s="197"/>
      <c r="K53" s="197"/>
      <c r="L53" s="197"/>
      <c r="M53" s="197"/>
      <c r="N53" s="197"/>
      <c r="O53" s="197"/>
      <c r="P53" s="197"/>
      <c r="Q53" s="197"/>
      <c r="R53" s="197"/>
    </row>
    <row r="54">
      <c r="A54" s="197"/>
      <c r="G54" s="197"/>
      <c r="I54" s="197"/>
      <c r="J54" s="197"/>
      <c r="K54" s="197"/>
      <c r="L54" s="197"/>
      <c r="M54" s="197"/>
      <c r="N54" s="197"/>
      <c r="O54" s="197"/>
      <c r="P54" s="197"/>
      <c r="Q54" s="197"/>
      <c r="R54" s="197"/>
    </row>
    <row r="55">
      <c r="A55" s="197"/>
      <c r="B55" s="197"/>
      <c r="C55" s="197"/>
      <c r="D55" s="197"/>
      <c r="E55" s="197"/>
      <c r="F55" s="197"/>
      <c r="G55" s="197"/>
      <c r="I55" s="197"/>
      <c r="J55" s="197"/>
      <c r="K55" s="197"/>
      <c r="L55" s="197"/>
      <c r="M55" s="197"/>
      <c r="N55" s="197"/>
      <c r="O55" s="197"/>
      <c r="P55" s="197"/>
      <c r="Q55" s="197"/>
      <c r="R55" s="197"/>
    </row>
  </sheetData>
  <mergeCells count="17">
    <mergeCell ref="B34:F36"/>
    <mergeCell ref="B37:F39"/>
    <mergeCell ref="B43:F45"/>
    <mergeCell ref="B46:F48"/>
    <mergeCell ref="B52:F54"/>
    <mergeCell ref="K39:Q42"/>
    <mergeCell ref="B40:F42"/>
    <mergeCell ref="K43:Q46"/>
    <mergeCell ref="K47:Q52"/>
    <mergeCell ref="B49:F51"/>
    <mergeCell ref="A1:D2"/>
    <mergeCell ref="A3:D3"/>
    <mergeCell ref="B4:D4"/>
    <mergeCell ref="I30:K30"/>
    <mergeCell ref="B31:F33"/>
    <mergeCell ref="K31:Q34"/>
    <mergeCell ref="K35:Q38"/>
  </mergeCells>
  <drawing r:id="rId1"/>
</worksheet>
</file>