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T 2023 BATCH B\Documents\"/>
    </mc:Choice>
  </mc:AlternateContent>
  <xr:revisionPtr revIDLastSave="0" documentId="13_ncr:1_{8818E170-7DC3-4B33-A8F0-2C4347BC835D}" xr6:coauthVersionLast="36" xr6:coauthVersionMax="36" xr10:uidLastSave="{00000000-0000-0000-0000-000000000000}"/>
  <bookViews>
    <workbookView xWindow="0" yWindow="0" windowWidth="23970" windowHeight="10890" xr2:uid="{4A667C81-F090-4CEC-93B4-C3F6411E8B19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I44" i="1"/>
  <c r="I42" i="1"/>
  <c r="H40" i="1"/>
  <c r="G40" i="1"/>
  <c r="I34" i="1"/>
  <c r="I35" i="1"/>
  <c r="I36" i="1"/>
  <c r="I37" i="1"/>
  <c r="I38" i="1"/>
  <c r="I39" i="1"/>
  <c r="C39" i="1"/>
  <c r="D35" i="1"/>
  <c r="D36" i="1"/>
  <c r="D37" i="1"/>
  <c r="D38" i="1"/>
  <c r="D34" i="1"/>
  <c r="H31" i="1"/>
  <c r="G31" i="1"/>
  <c r="I27" i="1"/>
  <c r="I28" i="1"/>
  <c r="I29" i="1"/>
  <c r="I30" i="1"/>
  <c r="H24" i="1"/>
  <c r="G24" i="1"/>
  <c r="I18" i="1"/>
  <c r="I19" i="1"/>
  <c r="I20" i="1"/>
  <c r="I21" i="1"/>
  <c r="I22" i="1"/>
  <c r="I23" i="1"/>
  <c r="H15" i="1"/>
  <c r="G15" i="1"/>
  <c r="I5" i="1"/>
  <c r="I6" i="1"/>
  <c r="I7" i="1"/>
  <c r="I8" i="1"/>
  <c r="I9" i="1"/>
  <c r="I10" i="1"/>
  <c r="I11" i="1"/>
  <c r="I12" i="1"/>
  <c r="I13" i="1"/>
  <c r="I14" i="1"/>
  <c r="D27" i="1"/>
  <c r="D28" i="1"/>
  <c r="D29" i="1"/>
  <c r="D26" i="1"/>
  <c r="D19" i="1"/>
  <c r="D20" i="1"/>
  <c r="D21" i="1"/>
  <c r="D18" i="1"/>
  <c r="D5" i="1"/>
  <c r="D6" i="1"/>
  <c r="D7" i="1"/>
  <c r="D8" i="1"/>
  <c r="D9" i="1"/>
  <c r="D10" i="1"/>
  <c r="D11" i="1"/>
  <c r="D12" i="1"/>
  <c r="D13" i="1"/>
  <c r="D4" i="1"/>
  <c r="I4" i="1"/>
  <c r="I40" i="1" l="1"/>
  <c r="D39" i="1"/>
  <c r="I15" i="1"/>
  <c r="I24" i="1"/>
  <c r="I31" i="1"/>
  <c r="B39" i="1" l="1"/>
  <c r="C30" i="1"/>
  <c r="D30" i="1"/>
  <c r="B30" i="1"/>
  <c r="D22" i="1"/>
  <c r="C22" i="1"/>
  <c r="B22" i="1"/>
  <c r="D14" i="1"/>
  <c r="C14" i="1"/>
  <c r="B14" i="1"/>
</calcChain>
</file>

<file path=xl/sharedStrings.xml><?xml version="1.0" encoding="utf-8"?>
<sst xmlns="http://schemas.openxmlformats.org/spreadsheetml/2006/main" count="78" uniqueCount="49">
  <si>
    <t>PERSONAL MONTHLY INCOME</t>
  </si>
  <si>
    <t>FOOD</t>
  </si>
  <si>
    <t>ENTERTAINMENT</t>
  </si>
  <si>
    <t>HOUSING</t>
  </si>
  <si>
    <t>TOTAL</t>
  </si>
  <si>
    <t>PROJECTED COST</t>
  </si>
  <si>
    <t>ACTUAL COST</t>
  </si>
  <si>
    <t>DIFFRENCE</t>
  </si>
  <si>
    <t>PHONE</t>
  </si>
  <si>
    <t>ELECTRICITY</t>
  </si>
  <si>
    <t>GAS</t>
  </si>
  <si>
    <t>WASTE REMOVAL</t>
  </si>
  <si>
    <t>DIFFERENCE</t>
  </si>
  <si>
    <t>CDs</t>
  </si>
  <si>
    <t>MOVIES</t>
  </si>
  <si>
    <t>CONCERTS</t>
  </si>
  <si>
    <t>BIRTHDAY PARTY</t>
  </si>
  <si>
    <t>TRANSPORTATION</t>
  </si>
  <si>
    <t>BUS</t>
  </si>
  <si>
    <t>KEKE</t>
  </si>
  <si>
    <t>TRAIN</t>
  </si>
  <si>
    <t>AIRPLANE</t>
  </si>
  <si>
    <t>RICE</t>
  </si>
  <si>
    <t>BEANS</t>
  </si>
  <si>
    <t>YAM</t>
  </si>
  <si>
    <t>PLANTAIN</t>
  </si>
  <si>
    <t>GARRI</t>
  </si>
  <si>
    <t>B</t>
  </si>
  <si>
    <t>PERSONAL CARE</t>
  </si>
  <si>
    <t>DRY CLEANING</t>
  </si>
  <si>
    <t>MEDICALS</t>
  </si>
  <si>
    <t>CLOTHING</t>
  </si>
  <si>
    <t>HAIR/NAILS</t>
  </si>
  <si>
    <t>OTHER</t>
  </si>
  <si>
    <t>INSURANCE</t>
  </si>
  <si>
    <t>HOME</t>
  </si>
  <si>
    <t>HEALTH</t>
  </si>
  <si>
    <t>LIFE</t>
  </si>
  <si>
    <t>CAR</t>
  </si>
  <si>
    <t>PETS</t>
  </si>
  <si>
    <t>MEDICAL</t>
  </si>
  <si>
    <t>TOYS</t>
  </si>
  <si>
    <t>GROOMING</t>
  </si>
  <si>
    <t>GIFT AND DONATIONS</t>
  </si>
  <si>
    <t>ORPHANAGE HOMES</t>
  </si>
  <si>
    <t>WEDDING</t>
  </si>
  <si>
    <t>TOTAL PROJECTED COST</t>
  </si>
  <si>
    <t>TOTAL ACTUAL COST</t>
  </si>
  <si>
    <t>TOTAL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</si>
</sst>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;[Red]&quot;$&quot;#,##0.00"/>
    <numFmt numFmtId="165" formatCode="#,##0.00;[Red]#,##0.00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164" fontId="0" fillId="0" borderId="0" xfId="0" applyNumberFormat="1"/>
    <xf numFmtId="164" fontId="0" fillId="0" borderId="0" xfId="1" applyNumberFormat="1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1" applyNumberFormat="1" applyFont="1"/>
    <xf numFmtId="166" fontId="0" fillId="0" borderId="0" xfId="1" applyNumberFormat="1" applyFont="1"/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6" fontId="4" fillId="2" borderId="0" xfId="1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6" fontId="4" fillId="2" borderId="1" xfId="1" applyNumberFormat="1" applyFont="1" applyFill="1" applyBorder="1" applyAlignment="1">
      <alignment horizontal="left" vertical="center"/>
    </xf>
    <xf numFmtId="166" fontId="4" fillId="2" borderId="2" xfId="1" applyNumberFormat="1" applyFont="1" applyFill="1" applyBorder="1" applyAlignment="1">
      <alignment horizontal="left" vertical="center"/>
    </xf>
    <xf numFmtId="164" fontId="3" fillId="3" borderId="3" xfId="1" applyNumberFormat="1" applyFont="1" applyFill="1" applyBorder="1" applyAlignment="1">
      <alignment horizontal="right" vertical="center"/>
    </xf>
    <xf numFmtId="164" fontId="3" fillId="3" borderId="4" xfId="1" applyNumberFormat="1" applyFont="1" applyFill="1" applyBorder="1" applyAlignment="1">
      <alignment horizontal="right" vertical="center"/>
    </xf>
    <xf numFmtId="164" fontId="3" fillId="3" borderId="5" xfId="1" applyNumberFormat="1" applyFont="1" applyFill="1" applyBorder="1" applyAlignment="1">
      <alignment horizontal="right" vertical="center"/>
    </xf>
    <xf numFmtId="164" fontId="3" fillId="3" borderId="6" xfId="1" applyNumberFormat="1" applyFont="1" applyFill="1" applyBorder="1" applyAlignment="1">
      <alignment horizontal="right" vertical="center"/>
    </xf>
    <xf numFmtId="164" fontId="3" fillId="3" borderId="7" xfId="1" applyNumberFormat="1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;[Red]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;[Red]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;[Red]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;[Red]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;[Red]#,##0.00"/>
    </dxf>
    <dxf>
      <numFmt numFmtId="164" formatCode="&quot;$&quot;#,##0.00;[Red]&quot;$&quot;#,##0.00"/>
    </dxf>
    <dxf>
      <numFmt numFmtId="164" formatCode="&quot;$&quot;#,##0.00;[Red]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;[Red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B69E6A-3850-403A-A144-CD117B72E726}" name="Table4" displayName="Table4" ref="A3:D15" totalsRowShown="0" headerRowDxfId="41" dataDxfId="40">
  <autoFilter ref="A3:D15" xr:uid="{3E3CA3C8-2C90-437A-A2F5-F4BE79BFA47D}"/>
  <tableColumns count="4">
    <tableColumn id="1" xr3:uid="{7B9D7675-C13B-4B80-9C68-C5B89EB42BBC}" name="HOUSING" dataDxfId="39"/>
    <tableColumn id="2" xr3:uid="{6EA78822-E136-495B-9959-D0806B5349F5}" name="PROJECTED COST" dataDxfId="38" dataCellStyle="Currency"/>
    <tableColumn id="3" xr3:uid="{5EF6D080-8B46-456D-A40A-7D3D89F9B763}" name="ACTUAL COST" dataDxfId="37" dataCellStyle="Currency"/>
    <tableColumn id="4" xr3:uid="{BF9A8FE7-C602-4C24-9E08-99BD7EC68C46}" name="DIFFRENCE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9BD86B-CA2D-41A3-A09A-D0D17F281ACB}" name="Table5" displayName="Table5" ref="A17:D23" totalsRowShown="0" headerRowDxfId="36" dataDxfId="35">
  <autoFilter ref="A17:D23" xr:uid="{6A11D3FB-6EBE-49C2-90D3-0AB4C2617196}"/>
  <tableColumns count="4">
    <tableColumn id="1" xr3:uid="{D4D05C63-2FAA-441F-8760-EEBF5B0A169C}" name="ENTERTAINMENT" dataDxfId="34"/>
    <tableColumn id="2" xr3:uid="{C84D6D9D-E757-46A9-932E-CF7DBA136BC0}" name="PROJECTED COST" dataDxfId="33" dataCellStyle="Currency"/>
    <tableColumn id="3" xr3:uid="{FB1C6D69-D64B-4C3E-B62E-3246BEA3451B}" name="ACTUAL COST" dataDxfId="32" dataCellStyle="Currency"/>
    <tableColumn id="4" xr3:uid="{AFA46FB5-56E4-443D-9DCC-3A4302C81B46}" name="DIFFERENCE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FC6F1E-2D80-4571-8F9E-01AD6842CF9C}" name="Table6" displayName="Table6" ref="A25:D30" totalsRowShown="0">
  <autoFilter ref="A25:D30" xr:uid="{D2D91D9E-6226-4B88-B945-A7C8BABAB809}"/>
  <tableColumns count="4">
    <tableColumn id="1" xr3:uid="{C9D7F4EF-FB5C-4F19-AE2B-31B2C0D1C407}" name="TRANSPORTATION" dataDxfId="31"/>
    <tableColumn id="2" xr3:uid="{1A44A3C9-D371-4E7F-9FDF-DC9B75ABE24E}" name="PROJECTED COST" dataDxfId="30" dataCellStyle="Currency"/>
    <tableColumn id="3" xr3:uid="{2C34B6C6-16C0-4E6E-B14C-82A2ADEBB79E}" name="ACTUAL COST" dataDxfId="22" dataCellStyle="Currency"/>
    <tableColumn id="4" xr3:uid="{8A377120-9BE7-429E-ACF2-CB0BE7DD2BD3}" name="DIFFERENCE" dataDxfId="21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D119B2-D487-4D3B-A538-FDDC3E37AAD9}" name="Table7" displayName="Table7" ref="A33:D40" totalsRowShown="0" dataDxfId="29" dataCellStyle="Currency">
  <autoFilter ref="A33:D40" xr:uid="{803B1EC6-B6E6-4DF2-ABF0-43ABBE6C5AA4}"/>
  <tableColumns count="4">
    <tableColumn id="1" xr3:uid="{FD227ACE-DE50-4C7C-8EA1-7ACB822B569F}" name="FOOD" dataDxfId="28" dataCellStyle="Currency"/>
    <tableColumn id="2" xr3:uid="{914CA9A3-5BFE-4D8C-B72F-5DE1A26A6E5D}" name="PROJECTED COST" dataDxfId="27" dataCellStyle="Currency"/>
    <tableColumn id="3" xr3:uid="{E660572E-B362-4B53-AD29-9B47B1D77037}" name="ACTUAL COST" dataDxfId="26" dataCellStyle="Currency"/>
    <tableColumn id="4" xr3:uid="{9A638365-0F65-4062-B4B4-9F35B47429C7}" name="DIFFERENCE" dataDxfId="23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22F3FB-6A93-4F72-8347-DC8849812E44}" name="Table1" displayName="Table1" ref="F3:I16" totalsRowShown="0" headerRowDxfId="20">
  <autoFilter ref="F3:I16" xr:uid="{86C71740-06E9-43E7-9315-6F99CCFF0BD0}"/>
  <tableColumns count="4">
    <tableColumn id="1" xr3:uid="{82B517AD-3030-449D-A6F6-71A037168048}" name="PERSONAL CARE" dataDxfId="19"/>
    <tableColumn id="2" xr3:uid="{20C264F9-2851-4EEF-A145-E7BEAAD98342}" name="PROJECTED COST" dataDxfId="14" dataCellStyle="Currency"/>
    <tableColumn id="3" xr3:uid="{DA313243-CD8B-4DA2-8737-894DDDA3F9C9}" name="ACTUAL COST" dataDxfId="11"/>
    <tableColumn id="4" xr3:uid="{138A83F2-6546-465D-8A4C-2935D4149DA1}" name="DIFFERENCE" dataDxfId="3" dataCellStyle="Currency">
      <calculatedColumnFormula>Table1[PROJECTED COST]-Table1[ACTUAL COST]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1DB638-7D3B-4340-BB23-15E5E028AFAB}" name="Table2" displayName="Table2" ref="F17:I24" totalsRowShown="0" headerRowDxfId="17">
  <autoFilter ref="F17:I24" xr:uid="{914A11EA-F655-431E-9A0A-968BEFF71B6A}"/>
  <tableColumns count="4">
    <tableColumn id="1" xr3:uid="{96718F6D-6C70-4B3A-AE37-0640DE659252}" name="INSURANCE" dataDxfId="18"/>
    <tableColumn id="2" xr3:uid="{3B8EC060-3B11-452F-9FE6-AFC63A862876}" name="PROJECTED COST" dataDxfId="13" dataCellStyle="Currency"/>
    <tableColumn id="3" xr3:uid="{2EABD1CC-0595-402E-AD8B-06A856BC8B97}" name="ACTUAL COST" dataDxfId="10"/>
    <tableColumn id="4" xr3:uid="{5FC738E7-F865-42AD-A20B-B150F111A586}" name="DIFFERENCE" dataDxfId="2" dataCellStyle="Currency">
      <calculatedColumnFormula>Table2[PROJECTED COST]-Table2[ACTUAL COST]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9BD4FA-60F1-41F5-B6BD-6FF78FC7AA2A}" name="Table3" displayName="Table3" ref="F26:I31" totalsRowShown="0" headerRowDxfId="15">
  <autoFilter ref="F26:I31" xr:uid="{2CB6D7D2-DE37-4AA5-8A72-AF9E4B316F69}"/>
  <tableColumns count="4">
    <tableColumn id="1" xr3:uid="{FAF4104A-20E6-4EC7-BD0F-33178F1E3780}" name="PETS" dataDxfId="16" dataCellStyle="Currency"/>
    <tableColumn id="2" xr3:uid="{852A8897-2372-4050-B37D-6CFCFD175239}" name="PROJECTED COST" dataDxfId="12" dataCellStyle="Currency"/>
    <tableColumn id="3" xr3:uid="{68A83C66-34C8-4AC0-8963-AB6CCF4EE364}" name="ACTUAL COST" dataDxfId="9"/>
    <tableColumn id="4" xr3:uid="{26771BF5-6088-4677-A1D4-18968111B254}" name="DIFFERENCE" dataDxfId="1" dataCellStyle="Currency">
      <calculatedColumnFormula>Table3[PROJECTED COST]-Table3[ACTUAL COST]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E76497-7E54-49DC-9293-59F2B6F8E4BB}" name="Table10" displayName="Table10" ref="F33:I40" totalsRowShown="0" headerRowDxfId="4" dataDxfId="5" headerRowCellStyle="Currency" dataCellStyle="Currency">
  <autoFilter ref="F33:I40" xr:uid="{6C9DAC24-FA80-4817-91DC-8B5C8B168743}"/>
  <tableColumns count="4">
    <tableColumn id="1" xr3:uid="{2A2653E9-9946-4D39-8901-3B1909EE41CF}" name="GIFT AND DONATIONS" dataDxfId="8" dataCellStyle="Currency"/>
    <tableColumn id="2" xr3:uid="{97605A28-F2B3-4753-B007-56DFE5D4EADF}" name="PROJECTED COST" dataDxfId="7" dataCellStyle="Currency"/>
    <tableColumn id="3" xr3:uid="{F3E47CE6-4586-4E12-A649-ED00C7C9977F}" name="ACTUAL COST" dataDxfId="6" dataCellStyle="Currency"/>
    <tableColumn id="4" xr3:uid="{E7DC2940-2801-4DCB-ACC8-04F9497976C9}" name="DIFFERENCE" dataDxfId="0" dataCellStyle="Currency">
      <calculatedColumnFormula>Table10[PROJECTED COST]-Table10[ACTUAL COST]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40E3-2F21-41DB-B78E-8A40A6592DE2}">
  <dimension ref="A1:I94"/>
  <sheetViews>
    <sheetView tabSelected="1" topLeftCell="D13" zoomScale="73" zoomScaleNormal="73" workbookViewId="0">
      <selection activeCell="I48" sqref="I48"/>
    </sheetView>
  </sheetViews>
  <sheetFormatPr defaultRowHeight="15" x14ac:dyDescent="0.25"/>
  <cols>
    <col min="1" max="1" width="19.5703125" customWidth="1"/>
    <col min="2" max="2" width="20" style="1" customWidth="1"/>
    <col min="3" max="3" width="16" style="1" customWidth="1"/>
    <col min="4" max="4" width="14.5703125" customWidth="1"/>
    <col min="5" max="5" width="9.140625" customWidth="1"/>
    <col min="6" max="6" width="22.42578125" customWidth="1"/>
    <col min="7" max="7" width="17.5703125" style="3" customWidth="1"/>
    <col min="8" max="8" width="15.140625" style="2" customWidth="1"/>
    <col min="9" max="9" width="13.140625" style="3" customWidth="1"/>
  </cols>
  <sheetData>
    <row r="1" spans="1:9" x14ac:dyDescent="0.25">
      <c r="A1" s="2"/>
      <c r="B1" s="3"/>
      <c r="C1" s="8" t="s">
        <v>0</v>
      </c>
      <c r="D1" s="9"/>
      <c r="E1" s="9"/>
      <c r="F1" s="9"/>
      <c r="G1" s="9"/>
      <c r="H1" s="9"/>
      <c r="I1" s="9"/>
    </row>
    <row r="2" spans="1:9" x14ac:dyDescent="0.25">
      <c r="A2" s="2"/>
      <c r="B2" s="3"/>
      <c r="C2" s="9"/>
      <c r="D2" s="9"/>
      <c r="E2" s="9"/>
      <c r="F2" s="9"/>
      <c r="G2" s="9"/>
      <c r="H2" s="9"/>
      <c r="I2" s="9"/>
    </row>
    <row r="3" spans="1:9" x14ac:dyDescent="0.25">
      <c r="A3" s="4" t="s">
        <v>3</v>
      </c>
      <c r="B3" s="3" t="s">
        <v>5</v>
      </c>
      <c r="C3" s="3" t="s">
        <v>6</v>
      </c>
      <c r="D3" s="2" t="s">
        <v>7</v>
      </c>
      <c r="E3" s="2"/>
      <c r="F3" s="2" t="s">
        <v>28</v>
      </c>
      <c r="G3" s="3" t="s">
        <v>5</v>
      </c>
      <c r="H3" s="2" t="s">
        <v>6</v>
      </c>
      <c r="I3" s="3" t="s">
        <v>12</v>
      </c>
    </row>
    <row r="4" spans="1:9" x14ac:dyDescent="0.25">
      <c r="A4" s="4" t="s">
        <v>8</v>
      </c>
      <c r="B4" s="3">
        <v>200</v>
      </c>
      <c r="C4" s="3">
        <v>300</v>
      </c>
      <c r="D4" s="2">
        <f>Table4[PROJECTED COST]-Table4[ACTUAL COST]</f>
        <v>-100</v>
      </c>
      <c r="E4" s="2"/>
      <c r="F4" s="2" t="s">
        <v>29</v>
      </c>
      <c r="G4" s="3">
        <v>500</v>
      </c>
      <c r="H4" s="2">
        <v>700</v>
      </c>
      <c r="I4" s="3">
        <f>Table1[PROJECTED COST]-Table1[ACTUAL COST]</f>
        <v>-200</v>
      </c>
    </row>
    <row r="5" spans="1:9" x14ac:dyDescent="0.25">
      <c r="A5" s="4" t="s">
        <v>9</v>
      </c>
      <c r="B5" s="3">
        <v>1000</v>
      </c>
      <c r="C5" s="3">
        <v>800</v>
      </c>
      <c r="D5" s="2">
        <f>Table4[PROJECTED COST]-Table4[ACTUAL COST]</f>
        <v>200</v>
      </c>
      <c r="E5" s="2"/>
      <c r="F5" s="2" t="s">
        <v>30</v>
      </c>
      <c r="G5" s="3">
        <v>2000</v>
      </c>
      <c r="H5" s="2">
        <v>1800</v>
      </c>
      <c r="I5" s="3">
        <f>Table1[PROJECTED COST]-Table1[ACTUAL COST]</f>
        <v>200</v>
      </c>
    </row>
    <row r="6" spans="1:9" x14ac:dyDescent="0.25">
      <c r="A6" s="10" t="s">
        <v>10</v>
      </c>
      <c r="B6" s="3">
        <v>2800</v>
      </c>
      <c r="C6" s="3">
        <v>2000</v>
      </c>
      <c r="D6" s="2">
        <f>Table4[PROJECTED COST]-Table4[ACTUAL COST]</f>
        <v>800</v>
      </c>
      <c r="E6" s="2"/>
      <c r="F6" s="2" t="s">
        <v>31</v>
      </c>
      <c r="G6" s="3">
        <v>4000</v>
      </c>
      <c r="H6" s="2">
        <v>3500</v>
      </c>
      <c r="I6" s="3">
        <f>Table1[PROJECTED COST]-Table1[ACTUAL COST]</f>
        <v>500</v>
      </c>
    </row>
    <row r="7" spans="1:9" x14ac:dyDescent="0.25">
      <c r="A7" s="5" t="s">
        <v>11</v>
      </c>
      <c r="B7" s="3">
        <v>500</v>
      </c>
      <c r="C7" s="3">
        <v>700</v>
      </c>
      <c r="D7" s="2">
        <f>Table4[PROJECTED COST]-Table4[ACTUAL COST]</f>
        <v>-200</v>
      </c>
      <c r="E7" s="2"/>
      <c r="F7" s="2" t="s">
        <v>32</v>
      </c>
      <c r="G7" s="3">
        <v>12000</v>
      </c>
      <c r="H7" s="2">
        <v>11000</v>
      </c>
      <c r="I7" s="3">
        <f>Table1[PROJECTED COST]-Table1[ACTUAL COST]</f>
        <v>1000</v>
      </c>
    </row>
    <row r="8" spans="1:9" x14ac:dyDescent="0.25">
      <c r="A8" s="2"/>
      <c r="B8" s="3"/>
      <c r="C8" s="3"/>
      <c r="D8" s="2">
        <f>Table4[PROJECTED COST]-Table4[ACTUAL COST]</f>
        <v>0</v>
      </c>
      <c r="E8" s="2"/>
      <c r="F8" s="2" t="s">
        <v>33</v>
      </c>
      <c r="G8" s="3">
        <v>500</v>
      </c>
      <c r="H8" s="2">
        <v>700</v>
      </c>
      <c r="I8" s="3">
        <f>Table1[PROJECTED COST]-Table1[ACTUAL COST]</f>
        <v>-200</v>
      </c>
    </row>
    <row r="9" spans="1:9" x14ac:dyDescent="0.25">
      <c r="A9" s="2"/>
      <c r="B9" s="3"/>
      <c r="C9" s="3"/>
      <c r="D9" s="2">
        <f>Table4[PROJECTED COST]-Table4[ACTUAL COST]</f>
        <v>0</v>
      </c>
      <c r="E9" s="2"/>
      <c r="F9" s="2"/>
      <c r="I9" s="3">
        <f>Table1[PROJECTED COST]-Table1[ACTUAL COST]</f>
        <v>0</v>
      </c>
    </row>
    <row r="10" spans="1:9" x14ac:dyDescent="0.25">
      <c r="A10" s="2"/>
      <c r="B10" s="3"/>
      <c r="C10" s="3"/>
      <c r="D10" s="2">
        <f>Table4[PROJECTED COST]-Table4[ACTUAL COST]</f>
        <v>0</v>
      </c>
      <c r="E10" s="2"/>
      <c r="F10" s="2"/>
      <c r="I10" s="3">
        <f>Table1[PROJECTED COST]-Table1[ACTUAL COST]</f>
        <v>0</v>
      </c>
    </row>
    <row r="11" spans="1:9" x14ac:dyDescent="0.25">
      <c r="A11" s="2"/>
      <c r="B11" s="3"/>
      <c r="C11" s="3"/>
      <c r="D11" s="2">
        <f>Table4[PROJECTED COST]-Table4[ACTUAL COST]</f>
        <v>0</v>
      </c>
      <c r="E11" s="2"/>
      <c r="F11" s="2"/>
      <c r="I11" s="3">
        <f>Table1[PROJECTED COST]-Table1[ACTUAL COST]</f>
        <v>0</v>
      </c>
    </row>
    <row r="12" spans="1:9" x14ac:dyDescent="0.25">
      <c r="A12" s="2"/>
      <c r="B12" s="3"/>
      <c r="C12" s="3"/>
      <c r="D12" s="2">
        <f>Table4[PROJECTED COST]-Table4[ACTUAL COST]</f>
        <v>0</v>
      </c>
      <c r="E12" s="2"/>
      <c r="F12" s="2"/>
      <c r="I12" s="3">
        <f>Table1[PROJECTED COST]-Table1[ACTUAL COST]</f>
        <v>0</v>
      </c>
    </row>
    <row r="13" spans="1:9" x14ac:dyDescent="0.25">
      <c r="A13" s="2"/>
      <c r="B13" s="3"/>
      <c r="C13" s="3"/>
      <c r="D13" s="2">
        <f>Table4[PROJECTED COST]-Table4[ACTUAL COST]</f>
        <v>0</v>
      </c>
      <c r="E13" s="2"/>
      <c r="F13" s="2"/>
      <c r="I13" s="3">
        <f>Table1[PROJECTED COST]-Table1[ACTUAL COST]</f>
        <v>0</v>
      </c>
    </row>
    <row r="14" spans="1:9" x14ac:dyDescent="0.25">
      <c r="A14" s="2" t="s">
        <v>4</v>
      </c>
      <c r="B14" s="3">
        <f>SUM(B4:B7)</f>
        <v>4500</v>
      </c>
      <c r="C14" s="3">
        <f>SUM(C4:C7)</f>
        <v>3800</v>
      </c>
      <c r="D14" s="2">
        <f>SUM(D4:D7)</f>
        <v>700</v>
      </c>
      <c r="E14" s="2"/>
      <c r="F14" s="2"/>
      <c r="I14" s="3">
        <f>Table1[PROJECTED COST]-Table1[ACTUAL COST]</f>
        <v>0</v>
      </c>
    </row>
    <row r="15" spans="1:9" x14ac:dyDescent="0.25">
      <c r="A15" s="2"/>
      <c r="B15" s="3"/>
      <c r="C15" s="3"/>
      <c r="D15" s="2"/>
      <c r="E15" s="2"/>
      <c r="F15" s="2" t="s">
        <v>4</v>
      </c>
      <c r="G15" s="3">
        <f>SUM(G4:G8)</f>
        <v>19000</v>
      </c>
      <c r="H15" s="2">
        <f t="shared" ref="H15:I15" si="0">SUM(H4:H8)</f>
        <v>17700</v>
      </c>
      <c r="I15" s="3">
        <f t="shared" si="0"/>
        <v>1300</v>
      </c>
    </row>
    <row r="16" spans="1:9" x14ac:dyDescent="0.25">
      <c r="A16" s="2"/>
      <c r="B16" s="3"/>
      <c r="C16" s="3"/>
      <c r="D16" s="2"/>
      <c r="E16" s="2"/>
      <c r="F16" s="2"/>
    </row>
    <row r="17" spans="1:9" x14ac:dyDescent="0.25">
      <c r="A17" s="2" t="s">
        <v>2</v>
      </c>
      <c r="B17" s="3" t="s">
        <v>5</v>
      </c>
      <c r="C17" s="3" t="s">
        <v>6</v>
      </c>
      <c r="D17" s="2" t="s">
        <v>12</v>
      </c>
      <c r="E17" s="2"/>
      <c r="F17" s="2" t="s">
        <v>34</v>
      </c>
      <c r="G17" s="3" t="s">
        <v>5</v>
      </c>
      <c r="H17" s="2" t="s">
        <v>6</v>
      </c>
      <c r="I17" s="3" t="s">
        <v>12</v>
      </c>
    </row>
    <row r="18" spans="1:9" x14ac:dyDescent="0.25">
      <c r="A18" s="2" t="s">
        <v>13</v>
      </c>
      <c r="B18" s="3">
        <v>300</v>
      </c>
      <c r="C18" s="3">
        <v>250</v>
      </c>
      <c r="D18" s="2">
        <f>Table5[PROJECTED COST]-Table5[ACTUAL COST]</f>
        <v>50</v>
      </c>
      <c r="E18" s="2"/>
      <c r="F18" s="2" t="s">
        <v>35</v>
      </c>
      <c r="G18" s="3">
        <v>100</v>
      </c>
      <c r="H18" s="2">
        <v>200</v>
      </c>
      <c r="I18" s="3">
        <f>Table2[PROJECTED COST]-Table2[ACTUAL COST]</f>
        <v>-100</v>
      </c>
    </row>
    <row r="19" spans="1:9" x14ac:dyDescent="0.25">
      <c r="A19" s="2" t="s">
        <v>14</v>
      </c>
      <c r="B19" s="3">
        <v>1000</v>
      </c>
      <c r="C19" s="3">
        <v>1500</v>
      </c>
      <c r="D19" s="2">
        <f>Table5[PROJECTED COST]-Table5[ACTUAL COST]</f>
        <v>-500</v>
      </c>
      <c r="E19" s="2"/>
      <c r="F19" s="2" t="s">
        <v>36</v>
      </c>
      <c r="G19" s="3">
        <v>200</v>
      </c>
      <c r="H19" s="2">
        <v>150</v>
      </c>
      <c r="I19" s="3">
        <f>Table2[PROJECTED COST]-Table2[ACTUAL COST]</f>
        <v>50</v>
      </c>
    </row>
    <row r="20" spans="1:9" x14ac:dyDescent="0.25">
      <c r="A20" s="2" t="s">
        <v>15</v>
      </c>
      <c r="B20" s="3">
        <v>5000</v>
      </c>
      <c r="C20" s="3">
        <v>4000</v>
      </c>
      <c r="D20" s="2">
        <f>Table5[PROJECTED COST]-Table5[ACTUAL COST]</f>
        <v>1000</v>
      </c>
      <c r="E20" s="2"/>
      <c r="F20" s="2" t="s">
        <v>37</v>
      </c>
      <c r="G20" s="3">
        <v>500</v>
      </c>
      <c r="H20" s="2">
        <v>600</v>
      </c>
      <c r="I20" s="3">
        <f>Table2[PROJECTED COST]-Table2[ACTUAL COST]</f>
        <v>-100</v>
      </c>
    </row>
    <row r="21" spans="1:9" x14ac:dyDescent="0.25">
      <c r="A21" s="2" t="s">
        <v>16</v>
      </c>
      <c r="B21" s="3">
        <v>500</v>
      </c>
      <c r="C21" s="3">
        <v>200</v>
      </c>
      <c r="D21" s="2">
        <f>Table5[PROJECTED COST]-Table5[ACTUAL COST]</f>
        <v>300</v>
      </c>
      <c r="E21" s="2"/>
      <c r="F21" s="2" t="s">
        <v>38</v>
      </c>
      <c r="G21" s="3">
        <v>300</v>
      </c>
      <c r="H21" s="2">
        <v>200</v>
      </c>
      <c r="I21" s="3">
        <f>Table2[PROJECTED COST]-Table2[ACTUAL COST]</f>
        <v>100</v>
      </c>
    </row>
    <row r="22" spans="1:9" x14ac:dyDescent="0.25">
      <c r="A22" s="2" t="s">
        <v>4</v>
      </c>
      <c r="B22" s="3">
        <f>SUM(B18:B21)</f>
        <v>6800</v>
      </c>
      <c r="C22" s="3">
        <f>SUM(C18:C21)</f>
        <v>5950</v>
      </c>
      <c r="D22" s="3">
        <f>SUM(D18:D21)</f>
        <v>850</v>
      </c>
      <c r="E22" s="2"/>
      <c r="F22" s="2"/>
      <c r="I22" s="3">
        <f>Table2[PROJECTED COST]-Table2[ACTUAL COST]</f>
        <v>0</v>
      </c>
    </row>
    <row r="23" spans="1:9" x14ac:dyDescent="0.25">
      <c r="A23" s="2"/>
      <c r="B23" s="3"/>
      <c r="C23" s="3"/>
      <c r="D23" s="2"/>
      <c r="E23" s="2"/>
      <c r="F23" s="2"/>
      <c r="I23" s="3">
        <f>Table2[PROJECTED COST]-Table2[ACTUAL COST]</f>
        <v>0</v>
      </c>
    </row>
    <row r="24" spans="1:9" x14ac:dyDescent="0.25">
      <c r="A24" s="2"/>
      <c r="B24" s="3"/>
      <c r="C24" s="3"/>
      <c r="D24" s="3"/>
      <c r="E24" s="3"/>
      <c r="F24" s="2" t="s">
        <v>4</v>
      </c>
      <c r="G24" s="3">
        <f>SUM(G18:G21)</f>
        <v>1100</v>
      </c>
      <c r="H24" s="2">
        <f t="shared" ref="H24:I24" si="1">SUM(H18:H21)</f>
        <v>1150</v>
      </c>
      <c r="I24" s="3">
        <f t="shared" si="1"/>
        <v>-50</v>
      </c>
    </row>
    <row r="25" spans="1:9" x14ac:dyDescent="0.25">
      <c r="A25" s="2" t="s">
        <v>17</v>
      </c>
      <c r="B25" s="3" t="s">
        <v>5</v>
      </c>
      <c r="C25" s="3" t="s">
        <v>6</v>
      </c>
      <c r="D25" s="3" t="s">
        <v>12</v>
      </c>
      <c r="E25" s="3"/>
      <c r="F25" s="3"/>
    </row>
    <row r="26" spans="1:9" x14ac:dyDescent="0.25">
      <c r="A26" s="2" t="s">
        <v>18</v>
      </c>
      <c r="B26" s="3">
        <v>3000</v>
      </c>
      <c r="C26" s="3">
        <v>2500</v>
      </c>
      <c r="D26" s="3">
        <f>Table6[PROJECTED COST]-Table6[ACTUAL COST]</f>
        <v>500</v>
      </c>
      <c r="E26" s="3"/>
      <c r="F26" s="3" t="s">
        <v>39</v>
      </c>
      <c r="G26" s="3" t="s">
        <v>5</v>
      </c>
      <c r="H26" s="2" t="s">
        <v>6</v>
      </c>
      <c r="I26" s="3" t="s">
        <v>12</v>
      </c>
    </row>
    <row r="27" spans="1:9" x14ac:dyDescent="0.25">
      <c r="A27" s="2" t="s">
        <v>19</v>
      </c>
      <c r="B27" s="3">
        <v>800</v>
      </c>
      <c r="C27" s="3">
        <v>600</v>
      </c>
      <c r="D27" s="3">
        <f>Table6[PROJECTED COST]-Table6[ACTUAL COST]</f>
        <v>200</v>
      </c>
      <c r="E27" s="3"/>
      <c r="F27" s="3" t="s">
        <v>1</v>
      </c>
      <c r="G27" s="3">
        <v>400</v>
      </c>
      <c r="H27" s="2">
        <v>500</v>
      </c>
      <c r="I27" s="3">
        <f>Table3[PROJECTED COST]-Table3[ACTUAL COST]</f>
        <v>-100</v>
      </c>
    </row>
    <row r="28" spans="1:9" x14ac:dyDescent="0.25">
      <c r="A28" s="2" t="s">
        <v>20</v>
      </c>
      <c r="B28" s="3">
        <v>1500</v>
      </c>
      <c r="C28" s="3">
        <v>2000</v>
      </c>
      <c r="D28" s="3">
        <f>Table6[PROJECTED COST]-Table6[ACTUAL COST]</f>
        <v>-500</v>
      </c>
      <c r="E28" s="3"/>
      <c r="F28" s="3" t="s">
        <v>40</v>
      </c>
      <c r="G28" s="3">
        <v>500</v>
      </c>
      <c r="H28" s="2">
        <v>700</v>
      </c>
      <c r="I28" s="3">
        <f>Table3[PROJECTED COST]-Table3[ACTUAL COST]</f>
        <v>-200</v>
      </c>
    </row>
    <row r="29" spans="1:9" x14ac:dyDescent="0.25">
      <c r="A29" s="6" t="s">
        <v>21</v>
      </c>
      <c r="B29" s="7">
        <v>30000</v>
      </c>
      <c r="C29" s="3">
        <v>32000</v>
      </c>
      <c r="D29" s="3">
        <f>Table6[PROJECTED COST]-Table6[ACTUAL COST]</f>
        <v>-2000</v>
      </c>
      <c r="E29" s="3"/>
      <c r="F29" s="3" t="s">
        <v>41</v>
      </c>
      <c r="G29" s="3">
        <v>200</v>
      </c>
      <c r="H29" s="2">
        <v>50</v>
      </c>
      <c r="I29" s="3">
        <f>Table3[PROJECTED COST]-Table3[ACTUAL COST]</f>
        <v>150</v>
      </c>
    </row>
    <row r="30" spans="1:9" x14ac:dyDescent="0.25">
      <c r="A30" s="6" t="s">
        <v>4</v>
      </c>
      <c r="B30" s="7">
        <f>SUM(B26:B29)</f>
        <v>35300</v>
      </c>
      <c r="C30" s="3">
        <f t="shared" ref="C30:D30" si="2">SUM(C26:C29)</f>
        <v>37100</v>
      </c>
      <c r="D30" s="3">
        <f t="shared" si="2"/>
        <v>-1800</v>
      </c>
      <c r="E30" s="3"/>
      <c r="F30" s="3" t="s">
        <v>42</v>
      </c>
      <c r="G30" s="3">
        <v>100</v>
      </c>
      <c r="H30" s="3">
        <v>80</v>
      </c>
      <c r="I30" s="3">
        <f>Table3[PROJECTED COST]-Table3[ACTUAL COST]</f>
        <v>20</v>
      </c>
    </row>
    <row r="31" spans="1:9" x14ac:dyDescent="0.25">
      <c r="A31" s="6"/>
      <c r="B31" s="7"/>
      <c r="C31" s="3"/>
      <c r="D31" s="3"/>
      <c r="E31" s="3"/>
      <c r="F31" s="3" t="s">
        <v>4</v>
      </c>
      <c r="G31" s="3">
        <f>SUM(G27:G30)</f>
        <v>1200</v>
      </c>
      <c r="H31" s="3">
        <f t="shared" ref="H31:I31" si="3">SUM(H27:H30)</f>
        <v>1330</v>
      </c>
      <c r="I31" s="3">
        <f t="shared" si="3"/>
        <v>-130</v>
      </c>
    </row>
    <row r="32" spans="1:9" x14ac:dyDescent="0.25">
      <c r="C32" s="3"/>
      <c r="D32" s="3"/>
      <c r="E32" s="3"/>
      <c r="F32" s="3"/>
      <c r="H32" s="3"/>
    </row>
    <row r="33" spans="1:9" x14ac:dyDescent="0.25">
      <c r="A33" s="6" t="s">
        <v>1</v>
      </c>
      <c r="B33" s="7" t="s">
        <v>5</v>
      </c>
      <c r="C33" s="3" t="s">
        <v>6</v>
      </c>
      <c r="D33" s="3" t="s">
        <v>12</v>
      </c>
      <c r="E33" s="3"/>
      <c r="F33" s="3" t="s">
        <v>43</v>
      </c>
      <c r="G33" s="3" t="s">
        <v>5</v>
      </c>
      <c r="H33" s="3" t="s">
        <v>6</v>
      </c>
      <c r="I33" s="3" t="s">
        <v>12</v>
      </c>
    </row>
    <row r="34" spans="1:9" x14ac:dyDescent="0.25">
      <c r="A34" s="6" t="s">
        <v>22</v>
      </c>
      <c r="B34" s="7">
        <v>250</v>
      </c>
      <c r="C34" s="3">
        <v>250</v>
      </c>
      <c r="D34" s="3">
        <f>Table7[PROJECTED COST]-Table7[ACTUAL COST]</f>
        <v>0</v>
      </c>
      <c r="E34" s="3"/>
      <c r="F34" s="3" t="s">
        <v>44</v>
      </c>
      <c r="G34" s="3">
        <v>1000</v>
      </c>
      <c r="H34" s="3">
        <v>1500</v>
      </c>
      <c r="I34" s="3">
        <f>Table10[PROJECTED COST]-Table10[ACTUAL COST]</f>
        <v>-500</v>
      </c>
    </row>
    <row r="35" spans="1:9" x14ac:dyDescent="0.25">
      <c r="A35" s="6" t="s">
        <v>23</v>
      </c>
      <c r="B35" s="7">
        <v>250</v>
      </c>
      <c r="C35" s="3">
        <v>300</v>
      </c>
      <c r="D35" s="3">
        <f>Table7[PROJECTED COST]-Table7[ACTUAL COST]</f>
        <v>-50</v>
      </c>
      <c r="E35" s="3"/>
      <c r="F35" s="3" t="s">
        <v>16</v>
      </c>
      <c r="G35" s="3">
        <v>400</v>
      </c>
      <c r="H35" s="3">
        <v>300</v>
      </c>
      <c r="I35" s="3">
        <f>Table10[PROJECTED COST]-Table10[ACTUAL COST]</f>
        <v>100</v>
      </c>
    </row>
    <row r="36" spans="1:9" x14ac:dyDescent="0.25">
      <c r="A36" s="6" t="s">
        <v>24</v>
      </c>
      <c r="B36" s="7">
        <v>1600</v>
      </c>
      <c r="C36" s="3">
        <v>1800</v>
      </c>
      <c r="D36" s="3">
        <f>Table7[PROJECTED COST]-Table7[ACTUAL COST]</f>
        <v>-200</v>
      </c>
      <c r="E36" s="3"/>
      <c r="F36" s="3" t="s">
        <v>45</v>
      </c>
      <c r="G36" s="3">
        <v>800</v>
      </c>
      <c r="H36" s="3">
        <v>500</v>
      </c>
      <c r="I36" s="3">
        <f>Table10[PROJECTED COST]-Table10[ACTUAL COST]</f>
        <v>300</v>
      </c>
    </row>
    <row r="37" spans="1:9" x14ac:dyDescent="0.25">
      <c r="A37" s="6" t="s">
        <v>25</v>
      </c>
      <c r="B37" s="7">
        <v>2000</v>
      </c>
      <c r="C37" s="3">
        <v>1900</v>
      </c>
      <c r="D37" s="3">
        <f>Table7[PROJECTED COST]-Table7[ACTUAL COST]</f>
        <v>100</v>
      </c>
      <c r="E37" s="3"/>
      <c r="F37" s="3"/>
      <c r="H37" s="3"/>
      <c r="I37" s="3">
        <f>Table10[PROJECTED COST]-Table10[ACTUAL COST]</f>
        <v>0</v>
      </c>
    </row>
    <row r="38" spans="1:9" x14ac:dyDescent="0.25">
      <c r="A38" s="6" t="s">
        <v>26</v>
      </c>
      <c r="B38" s="7">
        <v>80</v>
      </c>
      <c r="C38" s="3">
        <v>100</v>
      </c>
      <c r="D38" s="3">
        <f>Table7[PROJECTED COST]-Table7[ACTUAL COST]</f>
        <v>-20</v>
      </c>
      <c r="E38" s="3"/>
      <c r="F38" s="3"/>
      <c r="H38" s="3"/>
      <c r="I38" s="3">
        <f>Table10[PROJECTED COST]-Table10[ACTUAL COST]</f>
        <v>0</v>
      </c>
    </row>
    <row r="39" spans="1:9" x14ac:dyDescent="0.25">
      <c r="A39" s="6" t="s">
        <v>4</v>
      </c>
      <c r="B39" s="7">
        <f>SUM(B34:B38)</f>
        <v>4180</v>
      </c>
      <c r="C39" s="7">
        <f t="shared" ref="C39:D39" si="4">SUM(C34:C38)</f>
        <v>4350</v>
      </c>
      <c r="D39" s="7">
        <f t="shared" si="4"/>
        <v>-170</v>
      </c>
      <c r="E39" s="3"/>
      <c r="F39" s="3"/>
      <c r="H39" s="3"/>
      <c r="I39" s="3">
        <f>Table10[PROJECTED COST]-Table10[ACTUAL COST]</f>
        <v>0</v>
      </c>
    </row>
    <row r="40" spans="1:9" x14ac:dyDescent="0.25">
      <c r="A40" s="6"/>
      <c r="B40" s="7"/>
      <c r="C40" s="7"/>
      <c r="D40" s="7"/>
      <c r="E40" s="7"/>
      <c r="F40" s="3" t="s">
        <v>4</v>
      </c>
      <c r="G40" s="3">
        <f>SUM(G34:G36)</f>
        <v>2200</v>
      </c>
      <c r="H40" s="3">
        <f t="shared" ref="H40:I40" si="5">SUM(H34:H36)</f>
        <v>2300</v>
      </c>
      <c r="I40" s="3">
        <f t="shared" si="5"/>
        <v>-100</v>
      </c>
    </row>
    <row r="41" spans="1:9" x14ac:dyDescent="0.25">
      <c r="A41" s="6"/>
      <c r="B41" s="7"/>
      <c r="C41" s="7"/>
      <c r="D41" s="7"/>
      <c r="E41" s="7"/>
      <c r="F41" s="7"/>
      <c r="H41" s="3"/>
    </row>
    <row r="42" spans="1:9" x14ac:dyDescent="0.25">
      <c r="A42" s="6"/>
      <c r="B42" s="7"/>
      <c r="C42" s="7"/>
      <c r="D42" s="7"/>
      <c r="E42" s="7"/>
      <c r="F42" s="11" t="s">
        <v>46</v>
      </c>
      <c r="G42" s="11"/>
      <c r="H42" s="11"/>
      <c r="I42" s="18">
        <f>SUM(B14,B22,B30,B39,G15,G24,G31,G40)</f>
        <v>74280</v>
      </c>
    </row>
    <row r="43" spans="1:9" x14ac:dyDescent="0.25">
      <c r="A43" s="6"/>
      <c r="B43" s="7"/>
      <c r="C43" s="7"/>
      <c r="D43" s="7"/>
      <c r="E43" s="7"/>
      <c r="F43" s="11"/>
      <c r="G43" s="11"/>
      <c r="H43" s="11"/>
      <c r="I43" s="19"/>
    </row>
    <row r="44" spans="1:9" x14ac:dyDescent="0.25">
      <c r="A44" s="6"/>
      <c r="B44" s="7"/>
      <c r="C44" s="7"/>
      <c r="D44" s="7"/>
      <c r="E44" s="7"/>
      <c r="F44" s="14" t="s">
        <v>47</v>
      </c>
      <c r="G44" s="14"/>
      <c r="H44" s="14"/>
      <c r="I44" s="15">
        <f>SUM(C14,C22,C30,C39,H15,H24,H31,H40)</f>
        <v>73680</v>
      </c>
    </row>
    <row r="45" spans="1:9" x14ac:dyDescent="0.25">
      <c r="A45" s="6"/>
      <c r="B45" s="7"/>
      <c r="C45" s="7"/>
      <c r="D45" s="7"/>
      <c r="E45" s="7"/>
      <c r="F45" s="13"/>
      <c r="G45" s="13"/>
      <c r="H45" s="13"/>
      <c r="I45" s="16"/>
    </row>
    <row r="46" spans="1:9" x14ac:dyDescent="0.25">
      <c r="F46" s="12" t="s">
        <v>48</v>
      </c>
      <c r="G46" s="12"/>
      <c r="H46" s="12"/>
      <c r="I46" s="17">
        <f>SUM(D14,D22,D30,D39,I15,I24,I31,I40)</f>
        <v>600</v>
      </c>
    </row>
    <row r="47" spans="1:9" x14ac:dyDescent="0.25">
      <c r="F47" s="12"/>
      <c r="G47" s="12"/>
      <c r="H47" s="12"/>
      <c r="I47" s="18"/>
    </row>
    <row r="94" spans="4:4" x14ac:dyDescent="0.25">
      <c r="D94" t="s">
        <v>27</v>
      </c>
    </row>
  </sheetData>
  <mergeCells count="7">
    <mergeCell ref="I46:I47"/>
    <mergeCell ref="I44:I45"/>
    <mergeCell ref="I42:I43"/>
    <mergeCell ref="F46:H47"/>
    <mergeCell ref="F44:H45"/>
    <mergeCell ref="F42:H43"/>
    <mergeCell ref="C1:I2"/>
  </mergeCell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9AFF-447E-47A8-A90A-3D19C571B2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 2023 BATCH B</dc:creator>
  <cp:lastModifiedBy>ICT 2023 BATCH B</cp:lastModifiedBy>
  <dcterms:created xsi:type="dcterms:W3CDTF">2023-08-30T11:24:41Z</dcterms:created>
  <dcterms:modified xsi:type="dcterms:W3CDTF">2023-08-31T13:23:36Z</dcterms:modified>
</cp:coreProperties>
</file>