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84d7f136e201d/Documents/372-project/ghg-app/ghg-app/"/>
    </mc:Choice>
  </mc:AlternateContent>
  <xr:revisionPtr revIDLastSave="373" documentId="8_{49CF4CDE-090B-43BF-8E3C-85C4D8F67711}" xr6:coauthVersionLast="47" xr6:coauthVersionMax="47" xr10:uidLastSave="{72C94FB6-CBC8-4550-9EDE-FA3591ED3B7A}"/>
  <bookViews>
    <workbookView xWindow="-120" yWindow="-120" windowWidth="20730" windowHeight="11160" activeTab="2" xr2:uid="{97376A2B-792E-4B38-A661-81DC03B910A2}"/>
  </bookViews>
  <sheets>
    <sheet name="1. Students %" sheetId="1" r:id="rId1"/>
    <sheet name="2. Lobc" sheetId="2" r:id="rId2"/>
    <sheet name="3. Electricity renewables %" sheetId="3" r:id="rId3"/>
    <sheet name="4. Total base scenario" sheetId="4" r:id="rId4"/>
    <sheet name="6.Adjustments" sheetId="7" r:id="rId5"/>
    <sheet name="7. Modelling BS numbers" sheetId="6" r:id="rId6"/>
    <sheet name="5.Carbon offsett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3" l="1"/>
  <c r="H56" i="3"/>
  <c r="G56" i="3"/>
  <c r="I56" i="3"/>
  <c r="J56" i="3"/>
  <c r="K56" i="3"/>
  <c r="L56" i="3"/>
  <c r="M56" i="3"/>
  <c r="F56" i="3"/>
  <c r="E56" i="3"/>
  <c r="G53" i="3"/>
  <c r="H53" i="3"/>
  <c r="I53" i="3"/>
  <c r="J53" i="3"/>
  <c r="K53" i="3"/>
  <c r="L53" i="3"/>
  <c r="M53" i="3"/>
  <c r="F53" i="3"/>
  <c r="E53" i="3"/>
  <c r="G52" i="3"/>
  <c r="H52" i="3"/>
  <c r="I52" i="3"/>
  <c r="J52" i="3"/>
  <c r="K52" i="3"/>
  <c r="L52" i="3"/>
  <c r="M52" i="3"/>
  <c r="F52" i="3"/>
  <c r="E52" i="3"/>
  <c r="G49" i="3"/>
  <c r="H49" i="3"/>
  <c r="I49" i="3"/>
  <c r="J49" i="3"/>
  <c r="K49" i="3"/>
  <c r="L49" i="3"/>
  <c r="M49" i="3"/>
  <c r="E49" i="3"/>
  <c r="F49" i="3"/>
  <c r="M47" i="3"/>
  <c r="G47" i="3"/>
  <c r="H47" i="3"/>
  <c r="I47" i="3"/>
  <c r="J47" i="3"/>
  <c r="K47" i="3"/>
  <c r="L47" i="3"/>
  <c r="F47" i="3"/>
  <c r="E47" i="3"/>
  <c r="G45" i="3"/>
  <c r="H45" i="3"/>
  <c r="I45" i="3"/>
  <c r="J45" i="3"/>
  <c r="K45" i="3"/>
  <c r="L45" i="3"/>
  <c r="M45" i="3"/>
  <c r="E45" i="3"/>
  <c r="G44" i="3"/>
  <c r="H44" i="3"/>
  <c r="I44" i="3"/>
  <c r="J44" i="3"/>
  <c r="K44" i="3"/>
  <c r="L44" i="3"/>
  <c r="M44" i="3"/>
  <c r="F44" i="3"/>
  <c r="E44" i="3"/>
  <c r="D17" i="6" l="1"/>
  <c r="D20" i="6" s="1"/>
  <c r="D26" i="6"/>
  <c r="D25" i="6"/>
  <c r="D24" i="6"/>
  <c r="D23" i="6"/>
  <c r="D21" i="6"/>
  <c r="D19" i="6"/>
  <c r="D18" i="6"/>
  <c r="D22" i="6"/>
  <c r="C17" i="6"/>
  <c r="C26" i="6"/>
  <c r="C25" i="6"/>
  <c r="C24" i="6"/>
  <c r="C23" i="6"/>
  <c r="C22" i="6"/>
  <c r="C21" i="6"/>
  <c r="C20" i="6"/>
  <c r="C19" i="6"/>
  <c r="C18" i="6"/>
  <c r="M14" i="6"/>
  <c r="L14" i="6"/>
  <c r="K14" i="6"/>
  <c r="J14" i="6"/>
  <c r="I14" i="6"/>
  <c r="H14" i="6"/>
  <c r="G14" i="6"/>
  <c r="F14" i="6"/>
  <c r="E14" i="6"/>
  <c r="D14" i="6"/>
  <c r="C14" i="6"/>
  <c r="M2" i="5"/>
  <c r="L2" i="5"/>
  <c r="K2" i="5"/>
  <c r="J2" i="5"/>
  <c r="I2" i="5"/>
  <c r="H2" i="5"/>
  <c r="G2" i="5"/>
  <c r="F2" i="5"/>
  <c r="E2" i="5"/>
  <c r="D2" i="5"/>
  <c r="C2" i="5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D4" i="2"/>
  <c r="E4" i="2" s="1"/>
  <c r="F4" i="2" s="1"/>
  <c r="G4" i="2" s="1"/>
  <c r="H4" i="2" s="1"/>
  <c r="I4" i="2" s="1"/>
  <c r="J4" i="2" s="1"/>
  <c r="K4" i="2" s="1"/>
  <c r="L4" i="2" s="1"/>
  <c r="M4" i="2" s="1"/>
  <c r="C4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L2" i="2"/>
  <c r="M2" i="2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E3" i="1"/>
  <c r="F3" i="1" s="1"/>
  <c r="G3" i="1" s="1"/>
  <c r="H3" i="1" s="1"/>
  <c r="I3" i="1" s="1"/>
  <c r="J3" i="1" s="1"/>
  <c r="K3" i="1" s="1"/>
  <c r="L3" i="1" s="1"/>
  <c r="M3" i="1" s="1"/>
  <c r="L2" i="1"/>
  <c r="M2" i="1" s="1"/>
</calcChain>
</file>

<file path=xl/sharedStrings.xml><?xml version="1.0" encoding="utf-8"?>
<sst xmlns="http://schemas.openxmlformats.org/spreadsheetml/2006/main" count="137" uniqueCount="34">
  <si>
    <t>Emissions</t>
  </si>
  <si>
    <t>Staff Air Travel - domestic and international</t>
  </si>
  <si>
    <t>Student air travel - domestic and international</t>
  </si>
  <si>
    <t>Electricity (incl transmission losses)</t>
  </si>
  <si>
    <t>Purchased Goods and Services - Food</t>
  </si>
  <si>
    <t>Waste from operations - to landfill, recycling and water processing</t>
  </si>
  <si>
    <t>Employee Commuting - Private vehicles</t>
  </si>
  <si>
    <t>Other</t>
  </si>
  <si>
    <t>Steam &amp; MTHW - coal (incl losses)</t>
  </si>
  <si>
    <t>Stationary Combustion - coal</t>
  </si>
  <si>
    <t>Stationary Combustion - LPG</t>
  </si>
  <si>
    <t xml:space="preserve">Total </t>
  </si>
  <si>
    <t>offsets/insets</t>
  </si>
  <si>
    <t>Category</t>
  </si>
  <si>
    <t>other Adjusted</t>
  </si>
  <si>
    <t>Student commuting</t>
  </si>
  <si>
    <t>Business Travel - accomodation</t>
  </si>
  <si>
    <t>Steam &amp; MTHW - biomass (incl losses)</t>
  </si>
  <si>
    <t>Business Travel - mileage, taxis and shuttles</t>
  </si>
  <si>
    <t>Fugitive Emissions - refrigerants</t>
  </si>
  <si>
    <t>Mobile Combustion - diesel, petrol, pcard &amp; marine</t>
  </si>
  <si>
    <t>Stationary Combustion - biomass</t>
  </si>
  <si>
    <t>Purchased Goods and Services - water</t>
  </si>
  <si>
    <t>Stationary Combustion - diesel</t>
  </si>
  <si>
    <t>Employee Commuting -public transport</t>
  </si>
  <si>
    <t>Construction &amp; demolition</t>
  </si>
  <si>
    <t>other adjusted</t>
  </si>
  <si>
    <t>other</t>
  </si>
  <si>
    <t>Scenarios</t>
  </si>
  <si>
    <t>Scenario_5</t>
  </si>
  <si>
    <t>Scenario_4</t>
  </si>
  <si>
    <t>Scenario_3</t>
  </si>
  <si>
    <t>Scenario_2</t>
  </si>
  <si>
    <t>Scenario_1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</si>
</sst>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1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6029-3B4A-4A18-AD68-CF88A609BF60}">
  <dimension ref="A1:M8"/>
  <sheetViews>
    <sheetView workbookViewId="0">
      <selection activeCell="D14" sqref="D14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2</v>
      </c>
      <c r="B3" s="3">
        <v>6000</v>
      </c>
      <c r="C3">
        <v>7000</v>
      </c>
      <c r="D3" s="3">
        <v>9000</v>
      </c>
      <c r="E3" s="3">
        <f>D3*0.94</f>
        <v>8460</v>
      </c>
      <c r="F3" s="3">
        <f t="shared" ref="F3:M4" si="0">E3*0.94</f>
        <v>7952.4</v>
      </c>
      <c r="G3" s="3">
        <f t="shared" si="0"/>
        <v>7475.2559999999994</v>
      </c>
      <c r="H3" s="3">
        <f t="shared" si="0"/>
        <v>7026.7406399999991</v>
      </c>
      <c r="I3" s="3">
        <f t="shared" si="0"/>
        <v>6605.1362015999985</v>
      </c>
      <c r="J3" s="3">
        <f t="shared" si="0"/>
        <v>6208.8280295039986</v>
      </c>
      <c r="K3" s="3">
        <f t="shared" si="0"/>
        <v>5836.2983477337584</v>
      </c>
      <c r="L3" s="3">
        <f t="shared" si="0"/>
        <v>5486.1204468697324</v>
      </c>
      <c r="M3" s="3">
        <f t="shared" si="0"/>
        <v>5156.9532200575486</v>
      </c>
    </row>
    <row r="4" spans="1:13" x14ac:dyDescent="0.25">
      <c r="A4" s="2" t="s">
        <v>3</v>
      </c>
      <c r="B4" s="3">
        <v>5000</v>
      </c>
      <c r="C4" s="4">
        <f>B4</f>
        <v>5000</v>
      </c>
      <c r="D4" s="4">
        <f t="shared" ref="D4:M6" si="1">C4*0.94</f>
        <v>4700</v>
      </c>
      <c r="E4" s="4">
        <f t="shared" si="1"/>
        <v>4418</v>
      </c>
      <c r="F4" s="4">
        <f t="shared" si="1"/>
        <v>4152.92</v>
      </c>
      <c r="G4" s="4">
        <f t="shared" si="1"/>
        <v>3903.7447999999999</v>
      </c>
      <c r="H4" s="4">
        <f t="shared" si="1"/>
        <v>3669.5201119999997</v>
      </c>
      <c r="I4" s="4">
        <f t="shared" si="1"/>
        <v>3449.3489052799996</v>
      </c>
      <c r="J4" s="4">
        <f t="shared" si="1"/>
        <v>3242.3879709631992</v>
      </c>
      <c r="K4" s="4">
        <f t="shared" si="1"/>
        <v>3047.8446927054069</v>
      </c>
      <c r="L4" s="4">
        <f t="shared" si="0"/>
        <v>2864.9740111430824</v>
      </c>
      <c r="M4" s="4">
        <f t="shared" si="0"/>
        <v>2693.0755704744975</v>
      </c>
    </row>
    <row r="5" spans="1:13" x14ac:dyDescent="0.25">
      <c r="A5" s="2" t="s">
        <v>4</v>
      </c>
      <c r="B5" s="3">
        <v>4500</v>
      </c>
      <c r="C5">
        <f>B5*0.89</f>
        <v>4005</v>
      </c>
      <c r="D5" s="4">
        <f>C5*0.94</f>
        <v>3764.7</v>
      </c>
      <c r="E5" s="4">
        <f t="shared" si="1"/>
        <v>3538.8179999999998</v>
      </c>
      <c r="F5" s="4">
        <f t="shared" si="1"/>
        <v>3326.4889199999998</v>
      </c>
      <c r="G5" s="4">
        <f t="shared" si="1"/>
        <v>3126.8995847999995</v>
      </c>
      <c r="H5" s="4">
        <f t="shared" si="1"/>
        <v>2939.2856097119993</v>
      </c>
      <c r="I5" s="4">
        <f t="shared" si="1"/>
        <v>2762.9284731292792</v>
      </c>
      <c r="J5" s="4">
        <f t="shared" si="1"/>
        <v>2597.1527647415223</v>
      </c>
      <c r="K5" s="4">
        <f t="shared" si="1"/>
        <v>2441.3235988570309</v>
      </c>
      <c r="L5" s="4">
        <f t="shared" si="1"/>
        <v>2294.8441829256089</v>
      </c>
      <c r="M5" s="4">
        <f t="shared" si="1"/>
        <v>2157.1535319500722</v>
      </c>
    </row>
    <row r="6" spans="1:13" x14ac:dyDescent="0.25">
      <c r="A6" s="2" t="s">
        <v>5</v>
      </c>
      <c r="B6" s="3">
        <v>1500</v>
      </c>
      <c r="C6" s="4">
        <f>B6*0.94</f>
        <v>1410</v>
      </c>
      <c r="D6" s="4">
        <f t="shared" ref="D6:K7" si="2">C6*0.94</f>
        <v>1325.3999999999999</v>
      </c>
      <c r="E6" s="4">
        <f t="shared" si="2"/>
        <v>1245.8759999999997</v>
      </c>
      <c r="F6" s="4">
        <f t="shared" si="2"/>
        <v>1171.1234399999996</v>
      </c>
      <c r="G6" s="4">
        <f t="shared" si="2"/>
        <v>1100.8560335999996</v>
      </c>
      <c r="H6" s="4">
        <f t="shared" si="2"/>
        <v>1034.8046715839996</v>
      </c>
      <c r="I6" s="4">
        <f t="shared" si="2"/>
        <v>972.71639128895958</v>
      </c>
      <c r="J6" s="4">
        <f t="shared" si="2"/>
        <v>914.35340781162199</v>
      </c>
      <c r="K6" s="4">
        <f t="shared" si="2"/>
        <v>859.49220334292465</v>
      </c>
      <c r="L6" s="4">
        <f t="shared" si="1"/>
        <v>807.92267114234915</v>
      </c>
      <c r="M6" s="4">
        <f t="shared" si="1"/>
        <v>759.44731087380819</v>
      </c>
    </row>
    <row r="7" spans="1:13" x14ac:dyDescent="0.25">
      <c r="A7" s="2" t="s">
        <v>6</v>
      </c>
      <c r="B7" s="3">
        <v>1400</v>
      </c>
      <c r="C7" s="4">
        <f>B7*0.94</f>
        <v>1316</v>
      </c>
      <c r="D7" s="4">
        <f t="shared" si="2"/>
        <v>1237.04</v>
      </c>
      <c r="E7" s="4">
        <f t="shared" si="2"/>
        <v>1162.8175999999999</v>
      </c>
      <c r="F7" s="4">
        <f t="shared" si="2"/>
        <v>1093.0485439999998</v>
      </c>
      <c r="G7" s="4">
        <f t="shared" si="2"/>
        <v>1027.4656313599996</v>
      </c>
      <c r="H7" s="4">
        <f t="shared" si="2"/>
        <v>965.81769347839963</v>
      </c>
      <c r="I7" s="4">
        <f t="shared" si="2"/>
        <v>907.86863186969561</v>
      </c>
      <c r="J7" s="4">
        <f t="shared" si="2"/>
        <v>853.39651395751378</v>
      </c>
      <c r="K7" s="4">
        <f t="shared" si="2"/>
        <v>802.19272312006285</v>
      </c>
      <c r="L7" s="4">
        <f>K7*0.9</f>
        <v>721.97345080805655</v>
      </c>
      <c r="M7" s="4">
        <f>L7*0.9</f>
        <v>649.77610572725087</v>
      </c>
    </row>
    <row r="8" spans="1:13" x14ac:dyDescent="0.25">
      <c r="A8" s="2" t="s">
        <v>7</v>
      </c>
      <c r="B8" s="4">
        <v>1272</v>
      </c>
      <c r="C8" s="4">
        <v>1388.74</v>
      </c>
      <c r="D8" s="4">
        <v>1414.5955999999999</v>
      </c>
      <c r="E8" s="4">
        <v>1379.919864</v>
      </c>
      <c r="F8" s="4">
        <v>1357.9246721599998</v>
      </c>
      <c r="G8" s="4">
        <v>1255.9892750303998</v>
      </c>
      <c r="H8" s="4">
        <v>1222.6299185285759</v>
      </c>
      <c r="I8" s="4">
        <v>1191.2721234168612</v>
      </c>
      <c r="J8" s="4">
        <v>1161.7957960118492</v>
      </c>
      <c r="K8" s="4">
        <v>1134.0880482511386</v>
      </c>
      <c r="L8" s="4">
        <v>1099.2896623394129</v>
      </c>
      <c r="M8" s="4">
        <v>1067.6144898840566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1DF2-2015-4D96-96D3-502F22096FE8}">
  <dimension ref="A1:M29"/>
  <sheetViews>
    <sheetView topLeftCell="A8" workbookViewId="0">
      <selection activeCell="E14" sqref="E14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3</v>
      </c>
      <c r="B3" s="3">
        <v>5000</v>
      </c>
      <c r="C3" s="4">
        <f>B3</f>
        <v>5000</v>
      </c>
      <c r="D3" s="4">
        <f t="shared" ref="D3:M5" si="0">C3*0.94</f>
        <v>4700</v>
      </c>
      <c r="E3" s="4">
        <f t="shared" si="0"/>
        <v>4418</v>
      </c>
      <c r="F3" s="4">
        <f t="shared" si="0"/>
        <v>4152.92</v>
      </c>
      <c r="G3" s="4">
        <f t="shared" si="0"/>
        <v>3903.7447999999999</v>
      </c>
      <c r="H3" s="4">
        <f t="shared" si="0"/>
        <v>3669.5201119999997</v>
      </c>
      <c r="I3" s="4">
        <f t="shared" si="0"/>
        <v>3449.3489052799996</v>
      </c>
      <c r="J3" s="4">
        <f t="shared" si="0"/>
        <v>3242.3879709631992</v>
      </c>
      <c r="K3" s="4">
        <f t="shared" si="0"/>
        <v>3047.8446927054069</v>
      </c>
      <c r="L3" s="4">
        <f t="shared" si="0"/>
        <v>2864.9740111430824</v>
      </c>
      <c r="M3" s="4">
        <f t="shared" si="0"/>
        <v>2693.0755704744975</v>
      </c>
    </row>
    <row r="4" spans="1:13" x14ac:dyDescent="0.25">
      <c r="A4" s="2" t="s">
        <v>4</v>
      </c>
      <c r="B4" s="3">
        <v>4500</v>
      </c>
      <c r="C4">
        <f>B4*0.89</f>
        <v>4005</v>
      </c>
      <c r="D4" s="4">
        <f>C4*0.94</f>
        <v>3764.7</v>
      </c>
      <c r="E4" s="4">
        <f t="shared" si="0"/>
        <v>3538.8179999999998</v>
      </c>
      <c r="F4" s="4">
        <f t="shared" si="0"/>
        <v>3326.4889199999998</v>
      </c>
      <c r="G4" s="4">
        <f t="shared" si="0"/>
        <v>3126.8995847999995</v>
      </c>
      <c r="H4" s="4">
        <f t="shared" si="0"/>
        <v>2939.2856097119993</v>
      </c>
      <c r="I4" s="4">
        <f t="shared" si="0"/>
        <v>2762.9284731292792</v>
      </c>
      <c r="J4" s="4">
        <f t="shared" si="0"/>
        <v>2597.1527647415223</v>
      </c>
      <c r="K4" s="4">
        <f t="shared" si="0"/>
        <v>2441.3235988570309</v>
      </c>
      <c r="L4" s="4">
        <f t="shared" si="0"/>
        <v>2294.8441829256089</v>
      </c>
      <c r="M4" s="4">
        <f t="shared" si="0"/>
        <v>2157.1535319500722</v>
      </c>
    </row>
    <row r="5" spans="1:13" x14ac:dyDescent="0.25">
      <c r="A5" s="2" t="s">
        <v>5</v>
      </c>
      <c r="B5" s="3">
        <v>1500</v>
      </c>
      <c r="C5" s="4">
        <f>B5*0.94</f>
        <v>1410</v>
      </c>
      <c r="D5" s="4">
        <f t="shared" ref="D5:K6" si="1">C5*0.94</f>
        <v>1325.3999999999999</v>
      </c>
      <c r="E5" s="4">
        <f t="shared" si="1"/>
        <v>1245.8759999999997</v>
      </c>
      <c r="F5" s="4">
        <f t="shared" si="1"/>
        <v>1171.1234399999996</v>
      </c>
      <c r="G5" s="4">
        <f t="shared" si="1"/>
        <v>1100.8560335999996</v>
      </c>
      <c r="H5" s="4">
        <f t="shared" si="1"/>
        <v>1034.8046715839996</v>
      </c>
      <c r="I5" s="4">
        <f t="shared" si="1"/>
        <v>972.71639128895958</v>
      </c>
      <c r="J5" s="4">
        <f t="shared" si="1"/>
        <v>914.35340781162199</v>
      </c>
      <c r="K5" s="4">
        <f t="shared" si="1"/>
        <v>859.49220334292465</v>
      </c>
      <c r="L5" s="4">
        <f t="shared" si="0"/>
        <v>807.92267114234915</v>
      </c>
      <c r="M5" s="4">
        <f t="shared" si="0"/>
        <v>759.44731087380819</v>
      </c>
    </row>
    <row r="6" spans="1:13" x14ac:dyDescent="0.25">
      <c r="A6" s="2" t="s">
        <v>6</v>
      </c>
      <c r="B6" s="3">
        <v>1400</v>
      </c>
      <c r="C6" s="4">
        <f>B6*0.94</f>
        <v>1316</v>
      </c>
      <c r="D6" s="4">
        <f t="shared" si="1"/>
        <v>1237.04</v>
      </c>
      <c r="E6" s="4">
        <f t="shared" si="1"/>
        <v>1162.8175999999999</v>
      </c>
      <c r="F6" s="4">
        <f t="shared" si="1"/>
        <v>1093.0485439999998</v>
      </c>
      <c r="G6" s="4">
        <f t="shared" si="1"/>
        <v>1027.4656313599996</v>
      </c>
      <c r="H6" s="4">
        <f t="shared" si="1"/>
        <v>965.81769347839963</v>
      </c>
      <c r="I6" s="4">
        <f t="shared" si="1"/>
        <v>907.86863186969561</v>
      </c>
      <c r="J6" s="4">
        <f t="shared" si="1"/>
        <v>853.39651395751378</v>
      </c>
      <c r="K6" s="4">
        <f t="shared" si="1"/>
        <v>802.19272312006285</v>
      </c>
      <c r="L6" s="4">
        <f>K6*0.9</f>
        <v>721.97345080805655</v>
      </c>
      <c r="M6" s="4">
        <f>L6*0.9</f>
        <v>649.77610572725087</v>
      </c>
    </row>
    <row r="7" spans="1:13" x14ac:dyDescent="0.25">
      <c r="A7" s="2" t="s">
        <v>7</v>
      </c>
      <c r="B7" s="4">
        <v>1272</v>
      </c>
      <c r="C7" s="4">
        <v>1388.74</v>
      </c>
      <c r="D7" s="4">
        <v>1414.5955999999999</v>
      </c>
      <c r="E7" s="4">
        <v>1379.919864</v>
      </c>
      <c r="F7" s="4">
        <v>1357.9246721599998</v>
      </c>
      <c r="G7" s="4">
        <v>1255.9892750303998</v>
      </c>
      <c r="H7" s="4">
        <v>1222.6299185285759</v>
      </c>
      <c r="I7" s="4">
        <v>1191.2721234168612</v>
      </c>
      <c r="J7" s="4">
        <v>1161.7957960118492</v>
      </c>
      <c r="K7" s="4">
        <v>1134.0880482511386</v>
      </c>
      <c r="L7" s="4">
        <v>1099.2896623394129</v>
      </c>
      <c r="M7" s="4">
        <v>1067.6144898840566</v>
      </c>
    </row>
    <row r="9" spans="1:13" x14ac:dyDescent="0.25">
      <c r="A9" s="1" t="s">
        <v>13</v>
      </c>
      <c r="B9" s="1">
        <v>2021</v>
      </c>
      <c r="C9" s="1">
        <v>2022</v>
      </c>
      <c r="D9" s="1">
        <v>2023</v>
      </c>
      <c r="E9" s="1">
        <v>2024</v>
      </c>
      <c r="F9" s="1">
        <v>2025</v>
      </c>
      <c r="G9" s="1">
        <v>2026</v>
      </c>
      <c r="H9" s="1">
        <v>2027</v>
      </c>
      <c r="I9" s="1">
        <v>2028</v>
      </c>
      <c r="J9" s="1">
        <v>2029</v>
      </c>
      <c r="K9" s="1">
        <v>2030</v>
      </c>
      <c r="L9" s="1">
        <v>2031</v>
      </c>
      <c r="M9" s="1">
        <v>2032</v>
      </c>
    </row>
    <row r="10" spans="1:13" x14ac:dyDescent="0.25">
      <c r="A10" s="2" t="s">
        <v>1</v>
      </c>
      <c r="B10">
        <v>0</v>
      </c>
      <c r="C10">
        <v>-0.05</v>
      </c>
      <c r="D10">
        <v>-0.2</v>
      </c>
      <c r="E10">
        <v>-0.25</v>
      </c>
      <c r="F10">
        <v>-0.3</v>
      </c>
      <c r="G10">
        <v>-0.35</v>
      </c>
      <c r="H10">
        <v>-0.4</v>
      </c>
      <c r="I10">
        <v>-0.45</v>
      </c>
      <c r="J10">
        <v>-0.5</v>
      </c>
      <c r="K10">
        <v>-0.55000000000000004</v>
      </c>
      <c r="L10">
        <v>-0.6</v>
      </c>
      <c r="M10">
        <v>-0.65</v>
      </c>
    </row>
    <row r="11" spans="1:13" x14ac:dyDescent="0.25">
      <c r="A11" s="2" t="s">
        <v>3</v>
      </c>
      <c r="B11">
        <v>0</v>
      </c>
      <c r="C11" s="5">
        <v>-0.05</v>
      </c>
      <c r="D11" s="5">
        <v>-0.1</v>
      </c>
      <c r="E11" s="5">
        <v>-0.15</v>
      </c>
      <c r="F11" s="5">
        <v>-0.2</v>
      </c>
      <c r="G11" s="5">
        <v>-0.25</v>
      </c>
      <c r="H11" s="5">
        <v>-0.3</v>
      </c>
      <c r="I11" s="5">
        <v>-0.35</v>
      </c>
      <c r="J11" s="5">
        <v>-0.4</v>
      </c>
      <c r="K11" s="5">
        <v>-0.45</v>
      </c>
      <c r="L11" s="5">
        <v>-0.5</v>
      </c>
      <c r="M11" s="5">
        <v>-0.55000000000000004</v>
      </c>
    </row>
    <row r="12" spans="1:13" x14ac:dyDescent="0.25">
      <c r="A12" s="2" t="s">
        <v>4</v>
      </c>
      <c r="B12">
        <v>0</v>
      </c>
      <c r="C12" s="5">
        <v>-0.05</v>
      </c>
      <c r="D12" s="5">
        <v>-0.1</v>
      </c>
      <c r="E12" s="5">
        <v>-0.15</v>
      </c>
      <c r="F12" s="5">
        <v>-0.2</v>
      </c>
      <c r="G12" s="5">
        <v>-0.25</v>
      </c>
      <c r="H12" s="5">
        <v>-0.3</v>
      </c>
      <c r="I12" s="5">
        <v>-0.35</v>
      </c>
      <c r="J12" s="5">
        <v>-0.4</v>
      </c>
      <c r="K12" s="5">
        <v>-0.45</v>
      </c>
      <c r="L12" s="5">
        <v>-0.5</v>
      </c>
      <c r="M12" s="5">
        <v>-0.55000000000000004</v>
      </c>
    </row>
    <row r="13" spans="1:13" x14ac:dyDescent="0.25">
      <c r="A13" s="2" t="s">
        <v>5</v>
      </c>
      <c r="B13">
        <v>0</v>
      </c>
      <c r="C13" s="5">
        <v>-0.05</v>
      </c>
      <c r="D13" s="5">
        <v>-0.1</v>
      </c>
      <c r="E13" s="5">
        <v>-0.15</v>
      </c>
      <c r="F13" s="5">
        <v>-0.2</v>
      </c>
      <c r="G13" s="5">
        <v>-0.25</v>
      </c>
      <c r="H13" s="5">
        <v>-0.3</v>
      </c>
      <c r="I13" s="5">
        <v>-0.35</v>
      </c>
      <c r="J13" s="5">
        <v>-0.4</v>
      </c>
      <c r="K13" s="5">
        <v>-0.45</v>
      </c>
      <c r="L13" s="5">
        <v>-0.5</v>
      </c>
      <c r="M13" s="5">
        <v>-0.55000000000000004</v>
      </c>
    </row>
    <row r="14" spans="1:13" x14ac:dyDescent="0.25">
      <c r="A14" s="2" t="s">
        <v>6</v>
      </c>
      <c r="B14">
        <v>0</v>
      </c>
      <c r="C14">
        <v>-0.1</v>
      </c>
      <c r="D14">
        <v>-0.15</v>
      </c>
      <c r="E14">
        <v>-0.2</v>
      </c>
      <c r="F14">
        <v>-0.25</v>
      </c>
      <c r="G14">
        <v>-0.3</v>
      </c>
      <c r="H14">
        <v>-0.35</v>
      </c>
      <c r="I14">
        <v>-0.4</v>
      </c>
      <c r="J14">
        <v>-0.45</v>
      </c>
      <c r="K14">
        <v>-0.5</v>
      </c>
      <c r="L14">
        <v>-0.55000000000000004</v>
      </c>
      <c r="M14">
        <v>-0.6</v>
      </c>
    </row>
    <row r="15" spans="1:13" x14ac:dyDescent="0.25">
      <c r="A15" s="2" t="s">
        <v>7</v>
      </c>
      <c r="B15">
        <v>0</v>
      </c>
      <c r="C15">
        <v>-6.3681466653225147E-2</v>
      </c>
      <c r="D15">
        <v>-7.8121111079378358E-2</v>
      </c>
      <c r="E15">
        <v>-9.4065602348630262E-2</v>
      </c>
      <c r="F15">
        <v>-0.10875550657245797</v>
      </c>
      <c r="G15">
        <v>-0.10477499797785675</v>
      </c>
      <c r="H15">
        <v>-0.11546772696052705</v>
      </c>
      <c r="I15">
        <v>-0.12585471368474122</v>
      </c>
      <c r="J15">
        <v>-0.13594260692112645</v>
      </c>
      <c r="K15">
        <v>-0.14573904403040494</v>
      </c>
      <c r="L15">
        <v>-0.15377292673079804</v>
      </c>
      <c r="M15">
        <v>-0.16145478228094809</v>
      </c>
    </row>
    <row r="16" spans="1:13" x14ac:dyDescent="0.25">
      <c r="A16" s="1" t="s">
        <v>13</v>
      </c>
      <c r="B16" s="1">
        <v>2021</v>
      </c>
      <c r="C16" s="1">
        <v>2022</v>
      </c>
      <c r="D16" s="1">
        <v>2023</v>
      </c>
      <c r="E16" s="1">
        <v>2024</v>
      </c>
      <c r="F16" s="1">
        <v>2025</v>
      </c>
      <c r="G16" s="1">
        <v>2026</v>
      </c>
      <c r="H16" s="1">
        <v>2027</v>
      </c>
      <c r="I16" s="1">
        <v>2028</v>
      </c>
      <c r="J16" s="1">
        <v>2029</v>
      </c>
      <c r="K16" s="1">
        <v>2030</v>
      </c>
      <c r="L16" s="1">
        <v>2031</v>
      </c>
      <c r="M16" s="1">
        <v>2032</v>
      </c>
    </row>
    <row r="17" spans="1:13" x14ac:dyDescent="0.25">
      <c r="A17" s="2" t="s">
        <v>1</v>
      </c>
      <c r="B17" s="5">
        <v>0</v>
      </c>
      <c r="C17" s="5">
        <v>-0.05</v>
      </c>
      <c r="D17" s="5">
        <v>-0.2</v>
      </c>
      <c r="E17" s="5">
        <v>-0.25</v>
      </c>
      <c r="F17" s="5">
        <v>-0.3</v>
      </c>
      <c r="G17" s="5">
        <v>-0.35</v>
      </c>
      <c r="H17" s="5">
        <v>-0.4</v>
      </c>
      <c r="I17" s="5">
        <v>-0.45</v>
      </c>
      <c r="J17" s="5">
        <v>-0.5</v>
      </c>
      <c r="K17" s="5">
        <v>-0.55000000000000004</v>
      </c>
      <c r="L17" s="5">
        <v>-0.6</v>
      </c>
      <c r="M17" s="5">
        <v>-0.65</v>
      </c>
    </row>
    <row r="18" spans="1:13" x14ac:dyDescent="0.25">
      <c r="A18" s="2" t="s">
        <v>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x14ac:dyDescent="0.25">
      <c r="A19" s="2" t="s">
        <v>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x14ac:dyDescent="0.25">
      <c r="A20" s="2" t="s">
        <v>3</v>
      </c>
      <c r="B20" s="5">
        <v>0</v>
      </c>
      <c r="C20" s="5">
        <v>-0.05</v>
      </c>
      <c r="D20" s="5">
        <v>-0.1</v>
      </c>
      <c r="E20" s="5">
        <v>-0.15</v>
      </c>
      <c r="F20" s="5">
        <v>-0.2</v>
      </c>
      <c r="G20" s="5">
        <v>-0.25</v>
      </c>
      <c r="H20" s="5">
        <v>-0.3</v>
      </c>
      <c r="I20" s="5">
        <v>-0.35</v>
      </c>
      <c r="J20" s="5">
        <v>-0.4</v>
      </c>
      <c r="K20" s="5">
        <v>-0.45</v>
      </c>
      <c r="L20" s="5">
        <v>-0.5</v>
      </c>
      <c r="M20" s="5">
        <v>-0.55000000000000004</v>
      </c>
    </row>
    <row r="21" spans="1:13" x14ac:dyDescent="0.25">
      <c r="A21" s="2" t="s">
        <v>4</v>
      </c>
      <c r="B21" s="5">
        <v>0</v>
      </c>
      <c r="C21" s="5">
        <v>-0.05</v>
      </c>
      <c r="D21" s="5">
        <v>-0.1</v>
      </c>
      <c r="E21" s="5">
        <v>-0.15</v>
      </c>
      <c r="F21" s="5">
        <v>-0.2</v>
      </c>
      <c r="G21" s="5">
        <v>-0.25</v>
      </c>
      <c r="H21" s="5">
        <v>-0.3</v>
      </c>
      <c r="I21" s="5">
        <v>-0.35</v>
      </c>
      <c r="J21" s="5">
        <v>-0.4</v>
      </c>
      <c r="K21" s="5">
        <v>-0.45</v>
      </c>
      <c r="L21" s="5">
        <v>-0.5</v>
      </c>
      <c r="M21" s="5">
        <v>-0.55000000000000004</v>
      </c>
    </row>
    <row r="22" spans="1:13" x14ac:dyDescent="0.25">
      <c r="A22" s="2" t="s">
        <v>5</v>
      </c>
      <c r="B22" s="5">
        <v>0</v>
      </c>
      <c r="C22" s="5">
        <v>-0.05</v>
      </c>
      <c r="D22" s="5">
        <v>-0.1</v>
      </c>
      <c r="E22" s="5">
        <v>-0.15</v>
      </c>
      <c r="F22" s="5">
        <v>-0.2</v>
      </c>
      <c r="G22" s="5">
        <v>-0.25</v>
      </c>
      <c r="H22" s="5">
        <v>-0.3</v>
      </c>
      <c r="I22" s="5">
        <v>-0.35</v>
      </c>
      <c r="J22" s="5">
        <v>-0.4</v>
      </c>
      <c r="K22" s="5">
        <v>-0.45</v>
      </c>
      <c r="L22" s="5">
        <v>-0.5</v>
      </c>
      <c r="M22" s="5">
        <v>-0.55000000000000004</v>
      </c>
    </row>
    <row r="23" spans="1:13" x14ac:dyDescent="0.25">
      <c r="A23" s="2" t="s">
        <v>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x14ac:dyDescent="0.25">
      <c r="A24" s="2" t="s">
        <v>6</v>
      </c>
      <c r="B24" s="5">
        <v>0</v>
      </c>
      <c r="C24" s="5">
        <v>-0.1</v>
      </c>
      <c r="D24" s="5">
        <v>-0.15</v>
      </c>
      <c r="E24" s="5">
        <v>-0.2</v>
      </c>
      <c r="F24" s="5">
        <v>-0.25</v>
      </c>
      <c r="G24" s="5">
        <v>-0.3</v>
      </c>
      <c r="H24" s="5">
        <v>-0.35</v>
      </c>
      <c r="I24" s="5">
        <v>-0.4</v>
      </c>
      <c r="J24" s="5">
        <v>-0.45</v>
      </c>
      <c r="K24" s="5">
        <v>-0.5</v>
      </c>
      <c r="L24" s="5">
        <v>-0.55000000000000004</v>
      </c>
      <c r="M24" s="5">
        <v>-0.6</v>
      </c>
    </row>
    <row r="25" spans="1:13" x14ac:dyDescent="0.25">
      <c r="A25" s="2" t="s">
        <v>10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x14ac:dyDescent="0.25">
      <c r="A26" s="2" t="s">
        <v>7</v>
      </c>
      <c r="B26" s="5">
        <v>0</v>
      </c>
      <c r="C26">
        <v>0.52495066036182003</v>
      </c>
      <c r="D26">
        <v>0.5297996513825517</v>
      </c>
      <c r="E26">
        <v>0.52959560495957025</v>
      </c>
      <c r="F26">
        <v>0.52952381356074885</v>
      </c>
      <c r="G26">
        <v>0.52865644367315678</v>
      </c>
      <c r="H26">
        <v>0.52835516080470313</v>
      </c>
      <c r="I26">
        <v>0.52805618918539432</v>
      </c>
      <c r="J26">
        <v>0.52776006719664403</v>
      </c>
      <c r="K26">
        <v>0.5274673122257223</v>
      </c>
      <c r="L26">
        <v>0.52706643407296205</v>
      </c>
      <c r="M26">
        <v>0.5266783045958241</v>
      </c>
    </row>
    <row r="29" spans="1:13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1A22-78B0-402B-B62D-62368369D652}">
  <dimension ref="A1:M64"/>
  <sheetViews>
    <sheetView tabSelected="1" topLeftCell="A37" zoomScale="69" workbookViewId="0">
      <selection activeCell="A65" sqref="A65"/>
    </sheetView>
  </sheetViews>
  <sheetFormatPr defaultRowHeight="15" x14ac:dyDescent="0.25"/>
  <cols>
    <col min="1" max="1" width="65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3</v>
      </c>
      <c r="B2" s="3">
        <v>5000</v>
      </c>
      <c r="C2" s="4">
        <f>B2</f>
        <v>5000</v>
      </c>
      <c r="D2" s="4">
        <f t="shared" ref="D2:M3" si="0">C2*0.94</f>
        <v>4700</v>
      </c>
      <c r="E2" s="4">
        <f t="shared" si="0"/>
        <v>4418</v>
      </c>
      <c r="F2" s="4">
        <f t="shared" si="0"/>
        <v>4152.92</v>
      </c>
      <c r="G2" s="4">
        <f t="shared" si="0"/>
        <v>3903.7447999999999</v>
      </c>
      <c r="H2" s="4">
        <f t="shared" si="0"/>
        <v>3669.5201119999997</v>
      </c>
      <c r="I2" s="4">
        <f t="shared" si="0"/>
        <v>3449.3489052799996</v>
      </c>
      <c r="J2" s="4">
        <f t="shared" si="0"/>
        <v>3242.3879709631992</v>
      </c>
      <c r="K2" s="4">
        <f t="shared" si="0"/>
        <v>3047.8446927054069</v>
      </c>
      <c r="L2" s="4">
        <f t="shared" si="0"/>
        <v>2864.9740111430824</v>
      </c>
      <c r="M2" s="4">
        <f t="shared" si="0"/>
        <v>2693.0755704744975</v>
      </c>
    </row>
    <row r="3" spans="1:13" x14ac:dyDescent="0.25">
      <c r="A3" s="2" t="s">
        <v>6</v>
      </c>
      <c r="B3" s="3">
        <v>1400</v>
      </c>
      <c r="C3" s="4">
        <f>B3*0.94</f>
        <v>1316</v>
      </c>
      <c r="D3" s="4">
        <f t="shared" si="0"/>
        <v>1237.04</v>
      </c>
      <c r="E3" s="4">
        <f t="shared" si="0"/>
        <v>1162.8175999999999</v>
      </c>
      <c r="F3" s="4">
        <f t="shared" si="0"/>
        <v>1093.0485439999998</v>
      </c>
      <c r="G3" s="4">
        <f t="shared" si="0"/>
        <v>1027.4656313599996</v>
      </c>
      <c r="H3" s="4">
        <f t="shared" si="0"/>
        <v>965.81769347839963</v>
      </c>
      <c r="I3" s="4">
        <f t="shared" si="0"/>
        <v>907.86863186969561</v>
      </c>
      <c r="J3" s="4">
        <f t="shared" si="0"/>
        <v>853.39651395751378</v>
      </c>
      <c r="K3" s="4">
        <f t="shared" si="0"/>
        <v>802.19272312006285</v>
      </c>
      <c r="L3" s="4">
        <f>K3*0.9</f>
        <v>721.97345080805655</v>
      </c>
      <c r="M3" s="4">
        <f>L3*0.9</f>
        <v>649.77610572725087</v>
      </c>
    </row>
    <row r="4" spans="1:13" x14ac:dyDescent="0.25">
      <c r="A4" t="s">
        <v>7</v>
      </c>
      <c r="B4" s="4">
        <v>1272</v>
      </c>
      <c r="C4" s="4">
        <v>1388.74</v>
      </c>
      <c r="D4" s="4">
        <v>1414.5955999999999</v>
      </c>
      <c r="E4" s="4">
        <v>1379.919864</v>
      </c>
      <c r="F4" s="4">
        <v>1357.9246721599998</v>
      </c>
      <c r="G4" s="4">
        <v>1255.9892750303998</v>
      </c>
      <c r="H4" s="4">
        <v>1222.6299185285759</v>
      </c>
      <c r="I4" s="4">
        <v>1191.2721234168612</v>
      </c>
      <c r="J4" s="4">
        <v>1161.7957960118492</v>
      </c>
      <c r="K4" s="4">
        <v>1134.0880482511386</v>
      </c>
      <c r="L4" s="4">
        <v>1099.2896623394129</v>
      </c>
      <c r="M4" s="4">
        <v>1067.6144898840566</v>
      </c>
    </row>
    <row r="5" spans="1:13" x14ac:dyDescent="0.25">
      <c r="A5" t="s">
        <v>14</v>
      </c>
    </row>
    <row r="7" spans="1:13" x14ac:dyDescent="0.25">
      <c r="A7" s="1" t="s">
        <v>0</v>
      </c>
      <c r="B7" s="1">
        <v>2021</v>
      </c>
      <c r="C7" s="1">
        <v>2022</v>
      </c>
      <c r="D7" s="1">
        <v>2023</v>
      </c>
      <c r="E7" s="1">
        <v>2024</v>
      </c>
      <c r="F7" s="1">
        <v>2025</v>
      </c>
      <c r="G7" s="1">
        <v>2026</v>
      </c>
      <c r="H7" s="1">
        <v>2027</v>
      </c>
      <c r="I7" s="1">
        <v>2028</v>
      </c>
      <c r="J7" s="1">
        <v>2029</v>
      </c>
      <c r="K7" s="1">
        <v>2030</v>
      </c>
      <c r="L7" s="1">
        <v>2031</v>
      </c>
      <c r="M7" s="1">
        <v>2032</v>
      </c>
    </row>
    <row r="8" spans="1:13" x14ac:dyDescent="0.25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3</v>
      </c>
      <c r="B11">
        <v>0</v>
      </c>
      <c r="C11">
        <v>0</v>
      </c>
      <c r="D11">
        <v>-5.0000000000000044E-2</v>
      </c>
      <c r="E11">
        <v>-9.9999999999999534E-2</v>
      </c>
      <c r="F11">
        <v>-0.14999999999999958</v>
      </c>
      <c r="G11">
        <v>-0.19999999999999962</v>
      </c>
      <c r="H11">
        <v>-0.24999999999999967</v>
      </c>
      <c r="I11">
        <v>-0.49999999999999989</v>
      </c>
      <c r="J11">
        <v>-0.74999999999999956</v>
      </c>
      <c r="K11">
        <v>-1</v>
      </c>
      <c r="L11">
        <v>-1</v>
      </c>
      <c r="M11">
        <v>-1</v>
      </c>
    </row>
    <row r="12" spans="1:13" x14ac:dyDescent="0.25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6</v>
      </c>
      <c r="B15">
        <v>0</v>
      </c>
      <c r="C15">
        <v>0</v>
      </c>
      <c r="D15">
        <v>0</v>
      </c>
      <c r="E15">
        <v>-0.02</v>
      </c>
      <c r="F15">
        <v>-0.04</v>
      </c>
      <c r="G15">
        <v>-0.06</v>
      </c>
      <c r="H15">
        <v>-0.08</v>
      </c>
      <c r="I15">
        <v>-0.1</v>
      </c>
      <c r="J15">
        <v>-0.12</v>
      </c>
      <c r="K15">
        <v>-0.14000000000000001</v>
      </c>
      <c r="L15">
        <v>-0.16</v>
      </c>
      <c r="M15">
        <v>-0.18</v>
      </c>
    </row>
    <row r="16" spans="1:13" x14ac:dyDescent="0.25">
      <c r="A16" t="s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20" spans="1:13" x14ac:dyDescent="0.25">
      <c r="A20" s="6" t="s">
        <v>15</v>
      </c>
      <c r="B20" s="5">
        <v>0</v>
      </c>
      <c r="C20" s="5">
        <v>0</v>
      </c>
      <c r="D20" s="5">
        <v>0</v>
      </c>
      <c r="E20" s="5">
        <v>-0.02</v>
      </c>
      <c r="F20" s="5">
        <v>-0.04</v>
      </c>
      <c r="G20" s="5">
        <v>-0.06</v>
      </c>
      <c r="H20" s="5">
        <v>-0.08</v>
      </c>
      <c r="I20" s="5">
        <v>-0.1</v>
      </c>
      <c r="J20" s="5">
        <v>-0.12</v>
      </c>
      <c r="K20" s="5">
        <v>-0.14000000000000001</v>
      </c>
      <c r="L20" s="5">
        <v>-0.16</v>
      </c>
      <c r="M20" s="5">
        <v>-0.18</v>
      </c>
    </row>
    <row r="21" spans="1:13" x14ac:dyDescent="0.25">
      <c r="A21" s="6" t="s">
        <v>16</v>
      </c>
      <c r="B21" s="5">
        <v>0</v>
      </c>
      <c r="C21" s="5">
        <v>0</v>
      </c>
      <c r="D21" s="5">
        <v>0</v>
      </c>
      <c r="E21" s="5">
        <v>-0.02</v>
      </c>
      <c r="F21" s="5">
        <v>-0.04</v>
      </c>
      <c r="G21" s="5">
        <v>-0.06</v>
      </c>
      <c r="H21" s="5">
        <v>-0.08</v>
      </c>
      <c r="I21" s="5">
        <v>-0.1</v>
      </c>
      <c r="J21" s="5">
        <v>-0.12</v>
      </c>
      <c r="K21" s="5">
        <v>-0.14000000000000001</v>
      </c>
      <c r="L21" s="5">
        <v>-0.16</v>
      </c>
      <c r="M21" s="5">
        <v>-0.18</v>
      </c>
    </row>
    <row r="22" spans="1:13" x14ac:dyDescent="0.25">
      <c r="A22" s="6" t="s">
        <v>17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x14ac:dyDescent="0.25">
      <c r="A23" s="6" t="s">
        <v>18</v>
      </c>
      <c r="B23" s="5">
        <v>0</v>
      </c>
      <c r="C23" s="5">
        <v>0</v>
      </c>
      <c r="D23" s="5">
        <v>0</v>
      </c>
      <c r="E23" s="5">
        <v>-0.02</v>
      </c>
      <c r="F23" s="5">
        <v>-0.04</v>
      </c>
      <c r="G23" s="5">
        <v>-0.06</v>
      </c>
      <c r="H23" s="5">
        <v>-0.08</v>
      </c>
      <c r="I23" s="5">
        <v>-0.1</v>
      </c>
      <c r="J23" s="5">
        <v>-0.12</v>
      </c>
      <c r="K23" s="5">
        <v>-0.14000000000000001</v>
      </c>
      <c r="L23" s="5">
        <v>-0.16</v>
      </c>
      <c r="M23" s="5">
        <v>-0.18</v>
      </c>
    </row>
    <row r="24" spans="1:13" x14ac:dyDescent="0.25">
      <c r="A24" s="6" t="s">
        <v>19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x14ac:dyDescent="0.25">
      <c r="A25" s="6" t="s">
        <v>20</v>
      </c>
      <c r="B25" s="5">
        <v>0</v>
      </c>
      <c r="C25" s="5">
        <v>0</v>
      </c>
      <c r="D25" s="5">
        <v>0</v>
      </c>
      <c r="E25" s="5">
        <v>-0.02</v>
      </c>
      <c r="F25" s="5">
        <v>-0.04</v>
      </c>
      <c r="G25" s="5">
        <v>-0.06</v>
      </c>
      <c r="H25" s="5">
        <v>-0.08</v>
      </c>
      <c r="I25" s="5">
        <v>-0.1</v>
      </c>
      <c r="J25" s="5">
        <v>-0.12</v>
      </c>
      <c r="K25" s="5">
        <v>-0.14000000000000001</v>
      </c>
      <c r="L25" s="5">
        <v>-0.16</v>
      </c>
      <c r="M25" s="5">
        <v>-0.18</v>
      </c>
    </row>
    <row r="26" spans="1:13" x14ac:dyDescent="0.25">
      <c r="A26" s="6" t="s">
        <v>21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x14ac:dyDescent="0.25">
      <c r="A27" s="6" t="s">
        <v>22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x14ac:dyDescent="0.25">
      <c r="A28" s="6" t="s">
        <v>23</v>
      </c>
      <c r="B28" s="5">
        <v>0</v>
      </c>
      <c r="C28" s="5">
        <v>0</v>
      </c>
      <c r="D28" s="5">
        <v>0</v>
      </c>
      <c r="E28" s="5">
        <v>-0.02</v>
      </c>
      <c r="F28" s="5">
        <v>-0.04</v>
      </c>
      <c r="G28" s="5">
        <v>-0.06</v>
      </c>
      <c r="H28" s="5">
        <v>-0.08</v>
      </c>
      <c r="I28" s="5">
        <v>-0.1</v>
      </c>
      <c r="J28" s="5">
        <v>-0.12</v>
      </c>
      <c r="K28" s="5">
        <v>-0.14000000000000001</v>
      </c>
      <c r="L28" s="5">
        <v>-0.16</v>
      </c>
      <c r="M28" s="5">
        <v>-0.18</v>
      </c>
    </row>
    <row r="29" spans="1:13" x14ac:dyDescent="0.25">
      <c r="A29" s="6" t="s">
        <v>24</v>
      </c>
      <c r="B29" s="5">
        <v>0</v>
      </c>
      <c r="C29" s="5">
        <v>0</v>
      </c>
      <c r="D29" s="5">
        <v>0</v>
      </c>
      <c r="E29" s="5">
        <v>-0.02</v>
      </c>
      <c r="F29" s="5">
        <v>-0.04</v>
      </c>
      <c r="G29" s="5">
        <v>-0.06</v>
      </c>
      <c r="H29" s="5">
        <v>-0.08</v>
      </c>
      <c r="I29" s="5">
        <v>-0.1</v>
      </c>
      <c r="J29" s="5">
        <v>-0.12</v>
      </c>
      <c r="K29" s="5">
        <v>-0.14000000000000001</v>
      </c>
      <c r="L29" s="5">
        <v>-0.16</v>
      </c>
      <c r="M29" s="5">
        <v>-0.18</v>
      </c>
    </row>
    <row r="32" spans="1:13" x14ac:dyDescent="0.25">
      <c r="A32" t="s">
        <v>15</v>
      </c>
      <c r="B32">
        <v>200</v>
      </c>
      <c r="C32">
        <v>200</v>
      </c>
      <c r="D32">
        <v>150</v>
      </c>
      <c r="E32">
        <v>150</v>
      </c>
      <c r="F32">
        <v>150</v>
      </c>
      <c r="G32">
        <v>150</v>
      </c>
      <c r="H32">
        <v>150</v>
      </c>
      <c r="I32">
        <v>150</v>
      </c>
      <c r="J32">
        <v>150</v>
      </c>
      <c r="K32">
        <v>150</v>
      </c>
      <c r="L32">
        <v>151</v>
      </c>
      <c r="M32">
        <v>152</v>
      </c>
    </row>
    <row r="33" spans="1:13" x14ac:dyDescent="0.25">
      <c r="A33" t="s">
        <v>16</v>
      </c>
      <c r="B33">
        <v>100</v>
      </c>
      <c r="C33">
        <v>123.74000000000001</v>
      </c>
      <c r="D33">
        <v>116.3156</v>
      </c>
      <c r="E33">
        <v>109.336664</v>
      </c>
      <c r="F33">
        <v>102.77646415999999</v>
      </c>
      <c r="G33">
        <v>96.609876310399983</v>
      </c>
      <c r="H33">
        <v>90.813283731775982</v>
      </c>
      <c r="I33">
        <v>85.364486707869418</v>
      </c>
      <c r="J33">
        <v>80.242617505397249</v>
      </c>
      <c r="K33">
        <v>75.428060455073407</v>
      </c>
      <c r="L33">
        <v>70.902376827769004</v>
      </c>
      <c r="M33">
        <v>66.648234218102857</v>
      </c>
    </row>
    <row r="34" spans="1:13" x14ac:dyDescent="0.25">
      <c r="A34" t="s">
        <v>17</v>
      </c>
      <c r="B34">
        <v>250</v>
      </c>
      <c r="C34">
        <v>287</v>
      </c>
      <c r="D34">
        <v>400</v>
      </c>
      <c r="E34">
        <v>400</v>
      </c>
      <c r="F34">
        <v>400</v>
      </c>
      <c r="G34">
        <v>400</v>
      </c>
      <c r="H34">
        <v>400</v>
      </c>
      <c r="I34">
        <v>400</v>
      </c>
      <c r="J34">
        <v>400</v>
      </c>
      <c r="K34">
        <v>400</v>
      </c>
      <c r="L34">
        <v>400</v>
      </c>
      <c r="M34">
        <v>400</v>
      </c>
    </row>
    <row r="35" spans="1:13" x14ac:dyDescent="0.25">
      <c r="A35" t="s">
        <v>18</v>
      </c>
      <c r="B35">
        <v>100</v>
      </c>
      <c r="C35">
        <v>150</v>
      </c>
      <c r="D35">
        <v>141</v>
      </c>
      <c r="E35">
        <v>132.54</v>
      </c>
      <c r="F35">
        <v>124.58759999999998</v>
      </c>
      <c r="G35">
        <v>117.11234399999998</v>
      </c>
      <c r="H35">
        <v>110.08560335999998</v>
      </c>
      <c r="I35">
        <v>103.48046715839997</v>
      </c>
      <c r="J35">
        <v>97.27163912889597</v>
      </c>
      <c r="K35">
        <v>91.435340781162211</v>
      </c>
      <c r="L35">
        <v>82.291806703045992</v>
      </c>
      <c r="M35">
        <v>74.062626032741392</v>
      </c>
    </row>
    <row r="36" spans="1:13" x14ac:dyDescent="0.25">
      <c r="A36" t="s">
        <v>19</v>
      </c>
      <c r="B36">
        <v>100</v>
      </c>
      <c r="C36">
        <v>100</v>
      </c>
      <c r="D36">
        <v>100</v>
      </c>
      <c r="E36">
        <v>94</v>
      </c>
      <c r="F36">
        <v>88.36</v>
      </c>
      <c r="G36">
        <v>83.058399999999992</v>
      </c>
      <c r="H36">
        <v>78.074895999999981</v>
      </c>
      <c r="I36">
        <v>73.390402239999972</v>
      </c>
      <c r="J36">
        <v>68.986978105599974</v>
      </c>
      <c r="K36">
        <v>64.847759419263966</v>
      </c>
      <c r="L36">
        <v>60.956893854108124</v>
      </c>
      <c r="M36">
        <v>57.299480222861632</v>
      </c>
    </row>
    <row r="37" spans="1:13" x14ac:dyDescent="0.25">
      <c r="A37" t="s">
        <v>20</v>
      </c>
      <c r="B37">
        <v>250</v>
      </c>
      <c r="C37">
        <v>250</v>
      </c>
      <c r="D37">
        <v>235</v>
      </c>
      <c r="E37">
        <v>220.89999999999998</v>
      </c>
      <c r="F37">
        <v>207.64599999999996</v>
      </c>
      <c r="G37">
        <v>195.18723999999995</v>
      </c>
      <c r="H37">
        <v>183.47600559999995</v>
      </c>
      <c r="I37">
        <v>172.46744526399993</v>
      </c>
      <c r="J37">
        <v>162.11939854815992</v>
      </c>
      <c r="K37">
        <v>152.39223463527031</v>
      </c>
      <c r="L37">
        <v>137.15301117174329</v>
      </c>
      <c r="M37">
        <v>123.43771005456897</v>
      </c>
    </row>
    <row r="38" spans="1:13" x14ac:dyDescent="0.25">
      <c r="A38" t="s">
        <v>21</v>
      </c>
      <c r="B38">
        <v>60</v>
      </c>
      <c r="C38">
        <v>66</v>
      </c>
      <c r="D38">
        <v>70</v>
      </c>
      <c r="E38">
        <v>80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</row>
    <row r="39" spans="1:13" x14ac:dyDescent="0.25">
      <c r="A39" t="s">
        <v>22</v>
      </c>
      <c r="B39">
        <v>82</v>
      </c>
      <c r="C39">
        <v>82</v>
      </c>
      <c r="D39">
        <v>77.08</v>
      </c>
      <c r="E39">
        <v>72.455199999999991</v>
      </c>
      <c r="F39">
        <v>68.107887999999988</v>
      </c>
      <c r="G39">
        <v>64.021414719999981</v>
      </c>
      <c r="H39">
        <v>60.180129836799978</v>
      </c>
      <c r="I39">
        <v>56.569322046591978</v>
      </c>
      <c r="J39">
        <v>53.175162723796454</v>
      </c>
      <c r="K39">
        <v>49.984652960368663</v>
      </c>
      <c r="L39">
        <v>46.985573782746542</v>
      </c>
      <c r="M39">
        <v>44.166439355781748</v>
      </c>
    </row>
    <row r="40" spans="1:13" x14ac:dyDescent="0.25">
      <c r="A40" t="s">
        <v>23</v>
      </c>
      <c r="B40">
        <v>80</v>
      </c>
      <c r="C40">
        <v>80</v>
      </c>
      <c r="D40">
        <v>75.199999999999989</v>
      </c>
      <c r="E40">
        <v>70.687999999999988</v>
      </c>
      <c r="F40">
        <v>66.446719999999985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24</v>
      </c>
      <c r="B41">
        <v>50</v>
      </c>
      <c r="C41">
        <v>50</v>
      </c>
      <c r="D41">
        <v>50</v>
      </c>
      <c r="E41">
        <v>50</v>
      </c>
      <c r="F41">
        <v>50</v>
      </c>
      <c r="G41">
        <v>50</v>
      </c>
      <c r="H41">
        <v>50</v>
      </c>
      <c r="I41">
        <v>50</v>
      </c>
      <c r="J41">
        <v>50</v>
      </c>
      <c r="K41">
        <v>50</v>
      </c>
      <c r="L41">
        <v>50</v>
      </c>
      <c r="M41">
        <v>50</v>
      </c>
    </row>
    <row r="42" spans="1:13" x14ac:dyDescent="0.25">
      <c r="A42" t="s">
        <v>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4" spans="1:13" x14ac:dyDescent="0.25">
      <c r="A44" t="s">
        <v>15</v>
      </c>
      <c r="B44" s="5">
        <v>0</v>
      </c>
      <c r="C44" s="5">
        <v>0</v>
      </c>
      <c r="D44" s="5">
        <v>0</v>
      </c>
      <c r="E44">
        <f>(E32+(E20 *E32))</f>
        <v>147</v>
      </c>
      <c r="F44">
        <f>(F32 +(F20*F32))</f>
        <v>144</v>
      </c>
      <c r="G44">
        <f>(G32+(G20 *G32))</f>
        <v>141</v>
      </c>
      <c r="H44">
        <f t="shared" ref="H44" si="1">(H32 +(H20*H32))</f>
        <v>138</v>
      </c>
      <c r="I44">
        <f t="shared" ref="I44" si="2">(I32+(I20 *I32))</f>
        <v>135</v>
      </c>
      <c r="J44">
        <f t="shared" ref="J44" si="3">(J32 +(J20*J32))</f>
        <v>132</v>
      </c>
      <c r="K44">
        <f t="shared" ref="K44" si="4">(K32+(K20 *K32))</f>
        <v>129</v>
      </c>
      <c r="L44">
        <f t="shared" ref="L44" si="5">(L32 +(L20*L32))</f>
        <v>126.84</v>
      </c>
      <c r="M44">
        <f t="shared" ref="M44" si="6">(M32+(M20 *M32))</f>
        <v>124.64</v>
      </c>
    </row>
    <row r="45" spans="1:13" x14ac:dyDescent="0.25">
      <c r="A45" t="s">
        <v>16</v>
      </c>
      <c r="B45" s="5">
        <v>0</v>
      </c>
      <c r="C45" s="5">
        <v>0</v>
      </c>
      <c r="D45" s="5">
        <v>0</v>
      </c>
      <c r="E45">
        <f>(E33 + (E21 * E33))</f>
        <v>107.14993072</v>
      </c>
      <c r="F45">
        <f>(F33 +(F21*F33))</f>
        <v>98.665405593599985</v>
      </c>
      <c r="G45">
        <f t="shared" ref="G45" si="7">(G33 + (G21 * G33))</f>
        <v>90.813283731775982</v>
      </c>
      <c r="H45">
        <f t="shared" ref="H45" si="8">(H33 +(H21*H33))</f>
        <v>83.548221033233901</v>
      </c>
      <c r="I45">
        <f t="shared" ref="I45" si="9">(I33 + (I21 * I33))</f>
        <v>76.828038037082479</v>
      </c>
      <c r="J45">
        <f t="shared" ref="J45" si="10">(J33 +(J21*J33))</f>
        <v>70.613503404749579</v>
      </c>
      <c r="K45">
        <f t="shared" ref="K45" si="11">(K33 + (K21 * K33))</f>
        <v>64.868131991363128</v>
      </c>
      <c r="L45">
        <f t="shared" ref="L45" si="12">(L33 +(L21*L33))</f>
        <v>59.557996535325962</v>
      </c>
      <c r="M45">
        <f t="shared" ref="M45" si="13">(M33 + (M21 * M33))</f>
        <v>54.651552058844345</v>
      </c>
    </row>
    <row r="46" spans="1:13" x14ac:dyDescent="0.25">
      <c r="A46" t="s">
        <v>17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1:13" x14ac:dyDescent="0.25">
      <c r="A47" t="s">
        <v>18</v>
      </c>
      <c r="B47" s="5">
        <v>0</v>
      </c>
      <c r="C47" s="5">
        <v>0</v>
      </c>
      <c r="D47" s="5">
        <v>0</v>
      </c>
      <c r="E47">
        <f>(E35 + (E23 * E35))</f>
        <v>129.88919999999999</v>
      </c>
      <c r="F47">
        <f>(F35 +(F23* F35))</f>
        <v>119.60409599999998</v>
      </c>
      <c r="G47">
        <f t="shared" ref="G47" si="14">(G35 + (G23 * G35))</f>
        <v>110.08560335999998</v>
      </c>
      <c r="H47">
        <f t="shared" ref="H47" si="15">(H35 +(H23* H35))</f>
        <v>101.27875509119998</v>
      </c>
      <c r="I47">
        <f t="shared" ref="I47" si="16">(I35 + (I23 * I35))</f>
        <v>93.132420442559976</v>
      </c>
      <c r="J47">
        <f t="shared" ref="J47" si="17">(J35 +(J23* J35))</f>
        <v>85.599042433428451</v>
      </c>
      <c r="K47">
        <f t="shared" ref="K47" si="18">(K35 + (K23 * K35))</f>
        <v>78.634393071799494</v>
      </c>
      <c r="L47">
        <f t="shared" ref="L47" si="19">(L35 +(L23* L35))</f>
        <v>69.125117630558634</v>
      </c>
      <c r="M47">
        <f>(M35 + (M23 * M35))</f>
        <v>60.731353346847939</v>
      </c>
    </row>
    <row r="48" spans="1:13" x14ac:dyDescent="0.25">
      <c r="A48" t="s">
        <v>19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</row>
    <row r="49" spans="1:13" x14ac:dyDescent="0.25">
      <c r="A49" t="s">
        <v>20</v>
      </c>
      <c r="B49" s="5">
        <v>0</v>
      </c>
      <c r="C49" s="5">
        <v>0</v>
      </c>
      <c r="D49" s="5">
        <v>0</v>
      </c>
      <c r="E49">
        <f>(E36 +(E23*E36))</f>
        <v>92.12</v>
      </c>
      <c r="F49">
        <f>(F37 +(F25*F37))</f>
        <v>199.34015999999997</v>
      </c>
      <c r="G49">
        <f t="shared" ref="G49" si="20">(G36 +(G23*G36))</f>
        <v>78.074895999999995</v>
      </c>
      <c r="H49">
        <f t="shared" ref="H49" si="21">(H37 +(H25*H37))</f>
        <v>168.79792515199995</v>
      </c>
      <c r="I49">
        <f t="shared" ref="I49" si="22">(I36 +(I23*I36))</f>
        <v>66.05136201599997</v>
      </c>
      <c r="J49">
        <f t="shared" ref="J49" si="23">(J37 +(J25*J37))</f>
        <v>142.66507072238073</v>
      </c>
      <c r="K49">
        <f t="shared" ref="K49" si="24">(K36 +(K23*K36))</f>
        <v>55.769073100567013</v>
      </c>
      <c r="L49">
        <f t="shared" ref="L49" si="25">(L37 +(L25*L37))</f>
        <v>115.20852938426435</v>
      </c>
      <c r="M49">
        <f t="shared" ref="M49" si="26">(M36 +(M23*M36))</f>
        <v>46.985573782746542</v>
      </c>
    </row>
    <row r="50" spans="1:13" x14ac:dyDescent="0.25">
      <c r="A50" t="s">
        <v>21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</row>
    <row r="51" spans="1:13" x14ac:dyDescent="0.25">
      <c r="A51" t="s">
        <v>22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</row>
    <row r="52" spans="1:13" x14ac:dyDescent="0.25">
      <c r="A52" t="s">
        <v>23</v>
      </c>
      <c r="B52" s="5">
        <v>0</v>
      </c>
      <c r="C52" s="5">
        <v>0</v>
      </c>
      <c r="D52" s="5">
        <v>0</v>
      </c>
      <c r="E52">
        <f>(E40+(E28*E40))</f>
        <v>69.274239999999992</v>
      </c>
      <c r="F52">
        <f>(F40 +(F28*F40))</f>
        <v>63.788851199999982</v>
      </c>
      <c r="G52">
        <f t="shared" ref="G52" si="27">(G40+(G28*G40))</f>
        <v>0</v>
      </c>
      <c r="H52">
        <f t="shared" ref="H52" si="28">(H40 +(H28*H40))</f>
        <v>0</v>
      </c>
      <c r="I52">
        <f t="shared" ref="I52" si="29">(I40+(I28*I40))</f>
        <v>0</v>
      </c>
      <c r="J52">
        <f t="shared" ref="J52" si="30">(J40 +(J28*J40))</f>
        <v>0</v>
      </c>
      <c r="K52">
        <f t="shared" ref="K52" si="31">(K40+(K28*K40))</f>
        <v>0</v>
      </c>
      <c r="L52">
        <f t="shared" ref="L52" si="32">(L40 +(L28*L40))</f>
        <v>0</v>
      </c>
      <c r="M52">
        <f t="shared" ref="M52" si="33">(M40+(M28*M40))</f>
        <v>0</v>
      </c>
    </row>
    <row r="53" spans="1:13" x14ac:dyDescent="0.25">
      <c r="A53" t="s">
        <v>24</v>
      </c>
      <c r="B53" s="5">
        <v>0</v>
      </c>
      <c r="C53" s="5">
        <v>0</v>
      </c>
      <c r="D53" s="5">
        <v>0</v>
      </c>
      <c r="E53">
        <f>(E41 +(E29*E41))</f>
        <v>49</v>
      </c>
      <c r="F53" s="5">
        <f>(F41 +(F29 +F41))</f>
        <v>99.960000000000008</v>
      </c>
      <c r="G53">
        <f t="shared" ref="G53" si="34">(G41 +(G29*G41))</f>
        <v>47</v>
      </c>
      <c r="H53" s="5">
        <f t="shared" ref="H53" si="35">(H41 +(H29 +H41))</f>
        <v>99.92</v>
      </c>
      <c r="I53">
        <f t="shared" ref="I53" si="36">(I41 +(I29*I41))</f>
        <v>45</v>
      </c>
      <c r="J53" s="5">
        <f t="shared" ref="J53" si="37">(J41 +(J29 +J41))</f>
        <v>99.88</v>
      </c>
      <c r="K53">
        <f t="shared" ref="K53" si="38">(K41 +(K29*K41))</f>
        <v>43</v>
      </c>
      <c r="L53" s="5">
        <f t="shared" ref="L53" si="39">(L41 +(L29 +L41))</f>
        <v>99.84</v>
      </c>
      <c r="M53">
        <f t="shared" ref="M53" si="40">(M41 +(M29*M41))</f>
        <v>41</v>
      </c>
    </row>
    <row r="54" spans="1:13" x14ac:dyDescent="0.25">
      <c r="A54" t="s">
        <v>25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</row>
    <row r="56" spans="1:13" x14ac:dyDescent="0.25">
      <c r="A56" t="s">
        <v>26</v>
      </c>
      <c r="B56" s="5">
        <v>0</v>
      </c>
      <c r="C56" s="5">
        <v>0</v>
      </c>
      <c r="D56" s="5">
        <v>0</v>
      </c>
      <c r="E56">
        <f>SUM(E44:E54)</f>
        <v>594.43337071999997</v>
      </c>
      <c r="F56">
        <f>SUM(F44:F54)</f>
        <v>725.35851279359986</v>
      </c>
      <c r="G56">
        <f t="shared" ref="G56:M56" si="41">SUM(G44:G54)</f>
        <v>466.973783091776</v>
      </c>
      <c r="H56">
        <f>SUM(H44:H54)</f>
        <v>591.54490127643385</v>
      </c>
      <c r="I56">
        <f t="shared" si="41"/>
        <v>416.01182049564244</v>
      </c>
      <c r="J56">
        <f t="shared" si="41"/>
        <v>530.75761656055874</v>
      </c>
      <c r="K56">
        <f t="shared" si="41"/>
        <v>371.27159816372966</v>
      </c>
      <c r="L56">
        <f t="shared" si="41"/>
        <v>470.57164355014902</v>
      </c>
      <c r="M56">
        <f t="shared" si="41"/>
        <v>328.0084791884388</v>
      </c>
    </row>
    <row r="57" spans="1:13" x14ac:dyDescent="0.25">
      <c r="A57" t="s">
        <v>27</v>
      </c>
      <c r="B57" s="4">
        <v>1272</v>
      </c>
      <c r="C57" s="4">
        <v>1388.74</v>
      </c>
      <c r="D57" s="4">
        <v>1414.5955999999999</v>
      </c>
      <c r="E57" s="4">
        <v>1379.919864</v>
      </c>
      <c r="F57" s="4">
        <v>1357.9246721599998</v>
      </c>
      <c r="G57" s="4">
        <v>1255.9892750303998</v>
      </c>
      <c r="H57" s="4">
        <v>1222.6299185285759</v>
      </c>
      <c r="I57" s="4">
        <v>1191.2721234168612</v>
      </c>
      <c r="J57" s="4">
        <v>1161.7957960118492</v>
      </c>
      <c r="K57" s="4">
        <v>1134.0880482511386</v>
      </c>
      <c r="L57" s="4">
        <v>1099.2896623394129</v>
      </c>
      <c r="M57" s="4">
        <v>1067.6144898840566</v>
      </c>
    </row>
    <row r="58" spans="1:13" x14ac:dyDescent="0.25">
      <c r="B58" s="5">
        <v>0</v>
      </c>
      <c r="C58" s="5">
        <v>0</v>
      </c>
      <c r="D58" s="5">
        <v>0</v>
      </c>
    </row>
    <row r="59" spans="1:13" x14ac:dyDescent="0.25">
      <c r="A59" s="1" t="s">
        <v>28</v>
      </c>
      <c r="B59" s="1">
        <v>2021</v>
      </c>
      <c r="C59" s="1">
        <v>2022</v>
      </c>
      <c r="D59" s="1">
        <v>2023</v>
      </c>
      <c r="E59" s="1">
        <v>2024</v>
      </c>
      <c r="F59" s="1">
        <v>2025</v>
      </c>
      <c r="G59" s="1">
        <v>2026</v>
      </c>
      <c r="H59" s="1">
        <v>2027</v>
      </c>
      <c r="I59" s="1">
        <v>2028</v>
      </c>
      <c r="J59" s="1">
        <v>2029</v>
      </c>
      <c r="K59" s="1">
        <v>2030</v>
      </c>
      <c r="L59" s="1">
        <v>2031</v>
      </c>
      <c r="M59" s="1">
        <v>2032</v>
      </c>
    </row>
    <row r="60" spans="1:13" x14ac:dyDescent="0.25">
      <c r="A60" t="s">
        <v>29</v>
      </c>
      <c r="B60">
        <v>0</v>
      </c>
      <c r="C60">
        <v>0</v>
      </c>
      <c r="D60">
        <v>0.01</v>
      </c>
      <c r="E60">
        <v>0.02</v>
      </c>
      <c r="F60">
        <v>0.03</v>
      </c>
      <c r="G60">
        <v>0.04</v>
      </c>
      <c r="H60">
        <v>0.05</v>
      </c>
      <c r="I60">
        <v>0.1</v>
      </c>
      <c r="J60">
        <v>0.15</v>
      </c>
      <c r="K60">
        <v>0.2</v>
      </c>
      <c r="L60">
        <v>0.2</v>
      </c>
      <c r="M60">
        <v>0.2</v>
      </c>
    </row>
    <row r="61" spans="1:13" x14ac:dyDescent="0.25">
      <c r="A61" t="s">
        <v>30</v>
      </c>
      <c r="B61">
        <v>0</v>
      </c>
      <c r="C61">
        <v>0</v>
      </c>
      <c r="D61">
        <v>0.01</v>
      </c>
      <c r="E61">
        <v>0.02</v>
      </c>
      <c r="F61">
        <v>0.03</v>
      </c>
      <c r="G61">
        <v>0.04</v>
      </c>
      <c r="H61">
        <v>0.05</v>
      </c>
      <c r="I61">
        <v>0.08</v>
      </c>
      <c r="J61">
        <v>0.12</v>
      </c>
      <c r="K61">
        <v>0.15</v>
      </c>
      <c r="L61">
        <v>0.18</v>
      </c>
      <c r="M61">
        <v>0.2</v>
      </c>
    </row>
    <row r="62" spans="1:13" x14ac:dyDescent="0.25">
      <c r="A62" t="s">
        <v>31</v>
      </c>
      <c r="B62">
        <v>0</v>
      </c>
      <c r="C62">
        <v>0</v>
      </c>
      <c r="D62">
        <v>0.01</v>
      </c>
      <c r="E62">
        <v>0.02</v>
      </c>
      <c r="F62">
        <v>0.03</v>
      </c>
      <c r="G62">
        <v>0.04</v>
      </c>
      <c r="H62">
        <v>0.05</v>
      </c>
      <c r="I62">
        <v>0.06</v>
      </c>
      <c r="J62">
        <v>0.08</v>
      </c>
      <c r="K62">
        <v>0.1</v>
      </c>
      <c r="L62">
        <v>0.12</v>
      </c>
      <c r="M62">
        <v>0.15</v>
      </c>
    </row>
    <row r="63" spans="1:13" x14ac:dyDescent="0.25">
      <c r="A63" t="s">
        <v>32</v>
      </c>
      <c r="B63">
        <v>0</v>
      </c>
      <c r="C63">
        <v>0</v>
      </c>
      <c r="D63">
        <v>5.0000000000000001E-3</v>
      </c>
      <c r="E63">
        <v>0.01</v>
      </c>
      <c r="F63">
        <v>1.4999999999999999E-2</v>
      </c>
      <c r="G63">
        <v>0.02</v>
      </c>
      <c r="H63">
        <v>2.5000000000000001E-2</v>
      </c>
      <c r="I63">
        <v>0.03</v>
      </c>
      <c r="J63">
        <v>0.04</v>
      </c>
      <c r="K63">
        <v>0.05</v>
      </c>
      <c r="L63">
        <v>0.06</v>
      </c>
      <c r="M63">
        <v>7.0000000000000007E-2</v>
      </c>
    </row>
    <row r="64" spans="1:13" x14ac:dyDescent="0.25">
      <c r="A64" t="s">
        <v>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B9D-DFDC-47F6-BD57-0C5C68F5CD22}">
  <dimension ref="A1:M11"/>
  <sheetViews>
    <sheetView workbookViewId="0">
      <selection activeCell="B11" sqref="B11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v>5151.2</v>
      </c>
      <c r="M2" s="4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 s="4">
        <v>7952.4</v>
      </c>
      <c r="G3" s="4">
        <v>7475.2559999999994</v>
      </c>
      <c r="H3" s="4">
        <v>7026.7406399999991</v>
      </c>
      <c r="I3" s="4">
        <v>6605.1362015999985</v>
      </c>
      <c r="J3" s="4">
        <v>6208.8280295039986</v>
      </c>
      <c r="K3" s="4">
        <v>5836.2983477337584</v>
      </c>
      <c r="L3" s="4">
        <v>5486.1204468697324</v>
      </c>
      <c r="M3" s="4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 s="4">
        <v>4152.92</v>
      </c>
      <c r="G5" s="4">
        <v>3903.7447999999999</v>
      </c>
      <c r="H5" s="4">
        <v>3669.5201119999997</v>
      </c>
      <c r="I5" s="4">
        <v>3449.3489052799996</v>
      </c>
      <c r="J5" s="4">
        <v>3242.3879709631992</v>
      </c>
      <c r="K5" s="4">
        <v>3047.8446927054069</v>
      </c>
      <c r="L5" s="4">
        <v>2864.9740111430824</v>
      </c>
      <c r="M5" s="4">
        <v>2693.0755704744975</v>
      </c>
    </row>
    <row r="6" spans="1:13" x14ac:dyDescent="0.25">
      <c r="A6" t="s">
        <v>4</v>
      </c>
      <c r="B6">
        <v>4500</v>
      </c>
      <c r="C6">
        <v>4005</v>
      </c>
      <c r="D6" s="4">
        <v>3764.7</v>
      </c>
      <c r="E6" s="4">
        <v>3538.8179999999998</v>
      </c>
      <c r="F6" s="4">
        <v>3326.4889199999998</v>
      </c>
      <c r="G6" s="4">
        <v>3126.8995847999995</v>
      </c>
      <c r="H6" s="4">
        <v>2939.2856097119993</v>
      </c>
      <c r="I6" s="4">
        <v>2762.9284731292792</v>
      </c>
      <c r="J6" s="4">
        <v>2597.1527647415223</v>
      </c>
      <c r="K6" s="4">
        <v>2441.3235988570309</v>
      </c>
      <c r="L6" s="4">
        <v>2294.8441829256089</v>
      </c>
      <c r="M6" s="4">
        <v>2157.1535319500722</v>
      </c>
    </row>
    <row r="7" spans="1:13" x14ac:dyDescent="0.25">
      <c r="A7" t="s">
        <v>5</v>
      </c>
      <c r="B7">
        <v>1500</v>
      </c>
      <c r="C7">
        <v>1410</v>
      </c>
      <c r="D7" s="4">
        <v>1325.3999999999999</v>
      </c>
      <c r="E7" s="4">
        <v>1245.8759999999997</v>
      </c>
      <c r="F7" s="4">
        <v>1171.1234399999996</v>
      </c>
      <c r="G7" s="4">
        <v>1100.8560335999996</v>
      </c>
      <c r="H7" s="4">
        <v>1034.8046715839996</v>
      </c>
      <c r="I7" s="4">
        <v>972.71639128895958</v>
      </c>
      <c r="J7" s="4">
        <v>914.35340781162199</v>
      </c>
      <c r="K7" s="4">
        <v>859.49220334292465</v>
      </c>
      <c r="L7" s="4">
        <v>807.92267114234915</v>
      </c>
      <c r="M7" s="4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 s="4">
        <v>1237.04</v>
      </c>
      <c r="E9" s="4">
        <v>1162.8175999999999</v>
      </c>
      <c r="F9" s="4">
        <v>1093.0485439999998</v>
      </c>
      <c r="G9" s="4">
        <v>1027.4656313599996</v>
      </c>
      <c r="H9" s="4">
        <v>965.81769347839963</v>
      </c>
      <c r="I9" s="4">
        <v>907.86863186969561</v>
      </c>
      <c r="J9" s="4">
        <v>853.39651395751378</v>
      </c>
      <c r="K9" s="4">
        <v>802.19272312006285</v>
      </c>
      <c r="L9" s="4">
        <v>721.97345080805655</v>
      </c>
      <c r="M9" s="4">
        <v>649.77610572725087</v>
      </c>
    </row>
    <row r="10" spans="1:13" x14ac:dyDescent="0.25">
      <c r="A10" t="s">
        <v>10</v>
      </c>
      <c r="B10">
        <v>1000</v>
      </c>
      <c r="C10">
        <v>940</v>
      </c>
      <c r="D10" s="4">
        <v>883.59999999999991</v>
      </c>
      <c r="E10" s="4">
        <v>830.58399999999983</v>
      </c>
      <c r="F10" s="4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 s="4">
        <v>1272</v>
      </c>
      <c r="C11" s="4">
        <v>1388.74</v>
      </c>
      <c r="D11" s="4">
        <v>1414.5955999999999</v>
      </c>
      <c r="E11" s="4">
        <v>1379.919864</v>
      </c>
      <c r="F11" s="4">
        <v>1357.9246721599998</v>
      </c>
      <c r="G11" s="4">
        <v>1255.9892750303998</v>
      </c>
      <c r="H11" s="4">
        <v>1222.6299185285759</v>
      </c>
      <c r="I11" s="4">
        <v>1191.2721234168612</v>
      </c>
      <c r="J11" s="4">
        <v>1161.7957960118492</v>
      </c>
      <c r="K11" s="4">
        <v>1134.0880482511386</v>
      </c>
      <c r="L11" s="4">
        <v>1099.2896623394129</v>
      </c>
      <c r="M11" s="4">
        <v>1067.6144898840566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579F-DC66-4E5F-A641-05A694AD2961}">
  <dimension ref="A1:M11"/>
  <sheetViews>
    <sheetView workbookViewId="0">
      <selection activeCell="B13" sqref="B13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5">
        <v>0</v>
      </c>
      <c r="C2" s="5">
        <v>0.25</v>
      </c>
      <c r="D2" s="5">
        <v>0.5</v>
      </c>
      <c r="E2" s="5">
        <v>0.5</v>
      </c>
      <c r="F2" s="5">
        <v>0.5</v>
      </c>
      <c r="G2" s="5">
        <v>0.5</v>
      </c>
      <c r="H2" s="5">
        <v>0.5</v>
      </c>
      <c r="I2" s="5">
        <v>0.5</v>
      </c>
      <c r="J2" s="5">
        <v>0.5</v>
      </c>
      <c r="K2" s="5">
        <v>0.5</v>
      </c>
      <c r="L2" s="5">
        <v>0.5</v>
      </c>
      <c r="M2" s="5">
        <v>0.5</v>
      </c>
    </row>
    <row r="3" spans="1:13" x14ac:dyDescent="0.25">
      <c r="A3" s="2" t="s">
        <v>2</v>
      </c>
      <c r="B3" s="5">
        <v>0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</row>
    <row r="4" spans="1:13" x14ac:dyDescent="0.25">
      <c r="A4" s="2" t="s">
        <v>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x14ac:dyDescent="0.25">
      <c r="A5" s="2" t="s">
        <v>3</v>
      </c>
      <c r="B5" s="5">
        <v>0</v>
      </c>
      <c r="C5" s="5">
        <v>0.75</v>
      </c>
      <c r="D5" s="5">
        <v>0.75</v>
      </c>
      <c r="E5" s="5">
        <v>0.75</v>
      </c>
      <c r="F5" s="5">
        <v>0.75</v>
      </c>
      <c r="G5" s="5">
        <v>0.75</v>
      </c>
      <c r="H5" s="5">
        <v>0.75</v>
      </c>
      <c r="I5" s="5">
        <v>0.75</v>
      </c>
      <c r="J5" s="5">
        <v>0.75</v>
      </c>
      <c r="K5" s="5">
        <v>0.75</v>
      </c>
      <c r="L5" s="5">
        <v>0.75</v>
      </c>
      <c r="M5" s="5">
        <v>0.75</v>
      </c>
    </row>
    <row r="6" spans="1:13" x14ac:dyDescent="0.25">
      <c r="A6" s="2" t="s">
        <v>4</v>
      </c>
      <c r="B6" s="5">
        <v>0</v>
      </c>
      <c r="C6" s="5">
        <v>0.75</v>
      </c>
      <c r="D6" s="5">
        <v>0.75</v>
      </c>
      <c r="E6" s="5">
        <v>0.75</v>
      </c>
      <c r="F6" s="5">
        <v>0.75</v>
      </c>
      <c r="G6" s="5">
        <v>0.75</v>
      </c>
      <c r="H6" s="5">
        <v>0.75</v>
      </c>
      <c r="I6" s="5">
        <v>0.75</v>
      </c>
      <c r="J6" s="5">
        <v>0.75</v>
      </c>
      <c r="K6" s="5">
        <v>0.75</v>
      </c>
      <c r="L6" s="5">
        <v>0.75</v>
      </c>
      <c r="M6" s="5">
        <v>0.75</v>
      </c>
    </row>
    <row r="7" spans="1:13" x14ac:dyDescent="0.25">
      <c r="A7" s="2" t="s">
        <v>5</v>
      </c>
      <c r="B7" s="5">
        <v>0</v>
      </c>
      <c r="C7" s="5">
        <v>0.75</v>
      </c>
      <c r="D7" s="5">
        <v>0.75</v>
      </c>
      <c r="E7" s="5">
        <v>0.75</v>
      </c>
      <c r="F7" s="5">
        <v>0.75</v>
      </c>
      <c r="G7" s="5">
        <v>0.75</v>
      </c>
      <c r="H7" s="5">
        <v>0.75</v>
      </c>
      <c r="I7" s="5">
        <v>0.75</v>
      </c>
      <c r="J7" s="5">
        <v>0.75</v>
      </c>
      <c r="K7" s="5">
        <v>0.75</v>
      </c>
      <c r="L7" s="5">
        <v>0.75</v>
      </c>
      <c r="M7" s="5">
        <v>0.75</v>
      </c>
    </row>
    <row r="8" spans="1:13" x14ac:dyDescent="0.25">
      <c r="A8" s="2" t="s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x14ac:dyDescent="0.25">
      <c r="A9" s="2" t="s">
        <v>6</v>
      </c>
      <c r="B9" s="5">
        <v>0</v>
      </c>
      <c r="C9" s="5">
        <v>0.25</v>
      </c>
      <c r="D9" s="5">
        <v>0.5</v>
      </c>
      <c r="E9" s="5">
        <v>0.5</v>
      </c>
      <c r="F9" s="5">
        <v>0.5</v>
      </c>
      <c r="G9" s="5">
        <v>0.5</v>
      </c>
      <c r="H9" s="5">
        <v>0.5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</row>
    <row r="10" spans="1:13" x14ac:dyDescent="0.25">
      <c r="A10" s="2" t="s">
        <v>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x14ac:dyDescent="0.25">
      <c r="A11" s="2" t="s">
        <v>7</v>
      </c>
      <c r="B11" s="5">
        <v>0</v>
      </c>
      <c r="C11">
        <v>0.52495066036182003</v>
      </c>
      <c r="D11">
        <v>0.5297996513825517</v>
      </c>
      <c r="E11">
        <v>0.52959560495957025</v>
      </c>
      <c r="F11">
        <v>0.52952381356074885</v>
      </c>
      <c r="G11">
        <v>0.52865644367315678</v>
      </c>
      <c r="H11">
        <v>0.52835516080470313</v>
      </c>
      <c r="I11">
        <v>0.52805618918539432</v>
      </c>
      <c r="J11">
        <v>0.52776006719664403</v>
      </c>
      <c r="K11">
        <v>0.5274673122257223</v>
      </c>
      <c r="L11">
        <v>0.52706643407296205</v>
      </c>
      <c r="M11">
        <v>0.5266783045958241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566E-0386-4C17-A510-5F21C1FC657C}">
  <dimension ref="A1:M26"/>
  <sheetViews>
    <sheetView topLeftCell="A5" workbookViewId="0">
      <selection activeCell="C20" sqref="C20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>
        <v>5151.2</v>
      </c>
      <c r="M2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>
        <v>7952.4</v>
      </c>
      <c r="G3">
        <v>7475.2559999999994</v>
      </c>
      <c r="H3">
        <v>7026.7406399999991</v>
      </c>
      <c r="I3">
        <v>6605.1362015999985</v>
      </c>
      <c r="J3">
        <v>6208.8280295039986</v>
      </c>
      <c r="K3">
        <v>5836.2983477337584</v>
      </c>
      <c r="L3">
        <v>5486.1204468697324</v>
      </c>
      <c r="M3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>
        <v>4152.92</v>
      </c>
      <c r="G5">
        <v>3903.7447999999999</v>
      </c>
      <c r="H5">
        <v>3669.5201119999997</v>
      </c>
      <c r="I5">
        <v>3449.3489052799996</v>
      </c>
      <c r="J5">
        <v>3242.3879709631992</v>
      </c>
      <c r="K5">
        <v>3047.8446927054069</v>
      </c>
      <c r="L5">
        <v>2864.9740111430824</v>
      </c>
      <c r="M5">
        <v>2693.0755704744975</v>
      </c>
    </row>
    <row r="6" spans="1:13" x14ac:dyDescent="0.25">
      <c r="A6" t="s">
        <v>4</v>
      </c>
      <c r="B6">
        <v>4500</v>
      </c>
      <c r="C6">
        <v>4005</v>
      </c>
      <c r="D6">
        <v>3764.7</v>
      </c>
      <c r="E6">
        <v>3538.8179999999998</v>
      </c>
      <c r="F6">
        <v>3326.4889199999998</v>
      </c>
      <c r="G6">
        <v>3126.8995847999995</v>
      </c>
      <c r="H6">
        <v>2939.2856097119993</v>
      </c>
      <c r="I6">
        <v>2762.9284731292792</v>
      </c>
      <c r="J6">
        <v>2597.1527647415223</v>
      </c>
      <c r="K6">
        <v>2441.3235988570309</v>
      </c>
      <c r="L6">
        <v>2294.8441829256089</v>
      </c>
      <c r="M6">
        <v>2157.1535319500722</v>
      </c>
    </row>
    <row r="7" spans="1:13" x14ac:dyDescent="0.25">
      <c r="A7" t="s">
        <v>5</v>
      </c>
      <c r="B7">
        <v>1500</v>
      </c>
      <c r="C7">
        <v>1410</v>
      </c>
      <c r="D7">
        <v>1325.3999999999999</v>
      </c>
      <c r="E7">
        <v>1245.8759999999997</v>
      </c>
      <c r="F7">
        <v>1171.1234399999996</v>
      </c>
      <c r="G7">
        <v>1100.8560335999996</v>
      </c>
      <c r="H7">
        <v>1034.8046715839996</v>
      </c>
      <c r="I7">
        <v>972.71639128895958</v>
      </c>
      <c r="J7">
        <v>914.35340781162199</v>
      </c>
      <c r="K7">
        <v>859.49220334292465</v>
      </c>
      <c r="L7">
        <v>807.92267114234915</v>
      </c>
      <c r="M7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>
        <v>1237.04</v>
      </c>
      <c r="E9">
        <v>1162.8175999999999</v>
      </c>
      <c r="F9">
        <v>1093.0485439999998</v>
      </c>
      <c r="G9">
        <v>1027.4656313599996</v>
      </c>
      <c r="H9">
        <v>965.81769347839963</v>
      </c>
      <c r="I9">
        <v>907.86863186969561</v>
      </c>
      <c r="J9">
        <v>853.39651395751378</v>
      </c>
      <c r="K9">
        <v>802.19272312006285</v>
      </c>
      <c r="L9">
        <v>721.97345080805655</v>
      </c>
      <c r="M9">
        <v>649.77610572725087</v>
      </c>
    </row>
    <row r="10" spans="1:13" x14ac:dyDescent="0.25">
      <c r="A10" t="s">
        <v>10</v>
      </c>
      <c r="B10">
        <v>1000</v>
      </c>
      <c r="C10">
        <v>940</v>
      </c>
      <c r="D10">
        <v>883.59999999999991</v>
      </c>
      <c r="E10">
        <v>830.58399999999983</v>
      </c>
      <c r="F10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>
        <v>1272</v>
      </c>
      <c r="C11">
        <v>1388.74</v>
      </c>
      <c r="D11">
        <v>1414.5955999999999</v>
      </c>
      <c r="E11">
        <v>1379.919864</v>
      </c>
      <c r="F11">
        <v>1357.9246721599998</v>
      </c>
      <c r="G11">
        <v>1255.9892750303998</v>
      </c>
      <c r="H11">
        <v>1222.6299185285759</v>
      </c>
      <c r="I11">
        <v>1191.2721234168612</v>
      </c>
      <c r="J11">
        <v>1161.7957960118492</v>
      </c>
      <c r="K11">
        <v>1134.0880482511386</v>
      </c>
      <c r="L11">
        <v>1099.2896623394129</v>
      </c>
      <c r="M11">
        <v>1067.6144898840566</v>
      </c>
    </row>
    <row r="13" spans="1:13" x14ac:dyDescent="0.25">
      <c r="A13" s="1" t="s">
        <v>12</v>
      </c>
      <c r="B13" s="1">
        <v>2021</v>
      </c>
      <c r="C13" s="1">
        <v>2022</v>
      </c>
      <c r="D13" s="1">
        <v>2023</v>
      </c>
      <c r="E13" s="1">
        <v>2024</v>
      </c>
      <c r="F13" s="1">
        <v>2025</v>
      </c>
      <c r="G13" s="1">
        <v>2026</v>
      </c>
      <c r="H13" s="1">
        <v>2027</v>
      </c>
      <c r="I13" s="1">
        <v>2028</v>
      </c>
      <c r="J13" s="1">
        <v>2029</v>
      </c>
      <c r="K13" s="1">
        <v>2030</v>
      </c>
      <c r="L13" s="1">
        <v>2031</v>
      </c>
      <c r="M13" s="1">
        <v>2032</v>
      </c>
    </row>
    <row r="14" spans="1:13" x14ac:dyDescent="0.25">
      <c r="A14" t="s">
        <v>11</v>
      </c>
      <c r="B14">
        <v>0</v>
      </c>
      <c r="C14">
        <f>-5480*-1</f>
        <v>5480</v>
      </c>
      <c r="D14">
        <f>-14480*-1</f>
        <v>14480</v>
      </c>
      <c r="E14">
        <f>-13940*-1</f>
        <v>13940</v>
      </c>
      <c r="F14">
        <f>-13940*-1</f>
        <v>13940</v>
      </c>
      <c r="G14">
        <f>-13940*-1</f>
        <v>13940</v>
      </c>
      <c r="H14">
        <f>-13940*-1</f>
        <v>13940</v>
      </c>
      <c r="I14">
        <f>-13940*-1</f>
        <v>13940</v>
      </c>
      <c r="J14">
        <f>-20458*-1</f>
        <v>20458</v>
      </c>
      <c r="K14">
        <f>-19684*-1</f>
        <v>19684</v>
      </c>
      <c r="L14">
        <f>-19032*-1</f>
        <v>19032</v>
      </c>
      <c r="M14">
        <f>-21848*-1</f>
        <v>21848</v>
      </c>
    </row>
    <row r="16" spans="1:13" x14ac:dyDescent="0.25">
      <c r="A16" s="1" t="s">
        <v>0</v>
      </c>
    </row>
    <row r="17" spans="1:4" x14ac:dyDescent="0.25">
      <c r="A17" t="s">
        <v>1</v>
      </c>
      <c r="C17">
        <f>(C2 - ((C2/10) - (C14/10)))</f>
        <v>5480</v>
      </c>
      <c r="D17">
        <f>(D2 - ((D2/10) - (D14/10)))</f>
        <v>6380</v>
      </c>
    </row>
    <row r="18" spans="1:4" x14ac:dyDescent="0.25">
      <c r="A18" t="s">
        <v>2</v>
      </c>
      <c r="C18">
        <f>(C3 -((C3/10) - (C14/10)))</f>
        <v>6848</v>
      </c>
      <c r="D18">
        <f>(D3 - ((D3/10) - (D14/10)))</f>
        <v>9548</v>
      </c>
    </row>
    <row r="19" spans="1:4" x14ac:dyDescent="0.25">
      <c r="A19" t="s">
        <v>8</v>
      </c>
      <c r="C19">
        <f>(C4 - ((C4/10) - (C14/10)))</f>
        <v>548</v>
      </c>
      <c r="D19">
        <f>(D4 - ((D4/10) - (D14/10)))</f>
        <v>1448</v>
      </c>
    </row>
    <row r="20" spans="1:4" x14ac:dyDescent="0.25">
      <c r="A20" t="s">
        <v>3</v>
      </c>
      <c r="C20">
        <f>(C5 -((C5/10) - (C14/10)))</f>
        <v>5048</v>
      </c>
      <c r="D20">
        <f t="shared" ref="D20:D22" si="0">(D5 - ((D5/10) - (D17/10)))</f>
        <v>4868</v>
      </c>
    </row>
    <row r="21" spans="1:4" x14ac:dyDescent="0.25">
      <c r="A21" t="s">
        <v>4</v>
      </c>
      <c r="C21">
        <f>(C6 - ((C6/10) - (C14/10)))</f>
        <v>4152.5</v>
      </c>
      <c r="D21">
        <f>(D6 - ((D6/10) - (D14/10)))</f>
        <v>4836.2299999999996</v>
      </c>
    </row>
    <row r="22" spans="1:4" x14ac:dyDescent="0.25">
      <c r="A22" t="s">
        <v>5</v>
      </c>
      <c r="C22">
        <f>(C7 -((C7/10) - (C14/10)))</f>
        <v>1817</v>
      </c>
      <c r="D22">
        <f t="shared" si="0"/>
        <v>1337.6599999999999</v>
      </c>
    </row>
    <row r="23" spans="1:4" x14ac:dyDescent="0.25">
      <c r="A23" t="s">
        <v>9</v>
      </c>
      <c r="C23">
        <f>(C8 - ((C8/10) - (C14/10)))</f>
        <v>728</v>
      </c>
      <c r="D23">
        <f>(D8 - ((D8/10) - (D14/10)))</f>
        <v>1448</v>
      </c>
    </row>
    <row r="24" spans="1:4" x14ac:dyDescent="0.25">
      <c r="A24" t="s">
        <v>6</v>
      </c>
      <c r="C24">
        <f>(C9 -((C9/10) - (C14/10)))</f>
        <v>1732.4</v>
      </c>
      <c r="D24">
        <f>(D9 - ((D9/10) - (D14/10)))</f>
        <v>2561.3360000000002</v>
      </c>
    </row>
    <row r="25" spans="1:4" x14ac:dyDescent="0.25">
      <c r="A25" t="s">
        <v>10</v>
      </c>
      <c r="C25">
        <f>(C10 - ((C10/10) - (C14/10)))</f>
        <v>1394</v>
      </c>
      <c r="D25">
        <f>(D10 - ((D10/10) - (D14/10)))</f>
        <v>2243.2399999999998</v>
      </c>
    </row>
    <row r="26" spans="1:4" x14ac:dyDescent="0.25">
      <c r="A26" t="s">
        <v>7</v>
      </c>
      <c r="C26">
        <f>(C11 -((C11/10) - (C14/10)))</f>
        <v>1797.866</v>
      </c>
      <c r="D26">
        <f>(D11 - ((D11/10) - (D14/10)))</f>
        <v>2721.1360399999999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7D71-6DF9-4FCF-A9BC-71DBD8402678}">
  <dimension ref="A1:M2"/>
  <sheetViews>
    <sheetView workbookViewId="0">
      <selection sqref="A1:M2"/>
    </sheetView>
  </sheetViews>
  <sheetFormatPr defaultRowHeight="15" x14ac:dyDescent="0.25"/>
  <cols>
    <col min="1" max="1" width="13.42578125" bestFit="1" customWidth="1"/>
  </cols>
  <sheetData>
    <row r="1" spans="1:13" x14ac:dyDescent="0.25">
      <c r="A1" s="1" t="s">
        <v>12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11</v>
      </c>
      <c r="B2">
        <v>0</v>
      </c>
      <c r="C2">
        <f>-5480*-1</f>
        <v>5480</v>
      </c>
      <c r="D2">
        <f>-14480*-1</f>
        <v>14480</v>
      </c>
      <c r="E2">
        <f>-13940*-1</f>
        <v>13940</v>
      </c>
      <c r="F2">
        <f>-13940*-1</f>
        <v>13940</v>
      </c>
      <c r="G2">
        <f>-13940*-1</f>
        <v>13940</v>
      </c>
      <c r="H2">
        <f>-13940*-1</f>
        <v>13940</v>
      </c>
      <c r="I2">
        <f>-13940*-1</f>
        <v>13940</v>
      </c>
      <c r="J2">
        <f>-20458*-1</f>
        <v>20458</v>
      </c>
      <c r="K2">
        <f>-19684*-1</f>
        <v>19684</v>
      </c>
      <c r="L2">
        <f>-19032*-1</f>
        <v>19032</v>
      </c>
      <c r="M2">
        <f>-21848*-1</f>
        <v>21848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Students %</vt:lpstr>
      <vt:lpstr>2. Lobc</vt:lpstr>
      <vt:lpstr>3. Electricity renewables %</vt:lpstr>
      <vt:lpstr>4. Total base scenario</vt:lpstr>
      <vt:lpstr>6.Adjustments</vt:lpstr>
      <vt:lpstr>7. Modelling BS numbers</vt:lpstr>
      <vt:lpstr>5.Carbon offsetting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Trooper</dc:creator>
  <cp:lastModifiedBy>Storm Trooper</cp:lastModifiedBy>
  <dcterms:created xsi:type="dcterms:W3CDTF">2021-07-29T06:25:35Z</dcterms:created>
  <dcterms:modified xsi:type="dcterms:W3CDTF">2021-08-11T02:21:42Z</dcterms:modified>
</cp:coreProperties>
</file>