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D197A8C30B949F17496BA23F9121F81520572451" xr6:coauthVersionLast="47" xr6:coauthVersionMax="47" xr10:uidLastSave="{00000000-0000-0000-0000-000000000000}"/>
  <bookViews>
    <workbookView xWindow="345" yWindow="2250" windowWidth="9360" windowHeight="3120" firstSheet="1" activeTab="1" xr2:uid="{00000000-000D-0000-FFFF-FFFF00000000}"/>
  </bookViews>
  <sheets>
    <sheet name="กู้คืน_Sheet1" sheetId="1" state="veryHidden" r:id="rId1"/>
    <sheet name="ตาราง" sheetId="26" r:id="rId2"/>
    <sheet name="ตัวอย่าง" sheetId="24" r:id="rId3"/>
  </sheets>
  <definedNames>
    <definedName name="_xlnm.Print_Area" localSheetId="2">ตัวอย่าง!$A$1:$P$28</definedName>
    <definedName name="_xlnm.Print_Area" localSheetId="1">ตาราง!$A$1:$P$28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4" l="1"/>
  <c r="L13" i="24"/>
  <c r="L11" i="24"/>
  <c r="I12" i="24"/>
  <c r="I13" i="24"/>
  <c r="I11" i="24"/>
  <c r="H12" i="24"/>
  <c r="H13" i="24"/>
  <c r="H11" i="24"/>
  <c r="G36" i="24" l="1"/>
  <c r="F36" i="24"/>
  <c r="E36" i="24"/>
  <c r="G35" i="24"/>
  <c r="F35" i="24"/>
  <c r="E35" i="24"/>
  <c r="G26" i="24"/>
  <c r="M12" i="24"/>
  <c r="M13" i="24" s="1"/>
  <c r="A12" i="24"/>
  <c r="X11" i="24"/>
  <c r="X12" i="24" s="1"/>
  <c r="X13" i="24" s="1"/>
  <c r="G11" i="24"/>
  <c r="E11" i="24" s="1"/>
  <c r="R6" i="24"/>
  <c r="Q1" i="24"/>
  <c r="A13" i="24" l="1"/>
  <c r="C12" i="24"/>
  <c r="D12" i="24" s="1"/>
  <c r="G12" i="24"/>
  <c r="E12" i="24" s="1"/>
  <c r="F12" i="24" s="1"/>
  <c r="K12" i="24" s="1"/>
  <c r="F11" i="24"/>
  <c r="K11" i="24" s="1"/>
  <c r="T11" i="24"/>
  <c r="T12" i="24" s="1"/>
  <c r="T13" i="24" s="1"/>
  <c r="V11" i="24"/>
  <c r="V12" i="24" s="1"/>
  <c r="V13" i="24" s="1"/>
  <c r="G13" i="24"/>
  <c r="E13" i="24" s="1"/>
  <c r="F13" i="24" s="1"/>
  <c r="U11" i="24"/>
  <c r="U12" i="24" s="1"/>
  <c r="U13" i="24" s="1"/>
  <c r="W11" i="24"/>
  <c r="W12" i="24" s="1"/>
  <c r="W13" i="24" s="1"/>
  <c r="C13" i="24" l="1"/>
  <c r="D13" i="24" s="1"/>
  <c r="J11" i="24"/>
  <c r="J12" i="24"/>
  <c r="J13" i="24"/>
  <c r="K13" i="24"/>
</calcChain>
</file>

<file path=xl/sharedStrings.xml><?xml version="1.0" encoding="utf-8"?>
<sst xmlns="http://schemas.openxmlformats.org/spreadsheetml/2006/main" count="107" uniqueCount="76">
  <si>
    <t xml:space="preserve"> โครงการ</t>
  </si>
  <si>
    <t xml:space="preserve"> กองวิเคราะห์วิจัยและทดสอบวัสดุ</t>
  </si>
  <si>
    <t>บฟ.มยผ. 1102</t>
  </si>
  <si>
    <t xml:space="preserve"> สัญญาจ้างเลขที่</t>
  </si>
  <si>
    <t xml:space="preserve"> กรมโยธาธิการและผังเมือง</t>
  </si>
  <si>
    <t xml:space="preserve"> ทะเบียนทดสอบเลขที่  </t>
  </si>
  <si>
    <t>แผ่นที่</t>
  </si>
  <si>
    <t xml:space="preserve"> สถานที่</t>
  </si>
  <si>
    <t>ผลการทดสอบลวดเหล็กกล้าตีเกลียว
สำหรับคอนกรีตอัดแรง
(PC Strand)</t>
  </si>
  <si>
    <t xml:space="preserve"> เจ้าหน้าที่ทดสอบ</t>
  </si>
  <si>
    <t xml:space="preserve"> ชนิดตัวอย่าง</t>
  </si>
  <si>
    <t xml:space="preserve"> เจ้าหน้าที่วิเคราะห์ผล</t>
  </si>
  <si>
    <t xml:space="preserve"> ผู้ขอรับบริการ</t>
  </si>
  <si>
    <t xml:space="preserve"> วันที่ทดสอบ</t>
  </si>
  <si>
    <t xml:space="preserve"> เจ้าหน้าที่ตรวจสอบ</t>
  </si>
  <si>
    <t>ลำดับที่</t>
  </si>
  <si>
    <t>เส้นผ่านศูนย์
กลางระบุ
(มม.)</t>
  </si>
  <si>
    <t>เส้นผ่านศูนย์
กลางจริง
(มม.)</t>
  </si>
  <si>
    <r>
      <t>พื้นที่หน้าตัด
(ซม.</t>
    </r>
    <r>
      <rPr>
        <b/>
        <vertAlign val="superscript"/>
        <sz val="12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</si>
  <si>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</si>
  <si>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</t>
  </si>
  <si>
    <t>ความต้านแรงดึง</t>
  </si>
  <si>
    <t>อัตรา
ความยืด
(%)</t>
  </si>
  <si>
    <t>เครื่องหมาย
การค้า</t>
  </si>
  <si>
    <t>หมายเหตุ</t>
  </si>
  <si>
    <t>แรงดึงพิสูจน์
ที่ 0.1 %
(กิโลนิวตัน)</t>
  </si>
  <si>
    <t>แรงดึง
สูงสุด
(กิโลนิวตัน)</t>
  </si>
  <si>
    <r>
      <t>หน่วยแรงพิสูจน์
ที่ 0.1 %
(กก./ซม.</t>
    </r>
    <r>
      <rPr>
        <b/>
        <vertAlign val="superscript"/>
        <sz val="11"/>
        <rFont val="TH SarabunPSK"/>
        <family val="2"/>
      </rPr>
      <t>2</t>
    </r>
    <r>
      <rPr>
        <b/>
        <sz val="13"/>
        <rFont val="TH SarabunPSK"/>
        <family val="2"/>
      </rPr>
      <t>)</t>
    </r>
  </si>
  <si>
    <r>
      <t>กำลังรับแรง
สูงสุด
(กก./ซม.</t>
    </r>
    <r>
      <rPr>
        <b/>
        <vertAlign val="superscript"/>
        <sz val="11"/>
        <rFont val="TH SarabunPSK"/>
        <family val="2"/>
      </rPr>
      <t>2</t>
    </r>
    <r>
      <rPr>
        <b/>
        <sz val="13"/>
        <rFont val="TH SarabunPSK"/>
        <family val="2"/>
      </rPr>
      <t>)</t>
    </r>
  </si>
  <si>
    <t xml:space="preserve"> หมายเหตุ</t>
  </si>
  <si>
    <t xml:space="preserve"> สรุปผลการทดสอบ</t>
  </si>
  <si>
    <t>ผู้นำส่งวัสดุ</t>
  </si>
  <si>
    <t>ก่อสร้างอาคารพักอาศัยข้าราชการ 3 ชั้น 12 หน่วย</t>
  </si>
  <si>
    <t>สำนักงานขนส่งเชียงใหม่ แห่งที่ 1 ตำบลวัดเกต</t>
  </si>
  <si>
    <r>
      <t xml:space="preserve"> ทะเบียนทดสอบเลขที่   </t>
    </r>
    <r>
      <rPr>
        <sz val="14"/>
        <color theme="1"/>
        <rFont val="TH SarabunPSK"/>
        <family val="2"/>
      </rPr>
      <t>กวท1-64-0556</t>
    </r>
  </si>
  <si>
    <t>1/1</t>
  </si>
  <si>
    <t>อำเภอเมืองเชียงใหม่ จังหวัดเชียงใหม่</t>
  </si>
  <si>
    <t xml:space="preserve">    นายวันชัย  สวาฤทธิ์</t>
  </si>
  <si>
    <t>ลวดเหล็กกล้าตีเกลียวสำหรับคอนกรีตอัดแรง</t>
  </si>
  <si>
    <t xml:space="preserve">    นายไกรสิทธิ์  โลมรัตน์</t>
  </si>
  <si>
    <t>บริษัท พีซีซี โพสเทนชั่น จำกัด</t>
  </si>
  <si>
    <r>
      <t>พื้นที่หน้าตัด
(ซม.</t>
    </r>
    <r>
      <rPr>
        <b/>
        <vertAlign val="superscript"/>
        <sz val="12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</si>
  <si>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r>
      <t>หน่วยแรงพิสูจน์
ที่ 0.1 %
(กก./ซม.</t>
    </r>
    <r>
      <rPr>
        <b/>
        <vertAlign val="superscript"/>
        <sz val="11"/>
        <color theme="1"/>
        <rFont val="TH SarabunPSK"/>
        <family val="2"/>
      </rPr>
      <t>2</t>
    </r>
    <r>
      <rPr>
        <b/>
        <sz val="13"/>
        <color theme="1"/>
        <rFont val="TH SarabunPSK"/>
        <family val="2"/>
      </rPr>
      <t>)</t>
    </r>
  </si>
  <si>
    <r>
      <t>กำลังรับแรง
สูงสุด
(กก./ซม.</t>
    </r>
    <r>
      <rPr>
        <b/>
        <vertAlign val="superscript"/>
        <sz val="11"/>
        <color theme="1"/>
        <rFont val="TH SarabunPSK"/>
        <family val="2"/>
      </rPr>
      <t>2</t>
    </r>
    <r>
      <rPr>
        <b/>
        <sz val="13"/>
        <color theme="1"/>
        <rFont val="TH SarabunPSK"/>
        <family val="2"/>
      </rPr>
      <t>)</t>
    </r>
  </si>
  <si>
    <t>แรง</t>
  </si>
  <si>
    <t>w</t>
  </si>
  <si>
    <t>l0</t>
  </si>
  <si>
    <t>W.min</t>
  </si>
  <si>
    <t>W.max</t>
  </si>
  <si>
    <t>max</t>
  </si>
  <si>
    <t>Fm
kN</t>
  </si>
  <si>
    <t>Fp0.1
kN</t>
  </si>
  <si>
    <t>อัตราการยืด</t>
  </si>
  <si>
    <t>PC Strand</t>
  </si>
  <si>
    <t>- 7 Wire - 12.7</t>
  </si>
  <si>
    <t>RWI</t>
  </si>
  <si>
    <t>ผลิตภัณฑ์ของ
        บริษัท ระยองไวร์ อินดัสตรีส์ จำกัด         ชั้นคุณภาพ TIS 420 2540</t>
  </si>
  <si>
    <t>180.15</t>
  </si>
  <si>
    <t>154.95</t>
  </si>
  <si>
    <t>4.4</t>
  </si>
  <si>
    <t>185.63</t>
  </si>
  <si>
    <t>155.40</t>
  </si>
  <si>
    <t>3.8</t>
  </si>
  <si>
    <t>179.51</t>
  </si>
  <si>
    <t>155.90</t>
  </si>
  <si>
    <t>4.1</t>
  </si>
  <si>
    <t xml:space="preserve">ทดสอบตามใบนำส่งตัวอย่างวัสดุของ </t>
  </si>
  <si>
    <t xml:space="preserve">    นายอนุชา  จินดาวงษ์</t>
  </si>
  <si>
    <t>ที่ยอมให้, %</t>
  </si>
  <si>
    <t>-2</t>
  </si>
  <si>
    <t>+4</t>
  </si>
  <si>
    <t>ขนาด</t>
  </si>
  <si>
    <t>W./m.</t>
  </si>
  <si>
    <t>PC STRAND</t>
  </si>
  <si>
    <t>- 7 WIRE - 9.5</t>
  </si>
  <si>
    <t>- 7 WIRE - 12.7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</si>
</sst>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  <numFmt numFmtId="169" formatCode="0.0%"/>
  </numFmts>
  <fonts count="30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sz val="15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sz val="14"/>
      <name val="CordiaUPC"/>
      <family val="2"/>
      <charset val="222"/>
    </font>
    <font>
      <sz val="13"/>
      <name val="TH SarabunPSK"/>
      <family val="2"/>
    </font>
    <font>
      <sz val="14"/>
      <name val="CordiaUPC"/>
      <family val="2"/>
    </font>
    <font>
      <b/>
      <sz val="12"/>
      <name val="TH SarabunPSK"/>
      <family val="2"/>
    </font>
    <font>
      <b/>
      <vertAlign val="superscript"/>
      <sz val="12"/>
      <name val="TH SarabunPSK"/>
      <family val="2"/>
    </font>
    <font>
      <b/>
      <vertAlign val="superscript"/>
      <sz val="11"/>
      <name val="TH SarabunPSK"/>
      <family val="2"/>
    </font>
    <font>
      <b/>
      <sz val="14"/>
      <color rgb="FF0000FF"/>
      <name val="TH SarabunPSK"/>
      <family val="2"/>
    </font>
    <font>
      <sz val="13"/>
      <color rgb="FF0000FF"/>
      <name val="TH SarabunPSK"/>
      <family val="2"/>
    </font>
    <font>
      <sz val="14"/>
      <color theme="1"/>
      <name val="CordiaUPC"/>
      <family val="2"/>
      <charset val="222"/>
    </font>
    <font>
      <b/>
      <sz val="14"/>
      <color theme="1"/>
      <name val="TH SarabunPSK"/>
      <family val="2"/>
    </font>
    <font>
      <sz val="14"/>
      <color theme="1"/>
      <name val="TH SarabunPSK"/>
      <family val="2"/>
    </font>
    <font>
      <sz val="13"/>
      <color theme="1"/>
      <name val="TH SarabunPSK"/>
      <family val="2"/>
    </font>
    <font>
      <b/>
      <sz val="12"/>
      <color theme="1"/>
      <name val="TH SarabunPSK"/>
      <family val="2"/>
    </font>
    <font>
      <b/>
      <sz val="13"/>
      <color theme="1"/>
      <name val="TH SarabunPSK"/>
      <family val="2"/>
    </font>
    <font>
      <b/>
      <sz val="20"/>
      <color theme="1"/>
      <name val="TH SarabunPSK"/>
      <family val="2"/>
    </font>
    <font>
      <b/>
      <sz val="18"/>
      <color theme="1"/>
      <name val="TH SarabunPSK"/>
      <family val="2"/>
    </font>
    <font>
      <b/>
      <sz val="15"/>
      <color theme="1"/>
      <name val="TH SarabunPSK"/>
      <family val="2"/>
    </font>
    <font>
      <b/>
      <sz val="25"/>
      <color theme="1"/>
      <name val="TH SarabunPSK"/>
      <family val="2"/>
    </font>
    <font>
      <b/>
      <sz val="16"/>
      <color theme="1"/>
      <name val="TH SarabunPSK"/>
      <family val="2"/>
    </font>
    <font>
      <b/>
      <vertAlign val="superscript"/>
      <sz val="12"/>
      <color theme="1"/>
      <name val="TH SarabunPSK"/>
      <family val="2"/>
    </font>
    <font>
      <b/>
      <vertAlign val="superscript"/>
      <sz val="11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</borders>
  <cellStyleXfs count="4">
    <xf numFmtId="0" fontId="0" fillId="0" borderId="0"/>
    <xf numFmtId="0" fontId="9" fillId="0" borderId="0"/>
    <xf numFmtId="164" fontId="9" fillId="0" borderId="0" applyFont="0" applyFill="0" applyBorder="0" applyAlignment="0" applyProtection="0"/>
    <xf numFmtId="0" fontId="11" fillId="0" borderId="0"/>
  </cellStyleXfs>
  <cellXfs count="350">
    <xf numFmtId="0" fontId="0" fillId="0" borderId="0" xfId="0"/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" fillId="0" borderId="1" xfId="1" applyFont="1" applyBorder="1" applyAlignment="1">
      <alignment horizontal="centerContinuous" vertical="center"/>
    </xf>
    <xf numFmtId="0" fontId="5" fillId="0" borderId="0" xfId="1" applyFont="1" applyAlignment="1">
      <alignment vertical="center"/>
    </xf>
    <xf numFmtId="0" fontId="2" fillId="0" borderId="2" xfId="1" applyFont="1" applyBorder="1" applyAlignment="1">
      <alignment horizontal="centerContinuous" vertical="center"/>
    </xf>
    <xf numFmtId="0" fontId="5" fillId="0" borderId="15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5" fillId="0" borderId="0" xfId="1" applyFont="1" applyAlignment="1">
      <alignment horizontal="centerContinuous" vertical="center"/>
    </xf>
    <xf numFmtId="165" fontId="7" fillId="0" borderId="6" xfId="1" applyNumberFormat="1" applyFont="1" applyBorder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5" fillId="0" borderId="7" xfId="1" applyFont="1" applyBorder="1" applyAlignment="1">
      <alignment vertical="center"/>
    </xf>
    <xf numFmtId="0" fontId="6" fillId="0" borderId="0" xfId="1" applyFont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10" fillId="0" borderId="0" xfId="1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6" fontId="8" fillId="0" borderId="0" xfId="1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" fontId="8" fillId="0" borderId="0" xfId="2" applyNumberFormat="1" applyFont="1" applyBorder="1" applyAlignment="1">
      <alignment horizontal="center" vertical="center"/>
    </xf>
    <xf numFmtId="168" fontId="8" fillId="0" borderId="0" xfId="2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2" fillId="0" borderId="4" xfId="0" applyFont="1" applyBorder="1" applyAlignment="1">
      <alignment horizontal="centerContinuous" vertical="center"/>
    </xf>
    <xf numFmtId="0" fontId="5" fillId="0" borderId="5" xfId="0" applyFont="1" applyBorder="1" applyAlignment="1">
      <alignment vertical="center"/>
    </xf>
    <xf numFmtId="2" fontId="10" fillId="0" borderId="6" xfId="1" applyNumberFormat="1" applyFont="1" applyBorder="1" applyAlignment="1">
      <alignment horizontal="center" vertical="center"/>
    </xf>
    <xf numFmtId="165" fontId="10" fillId="0" borderId="6" xfId="1" applyNumberFormat="1" applyFont="1" applyBorder="1" applyAlignment="1">
      <alignment horizontal="center" vertical="center"/>
    </xf>
    <xf numFmtId="1" fontId="10" fillId="0" borderId="5" xfId="1" applyNumberFormat="1" applyFont="1" applyBorder="1" applyAlignment="1">
      <alignment horizontal="center" vertical="center"/>
    </xf>
    <xf numFmtId="2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/>
    </xf>
    <xf numFmtId="49" fontId="5" fillId="0" borderId="5" xfId="1" applyNumberFormat="1" applyFont="1" applyBorder="1" applyAlignment="1">
      <alignment horizontal="left" vertical="center"/>
    </xf>
    <xf numFmtId="0" fontId="10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7" fillId="0" borderId="28" xfId="1" applyFont="1" applyBorder="1" applyAlignment="1">
      <alignment horizontal="centerContinuous" vertical="center"/>
    </xf>
    <xf numFmtId="0" fontId="5" fillId="0" borderId="8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5" fillId="0" borderId="0" xfId="1" applyFont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1" fontId="10" fillId="0" borderId="16" xfId="1" applyNumberFormat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49" fontId="10" fillId="0" borderId="2" xfId="1" applyNumberFormat="1" applyFont="1" applyBorder="1" applyAlignment="1">
      <alignment horizontal="center" vertical="center"/>
    </xf>
    <xf numFmtId="49" fontId="10" fillId="0" borderId="6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49" fontId="8" fillId="0" borderId="18" xfId="1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49" fontId="10" fillId="0" borderId="0" xfId="1" applyNumberFormat="1" applyFont="1" applyAlignment="1">
      <alignment horizontal="left" vertical="center"/>
    </xf>
    <xf numFmtId="1" fontId="5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right" vertical="center"/>
    </xf>
    <xf numFmtId="0" fontId="10" fillId="0" borderId="23" xfId="1" applyFont="1" applyBorder="1" applyAlignment="1">
      <alignment horizontal="left" vertical="center"/>
    </xf>
    <xf numFmtId="2" fontId="10" fillId="0" borderId="24" xfId="1" applyNumberFormat="1" applyFont="1" applyBorder="1" applyAlignment="1">
      <alignment horizontal="center" vertical="center"/>
    </xf>
    <xf numFmtId="49" fontId="10" fillId="0" borderId="0" xfId="1" applyNumberFormat="1" applyFont="1" applyAlignment="1">
      <alignment horizontal="right" vertical="center"/>
    </xf>
    <xf numFmtId="0" fontId="10" fillId="0" borderId="24" xfId="1" applyFont="1" applyBorder="1" applyAlignment="1">
      <alignment horizontal="center" vertical="center"/>
    </xf>
    <xf numFmtId="0" fontId="10" fillId="0" borderId="17" xfId="1" applyFont="1" applyBorder="1" applyAlignment="1">
      <alignment horizontal="right" vertical="center"/>
    </xf>
    <xf numFmtId="0" fontId="10" fillId="0" borderId="29" xfId="1" applyFont="1" applyBorder="1" applyAlignment="1">
      <alignment horizontal="left" vertical="center"/>
    </xf>
    <xf numFmtId="2" fontId="10" fillId="0" borderId="27" xfId="1" applyNumberFormat="1" applyFont="1" applyBorder="1" applyAlignment="1">
      <alignment horizontal="center" vertical="center"/>
    </xf>
    <xf numFmtId="0" fontId="5" fillId="0" borderId="0" xfId="1" quotePrefix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8" fillId="0" borderId="15" xfId="0" applyFont="1" applyBorder="1" applyAlignment="1">
      <alignment vertical="top"/>
    </xf>
    <xf numFmtId="0" fontId="8" fillId="0" borderId="19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vertical="top"/>
    </xf>
    <xf numFmtId="0" fontId="5" fillId="0" borderId="6" xfId="0" applyFont="1" applyBorder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15" fillId="0" borderId="0" xfId="1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 wrapText="1" shrinkToFit="1"/>
    </xf>
    <xf numFmtId="49" fontId="5" fillId="0" borderId="0" xfId="0" applyNumberFormat="1" applyFont="1" applyAlignment="1">
      <alignment horizontal="center" vertical="center" wrapText="1" shrinkToFit="1"/>
    </xf>
    <xf numFmtId="49" fontId="16" fillId="0" borderId="11" xfId="1" applyNumberFormat="1" applyFont="1" applyBorder="1" applyAlignment="1">
      <alignment horizontal="right" vertical="center"/>
    </xf>
    <xf numFmtId="49" fontId="16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right" vertical="center"/>
    </xf>
    <xf numFmtId="0" fontId="16" fillId="0" borderId="23" xfId="1" applyFont="1" applyBorder="1" applyAlignment="1">
      <alignment horizontal="left" vertical="center"/>
    </xf>
    <xf numFmtId="0" fontId="16" fillId="0" borderId="31" xfId="1" applyFont="1" applyBorder="1" applyAlignment="1">
      <alignment horizontal="center" vertical="center"/>
    </xf>
    <xf numFmtId="2" fontId="16" fillId="0" borderId="24" xfId="1" applyNumberFormat="1" applyFont="1" applyBorder="1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8" fillId="0" borderId="3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1" fillId="0" borderId="4" xfId="0" applyFont="1" applyBorder="1" applyAlignment="1">
      <alignment horizontal="centerContinuous" vertical="center"/>
    </xf>
    <xf numFmtId="0" fontId="22" fillId="0" borderId="28" xfId="1" applyFont="1" applyBorder="1" applyAlignment="1">
      <alignment horizontal="centerContinuous" vertical="center"/>
    </xf>
    <xf numFmtId="0" fontId="23" fillId="0" borderId="1" xfId="1" applyFont="1" applyBorder="1" applyAlignment="1">
      <alignment horizontal="centerContinuous" vertical="center"/>
    </xf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18" fillId="0" borderId="5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0" fontId="18" fillId="0" borderId="0" xfId="1" applyFont="1" applyAlignment="1">
      <alignment horizontal="centerContinuous" vertical="center"/>
    </xf>
    <xf numFmtId="0" fontId="26" fillId="0" borderId="2" xfId="1" applyFont="1" applyBorder="1" applyAlignment="1">
      <alignment horizontal="centerContinuous" vertical="center"/>
    </xf>
    <xf numFmtId="0" fontId="18" fillId="0" borderId="2" xfId="1" applyFont="1" applyBorder="1" applyAlignment="1">
      <alignment horizontal="center" vertical="center"/>
    </xf>
    <xf numFmtId="49" fontId="19" fillId="0" borderId="18" xfId="1" applyNumberFormat="1" applyFont="1" applyBorder="1" applyAlignment="1">
      <alignment horizontal="center" vertical="center"/>
    </xf>
    <xf numFmtId="0" fontId="18" fillId="0" borderId="5" xfId="1" applyFont="1" applyBorder="1" applyAlignment="1">
      <alignment vertical="center"/>
    </xf>
    <xf numFmtId="0" fontId="2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Continuous" vertical="center"/>
    </xf>
    <xf numFmtId="0" fontId="18" fillId="0" borderId="6" xfId="0" applyFont="1" applyBorder="1"/>
    <xf numFmtId="0" fontId="18" fillId="0" borderId="0" xfId="0" applyFont="1"/>
    <xf numFmtId="0" fontId="19" fillId="0" borderId="0" xfId="0" applyFont="1"/>
    <xf numFmtId="0" fontId="19" fillId="0" borderId="15" xfId="0" applyFont="1" applyBorder="1" applyAlignment="1">
      <alignment vertical="center"/>
    </xf>
    <xf numFmtId="0" fontId="19" fillId="0" borderId="15" xfId="0" applyFont="1" applyBorder="1" applyAlignment="1">
      <alignment vertical="top"/>
    </xf>
    <xf numFmtId="0" fontId="19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7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6" xfId="0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8" fillId="0" borderId="0" xfId="0" applyFont="1" applyAlignment="1">
      <alignment horizontal="center" vertical="center"/>
    </xf>
    <xf numFmtId="16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 shrinkToFit="1"/>
    </xf>
    <xf numFmtId="0" fontId="20" fillId="0" borderId="5" xfId="1" applyFont="1" applyBorder="1" applyAlignment="1">
      <alignment horizontal="center" vertical="center"/>
    </xf>
    <xf numFmtId="49" fontId="20" fillId="0" borderId="6" xfId="1" applyNumberFormat="1" applyFont="1" applyBorder="1" applyAlignment="1">
      <alignment horizontal="center" vertical="center"/>
    </xf>
    <xf numFmtId="49" fontId="20" fillId="0" borderId="11" xfId="1" applyNumberFormat="1" applyFont="1" applyBorder="1" applyAlignment="1">
      <alignment horizontal="right" vertical="center"/>
    </xf>
    <xf numFmtId="49" fontId="20" fillId="0" borderId="0" xfId="1" applyNumberFormat="1" applyFont="1" applyAlignment="1">
      <alignment horizontal="left" vertical="center"/>
    </xf>
    <xf numFmtId="2" fontId="20" fillId="0" borderId="6" xfId="1" applyNumberFormat="1" applyFont="1" applyBorder="1" applyAlignment="1">
      <alignment horizontal="center" vertical="center"/>
    </xf>
    <xf numFmtId="165" fontId="20" fillId="0" borderId="6" xfId="1" applyNumberFormat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1" fontId="18" fillId="0" borderId="0" xfId="1" applyNumberFormat="1" applyFont="1" applyAlignment="1">
      <alignment horizontal="center" vertical="center"/>
    </xf>
    <xf numFmtId="165" fontId="19" fillId="0" borderId="0" xfId="1" applyNumberFormat="1" applyFont="1" applyAlignment="1">
      <alignment horizontal="center" vertical="center"/>
    </xf>
    <xf numFmtId="166" fontId="19" fillId="0" borderId="0" xfId="1" applyNumberFormat="1" applyFont="1" applyAlignment="1">
      <alignment horizontal="center" vertical="center"/>
    </xf>
    <xf numFmtId="1" fontId="19" fillId="0" borderId="0" xfId="1" applyNumberFormat="1" applyFont="1" applyAlignment="1">
      <alignment horizontal="center" vertical="center"/>
    </xf>
    <xf numFmtId="49" fontId="18" fillId="0" borderId="0" xfId="1" applyNumberFormat="1" applyFont="1" applyAlignment="1">
      <alignment vertical="center"/>
    </xf>
    <xf numFmtId="1" fontId="20" fillId="0" borderId="5" xfId="1" applyNumberFormat="1" applyFont="1" applyBorder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20" fillId="0" borderId="23" xfId="1" applyFont="1" applyBorder="1" applyAlignment="1">
      <alignment horizontal="left" vertical="center"/>
    </xf>
    <xf numFmtId="2" fontId="20" fillId="0" borderId="24" xfId="1" applyNumberFormat="1" applyFont="1" applyBorder="1" applyAlignment="1">
      <alignment horizontal="center" vertical="center"/>
    </xf>
    <xf numFmtId="0" fontId="20" fillId="0" borderId="38" xfId="1" applyFont="1" applyBorder="1" applyAlignment="1">
      <alignment horizontal="center" vertical="center"/>
    </xf>
    <xf numFmtId="49" fontId="20" fillId="0" borderId="39" xfId="1" applyNumberFormat="1" applyFont="1" applyBorder="1" applyAlignment="1">
      <alignment horizontal="center" vertical="center"/>
    </xf>
    <xf numFmtId="49" fontId="20" fillId="0" borderId="40" xfId="1" applyNumberFormat="1" applyFont="1" applyBorder="1" applyAlignment="1">
      <alignment horizontal="right" vertical="center"/>
    </xf>
    <xf numFmtId="49" fontId="20" fillId="0" borderId="40" xfId="1" applyNumberFormat="1" applyFont="1" applyBorder="1" applyAlignment="1">
      <alignment horizontal="left" vertical="center"/>
    </xf>
    <xf numFmtId="2" fontId="20" fillId="0" borderId="39" xfId="1" applyNumberFormat="1" applyFont="1" applyBorder="1" applyAlignment="1">
      <alignment horizontal="center" vertical="center"/>
    </xf>
    <xf numFmtId="165" fontId="20" fillId="0" borderId="39" xfId="1" applyNumberFormat="1" applyFont="1" applyBorder="1" applyAlignment="1">
      <alignment horizontal="center" vertical="center"/>
    </xf>
    <xf numFmtId="0" fontId="20" fillId="0" borderId="41" xfId="1" applyFont="1" applyBorder="1" applyAlignment="1">
      <alignment horizontal="center" vertical="center"/>
    </xf>
    <xf numFmtId="0" fontId="20" fillId="0" borderId="39" xfId="0" applyFont="1" applyBorder="1" applyAlignment="1">
      <alignment vertical="center" wrapText="1"/>
    </xf>
    <xf numFmtId="0" fontId="20" fillId="0" borderId="40" xfId="0" applyFont="1" applyBorder="1" applyAlignment="1">
      <alignment vertical="center" wrapText="1"/>
    </xf>
    <xf numFmtId="0" fontId="20" fillId="0" borderId="42" xfId="0" applyFont="1" applyBorder="1" applyAlignment="1">
      <alignment vertical="center" wrapText="1"/>
    </xf>
    <xf numFmtId="165" fontId="22" fillId="0" borderId="6" xfId="1" applyNumberFormat="1" applyFont="1" applyBorder="1" applyAlignment="1">
      <alignment horizontal="center" vertical="center"/>
    </xf>
    <xf numFmtId="0" fontId="20" fillId="0" borderId="6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49" fontId="20" fillId="0" borderId="0" xfId="1" applyNumberFormat="1" applyFont="1" applyAlignment="1">
      <alignment horizontal="right" vertical="center"/>
    </xf>
    <xf numFmtId="0" fontId="20" fillId="0" borderId="24" xfId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49" fontId="20" fillId="0" borderId="2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horizontal="right" vertical="center"/>
    </xf>
    <xf numFmtId="0" fontId="20" fillId="0" borderId="29" xfId="1" applyFont="1" applyBorder="1" applyAlignment="1">
      <alignment horizontal="left" vertical="center"/>
    </xf>
    <xf numFmtId="2" fontId="20" fillId="0" borderId="2" xfId="1" applyNumberFormat="1" applyFont="1" applyBorder="1" applyAlignment="1">
      <alignment horizontal="center" vertical="center"/>
    </xf>
    <xf numFmtId="165" fontId="20" fillId="0" borderId="2" xfId="1" applyNumberFormat="1" applyFont="1" applyBorder="1" applyAlignment="1">
      <alignment horizontal="center" vertical="center"/>
    </xf>
    <xf numFmtId="2" fontId="20" fillId="0" borderId="27" xfId="1" applyNumberFormat="1" applyFont="1" applyBorder="1" applyAlignment="1">
      <alignment horizontal="center" vertical="center"/>
    </xf>
    <xf numFmtId="0" fontId="20" fillId="0" borderId="2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49" fontId="18" fillId="0" borderId="5" xfId="1" applyNumberFormat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8" fillId="0" borderId="0" xfId="1" applyFont="1" applyAlignment="1">
      <alignment horizontal="left" vertical="center"/>
    </xf>
    <xf numFmtId="0" fontId="18" fillId="0" borderId="15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8" xfId="0" applyFont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4" xfId="1" applyFont="1" applyBorder="1" applyAlignment="1">
      <alignment vertical="center"/>
    </xf>
    <xf numFmtId="0" fontId="22" fillId="0" borderId="0" xfId="1" applyFont="1" applyAlignment="1">
      <alignment horizontal="center" vertical="center"/>
    </xf>
    <xf numFmtId="2" fontId="22" fillId="0" borderId="0" xfId="1" applyNumberFormat="1" applyFont="1" applyAlignment="1">
      <alignment horizontal="center" vertical="center"/>
    </xf>
    <xf numFmtId="165" fontId="22" fillId="0" borderId="0" xfId="1" applyNumberFormat="1" applyFont="1" applyAlignment="1">
      <alignment horizontal="center" vertical="center"/>
    </xf>
    <xf numFmtId="166" fontId="22" fillId="0" borderId="0" xfId="1" applyNumberFormat="1" applyFont="1" applyAlignment="1">
      <alignment horizontal="center" vertical="center"/>
    </xf>
    <xf numFmtId="1" fontId="22" fillId="0" borderId="0" xfId="1" applyNumberFormat="1" applyFont="1" applyAlignment="1">
      <alignment horizontal="center" vertical="center"/>
    </xf>
    <xf numFmtId="0" fontId="22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166" fontId="18" fillId="0" borderId="0" xfId="1" applyNumberFormat="1" applyFont="1" applyAlignment="1">
      <alignment horizontal="center" vertical="center"/>
    </xf>
    <xf numFmtId="0" fontId="18" fillId="0" borderId="0" xfId="1" quotePrefix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19" fillId="0" borderId="0" xfId="0" applyFont="1" applyAlignment="1">
      <alignment horizontal="center" vertical="center"/>
    </xf>
    <xf numFmtId="166" fontId="20" fillId="0" borderId="0" xfId="1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" fontId="19" fillId="0" borderId="0" xfId="2" applyNumberFormat="1" applyFont="1" applyBorder="1" applyAlignment="1">
      <alignment horizontal="center" vertical="center"/>
    </xf>
    <xf numFmtId="168" fontId="19" fillId="0" borderId="0" xfId="2" applyNumberFormat="1" applyFont="1" applyBorder="1" applyAlignment="1">
      <alignment horizontal="center" vertical="center"/>
    </xf>
    <xf numFmtId="49" fontId="20" fillId="0" borderId="0" xfId="1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20" fillId="0" borderId="0" xfId="1" applyNumberFormat="1" applyFont="1" applyAlignment="1">
      <alignment horizontal="center" vertical="center"/>
    </xf>
    <xf numFmtId="2" fontId="20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25" xfId="1" applyFont="1" applyBorder="1" applyAlignment="1">
      <alignment horizontal="left" vertical="center"/>
    </xf>
    <xf numFmtId="0" fontId="3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3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7" fontId="8" fillId="0" borderId="8" xfId="0" applyNumberFormat="1" applyFont="1" applyBorder="1" applyAlignment="1">
      <alignment horizontal="left" vertical="center"/>
    </xf>
    <xf numFmtId="167" fontId="5" fillId="0" borderId="0" xfId="0" applyNumberFormat="1" applyFont="1" applyAlignment="1">
      <alignment horizontal="left" vertical="center"/>
    </xf>
    <xf numFmtId="167" fontId="5" fillId="0" borderId="0" xfId="0" quotePrefix="1" applyNumberFormat="1" applyFont="1" applyAlignment="1">
      <alignment horizontal="left" vertical="center"/>
    </xf>
    <xf numFmtId="0" fontId="5" fillId="0" borderId="33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30" xfId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0" fontId="18" fillId="0" borderId="27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37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8" fillId="0" borderId="18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 wrapText="1"/>
    </xf>
    <xf numFmtId="0" fontId="22" fillId="0" borderId="24" xfId="1" applyFont="1" applyBorder="1" applyAlignment="1">
      <alignment horizontal="center" vertical="center" wrapText="1"/>
    </xf>
    <xf numFmtId="0" fontId="22" fillId="0" borderId="27" xfId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167" fontId="18" fillId="0" borderId="0" xfId="0" applyNumberFormat="1" applyFont="1" applyAlignment="1">
      <alignment horizontal="left" vertical="center"/>
    </xf>
    <xf numFmtId="167" fontId="18" fillId="0" borderId="0" xfId="0" quotePrefix="1" applyNumberFormat="1" applyFont="1" applyAlignment="1">
      <alignment horizontal="left" vertical="center"/>
    </xf>
    <xf numFmtId="0" fontId="18" fillId="0" borderId="33" xfId="1" applyFont="1" applyBorder="1" applyAlignment="1">
      <alignment horizontal="center" vertical="center" wrapText="1"/>
    </xf>
    <xf numFmtId="0" fontId="18" fillId="0" borderId="32" xfId="1" applyFont="1" applyBorder="1" applyAlignment="1">
      <alignment horizontal="center" vertical="center" wrapText="1"/>
    </xf>
    <xf numFmtId="0" fontId="18" fillId="0" borderId="34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8" fillId="0" borderId="4" xfId="1" applyFont="1" applyBorder="1" applyAlignment="1">
      <alignment horizontal="center" vertical="center" wrapText="1"/>
    </xf>
    <xf numFmtId="0" fontId="18" fillId="0" borderId="28" xfId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8" fillId="0" borderId="23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18" fillId="0" borderId="17" xfId="1" applyFont="1" applyBorder="1" applyAlignment="1">
      <alignment horizontal="center" vertical="center" wrapText="1"/>
    </xf>
    <xf numFmtId="0" fontId="18" fillId="0" borderId="29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center" vertical="center"/>
    </xf>
    <xf numFmtId="0" fontId="18" fillId="0" borderId="36" xfId="1" applyFont="1" applyBorder="1" applyAlignment="1">
      <alignment horizontal="center" vertical="center"/>
    </xf>
    <xf numFmtId="0" fontId="24" fillId="0" borderId="1" xfId="1" applyFont="1" applyBorder="1" applyAlignment="1">
      <alignment horizontal="left" vertical="center"/>
    </xf>
    <xf numFmtId="0" fontId="24" fillId="0" borderId="4" xfId="1" applyFont="1" applyBorder="1" applyAlignment="1">
      <alignment horizontal="left" vertical="center"/>
    </xf>
    <xf numFmtId="0" fontId="24" fillId="0" borderId="28" xfId="1" applyFont="1" applyBorder="1" applyAlignment="1">
      <alignment horizontal="left" vertical="center"/>
    </xf>
    <xf numFmtId="0" fontId="25" fillId="0" borderId="20" xfId="1" applyFont="1" applyBorder="1" applyAlignment="1">
      <alignment horizontal="center" vertical="center"/>
    </xf>
    <xf numFmtId="0" fontId="25" fillId="0" borderId="21" xfId="1" applyFont="1" applyBorder="1" applyAlignment="1">
      <alignment horizontal="center" vertical="center"/>
    </xf>
    <xf numFmtId="0" fontId="25" fillId="0" borderId="22" xfId="1" applyFont="1" applyBorder="1" applyAlignment="1">
      <alignment horizontal="center" vertical="center"/>
    </xf>
    <xf numFmtId="0" fontId="24" fillId="0" borderId="2" xfId="1" applyFont="1" applyBorder="1" applyAlignment="1">
      <alignment horizontal="left" vertical="center"/>
    </xf>
    <xf numFmtId="0" fontId="24" fillId="0" borderId="17" xfId="1" applyFont="1" applyBorder="1" applyAlignment="1">
      <alignment horizontal="left" vertical="center"/>
    </xf>
    <xf numFmtId="0" fontId="24" fillId="0" borderId="29" xfId="1" applyFont="1" applyBorder="1" applyAlignment="1">
      <alignment horizontal="left" vertical="center"/>
    </xf>
    <xf numFmtId="0" fontId="18" fillId="0" borderId="12" xfId="1" applyFont="1" applyBorder="1" applyAlignment="1">
      <alignment horizontal="left" vertical="center"/>
    </xf>
    <xf numFmtId="0" fontId="18" fillId="0" borderId="13" xfId="1" applyFont="1" applyBorder="1" applyAlignment="1">
      <alignment horizontal="left" vertical="center"/>
    </xf>
    <xf numFmtId="0" fontId="18" fillId="0" borderId="25" xfId="1" applyFont="1" applyBorder="1" applyAlignment="1">
      <alignment horizontal="left" vertical="center"/>
    </xf>
    <xf numFmtId="167" fontId="19" fillId="0" borderId="8" xfId="0" applyNumberFormat="1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7" fillId="0" borderId="10" xfId="1" applyFont="1" applyBorder="1" applyAlignment="1">
      <alignment horizontal="center" vertical="center" wrapText="1"/>
    </xf>
    <xf numFmtId="0" fontId="27" fillId="0" borderId="11" xfId="1" applyFont="1" applyBorder="1" applyAlignment="1">
      <alignment horizontal="center" vertical="center" wrapText="1"/>
    </xf>
    <xf numFmtId="0" fontId="27" fillId="0" borderId="35" xfId="1" applyFont="1" applyBorder="1" applyAlignment="1">
      <alignment horizontal="center" vertical="center" wrapText="1"/>
    </xf>
    <xf numFmtId="0" fontId="27" fillId="0" borderId="6" xfId="1" applyFont="1" applyBorder="1" applyAlignment="1">
      <alignment horizontal="center" vertical="center" wrapText="1"/>
    </xf>
    <xf numFmtId="0" fontId="27" fillId="0" borderId="0" xfId="1" applyFont="1" applyAlignment="1">
      <alignment horizontal="center" vertical="center" wrapText="1"/>
    </xf>
    <xf numFmtId="0" fontId="27" fillId="0" borderId="23" xfId="1" applyFont="1" applyBorder="1" applyAlignment="1">
      <alignment horizontal="center" vertical="center" wrapText="1"/>
    </xf>
    <xf numFmtId="0" fontId="27" fillId="0" borderId="9" xfId="1" applyFont="1" applyBorder="1" applyAlignment="1">
      <alignment horizontal="center" vertical="center" wrapText="1"/>
    </xf>
    <xf numFmtId="0" fontId="27" fillId="0" borderId="8" xfId="1" applyFont="1" applyBorder="1" applyAlignment="1">
      <alignment horizontal="center" vertical="center" wrapText="1"/>
    </xf>
    <xf numFmtId="0" fontId="27" fillId="0" borderId="26" xfId="1" applyFont="1" applyBorder="1" applyAlignment="1">
      <alignment horizontal="center" vertical="center" wrapText="1"/>
    </xf>
    <xf numFmtId="0" fontId="9" fillId="0" borderId="8" xfId="0" applyFont="1" applyBorder="1" applyAlignment="1"/>
    <xf numFmtId="0" fontId="17" fillId="0" borderId="8" xfId="0" applyFont="1" applyBorder="1" applyAlignment="1"/>
  </cellXfs>
  <cellStyles count="4">
    <cellStyle name="Normal" xfId="0" builtinId="0"/>
    <cellStyle name="เครื่องหมายจุลภาค 2" xfId="2" xr:uid="{00000000-0005-0000-0000-000000000000}"/>
    <cellStyle name="ปกติ 2" xfId="1" xr:uid="{00000000-0005-0000-0000-000002000000}"/>
    <cellStyle name="ปกติ 3" xfId="3" xr:uid="{00000000-0005-0000-0000-000003000000}"/>
  </cellStyles>
  <dxfs count="198"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55563</xdr:colOff>
      <xdr:row>0</xdr:row>
      <xdr:rowOff>19050</xdr:rowOff>
    </xdr:from>
    <xdr:to>
      <xdr:col>7</xdr:col>
      <xdr:colOff>722313</xdr:colOff>
      <xdr:row>2</xdr:row>
      <xdr:rowOff>1681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70363" y="19050"/>
          <a:ext cx="666750" cy="6684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609600</xdr:colOff>
      <xdr:row>27</xdr:row>
      <xdr:rowOff>112121</xdr:rowOff>
    </xdr:from>
    <xdr:to>
      <xdr:col>15</xdr:col>
      <xdr:colOff>504825</xdr:colOff>
      <xdr:row>27</xdr:row>
      <xdr:rowOff>262742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04512" y="7250268"/>
          <a:ext cx="1329578" cy="150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14</xdr:col>
      <xdr:colOff>190499</xdr:colOff>
      <xdr:row>25</xdr:row>
      <xdr:rowOff>33618</xdr:rowOff>
    </xdr:from>
    <xdr:to>
      <xdr:col>15</xdr:col>
      <xdr:colOff>152558</xdr:colOff>
      <xdr:row>27</xdr:row>
      <xdr:rowOff>85324</xdr:rowOff>
    </xdr:to>
    <xdr:sp macro="" textlink="">
      <xdr:nvSpPr>
        <xdr:cNvPr id="7" name="กล่องข้อความ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9569823" y="6611471"/>
          <a:ext cx="612000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55563</xdr:colOff>
      <xdr:row>0</xdr:row>
      <xdr:rowOff>19050</xdr:rowOff>
    </xdr:from>
    <xdr:to>
      <xdr:col>7</xdr:col>
      <xdr:colOff>722313</xdr:colOff>
      <xdr:row>2</xdr:row>
      <xdr:rowOff>1681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8938" y="19050"/>
          <a:ext cx="666750" cy="679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12699</xdr:colOff>
      <xdr:row>10</xdr:row>
      <xdr:rowOff>102402</xdr:rowOff>
    </xdr:from>
    <xdr:to>
      <xdr:col>13</xdr:col>
      <xdr:colOff>142875</xdr:colOff>
      <xdr:row>12</xdr:row>
      <xdr:rowOff>170445</xdr:rowOff>
    </xdr:to>
    <xdr:sp macro="" textlink="">
      <xdr:nvSpPr>
        <xdr:cNvPr id="3" name="วงเล็บปีกกาขวา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8585199" y="3295784"/>
          <a:ext cx="130176" cy="529253"/>
        </a:xfrm>
        <a:prstGeom prst="rightBrace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13</xdr:col>
      <xdr:colOff>609600</xdr:colOff>
      <xdr:row>25</xdr:row>
      <xdr:rowOff>31745</xdr:rowOff>
    </xdr:from>
    <xdr:to>
      <xdr:col>15</xdr:col>
      <xdr:colOff>504825</xdr:colOff>
      <xdr:row>27</xdr:row>
      <xdr:rowOff>262760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9182100" y="6661145"/>
          <a:ext cx="1323975" cy="783465"/>
          <a:chOff x="8714477" y="6629392"/>
          <a:chExt cx="1258199" cy="800648"/>
        </a:xfrm>
      </xdr:grpSpPr>
      <xdr:pic>
        <xdr:nvPicPr>
          <xdr:cNvPr id="5" name="Picture 1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9040860" y="6629392"/>
            <a:ext cx="590582" cy="638970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0"/>
  <sheetViews>
    <sheetView tabSelected="1" zoomScale="90" zoomScaleNormal="90" workbookViewId="0">
      <selection activeCell="U28" sqref="U28:V28"/>
    </sheetView>
  </sheetViews>
  <sheetFormatPr defaultRowHeight="18.75"/>
  <cols>
    <col min="1" max="1" width="8.28515625" style="11" customWidth="1"/>
    <col min="2" max="2" width="6.7109375" style="11" customWidth="1"/>
    <col min="3" max="3" width="3.7109375" style="11" customWidth="1"/>
    <col min="4" max="4" width="12.28515625" style="11" customWidth="1"/>
    <col min="5" max="5" width="10.7109375" style="11" customWidth="1"/>
    <col min="6" max="7" width="10" style="11" customWidth="1"/>
    <col min="8" max="9" width="11.7109375" style="11" customWidth="1"/>
    <col min="10" max="10" width="12.7109375" style="11" customWidth="1"/>
    <col min="11" max="11" width="11.7109375" style="11" customWidth="1"/>
    <col min="12" max="12" width="8.7109375" style="11" customWidth="1"/>
    <col min="13" max="13" width="10.28515625" style="11" customWidth="1"/>
    <col min="14" max="14" width="11.7109375" style="11" customWidth="1"/>
    <col min="15" max="15" width="9.7109375" style="11" customWidth="1"/>
    <col min="16" max="16" width="9.28515625" style="11" customWidth="1"/>
    <col min="17" max="17" width="5.7109375" style="55" customWidth="1"/>
    <col min="18" max="18" width="6.28515625" style="55" customWidth="1"/>
    <col min="19" max="19" width="7.5703125" style="55" customWidth="1"/>
    <col min="20" max="28" width="9.140625" style="11"/>
    <col min="29" max="29" width="9.85546875" style="11" bestFit="1" customWidth="1"/>
    <col min="30" max="16384" width="9.140625" style="11"/>
  </cols>
  <sheetData>
    <row r="1" spans="1:29" ht="27" customHeight="1" thickTop="1">
      <c r="A1" s="45" t="s">
        <v>0</v>
      </c>
      <c r="B1" s="42"/>
      <c r="C1" s="42"/>
      <c r="D1" s="71"/>
      <c r="E1" s="43"/>
      <c r="F1" s="46"/>
      <c r="G1" s="56"/>
      <c r="H1" s="10"/>
      <c r="I1" s="228" t="s">
        <v>1</v>
      </c>
      <c r="J1" s="229"/>
      <c r="K1" s="230"/>
      <c r="L1" s="231" t="s">
        <v>2</v>
      </c>
      <c r="M1" s="232"/>
      <c r="N1" s="232"/>
      <c r="O1" s="232"/>
      <c r="P1" s="233"/>
    </row>
    <row r="2" spans="1:29" ht="27" customHeight="1">
      <c r="A2" s="47" t="s">
        <v>3</v>
      </c>
      <c r="B2" s="97"/>
      <c r="C2" s="97"/>
      <c r="D2" s="73"/>
      <c r="E2" s="54"/>
      <c r="F2" s="19"/>
      <c r="G2" s="16"/>
      <c r="H2" s="12"/>
      <c r="I2" s="234" t="s">
        <v>4</v>
      </c>
      <c r="J2" s="235"/>
      <c r="K2" s="236"/>
      <c r="L2" s="237" t="s">
        <v>5</v>
      </c>
      <c r="M2" s="238"/>
      <c r="N2" s="239"/>
      <c r="O2" s="99" t="s">
        <v>6</v>
      </c>
      <c r="P2" s="72"/>
    </row>
    <row r="3" spans="1:29" ht="27" customHeight="1">
      <c r="A3" s="47" t="s">
        <v>7</v>
      </c>
      <c r="B3" s="1"/>
      <c r="C3" s="97"/>
      <c r="D3" s="7"/>
      <c r="E3" s="73"/>
      <c r="F3" s="3"/>
      <c r="G3" s="16"/>
      <c r="H3" s="240" t="s">
        <v>8</v>
      </c>
      <c r="I3" s="241"/>
      <c r="J3" s="241"/>
      <c r="K3" s="242"/>
      <c r="L3" s="94" t="s">
        <v>9</v>
      </c>
      <c r="M3" s="95"/>
      <c r="N3" s="96"/>
      <c r="O3" s="7"/>
      <c r="P3" s="74"/>
    </row>
    <row r="4" spans="1:29" ht="27" customHeight="1">
      <c r="A4" s="47" t="s">
        <v>10</v>
      </c>
      <c r="B4" s="1"/>
      <c r="C4" s="7"/>
      <c r="D4" s="7"/>
      <c r="E4" s="7"/>
      <c r="F4" s="3"/>
      <c r="H4" s="243"/>
      <c r="I4" s="244"/>
      <c r="J4" s="244"/>
      <c r="K4" s="245"/>
      <c r="L4" s="249" t="s">
        <v>11</v>
      </c>
      <c r="M4" s="250"/>
      <c r="N4" s="251"/>
      <c r="O4" s="251"/>
      <c r="P4" s="88"/>
    </row>
    <row r="5" spans="1:29" ht="27" customHeight="1">
      <c r="A5" s="47" t="s">
        <v>12</v>
      </c>
      <c r="B5" s="1"/>
      <c r="C5" s="7"/>
      <c r="D5" s="75"/>
      <c r="E5" s="7"/>
      <c r="F5" s="4"/>
      <c r="H5" s="243"/>
      <c r="I5" s="244"/>
      <c r="J5" s="244"/>
      <c r="K5" s="245"/>
      <c r="L5" s="249"/>
      <c r="M5" s="250"/>
      <c r="N5" s="251"/>
      <c r="O5" s="251"/>
      <c r="P5" s="88"/>
    </row>
    <row r="6" spans="1:29" ht="27" customHeight="1" thickBot="1">
      <c r="A6" s="6" t="s">
        <v>13</v>
      </c>
      <c r="B6" s="2"/>
      <c r="C6" s="252"/>
      <c r="D6" s="348"/>
      <c r="E6" s="348"/>
      <c r="F6" s="5"/>
      <c r="G6" s="14"/>
      <c r="H6" s="246"/>
      <c r="I6" s="247"/>
      <c r="J6" s="247"/>
      <c r="K6" s="248"/>
      <c r="L6" s="90" t="s">
        <v>14</v>
      </c>
      <c r="M6" s="91"/>
      <c r="N6" s="92"/>
      <c r="O6" s="93"/>
      <c r="P6" s="89"/>
      <c r="R6" s="253"/>
      <c r="S6" s="254"/>
      <c r="T6" s="254"/>
    </row>
    <row r="7" spans="1:29" ht="24" customHeight="1" thickTop="1">
      <c r="A7" s="255" t="s">
        <v>15</v>
      </c>
      <c r="B7" s="258" t="s">
        <v>16</v>
      </c>
      <c r="C7" s="259"/>
      <c r="D7" s="260"/>
      <c r="E7" s="267" t="s">
        <v>17</v>
      </c>
      <c r="F7" s="267" t="s">
        <v>18</v>
      </c>
      <c r="G7" s="267" t="s">
        <v>19</v>
      </c>
      <c r="H7" s="270" t="s">
        <v>20</v>
      </c>
      <c r="I7" s="271"/>
      <c r="J7" s="270" t="s">
        <v>21</v>
      </c>
      <c r="K7" s="271"/>
      <c r="L7" s="267" t="s">
        <v>22</v>
      </c>
      <c r="M7" s="267" t="s">
        <v>23</v>
      </c>
      <c r="N7" s="273" t="s">
        <v>24</v>
      </c>
      <c r="O7" s="274"/>
      <c r="P7" s="275"/>
    </row>
    <row r="8" spans="1:29" ht="24" customHeight="1">
      <c r="A8" s="256"/>
      <c r="B8" s="261"/>
      <c r="C8" s="262"/>
      <c r="D8" s="263"/>
      <c r="E8" s="268"/>
      <c r="F8" s="268"/>
      <c r="G8" s="268"/>
      <c r="H8" s="282" t="s">
        <v>25</v>
      </c>
      <c r="I8" s="282" t="s">
        <v>26</v>
      </c>
      <c r="J8" s="282" t="s">
        <v>27</v>
      </c>
      <c r="K8" s="282" t="s">
        <v>28</v>
      </c>
      <c r="L8" s="268"/>
      <c r="M8" s="268"/>
      <c r="N8" s="276"/>
      <c r="O8" s="277"/>
      <c r="P8" s="278"/>
      <c r="V8" s="272"/>
      <c r="W8" s="272"/>
    </row>
    <row r="9" spans="1:29" ht="24" customHeight="1">
      <c r="A9" s="256"/>
      <c r="B9" s="261"/>
      <c r="C9" s="262"/>
      <c r="D9" s="263"/>
      <c r="E9" s="268"/>
      <c r="F9" s="268"/>
      <c r="G9" s="268"/>
      <c r="H9" s="283"/>
      <c r="I9" s="283"/>
      <c r="J9" s="283"/>
      <c r="K9" s="283"/>
      <c r="L9" s="268"/>
      <c r="M9" s="268"/>
      <c r="N9" s="276"/>
      <c r="O9" s="277"/>
      <c r="P9" s="278"/>
      <c r="V9" s="98"/>
      <c r="W9" s="98"/>
    </row>
    <row r="10" spans="1:29" ht="18" customHeight="1">
      <c r="A10" s="257"/>
      <c r="B10" s="264"/>
      <c r="C10" s="265"/>
      <c r="D10" s="266"/>
      <c r="E10" s="269"/>
      <c r="F10" s="269"/>
      <c r="G10" s="269"/>
      <c r="H10" s="284"/>
      <c r="I10" s="284"/>
      <c r="J10" s="284"/>
      <c r="K10" s="284"/>
      <c r="L10" s="269"/>
      <c r="M10" s="269"/>
      <c r="N10" s="279"/>
      <c r="O10" s="280"/>
      <c r="P10" s="281"/>
      <c r="T10" s="98"/>
      <c r="U10" s="98"/>
      <c r="V10" s="35"/>
      <c r="W10" s="98"/>
      <c r="AA10" s="102"/>
      <c r="AB10" s="102"/>
      <c r="AC10" s="102"/>
    </row>
    <row r="11" spans="1:29" ht="18" customHeight="1">
      <c r="A11" s="60"/>
      <c r="B11" s="70"/>
      <c r="C11" s="103"/>
      <c r="D11" s="104"/>
      <c r="E11" s="48"/>
      <c r="F11" s="49"/>
      <c r="G11" s="49"/>
      <c r="H11" s="48"/>
      <c r="I11" s="48"/>
      <c r="J11" s="48"/>
      <c r="K11" s="48"/>
      <c r="L11" s="70"/>
      <c r="M11" s="107"/>
      <c r="N11" s="109"/>
      <c r="O11" s="110"/>
      <c r="P11" s="111"/>
      <c r="R11" s="100"/>
      <c r="S11" s="100"/>
      <c r="T11" s="39"/>
      <c r="U11" s="39"/>
      <c r="V11" s="37"/>
      <c r="W11" s="31"/>
      <c r="X11" s="27"/>
      <c r="AA11" s="101"/>
      <c r="AB11" s="101"/>
      <c r="AC11" s="101"/>
    </row>
    <row r="12" spans="1:29" ht="18" customHeight="1">
      <c r="A12" s="50"/>
      <c r="B12" s="70"/>
      <c r="C12" s="105"/>
      <c r="D12" s="106"/>
      <c r="E12" s="48"/>
      <c r="F12" s="49"/>
      <c r="G12" s="49"/>
      <c r="H12" s="48"/>
      <c r="I12" s="48"/>
      <c r="J12" s="48"/>
      <c r="K12" s="48"/>
      <c r="L12" s="70"/>
      <c r="M12" s="108"/>
      <c r="N12" s="112"/>
      <c r="O12" s="113"/>
      <c r="P12" s="114"/>
      <c r="R12" s="100"/>
      <c r="S12" s="100"/>
      <c r="T12" s="39"/>
      <c r="U12" s="39"/>
      <c r="V12" s="37"/>
      <c r="W12" s="31"/>
      <c r="AA12" s="101"/>
      <c r="AB12" s="101"/>
      <c r="AC12" s="101"/>
    </row>
    <row r="13" spans="1:29" ht="18" customHeight="1">
      <c r="A13" s="50"/>
      <c r="B13" s="70"/>
      <c r="C13" s="105"/>
      <c r="D13" s="106"/>
      <c r="E13" s="48"/>
      <c r="F13" s="49"/>
      <c r="G13" s="49"/>
      <c r="H13" s="48"/>
      <c r="I13" s="48"/>
      <c r="J13" s="48"/>
      <c r="K13" s="48"/>
      <c r="L13" s="70"/>
      <c r="M13" s="108"/>
      <c r="N13" s="112"/>
      <c r="O13" s="113"/>
      <c r="P13" s="114"/>
      <c r="R13" s="100"/>
      <c r="S13" s="100"/>
      <c r="T13" s="39"/>
      <c r="U13" s="39"/>
      <c r="V13" s="37"/>
      <c r="W13" s="31"/>
      <c r="AA13" s="101"/>
      <c r="AB13" s="101"/>
      <c r="AC13" s="101"/>
    </row>
    <row r="14" spans="1:29" ht="18" customHeight="1">
      <c r="A14" s="60"/>
      <c r="B14" s="70"/>
      <c r="C14" s="81"/>
      <c r="D14" s="76"/>
      <c r="E14" s="48"/>
      <c r="F14" s="49"/>
      <c r="G14" s="49"/>
      <c r="H14" s="48"/>
      <c r="I14" s="48"/>
      <c r="J14" s="48"/>
      <c r="K14" s="48"/>
      <c r="L14" s="48"/>
      <c r="M14" s="82"/>
      <c r="N14" s="63"/>
      <c r="O14" s="64"/>
      <c r="P14" s="65"/>
      <c r="Q14" s="17"/>
      <c r="R14" s="77"/>
      <c r="S14" s="77"/>
      <c r="T14" s="39"/>
      <c r="U14" s="39"/>
      <c r="V14" s="37"/>
      <c r="W14" s="31"/>
      <c r="X14" s="27"/>
    </row>
    <row r="15" spans="1:29" ht="18" customHeight="1">
      <c r="A15" s="50"/>
      <c r="B15" s="70"/>
      <c r="C15" s="78"/>
      <c r="D15" s="79"/>
      <c r="E15" s="48"/>
      <c r="F15" s="49"/>
      <c r="G15" s="49"/>
      <c r="H15" s="48"/>
      <c r="I15" s="48"/>
      <c r="J15" s="48"/>
      <c r="K15" s="48"/>
      <c r="L15" s="48"/>
      <c r="M15" s="80"/>
      <c r="N15" s="63"/>
      <c r="O15" s="64"/>
      <c r="P15" s="65"/>
      <c r="Q15" s="17"/>
      <c r="R15" s="77"/>
      <c r="S15" s="77"/>
      <c r="T15" s="39"/>
      <c r="U15" s="39"/>
      <c r="V15" s="37"/>
      <c r="W15" s="31"/>
    </row>
    <row r="16" spans="1:29" ht="18" customHeight="1">
      <c r="A16" s="50"/>
      <c r="B16" s="70"/>
      <c r="C16" s="78"/>
      <c r="D16" s="79"/>
      <c r="E16" s="48"/>
      <c r="F16" s="49"/>
      <c r="G16" s="49"/>
      <c r="H16" s="48"/>
      <c r="I16" s="48"/>
      <c r="J16" s="48"/>
      <c r="K16" s="48"/>
      <c r="L16" s="48"/>
      <c r="M16" s="80"/>
      <c r="N16" s="63"/>
      <c r="O16" s="64"/>
      <c r="P16" s="65"/>
      <c r="Q16" s="17"/>
      <c r="R16" s="77"/>
      <c r="S16" s="77"/>
      <c r="T16" s="39"/>
      <c r="U16" s="39"/>
      <c r="V16" s="37"/>
      <c r="W16" s="31"/>
    </row>
    <row r="17" spans="1:24" ht="18" customHeight="1">
      <c r="A17" s="60"/>
      <c r="B17" s="70"/>
      <c r="C17" s="81"/>
      <c r="D17" s="76"/>
      <c r="E17" s="48"/>
      <c r="F17" s="49"/>
      <c r="G17" s="49"/>
      <c r="H17" s="48"/>
      <c r="I17" s="48"/>
      <c r="J17" s="48"/>
      <c r="K17" s="48"/>
      <c r="L17" s="48"/>
      <c r="M17" s="82"/>
      <c r="N17" s="63"/>
      <c r="O17" s="64"/>
      <c r="P17" s="65"/>
      <c r="Q17" s="17"/>
      <c r="R17" s="77"/>
      <c r="S17" s="77"/>
      <c r="T17" s="39"/>
      <c r="U17" s="39"/>
      <c r="V17" s="37"/>
      <c r="W17" s="31"/>
      <c r="X17" s="27"/>
    </row>
    <row r="18" spans="1:24" ht="18" customHeight="1">
      <c r="A18" s="60"/>
      <c r="B18" s="70"/>
      <c r="C18" s="81"/>
      <c r="D18" s="76"/>
      <c r="E18" s="48"/>
      <c r="F18" s="49"/>
      <c r="G18" s="49"/>
      <c r="H18" s="48"/>
      <c r="I18" s="48"/>
      <c r="J18" s="48"/>
      <c r="K18" s="48"/>
      <c r="L18" s="48"/>
      <c r="M18" s="82"/>
      <c r="N18" s="63"/>
      <c r="O18" s="64"/>
      <c r="P18" s="65"/>
      <c r="Q18" s="17"/>
      <c r="R18" s="77"/>
      <c r="S18" s="77"/>
      <c r="T18" s="39"/>
      <c r="U18" s="39"/>
      <c r="V18" s="37"/>
      <c r="W18" s="31"/>
      <c r="X18" s="27"/>
    </row>
    <row r="19" spans="1:24" ht="18" customHeight="1">
      <c r="A19" s="50"/>
      <c r="B19" s="70"/>
      <c r="C19" s="78"/>
      <c r="D19" s="79"/>
      <c r="E19" s="48"/>
      <c r="F19" s="49"/>
      <c r="G19" s="49"/>
      <c r="H19" s="48"/>
      <c r="I19" s="48"/>
      <c r="J19" s="48"/>
      <c r="K19" s="48"/>
      <c r="L19" s="48"/>
      <c r="M19" s="80"/>
      <c r="N19" s="63"/>
      <c r="O19" s="64"/>
      <c r="P19" s="65"/>
      <c r="Q19" s="17"/>
      <c r="R19" s="77"/>
      <c r="S19" s="77"/>
      <c r="T19" s="39"/>
      <c r="U19" s="39"/>
      <c r="V19" s="37"/>
      <c r="W19" s="31"/>
    </row>
    <row r="20" spans="1:24" ht="18" customHeight="1">
      <c r="A20" s="50"/>
      <c r="B20" s="70"/>
      <c r="C20" s="78"/>
      <c r="D20" s="79"/>
      <c r="E20" s="48"/>
      <c r="F20" s="49"/>
      <c r="G20" s="49"/>
      <c r="H20" s="48"/>
      <c r="I20" s="48"/>
      <c r="J20" s="48"/>
      <c r="K20" s="48"/>
      <c r="L20" s="48"/>
      <c r="M20" s="80"/>
      <c r="N20" s="63"/>
      <c r="O20" s="64"/>
      <c r="P20" s="65"/>
      <c r="Q20" s="17"/>
      <c r="R20" s="77"/>
      <c r="S20" s="77"/>
      <c r="T20" s="39"/>
      <c r="U20" s="39"/>
      <c r="V20" s="37"/>
      <c r="W20" s="31"/>
    </row>
    <row r="21" spans="1:24" ht="18" customHeight="1">
      <c r="A21" s="60"/>
      <c r="B21" s="70"/>
      <c r="C21" s="81"/>
      <c r="D21" s="76"/>
      <c r="E21" s="48"/>
      <c r="F21" s="49"/>
      <c r="G21" s="49"/>
      <c r="H21" s="48"/>
      <c r="I21" s="48"/>
      <c r="J21" s="48"/>
      <c r="K21" s="48"/>
      <c r="L21" s="48"/>
      <c r="M21" s="82"/>
      <c r="N21" s="63"/>
      <c r="O21" s="64"/>
      <c r="P21" s="65"/>
      <c r="Q21" s="17"/>
      <c r="R21" s="77"/>
      <c r="S21" s="77"/>
      <c r="T21" s="39"/>
      <c r="U21" s="39"/>
      <c r="V21" s="37"/>
      <c r="W21" s="31"/>
      <c r="X21" s="27"/>
    </row>
    <row r="22" spans="1:24" ht="18" customHeight="1">
      <c r="A22" s="50"/>
      <c r="B22" s="70"/>
      <c r="C22" s="78"/>
      <c r="D22" s="79"/>
      <c r="E22" s="48"/>
      <c r="F22" s="49"/>
      <c r="G22" s="49"/>
      <c r="H22" s="48"/>
      <c r="I22" s="48"/>
      <c r="J22" s="48"/>
      <c r="K22" s="48"/>
      <c r="L22" s="48"/>
      <c r="M22" s="80"/>
      <c r="N22" s="63"/>
      <c r="O22" s="64"/>
      <c r="P22" s="65"/>
      <c r="Q22" s="17"/>
      <c r="R22" s="77"/>
      <c r="S22" s="77"/>
      <c r="T22" s="39"/>
      <c r="U22" s="39"/>
      <c r="V22" s="37"/>
      <c r="W22" s="31"/>
    </row>
    <row r="23" spans="1:24" ht="18" customHeight="1">
      <c r="A23" s="50"/>
      <c r="B23" s="70"/>
      <c r="C23" s="78"/>
      <c r="D23" s="79"/>
      <c r="E23" s="48"/>
      <c r="F23" s="49"/>
      <c r="G23" s="49"/>
      <c r="H23" s="48"/>
      <c r="I23" s="48"/>
      <c r="J23" s="48"/>
      <c r="K23" s="48"/>
      <c r="L23" s="48"/>
      <c r="M23" s="80"/>
      <c r="N23" s="63"/>
      <c r="O23" s="64"/>
      <c r="P23" s="65"/>
      <c r="Q23" s="17"/>
      <c r="R23" s="77"/>
      <c r="S23" s="77"/>
      <c r="T23" s="39"/>
      <c r="U23" s="39"/>
      <c r="V23" s="37"/>
      <c r="W23" s="31"/>
    </row>
    <row r="24" spans="1:24" ht="18" customHeight="1">
      <c r="A24" s="60"/>
      <c r="B24" s="70"/>
      <c r="C24" s="81"/>
      <c r="D24" s="76"/>
      <c r="E24" s="48"/>
      <c r="F24" s="49"/>
      <c r="G24" s="49"/>
      <c r="H24" s="48"/>
      <c r="I24" s="48"/>
      <c r="J24" s="48"/>
      <c r="K24" s="48"/>
      <c r="L24" s="48"/>
      <c r="M24" s="82"/>
      <c r="N24" s="63"/>
      <c r="O24" s="64"/>
      <c r="P24" s="65"/>
      <c r="Q24" s="17"/>
      <c r="R24" s="77"/>
      <c r="S24" s="77"/>
      <c r="T24" s="39"/>
      <c r="U24" s="39"/>
      <c r="V24" s="37"/>
      <c r="W24" s="31"/>
      <c r="X24" s="27"/>
    </row>
    <row r="25" spans="1:24" ht="18" customHeight="1">
      <c r="A25" s="61"/>
      <c r="B25" s="69"/>
      <c r="C25" s="83"/>
      <c r="D25" s="84"/>
      <c r="E25" s="51"/>
      <c r="F25" s="52"/>
      <c r="G25" s="52"/>
      <c r="H25" s="51"/>
      <c r="I25" s="51"/>
      <c r="J25" s="51"/>
      <c r="K25" s="51"/>
      <c r="L25" s="51"/>
      <c r="M25" s="85"/>
      <c r="N25" s="66"/>
      <c r="O25" s="67"/>
      <c r="P25" s="68"/>
      <c r="Q25" s="17"/>
      <c r="R25" s="77"/>
      <c r="S25" s="77"/>
      <c r="T25" s="39"/>
      <c r="U25" s="39"/>
      <c r="V25" s="37"/>
      <c r="W25" s="31"/>
    </row>
    <row r="26" spans="1:24" ht="21.95" customHeight="1">
      <c r="A26" s="53" t="s">
        <v>29</v>
      </c>
      <c r="D26" s="19"/>
      <c r="E26" s="19"/>
      <c r="F26" s="19"/>
      <c r="G26" s="44"/>
      <c r="H26" s="59"/>
      <c r="P26" s="13"/>
      <c r="Q26" s="17"/>
    </row>
    <row r="27" spans="1:24" ht="21.95" customHeight="1">
      <c r="A27" s="53" t="s">
        <v>30</v>
      </c>
      <c r="B27" s="7"/>
      <c r="C27" s="7"/>
      <c r="D27" s="7"/>
      <c r="E27" s="19"/>
      <c r="F27" s="19"/>
      <c r="G27" s="19"/>
      <c r="P27" s="13"/>
      <c r="Q27" s="17"/>
    </row>
    <row r="28" spans="1:24" ht="21.95" customHeight="1" thickBot="1">
      <c r="A28" s="20"/>
      <c r="B28" s="14"/>
      <c r="C28" s="14"/>
      <c r="D28" s="14"/>
      <c r="E28" s="14"/>
      <c r="F28" s="14"/>
      <c r="G28" s="14"/>
      <c r="H28" s="14"/>
      <c r="I28" s="14"/>
      <c r="J28" s="57" t="s">
        <v>31</v>
      </c>
      <c r="K28" s="58"/>
      <c r="L28" s="58"/>
      <c r="M28" s="14"/>
      <c r="N28" s="14"/>
      <c r="O28" s="14"/>
      <c r="P28" s="15"/>
      <c r="Q28" s="17"/>
    </row>
    <row r="29" spans="1:24" ht="23.1" customHeight="1" thickTop="1">
      <c r="P29" s="9"/>
    </row>
    <row r="30" spans="1:24" ht="19.5">
      <c r="A30" s="26"/>
      <c r="B30" s="26"/>
      <c r="C30" s="26"/>
      <c r="D30" s="26"/>
      <c r="E30" s="23"/>
      <c r="F30" s="24"/>
      <c r="G30" s="24"/>
      <c r="H30" s="18"/>
      <c r="I30" s="18"/>
      <c r="J30" s="25"/>
      <c r="K30" s="25"/>
      <c r="L30" s="18"/>
      <c r="M30" s="62"/>
      <c r="N30" s="21"/>
      <c r="O30" s="62"/>
      <c r="P30" s="26"/>
      <c r="R30" s="22"/>
      <c r="S30" s="22"/>
    </row>
    <row r="31" spans="1:24">
      <c r="A31" s="26"/>
      <c r="B31" s="26"/>
      <c r="C31" s="26"/>
      <c r="D31" s="26"/>
      <c r="E31" s="23"/>
      <c r="F31" s="272"/>
      <c r="G31" s="272"/>
      <c r="H31" s="18"/>
      <c r="I31" s="18"/>
      <c r="J31" s="25"/>
      <c r="K31" s="25"/>
      <c r="L31" s="18"/>
      <c r="M31" s="26"/>
      <c r="N31" s="26"/>
      <c r="O31" s="18"/>
      <c r="P31" s="26"/>
      <c r="R31" s="22"/>
      <c r="S31" s="22"/>
    </row>
    <row r="32" spans="1:24">
      <c r="A32" s="26"/>
      <c r="B32" s="26"/>
      <c r="C32" s="26"/>
      <c r="D32" s="26"/>
      <c r="F32" s="86"/>
      <c r="G32" s="87"/>
      <c r="H32" s="18"/>
      <c r="I32" s="25"/>
      <c r="J32" s="25"/>
      <c r="K32" s="25"/>
      <c r="L32" s="18"/>
      <c r="M32" s="26"/>
      <c r="N32" s="26"/>
      <c r="O32" s="18"/>
      <c r="P32" s="26"/>
      <c r="R32" s="22"/>
      <c r="S32" s="22"/>
    </row>
    <row r="33" spans="1:19">
      <c r="A33" s="272"/>
      <c r="B33" s="272"/>
      <c r="C33" s="98"/>
      <c r="F33" s="98"/>
      <c r="G33" s="98"/>
      <c r="H33" s="35"/>
      <c r="I33" s="98"/>
      <c r="J33" s="98"/>
      <c r="K33" s="25"/>
      <c r="L33" s="18"/>
      <c r="M33" s="26"/>
      <c r="N33" s="26"/>
      <c r="O33" s="18"/>
      <c r="P33" s="26"/>
      <c r="R33" s="22"/>
      <c r="S33" s="22"/>
    </row>
    <row r="34" spans="1:19">
      <c r="A34" s="8"/>
      <c r="B34" s="34"/>
      <c r="C34" s="34"/>
      <c r="D34" s="36"/>
      <c r="E34" s="29"/>
      <c r="F34" s="34"/>
      <c r="G34" s="34"/>
      <c r="H34" s="34"/>
      <c r="I34" s="40"/>
      <c r="J34" s="41"/>
      <c r="K34" s="25"/>
      <c r="L34" s="18"/>
      <c r="M34" s="26"/>
      <c r="N34" s="26"/>
      <c r="O34" s="18"/>
      <c r="P34" s="26"/>
      <c r="R34" s="22"/>
      <c r="S34" s="22"/>
    </row>
    <row r="35" spans="1:19">
      <c r="A35" s="8"/>
      <c r="B35" s="28"/>
      <c r="C35" s="28"/>
      <c r="D35" s="38"/>
      <c r="E35" s="29"/>
      <c r="F35" s="33"/>
      <c r="G35" s="33"/>
      <c r="H35" s="34"/>
      <c r="I35" s="40"/>
      <c r="J35" s="41"/>
      <c r="K35" s="25"/>
      <c r="L35" s="18"/>
      <c r="M35" s="26"/>
      <c r="N35" s="26"/>
      <c r="O35" s="18"/>
      <c r="P35" s="26"/>
      <c r="R35" s="22"/>
      <c r="S35" s="22"/>
    </row>
    <row r="36" spans="1:19">
      <c r="A36" s="8"/>
      <c r="B36" s="28"/>
      <c r="C36" s="28"/>
      <c r="D36" s="38"/>
      <c r="E36" s="29"/>
      <c r="F36" s="33"/>
      <c r="G36" s="33"/>
      <c r="H36" s="34"/>
      <c r="I36" s="40"/>
      <c r="J36" s="41"/>
      <c r="K36" s="25"/>
      <c r="L36" s="18"/>
      <c r="M36" s="26"/>
      <c r="N36" s="26"/>
      <c r="O36" s="18"/>
      <c r="P36" s="26"/>
      <c r="R36" s="22"/>
      <c r="S36" s="22"/>
    </row>
    <row r="37" spans="1:19">
      <c r="A37" s="8"/>
      <c r="B37" s="30"/>
      <c r="C37" s="30"/>
      <c r="D37" s="29"/>
      <c r="E37" s="29"/>
      <c r="F37" s="30"/>
      <c r="G37" s="30"/>
      <c r="H37" s="30"/>
      <c r="I37" s="41"/>
      <c r="J37" s="41"/>
    </row>
    <row r="38" spans="1:19">
      <c r="A38" s="8"/>
      <c r="B38" s="32"/>
      <c r="C38" s="32"/>
      <c r="D38" s="29"/>
      <c r="E38" s="29"/>
      <c r="F38" s="30"/>
      <c r="G38" s="30"/>
      <c r="H38" s="30"/>
      <c r="I38" s="41"/>
      <c r="J38" s="41"/>
      <c r="K38" s="62"/>
      <c r="L38" s="62"/>
      <c r="M38" s="62"/>
      <c r="N38" s="62"/>
      <c r="O38" s="62"/>
    </row>
    <row r="39" spans="1:19" ht="19.5">
      <c r="A39" s="8"/>
      <c r="B39" s="32"/>
      <c r="C39" s="32"/>
      <c r="D39" s="29"/>
      <c r="E39" s="29"/>
      <c r="F39" s="30"/>
      <c r="G39" s="30"/>
      <c r="H39" s="30"/>
      <c r="I39" s="41"/>
      <c r="J39" s="41"/>
      <c r="K39" s="62"/>
      <c r="L39" s="21"/>
      <c r="M39" s="62"/>
      <c r="N39" s="62"/>
      <c r="O39" s="21"/>
    </row>
    <row r="40" spans="1:19">
      <c r="A40" s="8"/>
      <c r="B40" s="32"/>
      <c r="C40" s="32"/>
      <c r="D40" s="29"/>
      <c r="E40" s="29"/>
      <c r="F40" s="30"/>
      <c r="G40" s="30"/>
      <c r="H40" s="30"/>
      <c r="I40" s="41"/>
      <c r="J40" s="41"/>
    </row>
    <row r="41" spans="1:19">
      <c r="A41" s="8"/>
      <c r="B41" s="32"/>
      <c r="C41" s="32"/>
      <c r="D41" s="29"/>
      <c r="E41" s="29"/>
      <c r="F41" s="30"/>
      <c r="G41" s="30"/>
      <c r="H41" s="30"/>
      <c r="I41" s="41"/>
      <c r="J41" s="41"/>
    </row>
    <row r="42" spans="1:19">
      <c r="A42" s="8"/>
      <c r="B42" s="28"/>
      <c r="C42" s="28"/>
      <c r="D42" s="29"/>
      <c r="E42" s="29"/>
      <c r="F42" s="30"/>
      <c r="G42" s="30"/>
      <c r="H42" s="30"/>
      <c r="I42" s="41"/>
      <c r="J42" s="41"/>
    </row>
    <row r="43" spans="1:19">
      <c r="A43" s="8"/>
      <c r="B43" s="28"/>
      <c r="C43" s="28"/>
      <c r="D43" s="29"/>
      <c r="E43" s="29"/>
      <c r="F43" s="30"/>
      <c r="G43" s="30"/>
      <c r="H43" s="30"/>
      <c r="I43" s="41"/>
      <c r="J43" s="41"/>
    </row>
    <row r="44" spans="1:19">
      <c r="A44" s="8"/>
      <c r="B44" s="28"/>
      <c r="C44" s="28"/>
      <c r="D44" s="29"/>
      <c r="E44" s="29"/>
      <c r="F44" s="30"/>
      <c r="G44" s="30"/>
      <c r="H44" s="30"/>
      <c r="I44" s="41"/>
      <c r="J44" s="41"/>
    </row>
    <row r="45" spans="1:19">
      <c r="A45" s="8"/>
      <c r="B45" s="28"/>
      <c r="C45" s="28"/>
      <c r="D45" s="29"/>
      <c r="E45" s="29"/>
      <c r="F45" s="30"/>
      <c r="G45" s="30"/>
      <c r="H45" s="30"/>
      <c r="I45" s="41"/>
      <c r="J45" s="41"/>
    </row>
    <row r="46" spans="1:19">
      <c r="A46" s="8"/>
      <c r="B46" s="28"/>
      <c r="C46" s="28"/>
      <c r="D46" s="29"/>
      <c r="E46" s="29"/>
      <c r="F46" s="30"/>
      <c r="G46" s="30"/>
      <c r="H46" s="30"/>
      <c r="I46" s="41"/>
      <c r="J46" s="41"/>
    </row>
    <row r="47" spans="1:19">
      <c r="A47" s="8"/>
      <c r="B47" s="28"/>
      <c r="C47" s="28"/>
      <c r="D47" s="29"/>
      <c r="E47" s="29"/>
      <c r="F47" s="30"/>
      <c r="G47" s="30"/>
      <c r="H47" s="30"/>
      <c r="I47" s="41"/>
      <c r="J47" s="41"/>
    </row>
    <row r="48" spans="1:19">
      <c r="A48" s="8"/>
      <c r="B48" s="28"/>
      <c r="C48" s="28"/>
      <c r="D48" s="29"/>
      <c r="E48" s="29"/>
      <c r="F48" s="30"/>
      <c r="G48" s="30"/>
      <c r="H48" s="30"/>
      <c r="I48" s="41"/>
      <c r="J48" s="41"/>
    </row>
    <row r="49" spans="1:10">
      <c r="A49" s="8"/>
      <c r="B49" s="28"/>
      <c r="C49" s="28"/>
      <c r="D49" s="29"/>
      <c r="E49" s="29"/>
      <c r="F49" s="30"/>
      <c r="G49" s="30"/>
      <c r="H49" s="30"/>
      <c r="I49" s="41"/>
      <c r="J49" s="41"/>
    </row>
    <row r="50" spans="1:10">
      <c r="A50" s="8"/>
      <c r="B50" s="28"/>
      <c r="C50" s="28"/>
      <c r="D50" s="29"/>
      <c r="E50" s="29"/>
      <c r="F50" s="30"/>
      <c r="G50" s="30"/>
      <c r="H50" s="30"/>
      <c r="I50" s="41"/>
      <c r="J50" s="41"/>
    </row>
  </sheetData>
  <mergeCells count="26">
    <mergeCell ref="V8:W8"/>
    <mergeCell ref="F31:G31"/>
    <mergeCell ref="A33:B33"/>
    <mergeCell ref="M7:M10"/>
    <mergeCell ref="N7:P10"/>
    <mergeCell ref="H8:H10"/>
    <mergeCell ref="I8:I10"/>
    <mergeCell ref="J8:J10"/>
    <mergeCell ref="K8:K10"/>
    <mergeCell ref="C6:E6"/>
    <mergeCell ref="R6:T6"/>
    <mergeCell ref="A7:A10"/>
    <mergeCell ref="B7:D10"/>
    <mergeCell ref="E7:E10"/>
    <mergeCell ref="F7:F10"/>
    <mergeCell ref="G7:G10"/>
    <mergeCell ref="H7:I7"/>
    <mergeCell ref="J7:K7"/>
    <mergeCell ref="L7:L10"/>
    <mergeCell ref="I1:K1"/>
    <mergeCell ref="L1:P1"/>
    <mergeCell ref="I2:K2"/>
    <mergeCell ref="L2:N2"/>
    <mergeCell ref="H3:K6"/>
    <mergeCell ref="L4:M5"/>
    <mergeCell ref="N4:O5"/>
  </mergeCells>
  <conditionalFormatting sqref="G11 G20:G21">
    <cfRule type="cellIs" dxfId="197" priority="99" operator="notBetween">
      <formula>$T$11</formula>
      <formula>$U$11</formula>
    </cfRule>
  </conditionalFormatting>
  <conditionalFormatting sqref="G17:G18 G20:G21">
    <cfRule type="cellIs" dxfId="196" priority="98" operator="notBetween">
      <formula>T17</formula>
      <formula>U17</formula>
    </cfRule>
  </conditionalFormatting>
  <conditionalFormatting sqref="G19">
    <cfRule type="cellIs" dxfId="195" priority="97" operator="notBetween">
      <formula>T19</formula>
      <formula>U19</formula>
    </cfRule>
  </conditionalFormatting>
  <conditionalFormatting sqref="G15">
    <cfRule type="cellIs" dxfId="194" priority="96" operator="notBetween">
      <formula>T15</formula>
      <formula>U15</formula>
    </cfRule>
  </conditionalFormatting>
  <conditionalFormatting sqref="G14">
    <cfRule type="cellIs" dxfId="193" priority="95" operator="notBetween">
      <formula>T14</formula>
      <formula>U14</formula>
    </cfRule>
  </conditionalFormatting>
  <conditionalFormatting sqref="G13">
    <cfRule type="cellIs" dxfId="192" priority="94" operator="notBetween">
      <formula>T13</formula>
      <formula>U13</formula>
    </cfRule>
  </conditionalFormatting>
  <conditionalFormatting sqref="G12">
    <cfRule type="cellIs" dxfId="191" priority="93" operator="notBetween">
      <formula>T12</formula>
      <formula>U12</formula>
    </cfRule>
  </conditionalFormatting>
  <conditionalFormatting sqref="H20:I21 H11:H13">
    <cfRule type="cellIs" dxfId="190" priority="92" operator="lessThan">
      <formula>V11</formula>
    </cfRule>
  </conditionalFormatting>
  <conditionalFormatting sqref="H12">
    <cfRule type="cellIs" dxfId="189" priority="91" operator="lessThan">
      <formula>V12</formula>
    </cfRule>
  </conditionalFormatting>
  <conditionalFormatting sqref="H13">
    <cfRule type="cellIs" dxfId="188" priority="90" operator="lessThan">
      <formula>V13</formula>
    </cfRule>
  </conditionalFormatting>
  <conditionalFormatting sqref="H14">
    <cfRule type="cellIs" dxfId="187" priority="89" operator="lessThan">
      <formula>V14</formula>
    </cfRule>
  </conditionalFormatting>
  <conditionalFormatting sqref="H15">
    <cfRule type="cellIs" dxfId="186" priority="88" operator="lessThan">
      <formula>V15</formula>
    </cfRule>
  </conditionalFormatting>
  <conditionalFormatting sqref="H17:H18">
    <cfRule type="cellIs" dxfId="185" priority="87" operator="lessThan">
      <formula>V17</formula>
    </cfRule>
  </conditionalFormatting>
  <conditionalFormatting sqref="H19">
    <cfRule type="cellIs" dxfId="184" priority="86" operator="lessThan">
      <formula>V19</formula>
    </cfRule>
  </conditionalFormatting>
  <conditionalFormatting sqref="I11:I13">
    <cfRule type="cellIs" dxfId="183" priority="85" operator="lessThan">
      <formula>W11</formula>
    </cfRule>
  </conditionalFormatting>
  <conditionalFormatting sqref="I12">
    <cfRule type="cellIs" dxfId="182" priority="84" operator="lessThan">
      <formula>W12</formula>
    </cfRule>
  </conditionalFormatting>
  <conditionalFormatting sqref="I13">
    <cfRule type="cellIs" dxfId="181" priority="83" operator="lessThan">
      <formula>W13</formula>
    </cfRule>
  </conditionalFormatting>
  <conditionalFormatting sqref="I14">
    <cfRule type="cellIs" dxfId="180" priority="82" operator="lessThan">
      <formula>W14</formula>
    </cfRule>
  </conditionalFormatting>
  <conditionalFormatting sqref="I15">
    <cfRule type="cellIs" dxfId="179" priority="81" operator="lessThan">
      <formula>W15</formula>
    </cfRule>
  </conditionalFormatting>
  <conditionalFormatting sqref="I17:I18">
    <cfRule type="cellIs" dxfId="178" priority="80" operator="lessThan">
      <formula>W17</formula>
    </cfRule>
  </conditionalFormatting>
  <conditionalFormatting sqref="I19">
    <cfRule type="cellIs" dxfId="177" priority="79" operator="lessThan">
      <formula>W19</formula>
    </cfRule>
  </conditionalFormatting>
  <conditionalFormatting sqref="L11:L23">
    <cfRule type="cellIs" dxfId="176" priority="78" operator="lessThan">
      <formula>3.5</formula>
    </cfRule>
  </conditionalFormatting>
  <conditionalFormatting sqref="K11 K20:K21">
    <cfRule type="cellIs" dxfId="175" priority="77" operator="lessThanOrEqual">
      <formula>J11</formula>
    </cfRule>
  </conditionalFormatting>
  <conditionalFormatting sqref="K12">
    <cfRule type="cellIs" dxfId="174" priority="76" operator="lessThanOrEqual">
      <formula>J12</formula>
    </cfRule>
  </conditionalFormatting>
  <conditionalFormatting sqref="K13">
    <cfRule type="cellIs" dxfId="173" priority="75" operator="lessThanOrEqual">
      <formula>J13</formula>
    </cfRule>
  </conditionalFormatting>
  <conditionalFormatting sqref="K14">
    <cfRule type="cellIs" dxfId="172" priority="74" operator="lessThanOrEqual">
      <formula>J14</formula>
    </cfRule>
  </conditionalFormatting>
  <conditionalFormatting sqref="K15">
    <cfRule type="cellIs" dxfId="171" priority="73" operator="lessThanOrEqual">
      <formula>J15</formula>
    </cfRule>
  </conditionalFormatting>
  <conditionalFormatting sqref="K17:K18">
    <cfRule type="cellIs" dxfId="170" priority="72" operator="lessThanOrEqual">
      <formula>J17</formula>
    </cfRule>
  </conditionalFormatting>
  <conditionalFormatting sqref="K19">
    <cfRule type="cellIs" dxfId="169" priority="71" operator="lessThanOrEqual">
      <formula>J19</formula>
    </cfRule>
  </conditionalFormatting>
  <conditionalFormatting sqref="A28:D28 D1:P1 E3:H3 O3:P3 A1 P5:P10 N7:O10 N26:P28 E2:P2 A4:C4 C6:C26 M7:M28 D14:L25 D26 D4:G13 A5:B26 E26:K28 H7:L13 L26:L27 A27">
    <cfRule type="expression" dxfId="168" priority="70">
      <formula>$Q$2=0</formula>
    </cfRule>
  </conditionalFormatting>
  <conditionalFormatting sqref="O3:P3 P5:P10 A1 N7:O10 C1:F1 E2:F3 A4:F6 M7:M23">
    <cfRule type="expression" dxfId="167" priority="69">
      <formula>$P$2=0</formula>
    </cfRule>
  </conditionalFormatting>
  <conditionalFormatting sqref="G16">
    <cfRule type="cellIs" dxfId="166" priority="68" operator="notBetween">
      <formula>T16</formula>
      <formula>U16</formula>
    </cfRule>
  </conditionalFormatting>
  <conditionalFormatting sqref="H16">
    <cfRule type="cellIs" dxfId="165" priority="67" operator="lessThan">
      <formula>V16</formula>
    </cfRule>
  </conditionalFormatting>
  <conditionalFormatting sqref="I16">
    <cfRule type="cellIs" dxfId="164" priority="66" operator="lessThan">
      <formula>W16</formula>
    </cfRule>
  </conditionalFormatting>
  <conditionalFormatting sqref="K16">
    <cfRule type="cellIs" dxfId="163" priority="65" operator="lessThanOrEqual">
      <formula>J16</formula>
    </cfRule>
  </conditionalFormatting>
  <conditionalFormatting sqref="G17:G18">
    <cfRule type="cellIs" dxfId="162" priority="64" operator="notBetween">
      <formula>T17</formula>
      <formula>U17</formula>
    </cfRule>
  </conditionalFormatting>
  <conditionalFormatting sqref="H17:H18">
    <cfRule type="cellIs" dxfId="161" priority="63" operator="lessThan">
      <formula>V17</formula>
    </cfRule>
  </conditionalFormatting>
  <conditionalFormatting sqref="I17:I18">
    <cfRule type="cellIs" dxfId="160" priority="62" operator="lessThan">
      <formula>W17</formula>
    </cfRule>
  </conditionalFormatting>
  <conditionalFormatting sqref="K17:K18">
    <cfRule type="cellIs" dxfId="159" priority="61" operator="lessThanOrEqual">
      <formula>J17</formula>
    </cfRule>
  </conditionalFormatting>
  <conditionalFormatting sqref="G19">
    <cfRule type="cellIs" dxfId="158" priority="60" operator="notBetween">
      <formula>T19</formula>
      <formula>U19</formula>
    </cfRule>
  </conditionalFormatting>
  <conditionalFormatting sqref="H19">
    <cfRule type="cellIs" dxfId="157" priority="59" operator="lessThan">
      <formula>V19</formula>
    </cfRule>
  </conditionalFormatting>
  <conditionalFormatting sqref="I19">
    <cfRule type="cellIs" dxfId="156" priority="58" operator="lessThan">
      <formula>W19</formula>
    </cfRule>
  </conditionalFormatting>
  <conditionalFormatting sqref="K19">
    <cfRule type="cellIs" dxfId="155" priority="57" operator="lessThanOrEqual">
      <formula>J19</formula>
    </cfRule>
  </conditionalFormatting>
  <conditionalFormatting sqref="C6 D1:F1 A1 A5:B6 E3:F3 A4:C4 D4:F6">
    <cfRule type="expression" dxfId="154" priority="56">
      <formula>$R$2=0</formula>
    </cfRule>
  </conditionalFormatting>
  <conditionalFormatting sqref="J28:K28">
    <cfRule type="expression" dxfId="153" priority="55">
      <formula>$Q$2=0</formula>
    </cfRule>
  </conditionalFormatting>
  <conditionalFormatting sqref="J28:K28">
    <cfRule type="expression" dxfId="152" priority="54">
      <formula>$P$2=0</formula>
    </cfRule>
  </conditionalFormatting>
  <conditionalFormatting sqref="J28:K28">
    <cfRule type="expression" dxfId="151" priority="53">
      <formula>$Q$2=0</formula>
    </cfRule>
  </conditionalFormatting>
  <conditionalFormatting sqref="G14">
    <cfRule type="cellIs" dxfId="150" priority="52" operator="notBetween">
      <formula>$T$11</formula>
      <formula>$U$11</formula>
    </cfRule>
  </conditionalFormatting>
  <conditionalFormatting sqref="G16">
    <cfRule type="cellIs" dxfId="149" priority="51" operator="notBetween">
      <formula>T16</formula>
      <formula>U16</formula>
    </cfRule>
  </conditionalFormatting>
  <conditionalFormatting sqref="G15">
    <cfRule type="cellIs" dxfId="148" priority="50" operator="notBetween">
      <formula>T15</formula>
      <formula>U15</formula>
    </cfRule>
  </conditionalFormatting>
  <conditionalFormatting sqref="H14">
    <cfRule type="cellIs" dxfId="147" priority="49" operator="lessThan">
      <formula>V14</formula>
    </cfRule>
  </conditionalFormatting>
  <conditionalFormatting sqref="H15">
    <cfRule type="cellIs" dxfId="146" priority="48" operator="lessThan">
      <formula>V15</formula>
    </cfRule>
  </conditionalFormatting>
  <conditionalFormatting sqref="H16">
    <cfRule type="cellIs" dxfId="145" priority="47" operator="lessThan">
      <formula>V16</formula>
    </cfRule>
  </conditionalFormatting>
  <conditionalFormatting sqref="I14">
    <cfRule type="cellIs" dxfId="144" priority="46" operator="lessThan">
      <formula>W14</formula>
    </cfRule>
  </conditionalFormatting>
  <conditionalFormatting sqref="I15">
    <cfRule type="cellIs" dxfId="143" priority="45" operator="lessThan">
      <formula>W15</formula>
    </cfRule>
  </conditionalFormatting>
  <conditionalFormatting sqref="I16">
    <cfRule type="cellIs" dxfId="142" priority="44" operator="lessThan">
      <formula>W16</formula>
    </cfRule>
  </conditionalFormatting>
  <conditionalFormatting sqref="K14">
    <cfRule type="cellIs" dxfId="141" priority="43" operator="lessThanOrEqual">
      <formula>J14</formula>
    </cfRule>
  </conditionalFormatting>
  <conditionalFormatting sqref="K15">
    <cfRule type="cellIs" dxfId="140" priority="42" operator="lessThanOrEqual">
      <formula>J15</formula>
    </cfRule>
  </conditionalFormatting>
  <conditionalFormatting sqref="K16">
    <cfRule type="cellIs" dxfId="139" priority="41" operator="lessThanOrEqual">
      <formula>J16</formula>
    </cfRule>
  </conditionalFormatting>
  <conditionalFormatting sqref="G17:G18">
    <cfRule type="cellIs" dxfId="138" priority="40" operator="notBetween">
      <formula>$T$11</formula>
      <formula>$U$11</formula>
    </cfRule>
  </conditionalFormatting>
  <conditionalFormatting sqref="G20">
    <cfRule type="cellIs" dxfId="137" priority="39" operator="notBetween">
      <formula>T20</formula>
      <formula>U20</formula>
    </cfRule>
  </conditionalFormatting>
  <conditionalFormatting sqref="G19">
    <cfRule type="cellIs" dxfId="136" priority="38" operator="notBetween">
      <formula>T19</formula>
      <formula>U19</formula>
    </cfRule>
  </conditionalFormatting>
  <conditionalFormatting sqref="H17:H18">
    <cfRule type="cellIs" dxfId="135" priority="37" operator="lessThan">
      <formula>V17</formula>
    </cfRule>
  </conditionalFormatting>
  <conditionalFormatting sqref="H19">
    <cfRule type="cellIs" dxfId="134" priority="36" operator="lessThan">
      <formula>V19</formula>
    </cfRule>
  </conditionalFormatting>
  <conditionalFormatting sqref="H20">
    <cfRule type="cellIs" dxfId="133" priority="35" operator="lessThan">
      <formula>V20</formula>
    </cfRule>
  </conditionalFormatting>
  <conditionalFormatting sqref="I17:I18">
    <cfRule type="cellIs" dxfId="132" priority="34" operator="lessThan">
      <formula>W17</formula>
    </cfRule>
  </conditionalFormatting>
  <conditionalFormatting sqref="I19">
    <cfRule type="cellIs" dxfId="131" priority="33" operator="lessThan">
      <formula>W19</formula>
    </cfRule>
  </conditionalFormatting>
  <conditionalFormatting sqref="I20">
    <cfRule type="cellIs" dxfId="130" priority="32" operator="lessThan">
      <formula>W20</formula>
    </cfRule>
  </conditionalFormatting>
  <conditionalFormatting sqref="K17:K18">
    <cfRule type="cellIs" dxfId="129" priority="31" operator="lessThanOrEqual">
      <formula>J17</formula>
    </cfRule>
  </conditionalFormatting>
  <conditionalFormatting sqref="K19">
    <cfRule type="cellIs" dxfId="128" priority="30" operator="lessThanOrEqual">
      <formula>J19</formula>
    </cfRule>
  </conditionalFormatting>
  <conditionalFormatting sqref="K20">
    <cfRule type="cellIs" dxfId="127" priority="29" operator="lessThanOrEqual">
      <formula>J20</formula>
    </cfRule>
  </conditionalFormatting>
  <conditionalFormatting sqref="H21">
    <cfRule type="cellIs" dxfId="126" priority="28" operator="lessThan">
      <formula>V21</formula>
    </cfRule>
  </conditionalFormatting>
  <conditionalFormatting sqref="I21">
    <cfRule type="cellIs" dxfId="125" priority="27" operator="lessThan">
      <formula>W21</formula>
    </cfRule>
  </conditionalFormatting>
  <conditionalFormatting sqref="K21">
    <cfRule type="cellIs" dxfId="124" priority="26" operator="lessThanOrEqual">
      <formula>J21</formula>
    </cfRule>
  </conditionalFormatting>
  <conditionalFormatting sqref="G23">
    <cfRule type="cellIs" dxfId="123" priority="25" operator="notBetween">
      <formula>T23</formula>
      <formula>U23</formula>
    </cfRule>
  </conditionalFormatting>
  <conditionalFormatting sqref="G22">
    <cfRule type="cellIs" dxfId="122" priority="24" operator="notBetween">
      <formula>T22</formula>
      <formula>U22</formula>
    </cfRule>
  </conditionalFormatting>
  <conditionalFormatting sqref="H22">
    <cfRule type="cellIs" dxfId="121" priority="23" operator="lessThan">
      <formula>V22</formula>
    </cfRule>
  </conditionalFormatting>
  <conditionalFormatting sqref="H23">
    <cfRule type="cellIs" dxfId="120" priority="22" operator="lessThan">
      <formula>V23</formula>
    </cfRule>
  </conditionalFormatting>
  <conditionalFormatting sqref="I22">
    <cfRule type="cellIs" dxfId="119" priority="21" operator="lessThan">
      <formula>W22</formula>
    </cfRule>
  </conditionalFormatting>
  <conditionalFormatting sqref="I23">
    <cfRule type="cellIs" dxfId="118" priority="20" operator="lessThan">
      <formula>W23</formula>
    </cfRule>
  </conditionalFormatting>
  <conditionalFormatting sqref="K22">
    <cfRule type="cellIs" dxfId="117" priority="19" operator="lessThanOrEqual">
      <formula>J22</formula>
    </cfRule>
  </conditionalFormatting>
  <conditionalFormatting sqref="K23">
    <cfRule type="cellIs" dxfId="116" priority="18" operator="lessThanOrEqual">
      <formula>J23</formula>
    </cfRule>
  </conditionalFormatting>
  <conditionalFormatting sqref="L24:L25">
    <cfRule type="cellIs" dxfId="115" priority="17" operator="lessThan">
      <formula>3.5</formula>
    </cfRule>
  </conditionalFormatting>
  <conditionalFormatting sqref="M24:M25">
    <cfRule type="expression" dxfId="114" priority="16">
      <formula>$P$2=0</formula>
    </cfRule>
  </conditionalFormatting>
  <conditionalFormatting sqref="G24">
    <cfRule type="cellIs" dxfId="113" priority="15" operator="notBetween">
      <formula>T24</formula>
      <formula>U24</formula>
    </cfRule>
  </conditionalFormatting>
  <conditionalFormatting sqref="H24">
    <cfRule type="cellIs" dxfId="112" priority="14" operator="lessThan">
      <formula>V24</formula>
    </cfRule>
  </conditionalFormatting>
  <conditionalFormatting sqref="I24">
    <cfRule type="cellIs" dxfId="111" priority="13" operator="lessThan">
      <formula>W24</formula>
    </cfRule>
  </conditionalFormatting>
  <conditionalFormatting sqref="K24">
    <cfRule type="cellIs" dxfId="110" priority="12" operator="lessThanOrEqual">
      <formula>J24</formula>
    </cfRule>
  </conditionalFormatting>
  <conditionalFormatting sqref="G24">
    <cfRule type="cellIs" dxfId="109" priority="11" operator="notBetween">
      <formula>$T$11</formula>
      <formula>$U$11</formula>
    </cfRule>
  </conditionalFormatting>
  <conditionalFormatting sqref="G25">
    <cfRule type="cellIs" dxfId="108" priority="10" operator="notBetween">
      <formula>T25</formula>
      <formula>U25</formula>
    </cfRule>
  </conditionalFormatting>
  <conditionalFormatting sqref="H24">
    <cfRule type="cellIs" dxfId="107" priority="9" operator="lessThan">
      <formula>V24</formula>
    </cfRule>
  </conditionalFormatting>
  <conditionalFormatting sqref="H25">
    <cfRule type="cellIs" dxfId="106" priority="8" operator="lessThan">
      <formula>V25</formula>
    </cfRule>
  </conditionalFormatting>
  <conditionalFormatting sqref="I24">
    <cfRule type="cellIs" dxfId="105" priority="7" operator="lessThan">
      <formula>W24</formula>
    </cfRule>
  </conditionalFormatting>
  <conditionalFormatting sqref="I25">
    <cfRule type="cellIs" dxfId="104" priority="6" operator="lessThan">
      <formula>W25</formula>
    </cfRule>
  </conditionalFormatting>
  <conditionalFormatting sqref="K24">
    <cfRule type="cellIs" dxfId="103" priority="5" operator="lessThanOrEqual">
      <formula>J24</formula>
    </cfRule>
  </conditionalFormatting>
  <conditionalFormatting sqref="K25">
    <cfRule type="cellIs" dxfId="102" priority="4" operator="lessThanOrEqual">
      <formula>J25</formula>
    </cfRule>
  </conditionalFormatting>
  <conditionalFormatting sqref="B2:D3">
    <cfRule type="expression" dxfId="101" priority="3">
      <formula>$Q$2=0</formula>
    </cfRule>
  </conditionalFormatting>
  <conditionalFormatting sqref="B2:D3">
    <cfRule type="expression" dxfId="100" priority="2">
      <formula>$P$2=0</formula>
    </cfRule>
  </conditionalFormatting>
  <conditionalFormatting sqref="B2:D3">
    <cfRule type="expression" dxfId="99" priority="1">
      <formula>$R$2=0</formula>
    </cfRule>
  </conditionalFormatting>
  <printOptions horizontalCentered="1" verticalCentered="1"/>
  <pageMargins left="0.17" right="0.19685039370078741" top="0.19685039370078741" bottom="0.19685039370078741" header="0" footer="0"/>
  <pageSetup paperSize="9" scale="98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50"/>
  <sheetViews>
    <sheetView zoomScale="90" zoomScaleNormal="90" workbookViewId="0">
      <selection activeCell="U26" sqref="U26"/>
    </sheetView>
  </sheetViews>
  <sheetFormatPr defaultRowHeight="18.75"/>
  <cols>
    <col min="1" max="1" width="8.28515625" style="123" customWidth="1"/>
    <col min="2" max="2" width="6.7109375" style="123" customWidth="1"/>
    <col min="3" max="3" width="3.7109375" style="123" customWidth="1"/>
    <col min="4" max="4" width="12.28515625" style="123" customWidth="1"/>
    <col min="5" max="5" width="10.7109375" style="123" customWidth="1"/>
    <col min="6" max="7" width="10" style="123" customWidth="1"/>
    <col min="8" max="9" width="11.7109375" style="123" customWidth="1"/>
    <col min="10" max="10" width="12.7109375" style="123" customWidth="1"/>
    <col min="11" max="11" width="11.7109375" style="123" customWidth="1"/>
    <col min="12" max="12" width="8.7109375" style="123" customWidth="1"/>
    <col min="13" max="13" width="10.28515625" style="123" customWidth="1"/>
    <col min="14" max="14" width="11.7109375" style="123" customWidth="1"/>
    <col min="15" max="15" width="9.7109375" style="123" customWidth="1"/>
    <col min="16" max="16" width="9.28515625" style="123" customWidth="1"/>
    <col min="17" max="17" width="5.7109375" style="122" customWidth="1"/>
    <col min="18" max="18" width="6.28515625" style="122" customWidth="1"/>
    <col min="19" max="19" width="7.5703125" style="122" customWidth="1"/>
    <col min="20" max="28" width="9.140625" style="123"/>
    <col min="29" max="29" width="9.85546875" style="123" bestFit="1" customWidth="1"/>
    <col min="30" max="16384" width="9.140625" style="123"/>
  </cols>
  <sheetData>
    <row r="1" spans="1:29" ht="27" customHeight="1" thickTop="1">
      <c r="A1" s="115" t="s">
        <v>0</v>
      </c>
      <c r="B1" s="116"/>
      <c r="C1" s="116" t="s">
        <v>32</v>
      </c>
      <c r="D1" s="117"/>
      <c r="E1" s="118"/>
      <c r="F1" s="119"/>
      <c r="G1" s="120"/>
      <c r="H1" s="121"/>
      <c r="I1" s="323" t="s">
        <v>1</v>
      </c>
      <c r="J1" s="324"/>
      <c r="K1" s="325"/>
      <c r="L1" s="326" t="s">
        <v>2</v>
      </c>
      <c r="M1" s="327"/>
      <c r="N1" s="327"/>
      <c r="O1" s="327"/>
      <c r="P1" s="328"/>
      <c r="Q1" s="122">
        <f>PI()</f>
        <v>3.1415926535897931</v>
      </c>
    </row>
    <row r="2" spans="1:29" ht="27" customHeight="1">
      <c r="A2" s="124" t="s">
        <v>7</v>
      </c>
      <c r="B2" s="125"/>
      <c r="C2" s="125" t="s">
        <v>33</v>
      </c>
      <c r="D2" s="126"/>
      <c r="E2" s="127"/>
      <c r="F2" s="128"/>
      <c r="G2" s="129"/>
      <c r="H2" s="130"/>
      <c r="I2" s="329" t="s">
        <v>4</v>
      </c>
      <c r="J2" s="330"/>
      <c r="K2" s="331"/>
      <c r="L2" s="332" t="s">
        <v>34</v>
      </c>
      <c r="M2" s="333"/>
      <c r="N2" s="334"/>
      <c r="O2" s="131" t="s">
        <v>6</v>
      </c>
      <c r="P2" s="132" t="s">
        <v>35</v>
      </c>
      <c r="Q2" s="122">
        <v>1</v>
      </c>
    </row>
    <row r="3" spans="1:29" ht="27" customHeight="1">
      <c r="A3" s="133"/>
      <c r="B3" s="134"/>
      <c r="C3" s="125" t="s">
        <v>36</v>
      </c>
      <c r="D3" s="135"/>
      <c r="E3" s="126"/>
      <c r="F3" s="136"/>
      <c r="G3" s="129"/>
      <c r="H3" s="339" t="s">
        <v>8</v>
      </c>
      <c r="I3" s="340"/>
      <c r="J3" s="340"/>
      <c r="K3" s="341"/>
      <c r="L3" s="137" t="s">
        <v>9</v>
      </c>
      <c r="M3" s="138"/>
      <c r="N3" s="139" t="s">
        <v>37</v>
      </c>
      <c r="O3" s="135"/>
      <c r="P3" s="140"/>
    </row>
    <row r="4" spans="1:29" ht="27" customHeight="1">
      <c r="A4" s="124" t="s">
        <v>10</v>
      </c>
      <c r="B4" s="134"/>
      <c r="C4" s="135" t="s">
        <v>38</v>
      </c>
      <c r="D4" s="135"/>
      <c r="E4" s="135"/>
      <c r="F4" s="136"/>
      <c r="H4" s="342"/>
      <c r="I4" s="343"/>
      <c r="J4" s="343"/>
      <c r="K4" s="344"/>
      <c r="L4" s="336" t="s">
        <v>11</v>
      </c>
      <c r="M4" s="337"/>
      <c r="N4" s="338" t="s">
        <v>39</v>
      </c>
      <c r="O4" s="338"/>
      <c r="P4" s="141"/>
    </row>
    <row r="5" spans="1:29" ht="27" customHeight="1">
      <c r="A5" s="124" t="s">
        <v>12</v>
      </c>
      <c r="B5" s="134"/>
      <c r="C5" s="135" t="s">
        <v>40</v>
      </c>
      <c r="D5" s="142"/>
      <c r="E5" s="135"/>
      <c r="F5" s="143"/>
      <c r="H5" s="342"/>
      <c r="I5" s="343"/>
      <c r="J5" s="343"/>
      <c r="K5" s="344"/>
      <c r="L5" s="336"/>
      <c r="M5" s="337"/>
      <c r="N5" s="338"/>
      <c r="O5" s="338"/>
      <c r="P5" s="141"/>
    </row>
    <row r="6" spans="1:29" ht="27" customHeight="1" thickBot="1">
      <c r="A6" s="144" t="s">
        <v>13</v>
      </c>
      <c r="B6" s="145"/>
      <c r="C6" s="335">
        <v>44186</v>
      </c>
      <c r="D6" s="349"/>
      <c r="E6" s="349"/>
      <c r="F6" s="146"/>
      <c r="G6" s="147"/>
      <c r="H6" s="345"/>
      <c r="I6" s="346"/>
      <c r="J6" s="346"/>
      <c r="K6" s="347"/>
      <c r="L6" s="148" t="s">
        <v>14</v>
      </c>
      <c r="M6" s="149"/>
      <c r="N6" s="150" t="s">
        <v>39</v>
      </c>
      <c r="O6" s="151"/>
      <c r="P6" s="152"/>
      <c r="R6" s="307">
        <f ca="1">DAY(0)+TODAY()</f>
        <v>45428</v>
      </c>
      <c r="S6" s="308"/>
      <c r="T6" s="308"/>
    </row>
    <row r="7" spans="1:29" ht="24" customHeight="1" thickTop="1">
      <c r="A7" s="309" t="s">
        <v>15</v>
      </c>
      <c r="B7" s="312" t="s">
        <v>16</v>
      </c>
      <c r="C7" s="313"/>
      <c r="D7" s="314"/>
      <c r="E7" s="286" t="s">
        <v>17</v>
      </c>
      <c r="F7" s="286" t="s">
        <v>41</v>
      </c>
      <c r="G7" s="286" t="s">
        <v>19</v>
      </c>
      <c r="H7" s="321" t="s">
        <v>20</v>
      </c>
      <c r="I7" s="322"/>
      <c r="J7" s="321" t="s">
        <v>21</v>
      </c>
      <c r="K7" s="322"/>
      <c r="L7" s="286" t="s">
        <v>22</v>
      </c>
      <c r="M7" s="286" t="s">
        <v>23</v>
      </c>
      <c r="N7" s="289" t="s">
        <v>24</v>
      </c>
      <c r="O7" s="290"/>
      <c r="P7" s="291"/>
    </row>
    <row r="8" spans="1:29" ht="24" customHeight="1">
      <c r="A8" s="310"/>
      <c r="B8" s="315"/>
      <c r="C8" s="316"/>
      <c r="D8" s="317"/>
      <c r="E8" s="287"/>
      <c r="F8" s="287"/>
      <c r="G8" s="287"/>
      <c r="H8" s="298" t="s">
        <v>25</v>
      </c>
      <c r="I8" s="298" t="s">
        <v>26</v>
      </c>
      <c r="J8" s="298" t="s">
        <v>42</v>
      </c>
      <c r="K8" s="298" t="s">
        <v>43</v>
      </c>
      <c r="L8" s="287"/>
      <c r="M8" s="287"/>
      <c r="N8" s="292"/>
      <c r="O8" s="293"/>
      <c r="P8" s="294"/>
      <c r="V8" s="285" t="s">
        <v>44</v>
      </c>
      <c r="W8" s="285"/>
    </row>
    <row r="9" spans="1:29" ht="24" customHeight="1">
      <c r="A9" s="310"/>
      <c r="B9" s="315"/>
      <c r="C9" s="316"/>
      <c r="D9" s="317"/>
      <c r="E9" s="287"/>
      <c r="F9" s="287"/>
      <c r="G9" s="287"/>
      <c r="H9" s="299"/>
      <c r="I9" s="299"/>
      <c r="J9" s="299"/>
      <c r="K9" s="299"/>
      <c r="L9" s="287"/>
      <c r="M9" s="287"/>
      <c r="N9" s="292"/>
      <c r="O9" s="293"/>
      <c r="P9" s="294"/>
      <c r="V9" s="153"/>
      <c r="W9" s="153"/>
    </row>
    <row r="10" spans="1:29" ht="18" customHeight="1">
      <c r="A10" s="311"/>
      <c r="B10" s="318"/>
      <c r="C10" s="319"/>
      <c r="D10" s="320"/>
      <c r="E10" s="288"/>
      <c r="F10" s="288"/>
      <c r="G10" s="288"/>
      <c r="H10" s="300"/>
      <c r="I10" s="300"/>
      <c r="J10" s="300"/>
      <c r="K10" s="300"/>
      <c r="L10" s="288"/>
      <c r="M10" s="288"/>
      <c r="N10" s="295"/>
      <c r="O10" s="296"/>
      <c r="P10" s="297"/>
      <c r="R10" s="122" t="s">
        <v>45</v>
      </c>
      <c r="S10" s="122" t="s">
        <v>46</v>
      </c>
      <c r="T10" s="153" t="s">
        <v>47</v>
      </c>
      <c r="U10" s="153" t="s">
        <v>48</v>
      </c>
      <c r="V10" s="154">
        <v>1E-3</v>
      </c>
      <c r="W10" s="153" t="s">
        <v>49</v>
      </c>
      <c r="AA10" s="155" t="s">
        <v>50</v>
      </c>
      <c r="AB10" s="155" t="s">
        <v>51</v>
      </c>
      <c r="AC10" s="155" t="s">
        <v>52</v>
      </c>
    </row>
    <row r="11" spans="1:29" ht="18" customHeight="1">
      <c r="A11" s="156">
        <v>1</v>
      </c>
      <c r="B11" s="157"/>
      <c r="C11" s="158" t="s">
        <v>53</v>
      </c>
      <c r="D11" s="159" t="s">
        <v>54</v>
      </c>
      <c r="E11" s="160">
        <f t="shared" ref="E11:E13" si="0">IF(A11=0,"  ",SQRT(G11)*12.73)</f>
        <v>11.273173557518843</v>
      </c>
      <c r="F11" s="161">
        <f t="shared" ref="F11:F13" si="1">IF(A11=0,"  ",(E11*E11*$Q$1)/4/100)</f>
        <v>0.99811887388697118</v>
      </c>
      <c r="G11" s="161">
        <f>IF(A11=0,"  ",R11/S11)</f>
        <v>0.7842157842157842</v>
      </c>
      <c r="H11" s="160" t="str">
        <f>AB11</f>
        <v>154.95</v>
      </c>
      <c r="I11" s="160" t="str">
        <f>AA11</f>
        <v>180.15</v>
      </c>
      <c r="J11" s="160">
        <f t="shared" ref="J11:J13" si="2">IF(A11=0,"  ",H11*1000/9.807/F11)</f>
        <v>15829.716512303905</v>
      </c>
      <c r="K11" s="160">
        <f t="shared" ref="K11:K13" si="3">IF(A11=0,"  ",I11*1000/9.807/F11)</f>
        <v>18404.15249881606</v>
      </c>
      <c r="L11" s="157" t="str">
        <f>AC11</f>
        <v>4.4</v>
      </c>
      <c r="M11" s="162" t="s">
        <v>55</v>
      </c>
      <c r="N11" s="301" t="s">
        <v>56</v>
      </c>
      <c r="O11" s="302"/>
      <c r="P11" s="303"/>
      <c r="R11" s="163">
        <v>785</v>
      </c>
      <c r="S11" s="163">
        <v>1001</v>
      </c>
      <c r="T11" s="164">
        <f>VLOOKUP(X11,$E$34:$I$50,2,0)</f>
        <v>0.75851999999999997</v>
      </c>
      <c r="U11" s="164">
        <f>VLOOKUP(X11,$E$34:$I$50,3,0)</f>
        <v>0.80496000000000001</v>
      </c>
      <c r="V11" s="165">
        <f>VLOOKUP(X11,$E$34:$I$50,4,0)</f>
        <v>151</v>
      </c>
      <c r="W11" s="166">
        <f>VLOOKUP(X11,$E$34:$I$50,5,0)</f>
        <v>184</v>
      </c>
      <c r="X11" s="167" t="str">
        <f>C11&amp;D11</f>
        <v>PC Strand- 7 Wire - 12.7</v>
      </c>
      <c r="AA11" s="155" t="s">
        <v>57</v>
      </c>
      <c r="AB11" s="155" t="s">
        <v>58</v>
      </c>
      <c r="AC11" s="155" t="s">
        <v>59</v>
      </c>
    </row>
    <row r="12" spans="1:29" ht="18" customHeight="1">
      <c r="A12" s="168">
        <f>A11+1</f>
        <v>2</v>
      </c>
      <c r="B12" s="157"/>
      <c r="C12" s="169" t="str">
        <f>IF(A12=0,"  ",C11)</f>
        <v>PC Strand</v>
      </c>
      <c r="D12" s="170" t="str">
        <f>IF(C12=0,"  ",D11)</f>
        <v>- 7 Wire - 12.7</v>
      </c>
      <c r="E12" s="160">
        <f t="shared" si="0"/>
        <v>11.256318566446257</v>
      </c>
      <c r="F12" s="161">
        <f t="shared" si="1"/>
        <v>0.99513644697296655</v>
      </c>
      <c r="G12" s="161">
        <f>IF(A12=0,"  ",R12/S12)</f>
        <v>0.78187250996015933</v>
      </c>
      <c r="H12" s="160" t="str">
        <f t="shared" ref="H12:H13" si="4">AB12</f>
        <v>155.40</v>
      </c>
      <c r="I12" s="160" t="str">
        <f t="shared" ref="I12:I13" si="5">AA12</f>
        <v>185.63</v>
      </c>
      <c r="J12" s="160">
        <f t="shared" si="2"/>
        <v>15923.26806975583</v>
      </c>
      <c r="K12" s="160">
        <f t="shared" si="3"/>
        <v>19020.825301086068</v>
      </c>
      <c r="L12" s="157" t="str">
        <f t="shared" ref="L12:L13" si="6">AC12</f>
        <v>3.8</v>
      </c>
      <c r="M12" s="171" t="str">
        <f>M11</f>
        <v>RWI</v>
      </c>
      <c r="N12" s="304"/>
      <c r="O12" s="305"/>
      <c r="P12" s="306"/>
      <c r="R12" s="163">
        <v>785</v>
      </c>
      <c r="S12" s="163">
        <v>1004</v>
      </c>
      <c r="T12" s="164">
        <f>T11</f>
        <v>0.75851999999999997</v>
      </c>
      <c r="U12" s="164">
        <f>U11</f>
        <v>0.80496000000000001</v>
      </c>
      <c r="V12" s="165">
        <f t="shared" ref="T12:X13" si="7">V11</f>
        <v>151</v>
      </c>
      <c r="W12" s="166">
        <f t="shared" si="7"/>
        <v>184</v>
      </c>
      <c r="X12" s="123" t="str">
        <f t="shared" si="7"/>
        <v>PC Strand- 7 Wire - 12.7</v>
      </c>
      <c r="AA12" s="155" t="s">
        <v>60</v>
      </c>
      <c r="AB12" s="155" t="s">
        <v>61</v>
      </c>
      <c r="AC12" s="155" t="s">
        <v>62</v>
      </c>
    </row>
    <row r="13" spans="1:29" ht="18" customHeight="1">
      <c r="A13" s="168">
        <f t="shared" ref="A13" si="8">A12+1</f>
        <v>3</v>
      </c>
      <c r="B13" s="157"/>
      <c r="C13" s="169" t="str">
        <f t="shared" ref="C13" si="9">IF(A13=0,"  ",C12)</f>
        <v>PC Strand</v>
      </c>
      <c r="D13" s="170" t="str">
        <f t="shared" ref="D13" si="10">IF(C13=0,"  ",D12)</f>
        <v>- 7 Wire - 12.7</v>
      </c>
      <c r="E13" s="160">
        <f t="shared" si="0"/>
        <v>11.264431663426256</v>
      </c>
      <c r="F13" s="161">
        <f t="shared" si="1"/>
        <v>0.99657147176019367</v>
      </c>
      <c r="G13" s="161">
        <f>IF(A13=0,"  ",R13/S13)</f>
        <v>0.78300000000000003</v>
      </c>
      <c r="H13" s="160" t="str">
        <f t="shared" si="4"/>
        <v>155.90</v>
      </c>
      <c r="I13" s="160" t="str">
        <f t="shared" si="5"/>
        <v>179.51</v>
      </c>
      <c r="J13" s="160">
        <f t="shared" si="2"/>
        <v>15951.498565460633</v>
      </c>
      <c r="K13" s="160">
        <f t="shared" si="3"/>
        <v>18367.245076881576</v>
      </c>
      <c r="L13" s="157" t="str">
        <f t="shared" si="6"/>
        <v>4.1</v>
      </c>
      <c r="M13" s="171" t="str">
        <f t="shared" ref="M13" si="11">M12</f>
        <v>RWI</v>
      </c>
      <c r="N13" s="304"/>
      <c r="O13" s="305"/>
      <c r="P13" s="306"/>
      <c r="R13" s="163">
        <v>783</v>
      </c>
      <c r="S13" s="163">
        <v>1000</v>
      </c>
      <c r="T13" s="164">
        <f t="shared" si="7"/>
        <v>0.75851999999999997</v>
      </c>
      <c r="U13" s="164">
        <f t="shared" si="7"/>
        <v>0.80496000000000001</v>
      </c>
      <c r="V13" s="165">
        <f t="shared" si="7"/>
        <v>151</v>
      </c>
      <c r="W13" s="166">
        <f t="shared" si="7"/>
        <v>184</v>
      </c>
      <c r="X13" s="123" t="str">
        <f t="shared" si="7"/>
        <v>PC Strand- 7 Wire - 12.7</v>
      </c>
      <c r="AA13" s="155" t="s">
        <v>63</v>
      </c>
      <c r="AB13" s="155" t="s">
        <v>64</v>
      </c>
      <c r="AC13" s="155" t="s">
        <v>65</v>
      </c>
    </row>
    <row r="14" spans="1:29" ht="18" customHeight="1">
      <c r="A14" s="172"/>
      <c r="B14" s="173"/>
      <c r="C14" s="174"/>
      <c r="D14" s="175"/>
      <c r="E14" s="176"/>
      <c r="F14" s="177"/>
      <c r="G14" s="177"/>
      <c r="H14" s="176"/>
      <c r="I14" s="176"/>
      <c r="J14" s="176"/>
      <c r="K14" s="176"/>
      <c r="L14" s="176"/>
      <c r="M14" s="178"/>
      <c r="N14" s="179"/>
      <c r="O14" s="180"/>
      <c r="P14" s="181"/>
      <c r="Q14" s="182"/>
      <c r="R14" s="163"/>
      <c r="S14" s="163"/>
      <c r="T14" s="164"/>
      <c r="U14" s="164"/>
      <c r="V14" s="165"/>
      <c r="W14" s="166"/>
      <c r="X14" s="167"/>
    </row>
    <row r="15" spans="1:29" ht="18" customHeight="1">
      <c r="A15" s="168"/>
      <c r="B15" s="157"/>
      <c r="C15" s="169"/>
      <c r="D15" s="170"/>
      <c r="E15" s="160"/>
      <c r="F15" s="161"/>
      <c r="G15" s="161"/>
      <c r="H15" s="160"/>
      <c r="I15" s="160"/>
      <c r="J15" s="160"/>
      <c r="K15" s="160"/>
      <c r="L15" s="160"/>
      <c r="M15" s="171"/>
      <c r="N15" s="183"/>
      <c r="O15" s="184"/>
      <c r="P15" s="185"/>
      <c r="Q15" s="182"/>
      <c r="R15" s="163"/>
      <c r="S15" s="163"/>
      <c r="T15" s="164"/>
      <c r="U15" s="164"/>
      <c r="V15" s="165"/>
      <c r="W15" s="166"/>
    </row>
    <row r="16" spans="1:29" ht="18" customHeight="1">
      <c r="A16" s="168"/>
      <c r="B16" s="157"/>
      <c r="C16" s="169"/>
      <c r="D16" s="170"/>
      <c r="E16" s="160"/>
      <c r="F16" s="161"/>
      <c r="G16" s="161"/>
      <c r="H16" s="160"/>
      <c r="I16" s="160"/>
      <c r="J16" s="160"/>
      <c r="K16" s="160"/>
      <c r="L16" s="160"/>
      <c r="M16" s="171"/>
      <c r="N16" s="183"/>
      <c r="O16" s="184"/>
      <c r="P16" s="185"/>
      <c r="Q16" s="182"/>
      <c r="R16" s="163"/>
      <c r="S16" s="163"/>
      <c r="T16" s="164"/>
      <c r="U16" s="164"/>
      <c r="V16" s="165"/>
      <c r="W16" s="166"/>
    </row>
    <row r="17" spans="1:24" ht="18" customHeight="1">
      <c r="A17" s="156"/>
      <c r="B17" s="157"/>
      <c r="C17" s="186"/>
      <c r="D17" s="159"/>
      <c r="E17" s="160"/>
      <c r="F17" s="161"/>
      <c r="G17" s="161"/>
      <c r="H17" s="160"/>
      <c r="I17" s="160"/>
      <c r="J17" s="160"/>
      <c r="K17" s="160"/>
      <c r="L17" s="160"/>
      <c r="M17" s="187"/>
      <c r="N17" s="183"/>
      <c r="O17" s="184"/>
      <c r="P17" s="185"/>
      <c r="Q17" s="182"/>
      <c r="R17" s="163"/>
      <c r="S17" s="163"/>
      <c r="T17" s="164"/>
      <c r="U17" s="164"/>
      <c r="V17" s="165"/>
      <c r="W17" s="166"/>
      <c r="X17" s="167"/>
    </row>
    <row r="18" spans="1:24" ht="18" customHeight="1">
      <c r="A18" s="156"/>
      <c r="B18" s="157"/>
      <c r="C18" s="186"/>
      <c r="D18" s="159"/>
      <c r="E18" s="160"/>
      <c r="F18" s="161"/>
      <c r="G18" s="161"/>
      <c r="H18" s="160"/>
      <c r="I18" s="160"/>
      <c r="J18" s="160"/>
      <c r="K18" s="160"/>
      <c r="L18" s="160"/>
      <c r="M18" s="187"/>
      <c r="N18" s="183"/>
      <c r="O18" s="184"/>
      <c r="P18" s="185"/>
      <c r="Q18" s="182"/>
      <c r="R18" s="163"/>
      <c r="S18" s="163"/>
      <c r="T18" s="164"/>
      <c r="U18" s="164"/>
      <c r="V18" s="165"/>
      <c r="W18" s="166"/>
      <c r="X18" s="167"/>
    </row>
    <row r="19" spans="1:24" ht="18" customHeight="1">
      <c r="A19" s="168"/>
      <c r="B19" s="157"/>
      <c r="C19" s="169"/>
      <c r="D19" s="170"/>
      <c r="E19" s="160"/>
      <c r="F19" s="161"/>
      <c r="G19" s="161"/>
      <c r="H19" s="160"/>
      <c r="I19" s="160"/>
      <c r="J19" s="160"/>
      <c r="K19" s="160"/>
      <c r="L19" s="160"/>
      <c r="M19" s="171"/>
      <c r="N19" s="183"/>
      <c r="O19" s="184"/>
      <c r="P19" s="185"/>
      <c r="Q19" s="182"/>
      <c r="R19" s="163"/>
      <c r="S19" s="163"/>
      <c r="T19" s="164"/>
      <c r="U19" s="164"/>
      <c r="V19" s="165"/>
      <c r="W19" s="166"/>
    </row>
    <row r="20" spans="1:24" ht="18" customHeight="1">
      <c r="A20" s="168"/>
      <c r="B20" s="157"/>
      <c r="C20" s="169"/>
      <c r="D20" s="170"/>
      <c r="E20" s="160"/>
      <c r="F20" s="161"/>
      <c r="G20" s="161"/>
      <c r="H20" s="160"/>
      <c r="I20" s="160"/>
      <c r="J20" s="160"/>
      <c r="K20" s="160"/>
      <c r="L20" s="160"/>
      <c r="M20" s="171"/>
      <c r="N20" s="183"/>
      <c r="O20" s="184"/>
      <c r="P20" s="185"/>
      <c r="Q20" s="182"/>
      <c r="R20" s="163"/>
      <c r="S20" s="163"/>
      <c r="T20" s="164"/>
      <c r="U20" s="164"/>
      <c r="V20" s="165"/>
      <c r="W20" s="166"/>
    </row>
    <row r="21" spans="1:24" ht="18" customHeight="1">
      <c r="A21" s="156"/>
      <c r="B21" s="157"/>
      <c r="C21" s="186"/>
      <c r="D21" s="159"/>
      <c r="E21" s="160"/>
      <c r="F21" s="161"/>
      <c r="G21" s="161"/>
      <c r="H21" s="160"/>
      <c r="I21" s="160"/>
      <c r="J21" s="160"/>
      <c r="K21" s="160"/>
      <c r="L21" s="160"/>
      <c r="M21" s="187"/>
      <c r="N21" s="183"/>
      <c r="O21" s="184"/>
      <c r="P21" s="185"/>
      <c r="Q21" s="182"/>
      <c r="R21" s="163"/>
      <c r="S21" s="163"/>
      <c r="T21" s="164"/>
      <c r="U21" s="164"/>
      <c r="V21" s="165"/>
      <c r="W21" s="166"/>
      <c r="X21" s="167"/>
    </row>
    <row r="22" spans="1:24" ht="18" customHeight="1">
      <c r="A22" s="168"/>
      <c r="B22" s="157"/>
      <c r="C22" s="169"/>
      <c r="D22" s="170"/>
      <c r="E22" s="160"/>
      <c r="F22" s="161"/>
      <c r="G22" s="161"/>
      <c r="H22" s="160"/>
      <c r="I22" s="160"/>
      <c r="J22" s="160"/>
      <c r="K22" s="160"/>
      <c r="L22" s="160"/>
      <c r="M22" s="171"/>
      <c r="N22" s="183"/>
      <c r="O22" s="184"/>
      <c r="P22" s="185"/>
      <c r="Q22" s="182"/>
      <c r="R22" s="163"/>
      <c r="S22" s="163"/>
      <c r="T22" s="164"/>
      <c r="U22" s="164"/>
      <c r="V22" s="165"/>
      <c r="W22" s="166"/>
    </row>
    <row r="23" spans="1:24" ht="18" customHeight="1">
      <c r="A23" s="168"/>
      <c r="B23" s="157"/>
      <c r="C23" s="169"/>
      <c r="D23" s="170"/>
      <c r="E23" s="160"/>
      <c r="F23" s="161"/>
      <c r="G23" s="161"/>
      <c r="H23" s="160"/>
      <c r="I23" s="160"/>
      <c r="J23" s="160"/>
      <c r="K23" s="160"/>
      <c r="L23" s="160"/>
      <c r="M23" s="171"/>
      <c r="N23" s="183"/>
      <c r="O23" s="184"/>
      <c r="P23" s="185"/>
      <c r="Q23" s="182"/>
      <c r="R23" s="163"/>
      <c r="S23" s="163"/>
      <c r="T23" s="164"/>
      <c r="U23" s="164"/>
      <c r="V23" s="165"/>
      <c r="W23" s="166"/>
    </row>
    <row r="24" spans="1:24" ht="18" customHeight="1">
      <c r="A24" s="156"/>
      <c r="B24" s="157"/>
      <c r="C24" s="186"/>
      <c r="D24" s="159"/>
      <c r="E24" s="160"/>
      <c r="F24" s="161"/>
      <c r="G24" s="161"/>
      <c r="H24" s="160"/>
      <c r="I24" s="160"/>
      <c r="J24" s="160"/>
      <c r="K24" s="160"/>
      <c r="L24" s="160"/>
      <c r="M24" s="187"/>
      <c r="N24" s="183"/>
      <c r="O24" s="184"/>
      <c r="P24" s="185"/>
      <c r="Q24" s="182"/>
      <c r="R24" s="163"/>
      <c r="S24" s="163"/>
      <c r="T24" s="164"/>
      <c r="U24" s="164"/>
      <c r="V24" s="165"/>
      <c r="W24" s="166"/>
      <c r="X24" s="167"/>
    </row>
    <row r="25" spans="1:24" ht="18" customHeight="1">
      <c r="A25" s="188"/>
      <c r="B25" s="189"/>
      <c r="C25" s="190"/>
      <c r="D25" s="191"/>
      <c r="E25" s="192"/>
      <c r="F25" s="193"/>
      <c r="G25" s="193"/>
      <c r="H25" s="192"/>
      <c r="I25" s="192"/>
      <c r="J25" s="192"/>
      <c r="K25" s="192"/>
      <c r="L25" s="192"/>
      <c r="M25" s="194"/>
      <c r="N25" s="195"/>
      <c r="O25" s="196"/>
      <c r="P25" s="197"/>
      <c r="Q25" s="182"/>
      <c r="R25" s="163"/>
      <c r="S25" s="163"/>
      <c r="T25" s="164"/>
      <c r="U25" s="164"/>
      <c r="V25" s="165"/>
      <c r="W25" s="166"/>
    </row>
    <row r="26" spans="1:24" ht="21.95" customHeight="1">
      <c r="A26" s="198" t="s">
        <v>29</v>
      </c>
      <c r="D26" s="128" t="s">
        <v>66</v>
      </c>
      <c r="E26" s="128"/>
      <c r="F26" s="128"/>
      <c r="G26" s="199" t="str">
        <f>C5</f>
        <v>บริษัท พีซีซี โพสเทนชั่น จำกัด</v>
      </c>
      <c r="H26" s="200"/>
      <c r="P26" s="201"/>
      <c r="Q26" s="182"/>
    </row>
    <row r="27" spans="1:24" ht="21.95" customHeight="1">
      <c r="A27" s="124"/>
      <c r="B27" s="135"/>
      <c r="C27" s="135"/>
      <c r="D27" s="135"/>
      <c r="E27" s="128"/>
      <c r="F27" s="128"/>
      <c r="G27" s="128"/>
      <c r="P27" s="201"/>
      <c r="Q27" s="182"/>
    </row>
    <row r="28" spans="1:24" ht="21.95" customHeight="1" thickBot="1">
      <c r="A28" s="202"/>
      <c r="B28" s="147"/>
      <c r="C28" s="147"/>
      <c r="D28" s="147"/>
      <c r="E28" s="147"/>
      <c r="F28" s="147"/>
      <c r="G28" s="147"/>
      <c r="H28" s="147"/>
      <c r="I28" s="147"/>
      <c r="J28" s="203" t="s">
        <v>31</v>
      </c>
      <c r="K28" s="204" t="s">
        <v>67</v>
      </c>
      <c r="L28" s="204"/>
      <c r="M28" s="147"/>
      <c r="N28" s="147"/>
      <c r="O28" s="147"/>
      <c r="P28" s="205"/>
      <c r="Q28" s="182"/>
    </row>
    <row r="29" spans="1:24" ht="23.1" customHeight="1" thickTop="1">
      <c r="P29" s="206"/>
    </row>
    <row r="30" spans="1:24" ht="19.5">
      <c r="A30" s="207"/>
      <c r="B30" s="207"/>
      <c r="C30" s="207"/>
      <c r="D30" s="207"/>
      <c r="E30" s="208"/>
      <c r="F30" s="209"/>
      <c r="G30" s="209"/>
      <c r="H30" s="210"/>
      <c r="I30" s="210"/>
      <c r="J30" s="211"/>
      <c r="K30" s="211"/>
      <c r="L30" s="210"/>
      <c r="M30" s="212"/>
      <c r="N30" s="213"/>
      <c r="O30" s="212"/>
      <c r="P30" s="207"/>
      <c r="R30" s="214"/>
      <c r="S30" s="214"/>
    </row>
    <row r="31" spans="1:24">
      <c r="A31" s="207"/>
      <c r="B31" s="207"/>
      <c r="C31" s="207"/>
      <c r="D31" s="207"/>
      <c r="E31" s="208"/>
      <c r="F31" s="285" t="s">
        <v>68</v>
      </c>
      <c r="G31" s="285"/>
      <c r="H31" s="210"/>
      <c r="I31" s="210"/>
      <c r="J31" s="211"/>
      <c r="K31" s="211"/>
      <c r="L31" s="210"/>
      <c r="M31" s="207"/>
      <c r="N31" s="207"/>
      <c r="O31" s="210"/>
      <c r="P31" s="207"/>
      <c r="R31" s="214"/>
      <c r="S31" s="214"/>
    </row>
    <row r="32" spans="1:24">
      <c r="A32" s="207"/>
      <c r="B32" s="207"/>
      <c r="C32" s="207"/>
      <c r="D32" s="207"/>
      <c r="F32" s="215" t="s">
        <v>69</v>
      </c>
      <c r="G32" s="216" t="s">
        <v>70</v>
      </c>
      <c r="H32" s="210"/>
      <c r="I32" s="211"/>
      <c r="J32" s="211"/>
      <c r="K32" s="211"/>
      <c r="L32" s="210"/>
      <c r="M32" s="207"/>
      <c r="N32" s="207"/>
      <c r="O32" s="210"/>
      <c r="P32" s="207"/>
      <c r="R32" s="214"/>
      <c r="S32" s="214"/>
    </row>
    <row r="33" spans="1:19">
      <c r="A33" s="285" t="s">
        <v>71</v>
      </c>
      <c r="B33" s="285"/>
      <c r="C33" s="153"/>
      <c r="D33" s="123" t="s">
        <v>72</v>
      </c>
      <c r="F33" s="153" t="s">
        <v>47</v>
      </c>
      <c r="G33" s="153" t="s">
        <v>48</v>
      </c>
      <c r="H33" s="154">
        <v>1E-3</v>
      </c>
      <c r="I33" s="153" t="s">
        <v>49</v>
      </c>
      <c r="J33" s="153"/>
      <c r="K33" s="211"/>
      <c r="L33" s="210"/>
      <c r="M33" s="207"/>
      <c r="N33" s="207"/>
      <c r="O33" s="210"/>
      <c r="P33" s="207"/>
      <c r="R33" s="214"/>
      <c r="S33" s="214"/>
    </row>
    <row r="34" spans="1:19">
      <c r="A34" s="217"/>
      <c r="B34" s="218"/>
      <c r="C34" s="218"/>
      <c r="D34" s="219"/>
      <c r="E34" s="220"/>
      <c r="F34" s="218"/>
      <c r="G34" s="218"/>
      <c r="H34" s="218"/>
      <c r="I34" s="221"/>
      <c r="J34" s="222"/>
      <c r="K34" s="211"/>
      <c r="L34" s="210"/>
      <c r="M34" s="207"/>
      <c r="N34" s="207"/>
      <c r="O34" s="210"/>
      <c r="P34" s="207"/>
      <c r="R34" s="214"/>
      <c r="S34" s="214"/>
    </row>
    <row r="35" spans="1:19">
      <c r="A35" s="217" t="s">
        <v>73</v>
      </c>
      <c r="B35" s="223" t="s">
        <v>74</v>
      </c>
      <c r="C35" s="223"/>
      <c r="D35" s="224">
        <v>0.432</v>
      </c>
      <c r="E35" s="220" t="str">
        <f>A35&amp;B35</f>
        <v>PC STRAND- 7 WIRE - 9.5</v>
      </c>
      <c r="F35" s="225">
        <f t="shared" ref="F35:F36" si="12">D35*0.98</f>
        <v>0.42336000000000001</v>
      </c>
      <c r="G35" s="225">
        <f t="shared" ref="G35:G36" si="13">D35*1.04</f>
        <v>0.44928000000000001</v>
      </c>
      <c r="H35" s="218">
        <v>83.6</v>
      </c>
      <c r="I35" s="221">
        <v>102</v>
      </c>
      <c r="J35" s="222"/>
      <c r="K35" s="211"/>
      <c r="L35" s="210"/>
      <c r="M35" s="207"/>
      <c r="N35" s="207"/>
      <c r="O35" s="210"/>
      <c r="P35" s="207"/>
      <c r="R35" s="214"/>
      <c r="S35" s="214"/>
    </row>
    <row r="36" spans="1:19">
      <c r="A36" s="217" t="s">
        <v>73</v>
      </c>
      <c r="B36" s="223" t="s">
        <v>75</v>
      </c>
      <c r="C36" s="223"/>
      <c r="D36" s="224">
        <v>0.77400000000000002</v>
      </c>
      <c r="E36" s="220" t="str">
        <f>A36&amp;B36</f>
        <v>PC STRAND- 7 WIRE - 12.7</v>
      </c>
      <c r="F36" s="225">
        <f t="shared" si="12"/>
        <v>0.75851999999999997</v>
      </c>
      <c r="G36" s="225">
        <f t="shared" si="13"/>
        <v>0.80496000000000001</v>
      </c>
      <c r="H36" s="218">
        <v>151</v>
      </c>
      <c r="I36" s="221">
        <v>184</v>
      </c>
      <c r="J36" s="222"/>
      <c r="K36" s="211"/>
      <c r="L36" s="210"/>
      <c r="M36" s="207"/>
      <c r="N36" s="207"/>
      <c r="O36" s="210"/>
      <c r="P36" s="207"/>
      <c r="R36" s="214"/>
      <c r="S36" s="214"/>
    </row>
    <row r="37" spans="1:19">
      <c r="A37" s="217"/>
      <c r="B37" s="226"/>
      <c r="C37" s="226"/>
      <c r="D37" s="220"/>
      <c r="E37" s="220"/>
      <c r="F37" s="226"/>
      <c r="G37" s="226"/>
      <c r="H37" s="226"/>
      <c r="I37" s="222"/>
      <c r="J37" s="222"/>
    </row>
    <row r="38" spans="1:19">
      <c r="A38" s="217"/>
      <c r="B38" s="227"/>
      <c r="C38" s="227"/>
      <c r="D38" s="220"/>
      <c r="E38" s="220"/>
      <c r="F38" s="226"/>
      <c r="G38" s="226"/>
      <c r="H38" s="226"/>
      <c r="I38" s="222"/>
      <c r="J38" s="222"/>
      <c r="K38" s="212"/>
      <c r="L38" s="212"/>
      <c r="M38" s="212"/>
      <c r="N38" s="212"/>
      <c r="O38" s="212"/>
    </row>
    <row r="39" spans="1:19" ht="19.5">
      <c r="A39" s="217"/>
      <c r="B39" s="227"/>
      <c r="C39" s="227"/>
      <c r="D39" s="220"/>
      <c r="E39" s="220"/>
      <c r="F39" s="226"/>
      <c r="G39" s="226"/>
      <c r="H39" s="226"/>
      <c r="I39" s="222"/>
      <c r="J39" s="222"/>
      <c r="K39" s="212"/>
      <c r="L39" s="213"/>
      <c r="M39" s="212"/>
      <c r="N39" s="212"/>
      <c r="O39" s="213"/>
    </row>
    <row r="40" spans="1:19">
      <c r="A40" s="217"/>
      <c r="B40" s="227"/>
      <c r="C40" s="227"/>
      <c r="D40" s="220"/>
      <c r="E40" s="220"/>
      <c r="F40" s="226"/>
      <c r="G40" s="226"/>
      <c r="H40" s="226"/>
      <c r="I40" s="222"/>
      <c r="J40" s="222"/>
    </row>
    <row r="41" spans="1:19">
      <c r="A41" s="217"/>
      <c r="B41" s="227"/>
      <c r="C41" s="227"/>
      <c r="D41" s="220"/>
      <c r="E41" s="220"/>
      <c r="F41" s="226"/>
      <c r="G41" s="226"/>
      <c r="H41" s="226"/>
      <c r="I41" s="222"/>
      <c r="J41" s="222"/>
    </row>
    <row r="42" spans="1:19">
      <c r="A42" s="217"/>
      <c r="B42" s="223"/>
      <c r="C42" s="223"/>
      <c r="D42" s="220"/>
      <c r="E42" s="220"/>
      <c r="F42" s="226"/>
      <c r="G42" s="226"/>
      <c r="H42" s="226"/>
      <c r="I42" s="222"/>
      <c r="J42" s="222"/>
    </row>
    <row r="43" spans="1:19">
      <c r="A43" s="217"/>
      <c r="B43" s="223"/>
      <c r="C43" s="223"/>
      <c r="D43" s="220"/>
      <c r="E43" s="220"/>
      <c r="F43" s="226"/>
      <c r="G43" s="226"/>
      <c r="H43" s="226"/>
      <c r="I43" s="222"/>
      <c r="J43" s="222"/>
    </row>
    <row r="44" spans="1:19">
      <c r="A44" s="217"/>
      <c r="B44" s="223"/>
      <c r="C44" s="223"/>
      <c r="D44" s="220"/>
      <c r="E44" s="220"/>
      <c r="F44" s="226"/>
      <c r="G44" s="226"/>
      <c r="H44" s="226"/>
      <c r="I44" s="222"/>
      <c r="J44" s="222"/>
    </row>
    <row r="45" spans="1:19">
      <c r="A45" s="217"/>
      <c r="B45" s="223"/>
      <c r="C45" s="223"/>
      <c r="D45" s="220"/>
      <c r="E45" s="220"/>
      <c r="F45" s="226"/>
      <c r="G45" s="226"/>
      <c r="H45" s="226"/>
      <c r="I45" s="222"/>
      <c r="J45" s="222"/>
    </row>
    <row r="46" spans="1:19">
      <c r="A46" s="217"/>
      <c r="B46" s="223"/>
      <c r="C46" s="223"/>
      <c r="D46" s="220"/>
      <c r="E46" s="220"/>
      <c r="F46" s="226"/>
      <c r="G46" s="226"/>
      <c r="H46" s="226"/>
      <c r="I46" s="222"/>
      <c r="J46" s="222"/>
    </row>
    <row r="47" spans="1:19">
      <c r="A47" s="217"/>
      <c r="B47" s="223"/>
      <c r="C47" s="223"/>
      <c r="D47" s="220"/>
      <c r="E47" s="220"/>
      <c r="F47" s="226"/>
      <c r="G47" s="226"/>
      <c r="H47" s="226"/>
      <c r="I47" s="222"/>
      <c r="J47" s="222"/>
    </row>
    <row r="48" spans="1:19">
      <c r="A48" s="217"/>
      <c r="B48" s="223"/>
      <c r="C48" s="223"/>
      <c r="D48" s="220"/>
      <c r="E48" s="220"/>
      <c r="F48" s="226"/>
      <c r="G48" s="226"/>
      <c r="H48" s="226"/>
      <c r="I48" s="222"/>
      <c r="J48" s="222"/>
    </row>
    <row r="49" spans="1:10">
      <c r="A49" s="217"/>
      <c r="B49" s="223"/>
      <c r="C49" s="223"/>
      <c r="D49" s="220"/>
      <c r="E49" s="220"/>
      <c r="F49" s="226"/>
      <c r="G49" s="226"/>
      <c r="H49" s="226"/>
      <c r="I49" s="222"/>
      <c r="J49" s="222"/>
    </row>
    <row r="50" spans="1:10">
      <c r="A50" s="217"/>
      <c r="B50" s="223"/>
      <c r="C50" s="223"/>
      <c r="D50" s="220"/>
      <c r="E50" s="220"/>
      <c r="F50" s="226"/>
      <c r="G50" s="226"/>
      <c r="H50" s="226"/>
      <c r="I50" s="222"/>
      <c r="J50" s="222"/>
    </row>
  </sheetData>
  <mergeCells count="27">
    <mergeCell ref="I1:K1"/>
    <mergeCell ref="L1:P1"/>
    <mergeCell ref="I2:K2"/>
    <mergeCell ref="L2:N2"/>
    <mergeCell ref="C6:E6"/>
    <mergeCell ref="L4:M5"/>
    <mergeCell ref="N4:O5"/>
    <mergeCell ref="H3:K6"/>
    <mergeCell ref="R6:T6"/>
    <mergeCell ref="A7:A10"/>
    <mergeCell ref="B7:D10"/>
    <mergeCell ref="E7:E10"/>
    <mergeCell ref="F7:F10"/>
    <mergeCell ref="G7:G10"/>
    <mergeCell ref="H7:I7"/>
    <mergeCell ref="J7:K7"/>
    <mergeCell ref="L7:L10"/>
    <mergeCell ref="V8:W8"/>
    <mergeCell ref="F31:G31"/>
    <mergeCell ref="A33:B33"/>
    <mergeCell ref="M7:M10"/>
    <mergeCell ref="N7:P10"/>
    <mergeCell ref="H8:H10"/>
    <mergeCell ref="I8:I10"/>
    <mergeCell ref="J8:J10"/>
    <mergeCell ref="K8:K10"/>
    <mergeCell ref="N11:P13"/>
  </mergeCells>
  <conditionalFormatting sqref="G11 G20:G21">
    <cfRule type="cellIs" dxfId="98" priority="156" operator="notBetween">
      <formula>$T$11</formula>
      <formula>$U$11</formula>
    </cfRule>
  </conditionalFormatting>
  <conditionalFormatting sqref="G17:G18 G20:G21">
    <cfRule type="cellIs" dxfId="97" priority="155" operator="notBetween">
      <formula>T17</formula>
      <formula>U17</formula>
    </cfRule>
  </conditionalFormatting>
  <conditionalFormatting sqref="G19">
    <cfRule type="cellIs" dxfId="96" priority="154" operator="notBetween">
      <formula>T19</formula>
      <formula>U19</formula>
    </cfRule>
  </conditionalFormatting>
  <conditionalFormatting sqref="G15">
    <cfRule type="cellIs" dxfId="95" priority="150" operator="notBetween">
      <formula>T15</formula>
      <formula>U15</formula>
    </cfRule>
  </conditionalFormatting>
  <conditionalFormatting sqref="G14">
    <cfRule type="cellIs" dxfId="94" priority="149" operator="notBetween">
      <formula>T14</formula>
      <formula>U14</formula>
    </cfRule>
  </conditionalFormatting>
  <conditionalFormatting sqref="G13">
    <cfRule type="cellIs" dxfId="93" priority="148" operator="notBetween">
      <formula>T13</formula>
      <formula>U13</formula>
    </cfRule>
  </conditionalFormatting>
  <conditionalFormatting sqref="G12">
    <cfRule type="cellIs" dxfId="92" priority="147" operator="notBetween">
      <formula>T12</formula>
      <formula>U12</formula>
    </cfRule>
  </conditionalFormatting>
  <conditionalFormatting sqref="H20:I21 H11:H13">
    <cfRule type="cellIs" dxfId="91" priority="146" operator="lessThan">
      <formula>V11</formula>
    </cfRule>
  </conditionalFormatting>
  <conditionalFormatting sqref="H12">
    <cfRule type="cellIs" dxfId="90" priority="145" operator="lessThan">
      <formula>V12</formula>
    </cfRule>
  </conditionalFormatting>
  <conditionalFormatting sqref="H13">
    <cfRule type="cellIs" dxfId="89" priority="144" operator="lessThan">
      <formula>V13</formula>
    </cfRule>
  </conditionalFormatting>
  <conditionalFormatting sqref="H14">
    <cfRule type="cellIs" dxfId="88" priority="143" operator="lessThan">
      <formula>V14</formula>
    </cfRule>
  </conditionalFormatting>
  <conditionalFormatting sqref="H15">
    <cfRule type="cellIs" dxfId="87" priority="142" operator="lessThan">
      <formula>V15</formula>
    </cfRule>
  </conditionalFormatting>
  <conditionalFormatting sqref="H17:H18">
    <cfRule type="cellIs" dxfId="86" priority="141" operator="lessThan">
      <formula>V17</formula>
    </cfRule>
  </conditionalFormatting>
  <conditionalFormatting sqref="H19">
    <cfRule type="cellIs" dxfId="85" priority="140" operator="lessThan">
      <formula>V19</formula>
    </cfRule>
  </conditionalFormatting>
  <conditionalFormatting sqref="I11:I13">
    <cfRule type="cellIs" dxfId="84" priority="136" operator="lessThan">
      <formula>W11</formula>
    </cfRule>
  </conditionalFormatting>
  <conditionalFormatting sqref="I12">
    <cfRule type="cellIs" dxfId="83" priority="135" operator="lessThan">
      <formula>W12</formula>
    </cfRule>
  </conditionalFormatting>
  <conditionalFormatting sqref="I13">
    <cfRule type="cellIs" dxfId="82" priority="134" operator="lessThan">
      <formula>W13</formula>
    </cfRule>
  </conditionalFormatting>
  <conditionalFormatting sqref="I14">
    <cfRule type="cellIs" dxfId="81" priority="133" operator="lessThan">
      <formula>W14</formula>
    </cfRule>
  </conditionalFormatting>
  <conditionalFormatting sqref="I15">
    <cfRule type="cellIs" dxfId="80" priority="132" operator="lessThan">
      <formula>W15</formula>
    </cfRule>
  </conditionalFormatting>
  <conditionalFormatting sqref="I17:I18">
    <cfRule type="cellIs" dxfId="79" priority="131" operator="lessThan">
      <formula>W17</formula>
    </cfRule>
  </conditionalFormatting>
  <conditionalFormatting sqref="I19">
    <cfRule type="cellIs" dxfId="78" priority="130" operator="lessThan">
      <formula>W19</formula>
    </cfRule>
  </conditionalFormatting>
  <conditionalFormatting sqref="L11:L23">
    <cfRule type="cellIs" dxfId="77" priority="126" operator="lessThan">
      <formula>3.5</formula>
    </cfRule>
  </conditionalFormatting>
  <conditionalFormatting sqref="K11 K20:K21">
    <cfRule type="cellIs" dxfId="76" priority="125" operator="lessThanOrEqual">
      <formula>J11</formula>
    </cfRule>
  </conditionalFormatting>
  <conditionalFormatting sqref="K12">
    <cfRule type="cellIs" dxfId="75" priority="124" operator="lessThanOrEqual">
      <formula>J12</formula>
    </cfRule>
  </conditionalFormatting>
  <conditionalFormatting sqref="K13">
    <cfRule type="cellIs" dxfId="74" priority="123" operator="lessThanOrEqual">
      <formula>J13</formula>
    </cfRule>
  </conditionalFormatting>
  <conditionalFormatting sqref="K14">
    <cfRule type="cellIs" dxfId="73" priority="122" operator="lessThanOrEqual">
      <formula>J14</formula>
    </cfRule>
  </conditionalFormatting>
  <conditionalFormatting sqref="K15">
    <cfRule type="cellIs" dxfId="72" priority="121" operator="lessThanOrEqual">
      <formula>J15</formula>
    </cfRule>
  </conditionalFormatting>
  <conditionalFormatting sqref="K17:K18">
    <cfRule type="cellIs" dxfId="71" priority="120" operator="lessThanOrEqual">
      <formula>J17</formula>
    </cfRule>
  </conditionalFormatting>
  <conditionalFormatting sqref="K19">
    <cfRule type="cellIs" dxfId="70" priority="119" operator="lessThanOrEqual">
      <formula>J19</formula>
    </cfRule>
  </conditionalFormatting>
  <conditionalFormatting sqref="A28:D28 D1:P1 E3:H3 O3:P3 A1 P5:P10 N7:O10 N26:P28 E2:P2 A4:C4 C6:C26 M7:M28 A14:M25 A5:A26 D4:D26 E4:G28 B4:B26 H7:K28 L7:L27">
    <cfRule type="expression" dxfId="69" priority="115">
      <formula>$Q$2=0</formula>
    </cfRule>
  </conditionalFormatting>
  <conditionalFormatting sqref="O3:P3 P5:P10 A1 N7:O10 C1:F1 A5:B6 E2:F3 A4:C4 C4:F6 M7:M23">
    <cfRule type="expression" dxfId="68" priority="114">
      <formula>$P$2=0</formula>
    </cfRule>
  </conditionalFormatting>
  <conditionalFormatting sqref="G16">
    <cfRule type="cellIs" dxfId="67" priority="113" operator="notBetween">
      <formula>T16</formula>
      <formula>U16</formula>
    </cfRule>
  </conditionalFormatting>
  <conditionalFormatting sqref="H16">
    <cfRule type="cellIs" dxfId="66" priority="112" operator="lessThan">
      <formula>V16</formula>
    </cfRule>
  </conditionalFormatting>
  <conditionalFormatting sqref="I16">
    <cfRule type="cellIs" dxfId="65" priority="111" operator="lessThan">
      <formula>W16</formula>
    </cfRule>
  </conditionalFormatting>
  <conditionalFormatting sqref="K16">
    <cfRule type="cellIs" dxfId="64" priority="110" operator="lessThanOrEqual">
      <formula>J16</formula>
    </cfRule>
  </conditionalFormatting>
  <conditionalFormatting sqref="G17:G18">
    <cfRule type="cellIs" dxfId="63" priority="109" operator="notBetween">
      <formula>T17</formula>
      <formula>U17</formula>
    </cfRule>
  </conditionalFormatting>
  <conditionalFormatting sqref="H17:H18">
    <cfRule type="cellIs" dxfId="62" priority="108" operator="lessThan">
      <formula>V17</formula>
    </cfRule>
  </conditionalFormatting>
  <conditionalFormatting sqref="I17:I18">
    <cfRule type="cellIs" dxfId="61" priority="107" operator="lessThan">
      <formula>W17</formula>
    </cfRule>
  </conditionalFormatting>
  <conditionalFormatting sqref="K17:K18">
    <cfRule type="cellIs" dxfId="60" priority="106" operator="lessThanOrEqual">
      <formula>J17</formula>
    </cfRule>
  </conditionalFormatting>
  <conditionalFormatting sqref="G19">
    <cfRule type="cellIs" dxfId="59" priority="105" operator="notBetween">
      <formula>T19</formula>
      <formula>U19</formula>
    </cfRule>
  </conditionalFormatting>
  <conditionalFormatting sqref="H19">
    <cfRule type="cellIs" dxfId="58" priority="104" operator="lessThan">
      <formula>V19</formula>
    </cfRule>
  </conditionalFormatting>
  <conditionalFormatting sqref="I19">
    <cfRule type="cellIs" dxfId="57" priority="103" operator="lessThan">
      <formula>W19</formula>
    </cfRule>
  </conditionalFormatting>
  <conditionalFormatting sqref="K19">
    <cfRule type="cellIs" dxfId="56" priority="102" operator="lessThanOrEqual">
      <formula>J19</formula>
    </cfRule>
  </conditionalFormatting>
  <conditionalFormatting sqref="C6 D1:F1 A1 A5:B6 E3:F3 A4:C4 D4:F6">
    <cfRule type="expression" dxfId="55" priority="101">
      <formula>$R$2=0</formula>
    </cfRule>
  </conditionalFormatting>
  <conditionalFormatting sqref="J28:K28">
    <cfRule type="expression" dxfId="54" priority="67">
      <formula>$Q$2=0</formula>
    </cfRule>
  </conditionalFormatting>
  <conditionalFormatting sqref="J28:K28">
    <cfRule type="expression" dxfId="53" priority="66">
      <formula>$P$2=0</formula>
    </cfRule>
  </conditionalFormatting>
  <conditionalFormatting sqref="J28:K28">
    <cfRule type="expression" dxfId="52" priority="65">
      <formula>$Q$2=0</formula>
    </cfRule>
  </conditionalFormatting>
  <conditionalFormatting sqref="G14">
    <cfRule type="cellIs" dxfId="51" priority="64" operator="notBetween">
      <formula>$T$11</formula>
      <formula>$U$11</formula>
    </cfRule>
  </conditionalFormatting>
  <conditionalFormatting sqref="G16">
    <cfRule type="cellIs" dxfId="50" priority="63" operator="notBetween">
      <formula>T16</formula>
      <formula>U16</formula>
    </cfRule>
  </conditionalFormatting>
  <conditionalFormatting sqref="G15">
    <cfRule type="cellIs" dxfId="49" priority="62" operator="notBetween">
      <formula>T15</formula>
      <formula>U15</formula>
    </cfRule>
  </conditionalFormatting>
  <conditionalFormatting sqref="H14">
    <cfRule type="cellIs" dxfId="48" priority="61" operator="lessThan">
      <formula>V14</formula>
    </cfRule>
  </conditionalFormatting>
  <conditionalFormatting sqref="H15">
    <cfRule type="cellIs" dxfId="47" priority="60" operator="lessThan">
      <formula>V15</formula>
    </cfRule>
  </conditionalFormatting>
  <conditionalFormatting sqref="H16">
    <cfRule type="cellIs" dxfId="46" priority="59" operator="lessThan">
      <formula>V16</formula>
    </cfRule>
  </conditionalFormatting>
  <conditionalFormatting sqref="I14">
    <cfRule type="cellIs" dxfId="45" priority="58" operator="lessThan">
      <formula>W14</formula>
    </cfRule>
  </conditionalFormatting>
  <conditionalFormatting sqref="I15">
    <cfRule type="cellIs" dxfId="44" priority="57" operator="lessThan">
      <formula>W15</formula>
    </cfRule>
  </conditionalFormatting>
  <conditionalFormatting sqref="I16">
    <cfRule type="cellIs" dxfId="43" priority="56" operator="lessThan">
      <formula>W16</formula>
    </cfRule>
  </conditionalFormatting>
  <conditionalFormatting sqref="K14">
    <cfRule type="cellIs" dxfId="42" priority="55" operator="lessThanOrEqual">
      <formula>J14</formula>
    </cfRule>
  </conditionalFormatting>
  <conditionalFormatting sqref="K15">
    <cfRule type="cellIs" dxfId="41" priority="54" operator="lessThanOrEqual">
      <formula>J15</formula>
    </cfRule>
  </conditionalFormatting>
  <conditionalFormatting sqref="K16">
    <cfRule type="cellIs" dxfId="40" priority="53" operator="lessThanOrEqual">
      <formula>J16</formula>
    </cfRule>
  </conditionalFormatting>
  <conditionalFormatting sqref="G17:G18">
    <cfRule type="cellIs" dxfId="39" priority="52" operator="notBetween">
      <formula>$T$11</formula>
      <formula>$U$11</formula>
    </cfRule>
  </conditionalFormatting>
  <conditionalFormatting sqref="G20">
    <cfRule type="cellIs" dxfId="38" priority="51" operator="notBetween">
      <formula>T20</formula>
      <formula>U20</formula>
    </cfRule>
  </conditionalFormatting>
  <conditionalFormatting sqref="G19">
    <cfRule type="cellIs" dxfId="37" priority="50" operator="notBetween">
      <formula>T19</formula>
      <formula>U19</formula>
    </cfRule>
  </conditionalFormatting>
  <conditionalFormatting sqref="H17:H18">
    <cfRule type="cellIs" dxfId="36" priority="49" operator="lessThan">
      <formula>V17</formula>
    </cfRule>
  </conditionalFormatting>
  <conditionalFormatting sqref="H19">
    <cfRule type="cellIs" dxfId="35" priority="48" operator="lessThan">
      <formula>V19</formula>
    </cfRule>
  </conditionalFormatting>
  <conditionalFormatting sqref="H20">
    <cfRule type="cellIs" dxfId="34" priority="47" operator="lessThan">
      <formula>V20</formula>
    </cfRule>
  </conditionalFormatting>
  <conditionalFormatting sqref="I17:I18">
    <cfRule type="cellIs" dxfId="33" priority="46" operator="lessThan">
      <formula>W17</formula>
    </cfRule>
  </conditionalFormatting>
  <conditionalFormatting sqref="I19">
    <cfRule type="cellIs" dxfId="32" priority="45" operator="lessThan">
      <formula>W19</formula>
    </cfRule>
  </conditionalFormatting>
  <conditionalFormatting sqref="I20">
    <cfRule type="cellIs" dxfId="31" priority="44" operator="lessThan">
      <formula>W20</formula>
    </cfRule>
  </conditionalFormatting>
  <conditionalFormatting sqref="K17:K18">
    <cfRule type="cellIs" dxfId="30" priority="43" operator="lessThanOrEqual">
      <formula>J17</formula>
    </cfRule>
  </conditionalFormatting>
  <conditionalFormatting sqref="K19">
    <cfRule type="cellIs" dxfId="29" priority="42" operator="lessThanOrEqual">
      <formula>J19</formula>
    </cfRule>
  </conditionalFormatting>
  <conditionalFormatting sqref="K20">
    <cfRule type="cellIs" dxfId="28" priority="41" operator="lessThanOrEqual">
      <formula>J20</formula>
    </cfRule>
  </conditionalFormatting>
  <conditionalFormatting sqref="H21">
    <cfRule type="cellIs" dxfId="27" priority="38" operator="lessThan">
      <formula>V21</formula>
    </cfRule>
  </conditionalFormatting>
  <conditionalFormatting sqref="I21">
    <cfRule type="cellIs" dxfId="26" priority="35" operator="lessThan">
      <formula>W21</formula>
    </cfRule>
  </conditionalFormatting>
  <conditionalFormatting sqref="K21">
    <cfRule type="cellIs" dxfId="25" priority="32" operator="lessThanOrEqual">
      <formula>J21</formula>
    </cfRule>
  </conditionalFormatting>
  <conditionalFormatting sqref="G23">
    <cfRule type="cellIs" dxfId="24" priority="28" operator="notBetween">
      <formula>T23</formula>
      <formula>U23</formula>
    </cfRule>
  </conditionalFormatting>
  <conditionalFormatting sqref="G22">
    <cfRule type="cellIs" dxfId="23" priority="27" operator="notBetween">
      <formula>T22</formula>
      <formula>U22</formula>
    </cfRule>
  </conditionalFormatting>
  <conditionalFormatting sqref="H22">
    <cfRule type="cellIs" dxfId="22" priority="25" operator="lessThan">
      <formula>V22</formula>
    </cfRule>
  </conditionalFormatting>
  <conditionalFormatting sqref="H23">
    <cfRule type="cellIs" dxfId="21" priority="24" operator="lessThan">
      <formula>V23</formula>
    </cfRule>
  </conditionalFormatting>
  <conditionalFormatting sqref="I22">
    <cfRule type="cellIs" dxfId="20" priority="22" operator="lessThan">
      <formula>W22</formula>
    </cfRule>
  </conditionalFormatting>
  <conditionalFormatting sqref="I23">
    <cfRule type="cellIs" dxfId="19" priority="21" operator="lessThan">
      <formula>W23</formula>
    </cfRule>
  </conditionalFormatting>
  <conditionalFormatting sqref="K22">
    <cfRule type="cellIs" dxfId="18" priority="19" operator="lessThanOrEqual">
      <formula>J22</formula>
    </cfRule>
  </conditionalFormatting>
  <conditionalFormatting sqref="K23">
    <cfRule type="cellIs" dxfId="17" priority="18" operator="lessThanOrEqual">
      <formula>J23</formula>
    </cfRule>
  </conditionalFormatting>
  <conditionalFormatting sqref="L24:L25">
    <cfRule type="cellIs" dxfId="16" priority="17" operator="lessThan">
      <formula>3.5</formula>
    </cfRule>
  </conditionalFormatting>
  <conditionalFormatting sqref="M24:M25">
    <cfRule type="expression" dxfId="15" priority="16">
      <formula>$P$2=0</formula>
    </cfRule>
  </conditionalFormatting>
  <conditionalFormatting sqref="G24">
    <cfRule type="cellIs" dxfId="14" priority="15" operator="notBetween">
      <formula>T24</formula>
      <formula>U24</formula>
    </cfRule>
  </conditionalFormatting>
  <conditionalFormatting sqref="H24">
    <cfRule type="cellIs" dxfId="13" priority="14" operator="lessThan">
      <formula>V24</formula>
    </cfRule>
  </conditionalFormatting>
  <conditionalFormatting sqref="I24">
    <cfRule type="cellIs" dxfId="12" priority="13" operator="lessThan">
      <formula>W24</formula>
    </cfRule>
  </conditionalFormatting>
  <conditionalFormatting sqref="K24">
    <cfRule type="cellIs" dxfId="11" priority="12" operator="lessThanOrEqual">
      <formula>J24</formula>
    </cfRule>
  </conditionalFormatting>
  <conditionalFormatting sqref="G24">
    <cfRule type="cellIs" dxfId="10" priority="11" operator="notBetween">
      <formula>$T$11</formula>
      <formula>$U$11</formula>
    </cfRule>
  </conditionalFormatting>
  <conditionalFormatting sqref="G25">
    <cfRule type="cellIs" dxfId="9" priority="10" operator="notBetween">
      <formula>T25</formula>
      <formula>U25</formula>
    </cfRule>
  </conditionalFormatting>
  <conditionalFormatting sqref="H24">
    <cfRule type="cellIs" dxfId="8" priority="9" operator="lessThan">
      <formula>V24</formula>
    </cfRule>
  </conditionalFormatting>
  <conditionalFormatting sqref="H25">
    <cfRule type="cellIs" dxfId="7" priority="8" operator="lessThan">
      <formula>V25</formula>
    </cfRule>
  </conditionalFormatting>
  <conditionalFormatting sqref="I24">
    <cfRule type="cellIs" dxfId="6" priority="7" operator="lessThan">
      <formula>W24</formula>
    </cfRule>
  </conditionalFormatting>
  <conditionalFormatting sqref="I25">
    <cfRule type="cellIs" dxfId="5" priority="6" operator="lessThan">
      <formula>W25</formula>
    </cfRule>
  </conditionalFormatting>
  <conditionalFormatting sqref="K24">
    <cfRule type="cellIs" dxfId="4" priority="5" operator="lessThanOrEqual">
      <formula>J24</formula>
    </cfRule>
  </conditionalFormatting>
  <conditionalFormatting sqref="K25">
    <cfRule type="cellIs" dxfId="3" priority="4" operator="lessThanOrEqual">
      <formula>J25</formula>
    </cfRule>
  </conditionalFormatting>
  <conditionalFormatting sqref="B2:D3">
    <cfRule type="expression" dxfId="2" priority="3">
      <formula>$Q$2=0</formula>
    </cfRule>
  </conditionalFormatting>
  <conditionalFormatting sqref="B2:D3">
    <cfRule type="expression" dxfId="1" priority="2">
      <formula>$P$2=0</formula>
    </cfRule>
  </conditionalFormatting>
  <conditionalFormatting sqref="B2:D3">
    <cfRule type="expression" dxfId="0" priority="1">
      <formula>$R$2=0</formula>
    </cfRule>
  </conditionalFormatting>
  <printOptions horizontalCentered="1" verticalCentered="1"/>
  <pageMargins left="0.17" right="0.19685039370078741" top="0.19685039370078741" bottom="0.19685039370078741" header="0" footer="0"/>
  <pageSetup paperSize="9" scale="98" orientation="landscape" copies="2" r:id="rId1"/>
  <headerFooter alignWithMargins="0"/>
  <ignoredErrors>
    <ignoredError sqref="AA11:AC13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Props1.xml><?xml version="1.0" encoding="utf-8"?>
<ds:datastoreItem xmlns:ds="http://schemas.openxmlformats.org/officeDocument/2006/customXml" ds:itemID="{121FB407-0C11-470E-B749-E122AEEB9AFE}"/>
</file>

<file path=customXml/itemProps2.xml><?xml version="1.0" encoding="utf-8"?>
<ds:datastoreItem xmlns:ds="http://schemas.openxmlformats.org/officeDocument/2006/customXml" ds:itemID="{689E8349-4BBD-442B-974F-184ED16333C8}"/>
</file>

<file path=customXml/itemProps3.xml><?xml version="1.0" encoding="utf-8"?>
<ds:datastoreItem xmlns:ds="http://schemas.openxmlformats.org/officeDocument/2006/customXml" ds:itemID="{FD224F78-32D1-4FCC-AAF0-F8B06AF3DF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2024-05-16T12:04:08Z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  <property fmtid="{D5CDD505-2E9C-101B-9397-08002B2CF9AE}" pid="3" name="MediaServiceImageTags">
    <vt:lpwstr/>
  </property>
</Properties>
</file>