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mc:AlternateContent xmlns:mc="http://schemas.openxmlformats.org/markup-compatibility/2006">
    <mc:Choice Requires="x15">
      <x15ac:absPath xmlns:x15ac="http://schemas.microsoft.com/office/spreadsheetml/2010/11/ac" url="E:\แบบฟอร์ม  ไม่มีเลขหน้า กวว(11กพ64)\"/>
    </mc:Choice>
  </mc:AlternateContent>
  <xr:revisionPtr revIDLastSave="3" documentId="11_15B2322CD7C8DF36F2CCA7EBFF33F459357CFD08" xr6:coauthVersionLast="47" xr6:coauthVersionMax="47" xr10:uidLastSave="{C85DCDA8-3F70-4A20-9FAC-73CDBF814F9F}"/>
  <bookViews>
    <workbookView xWindow="345" yWindow="2310" windowWidth="9360" windowHeight="3060" tabRatio="707" firstSheet="6" activeTab="6" xr2:uid="{00000000-000D-0000-FFFF-FFFF00000000}"/>
  </bookViews>
  <sheets>
    <sheet name="กู้คืน_Sheet1" sheetId="1" state="veryHidden" r:id="rId1"/>
    <sheet name="ตารางแรงดึง" sheetId="19" r:id="rId2"/>
    <sheet name="ตารางแรงเฉือน " sheetId="20" r:id="rId3"/>
    <sheet name="ตารางการดัดโค้ง" sheetId="21" r:id="rId4"/>
    <sheet name="ตัวอย่างแรงดึง" sheetId="15" r:id="rId5"/>
    <sheet name="ตัวอย่างแรงเฉือน" sheetId="16" r:id="rId6"/>
    <sheet name="ตัวอย่างการดัดโค้ง" sheetId="17" r:id="rId7"/>
  </sheets>
  <definedNames>
    <definedName name="_xlnm.Print_Area" localSheetId="6">ตัวอย่างการดัดโค้ง!$A$1:$O$33</definedName>
    <definedName name="_xlnm.Print_Area" localSheetId="5">ตัวอย่างแรงเฉือน!$A$1:$O$34</definedName>
    <definedName name="_xlnm.Print_Area" localSheetId="4">ตัวอย่างแรงดึง!$A$1:$O$33</definedName>
    <definedName name="_xlnm.Print_Area" localSheetId="3">ตารางการดัดโค้ง!$A$1:$O$31</definedName>
    <definedName name="_xlnm.Print_Area" localSheetId="2">'ตารางแรงเฉือน '!$A$1:$O$32</definedName>
    <definedName name="_xlnm.Print_Area" localSheetId="1">ตารางแรงดึง!$A$1:$O$31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6" l="1"/>
  <c r="G17" i="16"/>
  <c r="G18" i="16"/>
  <c r="G15" i="16"/>
  <c r="P1" i="15"/>
  <c r="H17" i="15"/>
  <c r="H20" i="15"/>
  <c r="H21" i="15"/>
  <c r="H16" i="15"/>
  <c r="G17" i="15"/>
  <c r="G20" i="15"/>
  <c r="G21" i="15"/>
  <c r="G16" i="15"/>
  <c r="C7" i="16" l="1"/>
  <c r="C7" i="17" l="1"/>
  <c r="I34" i="16" l="1"/>
  <c r="I33" i="17"/>
  <c r="C9" i="17"/>
  <c r="C8" i="17"/>
  <c r="C4" i="17"/>
  <c r="C3" i="17"/>
  <c r="C2" i="17"/>
  <c r="C1" i="17"/>
  <c r="C9" i="16"/>
  <c r="C8" i="16"/>
  <c r="C4" i="16"/>
  <c r="C3" i="16"/>
  <c r="C2" i="16"/>
  <c r="C1" i="16"/>
  <c r="I15" i="16" l="1"/>
  <c r="P1" i="16"/>
  <c r="Q9" i="16"/>
  <c r="Q15" i="16"/>
  <c r="A16" i="16"/>
  <c r="K16" i="16"/>
  <c r="Q17" i="16"/>
  <c r="A18" i="16"/>
  <c r="K18" i="16"/>
  <c r="G32" i="16"/>
  <c r="D38" i="16"/>
  <c r="F38" i="16"/>
  <c r="G38" i="16"/>
  <c r="J38" i="16"/>
  <c r="D39" i="16"/>
  <c r="F39" i="16"/>
  <c r="G39" i="16"/>
  <c r="J39" i="16"/>
  <c r="D40" i="16"/>
  <c r="F40" i="16"/>
  <c r="G40" i="16"/>
  <c r="J40" i="16"/>
  <c r="D41" i="16"/>
  <c r="F41" i="16"/>
  <c r="G41" i="16"/>
  <c r="J41" i="16"/>
  <c r="D42" i="16"/>
  <c r="F42" i="16"/>
  <c r="G42" i="16"/>
  <c r="J42" i="16"/>
  <c r="D43" i="16"/>
  <c r="F43" i="16"/>
  <c r="G43" i="16"/>
  <c r="J43" i="16"/>
  <c r="D44" i="16"/>
  <c r="F44" i="16"/>
  <c r="G44" i="16"/>
  <c r="J44" i="16"/>
  <c r="D45" i="16"/>
  <c r="F45" i="16"/>
  <c r="G45" i="16"/>
  <c r="J45" i="16"/>
  <c r="D46" i="16"/>
  <c r="F46" i="16"/>
  <c r="G46" i="16"/>
  <c r="J46" i="16"/>
  <c r="D47" i="16"/>
  <c r="F47" i="16"/>
  <c r="G47" i="16"/>
  <c r="J47" i="16"/>
  <c r="D48" i="16"/>
  <c r="F48" i="16"/>
  <c r="G48" i="16"/>
  <c r="J48" i="16"/>
  <c r="D49" i="16"/>
  <c r="F49" i="16"/>
  <c r="G49" i="16"/>
  <c r="J49" i="16"/>
  <c r="D50" i="16"/>
  <c r="F50" i="16"/>
  <c r="G50" i="16"/>
  <c r="J50" i="16"/>
  <c r="D51" i="16"/>
  <c r="F51" i="16"/>
  <c r="G51" i="16"/>
  <c r="J51" i="16"/>
  <c r="D52" i="16"/>
  <c r="F52" i="16"/>
  <c r="G52" i="16"/>
  <c r="J52" i="16"/>
  <c r="D53" i="16"/>
  <c r="F53" i="16"/>
  <c r="G53" i="16"/>
  <c r="J53" i="16"/>
  <c r="D54" i="16"/>
  <c r="F54" i="16"/>
  <c r="G54" i="16"/>
  <c r="J54" i="16"/>
  <c r="G31" i="17"/>
  <c r="Q18" i="16" l="1"/>
  <c r="Q16" i="16"/>
  <c r="J53" i="17"/>
  <c r="G53" i="17"/>
  <c r="F53" i="17"/>
  <c r="D53" i="17"/>
  <c r="J52" i="17"/>
  <c r="G52" i="17"/>
  <c r="F52" i="17"/>
  <c r="D52" i="17"/>
  <c r="J51" i="17"/>
  <c r="G51" i="17"/>
  <c r="F51" i="17"/>
  <c r="D51" i="17"/>
  <c r="J50" i="17"/>
  <c r="G50" i="17"/>
  <c r="F50" i="17"/>
  <c r="D50" i="17"/>
  <c r="J49" i="17"/>
  <c r="G49" i="17"/>
  <c r="F49" i="17"/>
  <c r="D49" i="17"/>
  <c r="J48" i="17"/>
  <c r="G48" i="17"/>
  <c r="F48" i="17"/>
  <c r="D48" i="17"/>
  <c r="J47" i="17"/>
  <c r="G47" i="17"/>
  <c r="F47" i="17"/>
  <c r="D47" i="17"/>
  <c r="J46" i="17"/>
  <c r="G46" i="17"/>
  <c r="F46" i="17"/>
  <c r="D46" i="17"/>
  <c r="J45" i="17"/>
  <c r="G45" i="17"/>
  <c r="F45" i="17"/>
  <c r="D45" i="17"/>
  <c r="J44" i="17"/>
  <c r="G44" i="17"/>
  <c r="F44" i="17"/>
  <c r="D44" i="17"/>
  <c r="J43" i="17"/>
  <c r="G43" i="17"/>
  <c r="F43" i="17"/>
  <c r="D43" i="17"/>
  <c r="J42" i="17"/>
  <c r="G42" i="17"/>
  <c r="F42" i="17"/>
  <c r="D42" i="17"/>
  <c r="J41" i="17"/>
  <c r="G41" i="17"/>
  <c r="F41" i="17"/>
  <c r="D41" i="17"/>
  <c r="J40" i="17"/>
  <c r="G40" i="17"/>
  <c r="F40" i="17"/>
  <c r="D40" i="17"/>
  <c r="J39" i="17"/>
  <c r="G39" i="17"/>
  <c r="F39" i="17"/>
  <c r="D39" i="17"/>
  <c r="J38" i="17"/>
  <c r="G38" i="17"/>
  <c r="F38" i="17"/>
  <c r="D38" i="17"/>
  <c r="J37" i="17"/>
  <c r="G37" i="17"/>
  <c r="F37" i="17"/>
  <c r="D37" i="17"/>
  <c r="Q9" i="17"/>
  <c r="P1" i="17"/>
  <c r="J53" i="15"/>
  <c r="G53" i="15"/>
  <c r="F53" i="15"/>
  <c r="D53" i="15"/>
  <c r="J52" i="15"/>
  <c r="G52" i="15"/>
  <c r="F52" i="15"/>
  <c r="D52" i="15"/>
  <c r="J51" i="15"/>
  <c r="G51" i="15"/>
  <c r="F51" i="15"/>
  <c r="D51" i="15"/>
  <c r="J50" i="15"/>
  <c r="G50" i="15"/>
  <c r="F50" i="15"/>
  <c r="D50" i="15"/>
  <c r="J49" i="15"/>
  <c r="G49" i="15"/>
  <c r="F49" i="15"/>
  <c r="D49" i="15"/>
  <c r="J48" i="15"/>
  <c r="G48" i="15"/>
  <c r="F48" i="15"/>
  <c r="D48" i="15"/>
  <c r="J47" i="15"/>
  <c r="G47" i="15"/>
  <c r="F47" i="15"/>
  <c r="D47" i="15"/>
  <c r="J46" i="15"/>
  <c r="G46" i="15"/>
  <c r="F46" i="15"/>
  <c r="D46" i="15"/>
  <c r="J45" i="15"/>
  <c r="G45" i="15"/>
  <c r="F45" i="15"/>
  <c r="D45" i="15"/>
  <c r="J44" i="15"/>
  <c r="G44" i="15"/>
  <c r="F44" i="15"/>
  <c r="D44" i="15"/>
  <c r="J43" i="15"/>
  <c r="G43" i="15"/>
  <c r="F43" i="15"/>
  <c r="D43" i="15"/>
  <c r="J42" i="15"/>
  <c r="G42" i="15"/>
  <c r="F42" i="15"/>
  <c r="D42" i="15"/>
  <c r="J41" i="15"/>
  <c r="G41" i="15"/>
  <c r="F41" i="15"/>
  <c r="D41" i="15"/>
  <c r="J40" i="15"/>
  <c r="G40" i="15"/>
  <c r="F40" i="15"/>
  <c r="D40" i="15"/>
  <c r="J39" i="15"/>
  <c r="G39" i="15"/>
  <c r="F39" i="15"/>
  <c r="D39" i="15"/>
  <c r="J38" i="15"/>
  <c r="G38" i="15"/>
  <c r="F38" i="15"/>
  <c r="D38" i="15"/>
  <c r="J37" i="15"/>
  <c r="G37" i="15"/>
  <c r="F37" i="15"/>
  <c r="D37" i="15"/>
  <c r="G31" i="15"/>
  <c r="K17" i="15"/>
  <c r="K20" i="15" s="1"/>
  <c r="A17" i="15"/>
  <c r="F17" i="15" s="1"/>
  <c r="S16" i="15"/>
  <c r="F16" i="15"/>
  <c r="F16" i="17" s="1"/>
  <c r="Q9" i="15"/>
  <c r="D16" i="15" l="1"/>
  <c r="D16" i="17" s="1"/>
  <c r="K21" i="15"/>
  <c r="D17" i="15"/>
  <c r="E17" i="15" s="1"/>
  <c r="J17" i="15" s="1"/>
  <c r="S17" i="15"/>
  <c r="S20" i="15" s="1"/>
  <c r="S21" i="15" s="1"/>
  <c r="E16" i="15" l="1"/>
  <c r="E16" i="17" s="1"/>
  <c r="I17" i="15"/>
  <c r="F20" i="15"/>
  <c r="F23" i="17" s="1"/>
  <c r="F21" i="15"/>
  <c r="D21" i="15" s="1"/>
  <c r="E21" i="15" s="1"/>
  <c r="J21" i="15" s="1"/>
  <c r="D20" i="15" l="1"/>
  <c r="D23" i="17" s="1"/>
  <c r="I16" i="15"/>
  <c r="J16" i="15"/>
  <c r="I21" i="15"/>
  <c r="E20" i="15" l="1"/>
  <c r="E23" i="17" s="1"/>
  <c r="I20" i="15" l="1"/>
  <c r="J20" i="15"/>
</calcChain>
</file>

<file path=xl/sharedStrings.xml><?xml version="1.0" encoding="utf-8"?>
<sst xmlns="http://schemas.openxmlformats.org/spreadsheetml/2006/main" count="365" uniqueCount="107">
  <si>
    <t xml:space="preserve"> โครงการ</t>
  </si>
  <si>
    <t xml:space="preserve"> กองวิเคราะห์วิจัยและทดสอบวัสดุ</t>
  </si>
  <si>
    <t>บฟ.มยผ. 1103.1</t>
  </si>
  <si>
    <t xml:space="preserve"> สัญญาจ้างเลขที่ </t>
  </si>
  <si>
    <t xml:space="preserve"> กรมโยธาธิการและผังเมือง</t>
  </si>
  <si>
    <t xml:space="preserve"> ทะเบียนทดสอบเลขที่   </t>
  </si>
  <si>
    <t xml:space="preserve"> แผ่นที่</t>
  </si>
  <si>
    <t xml:space="preserve"> สถานที่</t>
  </si>
  <si>
    <t xml:space="preserve"> ผลการทดสอบแรงดึง
ตะแกรงเหล็กกล้าเชื่อมติดเสริมคอนกรีต
ชนิดทำจากลวดเหล็กกล้าดึงเย็นเสริมคอนกรีต
</t>
  </si>
  <si>
    <t xml:space="preserve"> เจ้าหน้าที่ทดสอบ</t>
  </si>
  <si>
    <t xml:space="preserve"> ชนิดตัวอย่าง</t>
  </si>
  <si>
    <t xml:space="preserve"> ส่วนของโครงสร้าง</t>
  </si>
  <si>
    <t xml:space="preserve"> เจ้าหน้าที่วิเคราะห์ผล</t>
  </si>
  <si>
    <t xml:space="preserve"> ผู้ขอรับบริการ</t>
  </si>
  <si>
    <t xml:space="preserve"> เจ้าหน้าที่ตรวจสอบ</t>
  </si>
  <si>
    <t xml:space="preserve"> วันที่ทดสอบ</t>
  </si>
  <si>
    <t>ลำดับ
ที่</t>
  </si>
  <si>
    <t>เส้นผ่านศูนย์
กลางระบุ
(มม.)</t>
  </si>
  <si>
    <t>เส้นผ่านศูนย์
กลางจริง
(มม.)</t>
  </si>
  <si>
    <r>
      <t>พื้นที่หน้าตัด
(ซม.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</si>
  <si>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น้ำหนัก
(กก./ม.)</t>
  </si>
  <si>
    <t>แรงดึงพิสูจน์
ที่ 0.5 %
(กิโลนิวตัน)</t>
  </si>
  <si>
    <t>แรงดึง
(กิโลนิวตัน)</t>
  </si>
  <si>
    <r>
      <t>หน่วยแรงพิสูจน์
  ที่ 0.5 %
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</si>
  <si>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r>
      <t>ความต้าน
แรงดึง
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</si>
  <si>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เครื่องหมาย
การค้า</t>
  </si>
  <si>
    <t>หมายเหตุ</t>
  </si>
  <si>
    <t xml:space="preserve"> หมายเหตุ</t>
  </si>
  <si>
    <t xml:space="preserve"> สรุปผลการทดสอบ</t>
  </si>
  <si>
    <t xml:space="preserve">ผู้นำส่งวัสดุ </t>
  </si>
  <si>
    <t xml:space="preserve"> ผลการทดสอบแรงเฉือนของจุดเชื่อม
ตะแกรงเหล็กกล้าเชื่อมติดเสริมคอนกรีต
ชนิดทำจากลวดเหล็กกล้าดึงเย็นเสริมคอนกรีต
(Wire Mesh CDR)</t>
  </si>
  <si>
    <t>ลวดยืน</t>
  </si>
  <si>
    <t>ลวดขวาง</t>
  </si>
  <si>
    <t>แรงเฉือนของจุดเชื่อม</t>
  </si>
  <si>
    <t>แรงเฉือนของจุดเชื่อมเฉลี่ย</t>
  </si>
  <si>
    <t>(ยึดทดสอบตามแนวตั้ง)</t>
  </si>
  <si>
    <t>(วางทดสอบตามแนวนอน)</t>
  </si>
  <si>
    <t>(กิโลนิวตัน)</t>
  </si>
  <si>
    <t xml:space="preserve"> ทะเบียนทดสอบเลขที่ </t>
  </si>
  <si>
    <t>แผ่นที่</t>
  </si>
  <si>
    <t xml:space="preserve"> ผลการทดสอบการดัดโค้งเย็น
ตะแกรงเหล็กกล้าเชื่อมติดเสริมคอนกรีต
ชนิดทำจากลวดเหล็กกล้าดึงเย็นเสริมคอนกรีต
(Wire Mesh CDR)</t>
  </si>
  <si>
    <t>การดัดโค้งเย็น 180 องศา</t>
  </si>
  <si>
    <t>ผลการทดสอบ</t>
  </si>
  <si>
    <t>ภาพถ่าย</t>
  </si>
  <si>
    <t xml:space="preserve">ก่อสร้างเขื่อนป้องกันตลิ่งริมแม่น้ำเจ้าพระยา หมู่ที่ 6 </t>
  </si>
  <si>
    <t>บ้านเกาะสวรรค์ ตำบลเกาะเทโพ อำเภอเมือง จังหวัดอุทัยธานี</t>
  </si>
  <si>
    <r>
      <t xml:space="preserve"> ทะเบียนทดสอบเลขที่   </t>
    </r>
    <r>
      <rPr>
        <sz val="14"/>
        <color theme="1"/>
        <rFont val="TH SarabunPSK"/>
        <family val="2"/>
      </rPr>
      <t>กวท1-63-0008</t>
    </r>
  </si>
  <si>
    <t>1/3</t>
  </si>
  <si>
    <t>57/2561 ลงวันที่ 2 กุมภาพันธ์ 2561</t>
  </si>
  <si>
    <t xml:space="preserve"> ผลการทดสอบแรงดึง
ตะแกรงเหล็กกล้าเชื่อมติดเสริมคอนกรีต
ชนิดทำจากลวดเหล็กกล้าดึงเย็นเสริมคอนกรีต
(Wire Mesh CDR)</t>
  </si>
  <si>
    <t>นายวันชัย  สวาฤทธิ์</t>
  </si>
  <si>
    <t>ตะแกรงเหล็กกล้าเชื่อมติดเสริมคอนกรีต</t>
  </si>
  <si>
    <t>ชนิดทำจากลวดเหล็กกล้าดึงเย็นเสริมคอนกรีต (CDR)</t>
  </si>
  <si>
    <t>นายกิตติรัช  เกิดสำอางค์</t>
  </si>
  <si>
    <t xml:space="preserve">Wire Mesh ขนาด 4.0 มม. </t>
  </si>
  <si>
    <t>บริษัท ตั้งเจริญ จำกัด</t>
  </si>
  <si>
    <t>นายไกรสิทธิ์  โลมรัตน์</t>
  </si>
  <si>
    <r>
      <t>พื้นที่หน้าตัด
(ซม.</t>
    </r>
    <r>
      <rPr>
        <b/>
        <vertAlign val="superscript"/>
        <sz val="14"/>
        <color theme="1"/>
        <rFont val="TH SarabunPSK"/>
        <family val="2"/>
      </rPr>
      <t>2</t>
    </r>
    <r>
      <rPr>
        <b/>
        <sz val="14"/>
        <color theme="1"/>
        <rFont val="TH SarabunPSK"/>
        <family val="2"/>
      </rPr>
      <t>)</t>
    </r>
  </si>
  <si>
    <r>
      <t>หน่วยแรงพิสูจน์
  ที่ 0.5 %
(กก./ซม.</t>
    </r>
    <r>
      <rPr>
        <b/>
        <vertAlign val="superscript"/>
        <sz val="14"/>
        <color theme="1"/>
        <rFont val="TH SarabunPSK"/>
        <family val="2"/>
      </rPr>
      <t>2</t>
    </r>
    <r>
      <rPr>
        <b/>
        <sz val="14"/>
        <color theme="1"/>
        <rFont val="TH SarabunPSK"/>
        <family val="2"/>
      </rPr>
      <t>)</t>
    </r>
  </si>
  <si>
    <r>
      <t>ความต้าน
แรงดึง
(กก./ซม.</t>
    </r>
    <r>
      <rPr>
        <b/>
        <vertAlign val="superscript"/>
        <sz val="14"/>
        <color theme="1"/>
        <rFont val="TH SarabunPSK"/>
        <family val="2"/>
      </rPr>
      <t>2</t>
    </r>
    <r>
      <rPr>
        <b/>
        <sz val="14"/>
        <color theme="1"/>
        <rFont val="TH SarabunPSK"/>
        <family val="2"/>
      </rPr>
      <t>)</t>
    </r>
  </si>
  <si>
    <t>w</t>
  </si>
  <si>
    <t>l0</t>
  </si>
  <si>
    <t>Ø</t>
  </si>
  <si>
    <t>Fm/kn</t>
  </si>
  <si>
    <t>Fp0.5/kn</t>
  </si>
  <si>
    <r>
      <t xml:space="preserve">ลวดยืน </t>
    </r>
    <r>
      <rPr>
        <sz val="14"/>
        <rFont val="TH SarabunPSK"/>
        <family val="2"/>
      </rPr>
      <t/>
    </r>
  </si>
  <si>
    <t>CDR   Ø 4.0</t>
  </si>
  <si>
    <t>-</t>
  </si>
  <si>
    <r>
      <t xml:space="preserve">   </t>
    </r>
    <r>
      <rPr>
        <sz val="13"/>
        <color theme="1"/>
        <rFont val="TH SarabunPSK"/>
        <family val="2"/>
      </rPr>
      <t xml:space="preserve"> ผลิตภัณฑ์ของบริษัท แอล.เอ.อินดัสทรี จำกัด</t>
    </r>
  </si>
  <si>
    <t xml:space="preserve">ทดสอบตามใบนำส่งตัวอย่างวัสดุของ </t>
  </si>
  <si>
    <t>ตามตัวอย่างที่นำส่งนี้ เหล็ก มีคุณสมบัติได้ตามมาตรฐานกรมโยธาธิการและผังเมือง มยผ.1103-52 ข้อ 4.3.1 และข้อ 4.3.2</t>
  </si>
  <si>
    <t xml:space="preserve">  นายเกียรติภูมิ  แสงเงิน</t>
  </si>
  <si>
    <t>± 0.1 kg</t>
  </si>
  <si>
    <t>ขนาด</t>
  </si>
  <si>
    <t>ที่ยอมให้</t>
  </si>
  <si>
    <t>Ø min</t>
  </si>
  <si>
    <t>Ø max</t>
  </si>
  <si>
    <t>max</t>
  </si>
  <si>
    <t>CDR</t>
  </si>
  <si>
    <t>Ø 2.0</t>
  </si>
  <si>
    <t>Ø 2.3</t>
  </si>
  <si>
    <t>Ø 2.6</t>
  </si>
  <si>
    <t>Ø 3.0</t>
  </si>
  <si>
    <t>Ø 3.3</t>
  </si>
  <si>
    <t>Ø 3.6</t>
  </si>
  <si>
    <t>Ø 4.0</t>
  </si>
  <si>
    <t>Ø 4.3</t>
  </si>
  <si>
    <t>Ø 4.6</t>
  </si>
  <si>
    <t>Ø 5.0</t>
  </si>
  <si>
    <t>Ø 5.3</t>
  </si>
  <si>
    <t>Ø 5.6</t>
  </si>
  <si>
    <t>Ø 6.0</t>
  </si>
  <si>
    <t>Ø 6.5</t>
  </si>
  <si>
    <t>Ø 7.0</t>
  </si>
  <si>
    <t>Ø 7.5</t>
  </si>
  <si>
    <t>Ø 8.0</t>
  </si>
  <si>
    <t>2/3</t>
  </si>
  <si>
    <t xml:space="preserve"> </t>
  </si>
  <si>
    <t>5.5</t>
  </si>
  <si>
    <t xml:space="preserve"> ผลิตภัณฑ์ของบริษัท แอล.เอ.อินดัสทรี จำกัด</t>
  </si>
  <si>
    <t>5.6</t>
  </si>
  <si>
    <t>5.7</t>
  </si>
  <si>
    <t>5.8</t>
  </si>
  <si>
    <r>
      <t xml:space="preserve"> ทะเบียนทดสอบเลขที่   </t>
    </r>
    <r>
      <rPr>
        <sz val="14"/>
        <rFont val="TH SarabunPSK"/>
        <family val="2"/>
      </rPr>
      <t>กวท1-63-0008</t>
    </r>
  </si>
  <si>
    <t>3/3</t>
  </si>
  <si>
    <t>ไม่มีรอยแตก
ที่มองเห็นได้ด้วยตาเปล่า</t>
  </si>
  <si>
    <t xml:space="preserve">     ผลิตภัณฑ์ของบริษัท แอล.เอ.อินดัสทรี จำกัด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</si>
</sst>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0.0"/>
    <numFmt numFmtId="167" formatCode="[$-107041E]d\ mmmm\ yyyy;@"/>
    <numFmt numFmtId="168" formatCode="_-* #,##0_-;\-* #,##0_-;_-* &quot;-&quot;??_-;_-@_-"/>
    <numFmt numFmtId="169" formatCode="0.0000"/>
    <numFmt numFmtId="170" formatCode="0.0%"/>
  </numFmts>
  <fonts count="40">
    <font>
      <sz val="14"/>
      <name val="CordiaUPC"/>
    </font>
    <font>
      <b/>
      <sz val="20"/>
      <name val="TH SarabunPSK"/>
      <family val="2"/>
    </font>
    <font>
      <b/>
      <sz val="25"/>
      <name val="TH SarabunPSK"/>
      <family val="2"/>
    </font>
    <font>
      <b/>
      <sz val="16"/>
      <name val="TH SarabunPSK"/>
      <family val="2"/>
    </font>
    <font>
      <b/>
      <sz val="18"/>
      <name val="TH SarabunPSK"/>
      <family val="2"/>
    </font>
    <font>
      <b/>
      <sz val="14"/>
      <name val="TH SarabunPSK"/>
      <family val="2"/>
    </font>
    <font>
      <b/>
      <vertAlign val="superscript"/>
      <sz val="14"/>
      <name val="TH SarabunPSK"/>
      <family val="2"/>
    </font>
    <font>
      <b/>
      <sz val="15"/>
      <name val="TH SarabunPSK"/>
      <family val="2"/>
    </font>
    <font>
      <b/>
      <sz val="13"/>
      <name val="TH SarabunPSK"/>
      <family val="2"/>
    </font>
    <font>
      <sz val="14"/>
      <name val="TH SarabunPSK"/>
      <family val="2"/>
    </font>
    <font>
      <sz val="14"/>
      <name val="CordiaUPC"/>
      <family val="2"/>
      <charset val="222"/>
    </font>
    <font>
      <sz val="14"/>
      <name val="CordiaUPC"/>
      <family val="2"/>
      <charset val="222"/>
    </font>
    <font>
      <sz val="13"/>
      <name val="TH SarabunPSK"/>
      <family val="2"/>
    </font>
    <font>
      <sz val="14"/>
      <name val="CordiaUPC"/>
      <family val="2"/>
    </font>
    <font>
      <b/>
      <sz val="12"/>
      <name val="TH SarabunPSK"/>
      <family val="2"/>
    </font>
    <font>
      <sz val="10"/>
      <name val="TH SarabunPSK"/>
      <family val="2"/>
    </font>
    <font>
      <sz val="11"/>
      <name val="TH SarabunPSK"/>
      <family val="2"/>
    </font>
    <font>
      <sz val="9"/>
      <name val="TH SarabunPSK"/>
      <family val="2"/>
    </font>
    <font>
      <sz val="12"/>
      <name val="TH SarabunPSK"/>
      <family val="2"/>
    </font>
    <font>
      <sz val="14"/>
      <name val="AngsanaUPC"/>
      <family val="1"/>
    </font>
    <font>
      <sz val="13"/>
      <color rgb="FF0000FF"/>
      <name val="TH SarabunPSK"/>
      <family val="2"/>
    </font>
    <font>
      <b/>
      <sz val="14"/>
      <color rgb="FF0000FF"/>
      <name val="TH SarabunPSK"/>
      <family val="2"/>
    </font>
    <font>
      <b/>
      <sz val="13"/>
      <color rgb="FF0000FF"/>
      <name val="TH SarabunPSK"/>
      <family val="2"/>
    </font>
    <font>
      <b/>
      <sz val="14"/>
      <color theme="1"/>
      <name val="TH SarabunPSK"/>
      <family val="2"/>
    </font>
    <font>
      <sz val="14"/>
      <color theme="1"/>
      <name val="TH SarabunPSK"/>
      <family val="2"/>
    </font>
    <font>
      <b/>
      <sz val="20"/>
      <color theme="1"/>
      <name val="TH SarabunPSK"/>
      <family val="2"/>
    </font>
    <font>
      <b/>
      <sz val="18"/>
      <color theme="1"/>
      <name val="TH SarabunPSK"/>
      <family val="2"/>
    </font>
    <font>
      <b/>
      <sz val="15"/>
      <color theme="1"/>
      <name val="TH SarabunPSK"/>
      <family val="2"/>
    </font>
    <font>
      <sz val="14"/>
      <color theme="1"/>
      <name val="CordiaUPC"/>
      <family val="2"/>
    </font>
    <font>
      <b/>
      <sz val="25"/>
      <color theme="1"/>
      <name val="TH SarabunPSK"/>
      <family val="2"/>
    </font>
    <font>
      <b/>
      <sz val="16"/>
      <color theme="1"/>
      <name val="TH SarabunPSK"/>
      <family val="2"/>
    </font>
    <font>
      <sz val="14"/>
      <color theme="1"/>
      <name val="AngsanaUPC"/>
      <family val="1"/>
    </font>
    <font>
      <b/>
      <vertAlign val="superscript"/>
      <sz val="14"/>
      <color theme="1"/>
      <name val="TH SarabunPSK"/>
      <family val="2"/>
    </font>
    <font>
      <sz val="13"/>
      <color theme="1"/>
      <name val="TH SarabunPSK"/>
      <family val="2"/>
    </font>
    <font>
      <sz val="12"/>
      <color theme="1"/>
      <name val="TH SarabunPSK"/>
      <family val="2"/>
    </font>
    <font>
      <b/>
      <sz val="13"/>
      <color theme="1"/>
      <name val="TH SarabunPSK"/>
      <family val="2"/>
    </font>
    <font>
      <b/>
      <sz val="12"/>
      <color theme="1"/>
      <name val="TH SarabunPSK"/>
      <family val="2"/>
    </font>
    <font>
      <sz val="11"/>
      <color theme="1"/>
      <name val="TH SarabunPSK"/>
      <family val="2"/>
    </font>
    <font>
      <sz val="10"/>
      <color theme="1"/>
      <name val="TH SarabunPSK"/>
      <family val="2"/>
    </font>
    <font>
      <sz val="9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ouble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ouble">
        <color indexed="64"/>
      </right>
      <top/>
      <bottom style="dash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</borders>
  <cellStyleXfs count="4">
    <xf numFmtId="0" fontId="0" fillId="0" borderId="0"/>
    <xf numFmtId="0" fontId="10" fillId="0" borderId="0"/>
    <xf numFmtId="164" fontId="11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533">
    <xf numFmtId="0" fontId="0" fillId="0" borderId="0" xfId="0"/>
    <xf numFmtId="0" fontId="5" fillId="0" borderId="7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168" fontId="9" fillId="0" borderId="0" xfId="2" applyNumberFormat="1" applyFont="1" applyBorder="1" applyAlignment="1">
      <alignment horizontal="center" vertical="center"/>
    </xf>
    <xf numFmtId="0" fontId="5" fillId="0" borderId="4" xfId="1" applyFont="1" applyBorder="1" applyAlignment="1">
      <alignment vertical="center"/>
    </xf>
    <xf numFmtId="0" fontId="1" fillId="0" borderId="1" xfId="1" applyFont="1" applyBorder="1" applyAlignment="1">
      <alignment horizontal="centerContinuous" vertical="center"/>
    </xf>
    <xf numFmtId="0" fontId="5" fillId="0" borderId="0" xfId="1" applyFont="1" applyAlignment="1">
      <alignment vertical="center"/>
    </xf>
    <xf numFmtId="0" fontId="13" fillId="0" borderId="24" xfId="1" applyFont="1" applyBorder="1" applyAlignment="1">
      <alignment vertical="center"/>
    </xf>
    <xf numFmtId="0" fontId="2" fillId="0" borderId="2" xfId="1" applyFont="1" applyBorder="1" applyAlignment="1">
      <alignment horizontal="centerContinuous" vertical="center"/>
    </xf>
    <xf numFmtId="0" fontId="13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8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2" fontId="8" fillId="0" borderId="6" xfId="1" applyNumberFormat="1" applyFont="1" applyBorder="1" applyAlignment="1">
      <alignment horizontal="center" vertical="center"/>
    </xf>
    <xf numFmtId="165" fontId="8" fillId="0" borderId="6" xfId="1" applyNumberFormat="1" applyFont="1" applyBorder="1" applyAlignment="1">
      <alignment horizontal="center" vertical="center"/>
    </xf>
    <xf numFmtId="166" fontId="8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7" xfId="1" applyFont="1" applyBorder="1" applyAlignment="1">
      <alignment vertical="center"/>
    </xf>
    <xf numFmtId="166" fontId="5" fillId="0" borderId="0" xfId="1" applyNumberFormat="1" applyFont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9" fontId="5" fillId="0" borderId="0" xfId="1" applyNumberFormat="1" applyFont="1" applyAlignment="1">
      <alignment vertical="center"/>
    </xf>
    <xf numFmtId="49" fontId="12" fillId="0" borderId="0" xfId="1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2" fontId="12" fillId="0" borderId="0" xfId="1" applyNumberFormat="1" applyFont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" fontId="9" fillId="0" borderId="0" xfId="1" applyNumberFormat="1" applyFont="1" applyAlignment="1">
      <alignment horizontal="center" vertical="center"/>
    </xf>
    <xf numFmtId="166" fontId="12" fillId="0" borderId="0" xfId="1" applyNumberFormat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16" xfId="1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8" fillId="0" borderId="20" xfId="1" applyFont="1" applyBorder="1" applyAlignment="1">
      <alignment vertical="center"/>
    </xf>
    <xf numFmtId="2" fontId="8" fillId="0" borderId="0" xfId="1" applyNumberFormat="1" applyFont="1" applyAlignment="1">
      <alignment vertical="center"/>
    </xf>
    <xf numFmtId="0" fontId="5" fillId="0" borderId="4" xfId="1" applyFont="1" applyBorder="1" applyAlignment="1">
      <alignment horizontal="centerContinuous" vertical="center"/>
    </xf>
    <xf numFmtId="0" fontId="5" fillId="0" borderId="3" xfId="0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49" fontId="9" fillId="0" borderId="19" xfId="1" applyNumberFormat="1" applyFont="1" applyBorder="1" applyAlignment="1">
      <alignment horizontal="center" vertical="center"/>
    </xf>
    <xf numFmtId="169" fontId="12" fillId="0" borderId="6" xfId="1" applyNumberFormat="1" applyFont="1" applyBorder="1" applyAlignment="1">
      <alignment horizontal="center" vertical="center"/>
    </xf>
    <xf numFmtId="165" fontId="12" fillId="0" borderId="6" xfId="1" applyNumberFormat="1" applyFont="1" applyBorder="1" applyAlignment="1">
      <alignment horizontal="center" vertical="center"/>
    </xf>
    <xf numFmtId="165" fontId="12" fillId="0" borderId="25" xfId="1" applyNumberFormat="1" applyFont="1" applyBorder="1" applyAlignment="1">
      <alignment horizontal="center" vertical="center"/>
    </xf>
    <xf numFmtId="1" fontId="12" fillId="0" borderId="5" xfId="1" applyNumberFormat="1" applyFont="1" applyBorder="1" applyAlignment="1">
      <alignment horizontal="center" vertical="center"/>
    </xf>
    <xf numFmtId="49" fontId="12" fillId="0" borderId="6" xfId="1" applyNumberFormat="1" applyFont="1" applyBorder="1" applyAlignment="1">
      <alignment horizontal="center" vertical="center"/>
    </xf>
    <xf numFmtId="49" fontId="12" fillId="0" borderId="24" xfId="1" applyNumberFormat="1" applyFont="1" applyBorder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2" fillId="0" borderId="16" xfId="1" applyFont="1" applyBorder="1" applyAlignment="1">
      <alignment horizontal="center" vertical="center"/>
    </xf>
    <xf numFmtId="0" fontId="17" fillId="0" borderId="0" xfId="1" applyFont="1" applyAlignment="1">
      <alignment horizontal="left" vertical="center"/>
    </xf>
    <xf numFmtId="49" fontId="12" fillId="0" borderId="17" xfId="1" applyNumberFormat="1" applyFont="1" applyBorder="1" applyAlignment="1">
      <alignment horizontal="center" vertical="center"/>
    </xf>
    <xf numFmtId="49" fontId="12" fillId="0" borderId="2" xfId="1" applyNumberFormat="1" applyFont="1" applyBorder="1" applyAlignment="1">
      <alignment horizontal="center" vertical="center"/>
    </xf>
    <xf numFmtId="49" fontId="12" fillId="0" borderId="29" xfId="1" applyNumberFormat="1" applyFont="1" applyBorder="1" applyAlignment="1">
      <alignment horizontal="center" vertical="center"/>
    </xf>
    <xf numFmtId="2" fontId="12" fillId="0" borderId="2" xfId="1" applyNumberFormat="1" applyFont="1" applyBorder="1" applyAlignment="1">
      <alignment horizontal="center" vertical="center"/>
    </xf>
    <xf numFmtId="169" fontId="12" fillId="0" borderId="2" xfId="1" applyNumberFormat="1" applyFont="1" applyBorder="1" applyAlignment="1">
      <alignment horizontal="center" vertical="center"/>
    </xf>
    <xf numFmtId="165" fontId="12" fillId="0" borderId="2" xfId="1" applyNumberFormat="1" applyFont="1" applyBorder="1" applyAlignment="1">
      <alignment horizontal="center" vertical="center"/>
    </xf>
    <xf numFmtId="166" fontId="12" fillId="0" borderId="2" xfId="1" applyNumberFormat="1" applyFont="1" applyBorder="1" applyAlignment="1">
      <alignment horizontal="center" vertical="center"/>
    </xf>
    <xf numFmtId="1" fontId="12" fillId="0" borderId="2" xfId="1" applyNumberFormat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166" fontId="12" fillId="0" borderId="18" xfId="1" applyNumberFormat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right" vertical="center"/>
    </xf>
    <xf numFmtId="2" fontId="14" fillId="0" borderId="6" xfId="1" applyNumberFormat="1" applyFont="1" applyBorder="1" applyAlignment="1">
      <alignment vertical="center" wrapText="1"/>
    </xf>
    <xf numFmtId="2" fontId="14" fillId="0" borderId="0" xfId="1" applyNumberFormat="1" applyFont="1" applyAlignment="1">
      <alignment vertical="center" wrapText="1"/>
    </xf>
    <xf numFmtId="2" fontId="14" fillId="0" borderId="16" xfId="1" applyNumberFormat="1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169" fontId="5" fillId="0" borderId="0" xfId="1" applyNumberFormat="1" applyFont="1" applyAlignment="1">
      <alignment horizontal="center" vertical="center"/>
    </xf>
    <xf numFmtId="166" fontId="12" fillId="0" borderId="29" xfId="1" applyNumberFormat="1" applyFont="1" applyBorder="1" applyAlignment="1">
      <alignment horizontal="center" vertical="center"/>
    </xf>
    <xf numFmtId="1" fontId="12" fillId="0" borderId="29" xfId="1" applyNumberFormat="1" applyFont="1" applyBorder="1" applyAlignment="1">
      <alignment horizontal="center" vertical="center"/>
    </xf>
    <xf numFmtId="2" fontId="12" fillId="0" borderId="39" xfId="1" applyNumberFormat="1" applyFont="1" applyBorder="1" applyAlignment="1">
      <alignment horizontal="center" vertical="center"/>
    </xf>
    <xf numFmtId="169" fontId="12" fillId="0" borderId="39" xfId="1" applyNumberFormat="1" applyFont="1" applyBorder="1" applyAlignment="1">
      <alignment horizontal="center" vertical="center"/>
    </xf>
    <xf numFmtId="165" fontId="12" fillId="0" borderId="39" xfId="1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31" xfId="1" applyFont="1" applyBorder="1" applyAlignment="1">
      <alignment vertical="center" wrapText="1"/>
    </xf>
    <xf numFmtId="0" fontId="3" fillId="0" borderId="9" xfId="1" applyFont="1" applyBorder="1" applyAlignment="1">
      <alignment vertical="center" wrapText="1"/>
    </xf>
    <xf numFmtId="0" fontId="3" fillId="0" borderId="8" xfId="1" applyFont="1" applyBorder="1" applyAlignment="1">
      <alignment vertical="center" wrapText="1"/>
    </xf>
    <xf numFmtId="0" fontId="3" fillId="0" borderId="27" xfId="1" applyFont="1" applyBorder="1" applyAlignment="1">
      <alignment vertical="center" wrapText="1"/>
    </xf>
    <xf numFmtId="0" fontId="8" fillId="0" borderId="2" xfId="1" applyFont="1" applyBorder="1" applyAlignment="1">
      <alignment vertical="center" wrapText="1"/>
    </xf>
    <xf numFmtId="0" fontId="8" fillId="0" borderId="29" xfId="1" applyFont="1" applyBorder="1" applyAlignment="1">
      <alignment vertical="center" wrapText="1"/>
    </xf>
    <xf numFmtId="0" fontId="5" fillId="0" borderId="10" xfId="1" applyFont="1" applyBorder="1" applyAlignment="1">
      <alignment horizontal="center" vertical="center"/>
    </xf>
    <xf numFmtId="49" fontId="12" fillId="0" borderId="18" xfId="1" applyNumberFormat="1" applyFont="1" applyBorder="1" applyAlignment="1">
      <alignment horizontal="center" vertical="center"/>
    </xf>
    <xf numFmtId="2" fontId="12" fillId="0" borderId="29" xfId="1" applyNumberFormat="1" applyFont="1" applyBorder="1" applyAlignment="1">
      <alignment horizontal="center" vertical="center"/>
    </xf>
    <xf numFmtId="0" fontId="5" fillId="0" borderId="28" xfId="1" applyFont="1" applyBorder="1" applyAlignment="1">
      <alignment vertical="center" wrapText="1"/>
    </xf>
    <xf numFmtId="165" fontId="12" fillId="0" borderId="24" xfId="1" applyNumberFormat="1" applyFont="1" applyBorder="1" applyAlignment="1">
      <alignment horizontal="center" vertical="center"/>
    </xf>
    <xf numFmtId="165" fontId="12" fillId="0" borderId="29" xfId="1" applyNumberFormat="1" applyFont="1" applyBorder="1" applyAlignment="1">
      <alignment horizontal="center" vertical="center"/>
    </xf>
    <xf numFmtId="0" fontId="5" fillId="0" borderId="29" xfId="1" applyFont="1" applyBorder="1" applyAlignment="1">
      <alignment vertical="center" wrapText="1"/>
    </xf>
    <xf numFmtId="0" fontId="8" fillId="0" borderId="18" xfId="1" applyFont="1" applyBorder="1" applyAlignment="1">
      <alignment vertical="center" wrapText="1"/>
    </xf>
    <xf numFmtId="0" fontId="9" fillId="0" borderId="5" xfId="1" applyFont="1" applyBorder="1" applyAlignment="1">
      <alignment vertical="center"/>
    </xf>
    <xf numFmtId="1" fontId="12" fillId="0" borderId="39" xfId="1" applyNumberFormat="1" applyFont="1" applyBorder="1" applyAlignment="1">
      <alignment horizontal="center" vertical="center"/>
    </xf>
    <xf numFmtId="2" fontId="12" fillId="0" borderId="6" xfId="1" applyNumberFormat="1" applyFont="1" applyBorder="1" applyAlignment="1">
      <alignment vertical="center" wrapText="1"/>
    </xf>
    <xf numFmtId="2" fontId="12" fillId="0" borderId="0" xfId="1" applyNumberFormat="1" applyFont="1" applyAlignment="1">
      <alignment vertical="center" wrapText="1"/>
    </xf>
    <xf numFmtId="2" fontId="12" fillId="0" borderId="16" xfId="1" applyNumberFormat="1" applyFont="1" applyBorder="1" applyAlignment="1">
      <alignment vertical="center" wrapText="1"/>
    </xf>
    <xf numFmtId="1" fontId="12" fillId="0" borderId="0" xfId="1" applyNumberFormat="1" applyFont="1" applyAlignment="1">
      <alignment horizontal="center" vertical="center"/>
    </xf>
    <xf numFmtId="1" fontId="12" fillId="0" borderId="40" xfId="1" applyNumberFormat="1" applyFont="1" applyBorder="1" applyAlignment="1">
      <alignment horizontal="center" vertical="center"/>
    </xf>
    <xf numFmtId="1" fontId="12" fillId="0" borderId="18" xfId="1" applyNumberFormat="1" applyFont="1" applyBorder="1" applyAlignment="1">
      <alignment horizontal="center" vertical="center"/>
    </xf>
    <xf numFmtId="2" fontId="18" fillId="0" borderId="6" xfId="1" applyNumberFormat="1" applyFont="1" applyBorder="1" applyAlignment="1">
      <alignment vertical="center" wrapText="1"/>
    </xf>
    <xf numFmtId="2" fontId="18" fillId="0" borderId="0" xfId="1" applyNumberFormat="1" applyFont="1" applyAlignment="1">
      <alignment vertical="center" wrapText="1"/>
    </xf>
    <xf numFmtId="2" fontId="18" fillId="0" borderId="16" xfId="1" applyNumberFormat="1" applyFont="1" applyBorder="1" applyAlignment="1">
      <alignment vertical="center" wrapText="1"/>
    </xf>
    <xf numFmtId="0" fontId="5" fillId="0" borderId="6" xfId="0" applyFont="1" applyBorder="1"/>
    <xf numFmtId="0" fontId="5" fillId="0" borderId="0" xfId="0" applyFont="1"/>
    <xf numFmtId="0" fontId="5" fillId="0" borderId="9" xfId="0" applyFont="1" applyBorder="1"/>
    <xf numFmtId="0" fontId="5" fillId="0" borderId="8" xfId="0" applyFont="1" applyBorder="1"/>
    <xf numFmtId="0" fontId="5" fillId="0" borderId="3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" fontId="12" fillId="0" borderId="6" xfId="1" applyNumberFormat="1" applyFont="1" applyBorder="1" applyAlignment="1">
      <alignment horizontal="center" vertical="center"/>
    </xf>
    <xf numFmtId="166" fontId="12" fillId="0" borderId="6" xfId="1" applyNumberFormat="1" applyFont="1" applyBorder="1" applyAlignment="1">
      <alignment horizontal="center" vertical="center"/>
    </xf>
    <xf numFmtId="2" fontId="12" fillId="0" borderId="6" xfId="1" applyNumberFormat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9" fillId="0" borderId="4" xfId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0" xfId="0" applyFont="1"/>
    <xf numFmtId="0" fontId="9" fillId="0" borderId="16" xfId="0" applyFont="1" applyBorder="1"/>
    <xf numFmtId="0" fontId="9" fillId="0" borderId="0" xfId="1" applyFont="1" applyAlignment="1">
      <alignment horizontal="left" vertical="center"/>
    </xf>
    <xf numFmtId="0" fontId="9" fillId="0" borderId="0" xfId="1" applyFont="1" applyAlignment="1">
      <alignment horizontal="right" vertical="center"/>
    </xf>
    <xf numFmtId="0" fontId="9" fillId="0" borderId="8" xfId="0" applyFont="1" applyBorder="1"/>
    <xf numFmtId="0" fontId="9" fillId="0" borderId="20" xfId="0" applyFont="1" applyBorder="1"/>
    <xf numFmtId="0" fontId="12" fillId="0" borderId="5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49" fontId="12" fillId="0" borderId="6" xfId="1" applyNumberFormat="1" applyFont="1" applyBorder="1" applyAlignment="1">
      <alignment vertical="center"/>
    </xf>
    <xf numFmtId="49" fontId="12" fillId="0" borderId="24" xfId="1" applyNumberFormat="1" applyFont="1" applyBorder="1" applyAlignment="1">
      <alignment vertical="center"/>
    </xf>
    <xf numFmtId="49" fontId="12" fillId="0" borderId="0" xfId="1" applyNumberFormat="1" applyFont="1" applyAlignment="1">
      <alignment vertical="center"/>
    </xf>
    <xf numFmtId="1" fontId="12" fillId="0" borderId="38" xfId="1" applyNumberFormat="1" applyFont="1" applyBorder="1" applyAlignment="1">
      <alignment horizontal="center" vertical="center"/>
    </xf>
    <xf numFmtId="49" fontId="12" fillId="0" borderId="39" xfId="1" applyNumberFormat="1" applyFont="1" applyBorder="1" applyAlignment="1">
      <alignment horizontal="center" vertical="center"/>
    </xf>
    <xf numFmtId="49" fontId="12" fillId="0" borderId="40" xfId="1" applyNumberFormat="1" applyFont="1" applyBorder="1" applyAlignment="1">
      <alignment horizontal="center" vertical="center"/>
    </xf>
    <xf numFmtId="166" fontId="12" fillId="0" borderId="39" xfId="1" applyNumberFormat="1" applyFont="1" applyBorder="1" applyAlignment="1">
      <alignment horizontal="center" vertical="center"/>
    </xf>
    <xf numFmtId="166" fontId="12" fillId="0" borderId="40" xfId="1" applyNumberFormat="1" applyFont="1" applyBorder="1" applyAlignment="1">
      <alignment horizontal="center" vertical="center"/>
    </xf>
    <xf numFmtId="0" fontId="12" fillId="0" borderId="39" xfId="1" applyFont="1" applyBorder="1" applyAlignment="1">
      <alignment horizontal="center" vertical="center"/>
    </xf>
    <xf numFmtId="2" fontId="12" fillId="0" borderId="39" xfId="1" applyNumberFormat="1" applyFont="1" applyBorder="1" applyAlignment="1">
      <alignment vertical="center" wrapText="1"/>
    </xf>
    <xf numFmtId="2" fontId="12" fillId="0" borderId="40" xfId="1" applyNumberFormat="1" applyFont="1" applyBorder="1" applyAlignment="1">
      <alignment vertical="center" wrapText="1"/>
    </xf>
    <xf numFmtId="2" fontId="12" fillId="0" borderId="41" xfId="1" applyNumberFormat="1" applyFont="1" applyBorder="1" applyAlignment="1">
      <alignment vertical="center" wrapText="1"/>
    </xf>
    <xf numFmtId="165" fontId="5" fillId="0" borderId="0" xfId="1" applyNumberFormat="1" applyFont="1" applyAlignment="1">
      <alignment vertical="center"/>
    </xf>
    <xf numFmtId="0" fontId="9" fillId="0" borderId="8" xfId="1" applyFont="1" applyBorder="1" applyAlignment="1">
      <alignment horizontal="left" vertical="center"/>
    </xf>
    <xf numFmtId="170" fontId="5" fillId="0" borderId="0" xfId="0" applyNumberFormat="1" applyFont="1" applyAlignment="1">
      <alignment horizontal="center" vertical="center"/>
    </xf>
    <xf numFmtId="0" fontId="9" fillId="0" borderId="0" xfId="1" applyFont="1" applyAlignment="1">
      <alignment horizontal="left" vertical="center" wrapText="1"/>
    </xf>
    <xf numFmtId="0" fontId="8" fillId="0" borderId="6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5" fillId="0" borderId="24" xfId="1" applyFont="1" applyBorder="1" applyAlignment="1">
      <alignment vertical="center"/>
    </xf>
    <xf numFmtId="0" fontId="5" fillId="0" borderId="25" xfId="1" applyFont="1" applyBorder="1" applyAlignment="1">
      <alignment vertical="center"/>
    </xf>
    <xf numFmtId="0" fontId="5" fillId="0" borderId="11" xfId="1" applyFont="1" applyBorder="1" applyAlignment="1">
      <alignment horizontal="center" vertical="center"/>
    </xf>
    <xf numFmtId="0" fontId="5" fillId="0" borderId="31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8" fillId="0" borderId="6" xfId="1" applyFont="1" applyBorder="1" applyAlignment="1">
      <alignment vertical="center" wrapText="1"/>
    </xf>
    <xf numFmtId="0" fontId="8" fillId="0" borderId="0" xfId="1" applyFont="1" applyAlignment="1">
      <alignment vertical="center" wrapText="1"/>
    </xf>
    <xf numFmtId="0" fontId="5" fillId="0" borderId="24" xfId="1" applyFont="1" applyBorder="1" applyAlignment="1">
      <alignment vertical="center" wrapText="1"/>
    </xf>
    <xf numFmtId="0" fontId="8" fillId="0" borderId="24" xfId="1" applyFont="1" applyBorder="1" applyAlignment="1">
      <alignment vertical="center" wrapText="1"/>
    </xf>
    <xf numFmtId="0" fontId="8" fillId="0" borderId="11" xfId="1" applyFont="1" applyBorder="1" applyAlignment="1">
      <alignment vertical="center" wrapText="1"/>
    </xf>
    <xf numFmtId="0" fontId="8" fillId="0" borderId="31" xfId="1" applyFont="1" applyBorder="1" applyAlignment="1">
      <alignment vertical="center" wrapText="1"/>
    </xf>
    <xf numFmtId="0" fontId="12" fillId="0" borderId="25" xfId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6" xfId="0" applyFont="1" applyBorder="1" applyAlignment="1">
      <alignment vertical="center"/>
    </xf>
    <xf numFmtId="1" fontId="12" fillId="0" borderId="24" xfId="1" applyNumberFormat="1" applyFont="1" applyBorder="1" applyAlignment="1">
      <alignment horizontal="center" vertical="center"/>
    </xf>
    <xf numFmtId="166" fontId="12" fillId="0" borderId="24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49" fontId="20" fillId="0" borderId="6" xfId="1" applyNumberFormat="1" applyFont="1" applyBorder="1" applyAlignment="1">
      <alignment horizontal="center" vertical="center"/>
    </xf>
    <xf numFmtId="49" fontId="20" fillId="0" borderId="24" xfId="1" applyNumberFormat="1" applyFont="1" applyBorder="1" applyAlignment="1">
      <alignment horizontal="center" vertical="center"/>
    </xf>
    <xf numFmtId="2" fontId="21" fillId="0" borderId="0" xfId="1" applyNumberFormat="1" applyFont="1" applyAlignment="1">
      <alignment horizontal="center" vertical="center"/>
    </xf>
    <xf numFmtId="1" fontId="21" fillId="0" borderId="0" xfId="1" applyNumberFormat="1" applyFont="1" applyAlignment="1">
      <alignment horizontal="center" vertical="center"/>
    </xf>
    <xf numFmtId="166" fontId="22" fillId="0" borderId="0" xfId="1" applyNumberFormat="1" applyFont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3" fillId="0" borderId="0" xfId="0" applyFont="1"/>
    <xf numFmtId="0" fontId="13" fillId="0" borderId="16" xfId="0" applyFont="1" applyBorder="1"/>
    <xf numFmtId="0" fontId="13" fillId="0" borderId="6" xfId="0" applyFont="1" applyBorder="1"/>
    <xf numFmtId="0" fontId="12" fillId="0" borderId="6" xfId="1" applyFont="1" applyBorder="1" applyAlignment="1">
      <alignment vertical="center"/>
    </xf>
    <xf numFmtId="0" fontId="22" fillId="0" borderId="0" xfId="1" applyFont="1" applyAlignment="1">
      <alignment vertical="center"/>
    </xf>
    <xf numFmtId="169" fontId="20" fillId="0" borderId="6" xfId="1" applyNumberFormat="1" applyFont="1" applyBorder="1" applyAlignment="1">
      <alignment horizontal="center" vertical="center"/>
    </xf>
    <xf numFmtId="165" fontId="20" fillId="0" borderId="24" xfId="1" applyNumberFormat="1" applyFont="1" applyBorder="1" applyAlignment="1">
      <alignment horizontal="center" vertical="center"/>
    </xf>
    <xf numFmtId="49" fontId="20" fillId="0" borderId="6" xfId="1" applyNumberFormat="1" applyFont="1" applyBorder="1" applyAlignment="1">
      <alignment vertical="center"/>
    </xf>
    <xf numFmtId="49" fontId="20" fillId="0" borderId="0" xfId="1" applyNumberFormat="1" applyFont="1" applyAlignment="1">
      <alignment vertical="center"/>
    </xf>
    <xf numFmtId="49" fontId="20" fillId="0" borderId="24" xfId="1" applyNumberFormat="1" applyFont="1" applyBorder="1" applyAlignment="1">
      <alignment vertical="center"/>
    </xf>
    <xf numFmtId="2" fontId="20" fillId="0" borderId="6" xfId="1" applyNumberFormat="1" applyFont="1" applyBorder="1" applyAlignment="1">
      <alignment vertical="center"/>
    </xf>
    <xf numFmtId="2" fontId="20" fillId="0" borderId="24" xfId="1" applyNumberFormat="1" applyFont="1" applyBorder="1" applyAlignment="1">
      <alignment vertical="center"/>
    </xf>
    <xf numFmtId="166" fontId="12" fillId="0" borderId="6" xfId="1" applyNumberFormat="1" applyFont="1" applyBorder="1" applyAlignment="1">
      <alignment vertical="center"/>
    </xf>
    <xf numFmtId="0" fontId="0" fillId="0" borderId="24" xfId="0" applyBorder="1"/>
    <xf numFmtId="0" fontId="0" fillId="0" borderId="6" xfId="0" applyBorder="1"/>
    <xf numFmtId="166" fontId="12" fillId="0" borderId="24" xfId="1" applyNumberFormat="1" applyFont="1" applyBorder="1" applyAlignment="1">
      <alignment vertical="center"/>
    </xf>
    <xf numFmtId="1" fontId="12" fillId="0" borderId="6" xfId="1" applyNumberFormat="1" applyFont="1" applyBorder="1" applyAlignment="1">
      <alignment vertical="center"/>
    </xf>
    <xf numFmtId="0" fontId="13" fillId="0" borderId="24" xfId="0" applyFont="1" applyBorder="1"/>
    <xf numFmtId="1" fontId="12" fillId="0" borderId="24" xfId="1" applyNumberFormat="1" applyFont="1" applyBorder="1" applyAlignment="1">
      <alignment vertical="center"/>
    </xf>
    <xf numFmtId="0" fontId="9" fillId="0" borderId="0" xfId="1" applyFont="1" applyAlignment="1">
      <alignment vertical="center" wrapText="1"/>
    </xf>
    <xf numFmtId="49" fontId="12" fillId="0" borderId="6" xfId="1" applyNumberFormat="1" applyFont="1" applyBorder="1" applyAlignment="1">
      <alignment vertical="center" wrapText="1"/>
    </xf>
    <xf numFmtId="49" fontId="12" fillId="0" borderId="24" xfId="1" applyNumberFormat="1" applyFont="1" applyBorder="1" applyAlignment="1">
      <alignment vertical="center" wrapText="1"/>
    </xf>
    <xf numFmtId="0" fontId="23" fillId="0" borderId="3" xfId="0" applyFont="1" applyBorder="1" applyAlignment="1">
      <alignment vertical="center"/>
    </xf>
    <xf numFmtId="0" fontId="24" fillId="0" borderId="4" xfId="0" applyFont="1" applyBorder="1" applyAlignment="1">
      <alignment horizontal="left" vertical="center"/>
    </xf>
    <xf numFmtId="0" fontId="24" fillId="0" borderId="4" xfId="1" applyFont="1" applyBorder="1" applyAlignment="1">
      <alignment vertical="center"/>
    </xf>
    <xf numFmtId="0" fontId="23" fillId="0" borderId="4" xfId="1" applyFont="1" applyBorder="1" applyAlignment="1">
      <alignment horizontal="centerContinuous" vertical="center"/>
    </xf>
    <xf numFmtId="0" fontId="25" fillId="0" borderId="1" xfId="1" applyFont="1" applyBorder="1" applyAlignment="1">
      <alignment horizontal="centerContinuous" vertical="center"/>
    </xf>
    <xf numFmtId="0" fontId="23" fillId="0" borderId="0" xfId="1" applyFont="1" applyAlignment="1">
      <alignment horizontal="center" vertical="center"/>
    </xf>
    <xf numFmtId="0" fontId="23" fillId="0" borderId="0" xfId="1" applyFont="1" applyAlignment="1">
      <alignment vertical="center"/>
    </xf>
    <xf numFmtId="0" fontId="24" fillId="0" borderId="5" xfId="1" applyFont="1" applyBorder="1" applyAlignment="1">
      <alignment vertical="center"/>
    </xf>
    <xf numFmtId="0" fontId="24" fillId="0" borderId="0" xfId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8" fillId="0" borderId="0" xfId="1" applyFont="1" applyAlignment="1">
      <alignment vertical="center"/>
    </xf>
    <xf numFmtId="0" fontId="28" fillId="0" borderId="24" xfId="1" applyFont="1" applyBorder="1" applyAlignment="1">
      <alignment vertical="center"/>
    </xf>
    <xf numFmtId="0" fontId="29" fillId="0" borderId="2" xfId="1" applyFont="1" applyBorder="1" applyAlignment="1">
      <alignment horizontal="centerContinuous" vertical="center"/>
    </xf>
    <xf numFmtId="0" fontId="23" fillId="0" borderId="2" xfId="1" applyFont="1" applyBorder="1" applyAlignment="1">
      <alignment horizontal="left" vertical="center"/>
    </xf>
    <xf numFmtId="49" fontId="24" fillId="0" borderId="19" xfId="1" applyNumberFormat="1" applyFont="1" applyBorder="1" applyAlignment="1">
      <alignment horizontal="center" vertical="center"/>
    </xf>
    <xf numFmtId="0" fontId="23" fillId="0" borderId="5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30" fillId="0" borderId="11" xfId="1" applyFont="1" applyBorder="1" applyAlignment="1">
      <alignment vertical="center" wrapText="1"/>
    </xf>
    <xf numFmtId="0" fontId="30" fillId="0" borderId="12" xfId="1" applyFont="1" applyBorder="1" applyAlignment="1">
      <alignment vertical="center" wrapText="1"/>
    </xf>
    <xf numFmtId="0" fontId="30" fillId="0" borderId="31" xfId="1" applyFont="1" applyBorder="1" applyAlignment="1">
      <alignment vertical="center" wrapText="1"/>
    </xf>
    <xf numFmtId="0" fontId="23" fillId="0" borderId="11" xfId="0" applyFont="1" applyBorder="1" applyAlignment="1">
      <alignment vertical="center"/>
    </xf>
    <xf numFmtId="0" fontId="23" fillId="0" borderId="12" xfId="0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30" fillId="0" borderId="0" xfId="1" applyFont="1" applyAlignment="1">
      <alignment vertical="center"/>
    </xf>
    <xf numFmtId="0" fontId="23" fillId="0" borderId="6" xfId="0" applyFont="1" applyBorder="1"/>
    <xf numFmtId="0" fontId="23" fillId="0" borderId="0" xfId="0" applyFont="1"/>
    <xf numFmtId="0" fontId="24" fillId="0" borderId="0" xfId="0" applyFont="1"/>
    <xf numFmtId="0" fontId="24" fillId="0" borderId="16" xfId="0" applyFont="1" applyBorder="1"/>
    <xf numFmtId="0" fontId="24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 wrapText="1"/>
    </xf>
    <xf numFmtId="0" fontId="31" fillId="0" borderId="0" xfId="1" applyFont="1" applyAlignment="1">
      <alignment vertical="center"/>
    </xf>
    <xf numFmtId="0" fontId="24" fillId="0" borderId="0" xfId="1" applyFont="1" applyAlignment="1">
      <alignment horizontal="right" vertical="center"/>
    </xf>
    <xf numFmtId="0" fontId="23" fillId="0" borderId="7" xfId="0" applyFont="1" applyBorder="1" applyAlignment="1">
      <alignment vertical="center"/>
    </xf>
    <xf numFmtId="0" fontId="30" fillId="0" borderId="8" xfId="1" applyFont="1" applyBorder="1" applyAlignment="1">
      <alignment vertical="center"/>
    </xf>
    <xf numFmtId="0" fontId="23" fillId="0" borderId="8" xfId="1" applyFont="1" applyBorder="1" applyAlignment="1">
      <alignment vertical="center"/>
    </xf>
    <xf numFmtId="0" fontId="30" fillId="0" borderId="9" xfId="1" applyFont="1" applyBorder="1" applyAlignment="1">
      <alignment vertical="center" wrapText="1"/>
    </xf>
    <xf numFmtId="0" fontId="30" fillId="0" borderId="8" xfId="1" applyFont="1" applyBorder="1" applyAlignment="1">
      <alignment vertical="center" wrapText="1"/>
    </xf>
    <xf numFmtId="0" fontId="30" fillId="0" borderId="27" xfId="1" applyFont="1" applyBorder="1" applyAlignment="1">
      <alignment vertical="center" wrapText="1"/>
    </xf>
    <xf numFmtId="0" fontId="23" fillId="0" borderId="9" xfId="0" applyFont="1" applyBorder="1"/>
    <xf numFmtId="0" fontId="23" fillId="0" borderId="8" xfId="0" applyFont="1" applyBorder="1"/>
    <xf numFmtId="0" fontId="24" fillId="0" borderId="8" xfId="0" applyFont="1" applyBorder="1"/>
    <xf numFmtId="0" fontId="24" fillId="0" borderId="20" xfId="0" applyFont="1" applyBorder="1"/>
    <xf numFmtId="0" fontId="23" fillId="0" borderId="0" xfId="0" applyFont="1" applyAlignment="1">
      <alignment horizontal="center" vertical="center"/>
    </xf>
    <xf numFmtId="0" fontId="23" fillId="0" borderId="10" xfId="1" applyFont="1" applyBorder="1" applyAlignment="1">
      <alignment horizontal="center" vertical="center"/>
    </xf>
    <xf numFmtId="0" fontId="23" fillId="0" borderId="11" xfId="1" applyFont="1" applyBorder="1" applyAlignment="1">
      <alignment horizontal="center" vertical="center"/>
    </xf>
    <xf numFmtId="0" fontId="23" fillId="0" borderId="31" xfId="1" applyFont="1" applyBorder="1" applyAlignment="1">
      <alignment horizontal="center" vertical="center"/>
    </xf>
    <xf numFmtId="0" fontId="23" fillId="0" borderId="32" xfId="1" applyFont="1" applyBorder="1" applyAlignment="1">
      <alignment horizontal="center" vertical="center"/>
    </xf>
    <xf numFmtId="0" fontId="23" fillId="0" borderId="32" xfId="1" applyFont="1" applyBorder="1" applyAlignment="1">
      <alignment horizontal="center" vertical="center" wrapText="1"/>
    </xf>
    <xf numFmtId="0" fontId="23" fillId="0" borderId="31" xfId="1" applyFont="1" applyBorder="1" applyAlignment="1">
      <alignment horizontal="center" vertical="center" wrapText="1"/>
    </xf>
    <xf numFmtId="0" fontId="23" fillId="0" borderId="12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23" fillId="0" borderId="6" xfId="1" applyFont="1" applyBorder="1" applyAlignment="1">
      <alignment vertical="center"/>
    </xf>
    <xf numFmtId="0" fontId="23" fillId="0" borderId="24" xfId="1" applyFont="1" applyBorder="1" applyAlignment="1">
      <alignment vertical="center"/>
    </xf>
    <xf numFmtId="0" fontId="23" fillId="0" borderId="25" xfId="1" applyFont="1" applyBorder="1" applyAlignment="1">
      <alignment vertical="center"/>
    </xf>
    <xf numFmtId="2" fontId="33" fillId="0" borderId="6" xfId="1" applyNumberFormat="1" applyFont="1" applyBorder="1" applyAlignment="1">
      <alignment vertical="center" wrapText="1"/>
    </xf>
    <xf numFmtId="2" fontId="33" fillId="0" borderId="0" xfId="1" applyNumberFormat="1" applyFont="1" applyAlignment="1">
      <alignment vertical="center" wrapText="1"/>
    </xf>
    <xf numFmtId="2" fontId="33" fillId="0" borderId="16" xfId="1" applyNumberFormat="1" applyFont="1" applyBorder="1" applyAlignment="1">
      <alignment vertical="center" wrapText="1"/>
    </xf>
    <xf numFmtId="0" fontId="33" fillId="0" borderId="5" xfId="1" applyFont="1" applyBorder="1" applyAlignment="1">
      <alignment horizontal="center" vertical="center"/>
    </xf>
    <xf numFmtId="2" fontId="33" fillId="0" borderId="6" xfId="1" applyNumberFormat="1" applyFont="1" applyBorder="1" applyAlignment="1">
      <alignment horizontal="center" vertical="center"/>
    </xf>
    <xf numFmtId="169" fontId="33" fillId="0" borderId="6" xfId="1" applyNumberFormat="1" applyFont="1" applyBorder="1" applyAlignment="1">
      <alignment horizontal="center" vertical="center"/>
    </xf>
    <xf numFmtId="165" fontId="33" fillId="0" borderId="6" xfId="1" applyNumberFormat="1" applyFont="1" applyBorder="1" applyAlignment="1">
      <alignment horizontal="center" vertical="center"/>
    </xf>
    <xf numFmtId="166" fontId="33" fillId="0" borderId="6" xfId="1" applyNumberFormat="1" applyFont="1" applyBorder="1" applyAlignment="1">
      <alignment horizontal="center" vertical="center"/>
    </xf>
    <xf numFmtId="1" fontId="33" fillId="0" borderId="6" xfId="1" applyNumberFormat="1" applyFont="1" applyBorder="1" applyAlignment="1">
      <alignment horizontal="center" vertical="center"/>
    </xf>
    <xf numFmtId="0" fontId="33" fillId="0" borderId="6" xfId="1" applyFont="1" applyBorder="1" applyAlignment="1">
      <alignment horizontal="center" vertical="center"/>
    </xf>
    <xf numFmtId="2" fontId="35" fillId="0" borderId="6" xfId="1" applyNumberFormat="1" applyFont="1" applyBorder="1" applyAlignment="1">
      <alignment horizontal="center" vertical="center"/>
    </xf>
    <xf numFmtId="2" fontId="23" fillId="0" borderId="0" xfId="1" applyNumberFormat="1" applyFont="1" applyAlignment="1">
      <alignment horizontal="center" vertical="center"/>
    </xf>
    <xf numFmtId="1" fontId="23" fillId="0" borderId="0" xfId="1" applyNumberFormat="1" applyFont="1" applyAlignment="1">
      <alignment horizontal="center" vertical="center"/>
    </xf>
    <xf numFmtId="49" fontId="23" fillId="0" borderId="0" xfId="1" applyNumberFormat="1" applyFont="1" applyAlignment="1">
      <alignment vertical="center"/>
    </xf>
    <xf numFmtId="166" fontId="35" fillId="0" borderId="0" xfId="1" applyNumberFormat="1" applyFont="1" applyAlignment="1">
      <alignment horizontal="center" vertical="center"/>
    </xf>
    <xf numFmtId="1" fontId="33" fillId="0" borderId="5" xfId="1" applyNumberFormat="1" applyFont="1" applyBorder="1" applyAlignment="1">
      <alignment horizontal="center" vertical="center"/>
    </xf>
    <xf numFmtId="165" fontId="33" fillId="0" borderId="25" xfId="1" applyNumberFormat="1" applyFont="1" applyBorder="1" applyAlignment="1">
      <alignment horizontal="center" vertical="center"/>
    </xf>
    <xf numFmtId="49" fontId="33" fillId="0" borderId="6" xfId="1" applyNumberFormat="1" applyFont="1" applyBorder="1" applyAlignment="1">
      <alignment horizontal="center" vertical="center"/>
    </xf>
    <xf numFmtId="49" fontId="33" fillId="0" borderId="24" xfId="1" applyNumberFormat="1" applyFont="1" applyBorder="1" applyAlignment="1">
      <alignment horizontal="center" vertical="center"/>
    </xf>
    <xf numFmtId="0" fontId="23" fillId="0" borderId="34" xfId="1" applyFont="1" applyBorder="1" applyAlignment="1">
      <alignment horizontal="center" vertical="center"/>
    </xf>
    <xf numFmtId="2" fontId="33" fillId="0" borderId="42" xfId="1" applyNumberFormat="1" applyFont="1" applyBorder="1" applyAlignment="1">
      <alignment vertical="center" wrapText="1"/>
    </xf>
    <xf numFmtId="2" fontId="33" fillId="0" borderId="43" xfId="1" applyNumberFormat="1" applyFont="1" applyBorder="1" applyAlignment="1">
      <alignment vertical="center" wrapText="1"/>
    </xf>
    <xf numFmtId="2" fontId="33" fillId="0" borderId="44" xfId="1" applyNumberFormat="1" applyFont="1" applyBorder="1" applyAlignment="1">
      <alignment vertical="center" wrapText="1"/>
    </xf>
    <xf numFmtId="165" fontId="23" fillId="0" borderId="0" xfId="1" applyNumberFormat="1" applyFont="1" applyAlignment="1">
      <alignment horizontal="center" vertical="center"/>
    </xf>
    <xf numFmtId="169" fontId="23" fillId="0" borderId="0" xfId="1" applyNumberFormat="1" applyFont="1" applyAlignment="1">
      <alignment horizontal="center" vertical="center"/>
    </xf>
    <xf numFmtId="2" fontId="24" fillId="0" borderId="0" xfId="1" applyNumberFormat="1" applyFont="1" applyAlignment="1">
      <alignment horizontal="center" vertical="center"/>
    </xf>
    <xf numFmtId="1" fontId="33" fillId="0" borderId="38" xfId="1" applyNumberFormat="1" applyFont="1" applyBorder="1" applyAlignment="1">
      <alignment horizontal="center" vertical="center"/>
    </xf>
    <xf numFmtId="49" fontId="33" fillId="0" borderId="39" xfId="1" applyNumberFormat="1" applyFont="1" applyBorder="1" applyAlignment="1">
      <alignment horizontal="center" vertical="center"/>
    </xf>
    <xf numFmtId="49" fontId="33" fillId="0" borderId="40" xfId="1" applyNumberFormat="1" applyFont="1" applyBorder="1" applyAlignment="1">
      <alignment horizontal="center" vertical="center"/>
    </xf>
    <xf numFmtId="2" fontId="33" fillId="0" borderId="39" xfId="1" applyNumberFormat="1" applyFont="1" applyBorder="1" applyAlignment="1">
      <alignment horizontal="center" vertical="center"/>
    </xf>
    <xf numFmtId="169" fontId="33" fillId="0" borderId="39" xfId="1" applyNumberFormat="1" applyFont="1" applyBorder="1" applyAlignment="1">
      <alignment horizontal="center" vertical="center"/>
    </xf>
    <xf numFmtId="165" fontId="33" fillId="0" borderId="39" xfId="1" applyNumberFormat="1" applyFont="1" applyBorder="1" applyAlignment="1">
      <alignment horizontal="center" vertical="center"/>
    </xf>
    <xf numFmtId="166" fontId="33" fillId="0" borderId="39" xfId="1" applyNumberFormat="1" applyFont="1" applyBorder="1" applyAlignment="1">
      <alignment horizontal="center" vertical="center"/>
    </xf>
    <xf numFmtId="1" fontId="33" fillId="0" borderId="39" xfId="1" applyNumberFormat="1" applyFont="1" applyBorder="1" applyAlignment="1">
      <alignment horizontal="center" vertical="center"/>
    </xf>
    <xf numFmtId="0" fontId="33" fillId="0" borderId="39" xfId="1" applyFont="1" applyBorder="1" applyAlignment="1">
      <alignment horizontal="center" vertical="center"/>
    </xf>
    <xf numFmtId="2" fontId="33" fillId="0" borderId="39" xfId="1" applyNumberFormat="1" applyFont="1" applyBorder="1" applyAlignment="1">
      <alignment vertical="center" wrapText="1"/>
    </xf>
    <xf numFmtId="2" fontId="33" fillId="0" borderId="40" xfId="1" applyNumberFormat="1" applyFont="1" applyBorder="1" applyAlignment="1">
      <alignment vertical="center" wrapText="1"/>
    </xf>
    <xf numFmtId="2" fontId="33" fillId="0" borderId="41" xfId="1" applyNumberFormat="1" applyFont="1" applyBorder="1" applyAlignment="1">
      <alignment vertical="center" wrapText="1"/>
    </xf>
    <xf numFmtId="1" fontId="24" fillId="0" borderId="0" xfId="1" applyNumberFormat="1" applyFont="1" applyAlignment="1">
      <alignment horizontal="center" vertical="center"/>
    </xf>
    <xf numFmtId="0" fontId="35" fillId="0" borderId="6" xfId="1" applyFont="1" applyBorder="1" applyAlignment="1">
      <alignment horizontal="center" vertical="center"/>
    </xf>
    <xf numFmtId="2" fontId="36" fillId="0" borderId="6" xfId="1" applyNumberFormat="1" applyFont="1" applyBorder="1" applyAlignment="1">
      <alignment vertical="center" wrapText="1"/>
    </xf>
    <xf numFmtId="2" fontId="36" fillId="0" borderId="0" xfId="1" applyNumberFormat="1" applyFont="1" applyAlignment="1">
      <alignment vertical="center" wrapText="1"/>
    </xf>
    <xf numFmtId="2" fontId="36" fillId="0" borderId="16" xfId="1" applyNumberFormat="1" applyFont="1" applyBorder="1" applyAlignment="1">
      <alignment vertical="center" wrapText="1"/>
    </xf>
    <xf numFmtId="165" fontId="35" fillId="0" borderId="6" xfId="1" applyNumberFormat="1" applyFont="1" applyBorder="1" applyAlignment="1">
      <alignment horizontal="center" vertical="center"/>
    </xf>
    <xf numFmtId="165" fontId="23" fillId="0" borderId="0" xfId="1" applyNumberFormat="1" applyFont="1" applyAlignment="1">
      <alignment vertical="center"/>
    </xf>
    <xf numFmtId="2" fontId="23" fillId="0" borderId="0" xfId="1" applyNumberFormat="1" applyFont="1" applyAlignment="1">
      <alignment vertical="center"/>
    </xf>
    <xf numFmtId="0" fontId="37" fillId="0" borderId="6" xfId="0" applyFont="1" applyBorder="1" applyAlignment="1">
      <alignment horizontal="center" vertical="center"/>
    </xf>
    <xf numFmtId="0" fontId="38" fillId="0" borderId="0" xfId="1" applyFont="1" applyAlignment="1">
      <alignment horizontal="left" vertical="center"/>
    </xf>
    <xf numFmtId="166" fontId="33" fillId="0" borderId="0" xfId="1" applyNumberFormat="1" applyFont="1" applyAlignment="1">
      <alignment horizontal="center" vertical="center"/>
    </xf>
    <xf numFmtId="0" fontId="33" fillId="0" borderId="16" xfId="1" applyFont="1" applyBorder="1" applyAlignment="1">
      <alignment horizontal="center" vertical="center"/>
    </xf>
    <xf numFmtId="49" fontId="33" fillId="0" borderId="17" xfId="1" applyNumberFormat="1" applyFont="1" applyBorder="1" applyAlignment="1">
      <alignment horizontal="center" vertical="center"/>
    </xf>
    <xf numFmtId="49" fontId="33" fillId="0" borderId="2" xfId="1" applyNumberFormat="1" applyFont="1" applyBorder="1" applyAlignment="1">
      <alignment horizontal="center" vertical="center"/>
    </xf>
    <xf numFmtId="49" fontId="33" fillId="0" borderId="29" xfId="1" applyNumberFormat="1" applyFont="1" applyBorder="1" applyAlignment="1">
      <alignment horizontal="center" vertical="center"/>
    </xf>
    <xf numFmtId="2" fontId="33" fillId="0" borderId="2" xfId="1" applyNumberFormat="1" applyFont="1" applyBorder="1" applyAlignment="1">
      <alignment horizontal="center" vertical="center"/>
    </xf>
    <xf numFmtId="169" fontId="33" fillId="0" borderId="2" xfId="1" applyNumberFormat="1" applyFont="1" applyBorder="1" applyAlignment="1">
      <alignment horizontal="center" vertical="center"/>
    </xf>
    <xf numFmtId="165" fontId="33" fillId="0" borderId="2" xfId="1" applyNumberFormat="1" applyFont="1" applyBorder="1" applyAlignment="1">
      <alignment horizontal="center" vertical="center"/>
    </xf>
    <xf numFmtId="166" fontId="33" fillId="0" borderId="2" xfId="1" applyNumberFormat="1" applyFont="1" applyBorder="1" applyAlignment="1">
      <alignment horizontal="center" vertical="center"/>
    </xf>
    <xf numFmtId="1" fontId="33" fillId="0" borderId="2" xfId="1" applyNumberFormat="1" applyFont="1" applyBorder="1" applyAlignment="1">
      <alignment horizontal="center" vertical="center"/>
    </xf>
    <xf numFmtId="0" fontId="33" fillId="0" borderId="2" xfId="1" applyFont="1" applyBorder="1" applyAlignment="1">
      <alignment horizontal="center" vertical="center"/>
    </xf>
    <xf numFmtId="0" fontId="33" fillId="0" borderId="18" xfId="1" applyFont="1" applyBorder="1" applyAlignment="1">
      <alignment horizontal="center" vertical="center"/>
    </xf>
    <xf numFmtId="166" fontId="33" fillId="0" borderId="18" xfId="1" applyNumberFormat="1" applyFont="1" applyBorder="1" applyAlignment="1">
      <alignment horizontal="center" vertical="center"/>
    </xf>
    <xf numFmtId="0" fontId="33" fillId="0" borderId="19" xfId="1" applyFont="1" applyBorder="1" applyAlignment="1">
      <alignment horizontal="center" vertical="center"/>
    </xf>
    <xf numFmtId="0" fontId="23" fillId="0" borderId="5" xfId="1" applyFont="1" applyBorder="1" applyAlignment="1">
      <alignment horizontal="left" vertical="center"/>
    </xf>
    <xf numFmtId="0" fontId="35" fillId="0" borderId="0" xfId="1" applyFont="1" applyAlignment="1">
      <alignment vertical="center"/>
    </xf>
    <xf numFmtId="0" fontId="35" fillId="0" borderId="16" xfId="1" applyFont="1" applyBorder="1" applyAlignment="1">
      <alignment vertical="center"/>
    </xf>
    <xf numFmtId="2" fontId="35" fillId="0" borderId="0" xfId="1" applyNumberFormat="1" applyFont="1" applyAlignment="1">
      <alignment vertical="center"/>
    </xf>
    <xf numFmtId="0" fontId="23" fillId="0" borderId="7" xfId="1" applyFont="1" applyBorder="1" applyAlignment="1">
      <alignment vertical="center"/>
    </xf>
    <xf numFmtId="0" fontId="35" fillId="0" borderId="8" xfId="1" applyFont="1" applyBorder="1" applyAlignment="1">
      <alignment vertical="center"/>
    </xf>
    <xf numFmtId="0" fontId="23" fillId="0" borderId="8" xfId="1" applyFont="1" applyBorder="1" applyAlignment="1">
      <alignment horizontal="right" vertical="center"/>
    </xf>
    <xf numFmtId="0" fontId="24" fillId="0" borderId="8" xfId="1" applyFont="1" applyBorder="1" applyAlignment="1">
      <alignment horizontal="left" vertical="center"/>
    </xf>
    <xf numFmtId="0" fontId="35" fillId="0" borderId="20" xfId="1" applyFont="1" applyBorder="1" applyAlignment="1">
      <alignment vertical="center"/>
    </xf>
    <xf numFmtId="0" fontId="23" fillId="0" borderId="4" xfId="1" applyFont="1" applyBorder="1" applyAlignment="1">
      <alignment vertical="center"/>
    </xf>
    <xf numFmtId="2" fontId="35" fillId="0" borderId="0" xfId="1" applyNumberFormat="1" applyFont="1" applyAlignment="1">
      <alignment horizontal="center" vertical="center"/>
    </xf>
    <xf numFmtId="165" fontId="35" fillId="0" borderId="0" xfId="1" applyNumberFormat="1" applyFont="1" applyAlignment="1">
      <alignment horizontal="center" vertical="center"/>
    </xf>
    <xf numFmtId="1" fontId="35" fillId="0" borderId="0" xfId="1" applyNumberFormat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166" fontId="23" fillId="0" borderId="0" xfId="1" applyNumberFormat="1" applyFont="1" applyAlignment="1">
      <alignment horizontal="center" vertical="center"/>
    </xf>
    <xf numFmtId="170" fontId="23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33" fillId="0" borderId="0" xfId="1" applyNumberFormat="1" applyFont="1" applyAlignment="1">
      <alignment horizontal="center" vertical="center"/>
    </xf>
    <xf numFmtId="168" fontId="24" fillId="0" borderId="0" xfId="2" applyNumberFormat="1" applyFont="1" applyBorder="1" applyAlignment="1">
      <alignment horizontal="center" vertical="center"/>
    </xf>
    <xf numFmtId="166" fontId="33" fillId="0" borderId="0" xfId="0" applyNumberFormat="1" applyFont="1" applyAlignment="1">
      <alignment horizontal="center" vertical="center"/>
    </xf>
    <xf numFmtId="2" fontId="33" fillId="0" borderId="0" xfId="1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3" fillId="0" borderId="28" xfId="1" applyFont="1" applyBorder="1" applyAlignment="1">
      <alignment vertical="center" wrapText="1"/>
    </xf>
    <xf numFmtId="0" fontId="35" fillId="0" borderId="2" xfId="1" applyFont="1" applyBorder="1" applyAlignment="1">
      <alignment vertical="center" wrapText="1"/>
    </xf>
    <xf numFmtId="0" fontId="35" fillId="0" borderId="18" xfId="1" applyFont="1" applyBorder="1" applyAlignment="1">
      <alignment vertical="center" wrapText="1"/>
    </xf>
    <xf numFmtId="0" fontId="23" fillId="0" borderId="29" xfId="1" applyFont="1" applyBorder="1" applyAlignment="1">
      <alignment vertical="center" wrapText="1"/>
    </xf>
    <xf numFmtId="0" fontId="35" fillId="0" borderId="29" xfId="1" applyFont="1" applyBorder="1" applyAlignment="1">
      <alignment vertical="center" wrapText="1"/>
    </xf>
    <xf numFmtId="0" fontId="23" fillId="0" borderId="5" xfId="1" applyFont="1" applyBorder="1" applyAlignment="1">
      <alignment horizontal="center" vertical="center" wrapText="1"/>
    </xf>
    <xf numFmtId="0" fontId="35" fillId="0" borderId="6" xfId="1" applyFont="1" applyBorder="1" applyAlignment="1">
      <alignment vertical="center" wrapText="1"/>
    </xf>
    <xf numFmtId="0" fontId="35" fillId="0" borderId="0" xfId="1" applyFont="1" applyAlignment="1">
      <alignment vertical="center" wrapText="1"/>
    </xf>
    <xf numFmtId="0" fontId="23" fillId="0" borderId="24" xfId="1" applyFont="1" applyBorder="1" applyAlignment="1">
      <alignment vertical="center" wrapText="1"/>
    </xf>
    <xf numFmtId="0" fontId="35" fillId="0" borderId="24" xfId="1" applyFont="1" applyBorder="1" applyAlignment="1">
      <alignment vertical="center" wrapText="1"/>
    </xf>
    <xf numFmtId="0" fontId="35" fillId="0" borderId="11" xfId="1" applyFont="1" applyBorder="1" applyAlignment="1">
      <alignment vertical="center" wrapText="1"/>
    </xf>
    <xf numFmtId="0" fontId="35" fillId="0" borderId="31" xfId="1" applyFont="1" applyBorder="1" applyAlignment="1">
      <alignment vertical="center" wrapText="1"/>
    </xf>
    <xf numFmtId="0" fontId="33" fillId="0" borderId="25" xfId="1" applyFont="1" applyBorder="1" applyAlignment="1">
      <alignment horizontal="center" vertical="center"/>
    </xf>
    <xf numFmtId="49" fontId="33" fillId="0" borderId="0" xfId="1" applyNumberFormat="1" applyFont="1" applyAlignment="1">
      <alignment vertical="center"/>
    </xf>
    <xf numFmtId="1" fontId="33" fillId="0" borderId="49" xfId="1" applyNumberFormat="1" applyFont="1" applyBorder="1" applyAlignment="1">
      <alignment horizontal="center" vertical="center"/>
    </xf>
    <xf numFmtId="49" fontId="33" fillId="0" borderId="46" xfId="1" applyNumberFormat="1" applyFont="1" applyBorder="1" applyAlignment="1">
      <alignment horizontal="center" vertical="center"/>
    </xf>
    <xf numFmtId="49" fontId="33" fillId="0" borderId="45" xfId="1" applyNumberFormat="1" applyFont="1" applyBorder="1" applyAlignment="1">
      <alignment horizontal="center" vertical="center"/>
    </xf>
    <xf numFmtId="2" fontId="33" fillId="0" borderId="48" xfId="1" applyNumberFormat="1" applyFont="1" applyBorder="1" applyAlignment="1">
      <alignment horizontal="center" vertical="center"/>
    </xf>
    <xf numFmtId="169" fontId="33" fillId="0" borderId="46" xfId="1" applyNumberFormat="1" applyFont="1" applyBorder="1" applyAlignment="1">
      <alignment horizontal="center" vertical="center"/>
    </xf>
    <xf numFmtId="165" fontId="33" fillId="0" borderId="48" xfId="1" applyNumberFormat="1" applyFont="1" applyBorder="1" applyAlignment="1">
      <alignment horizontal="center" vertical="center"/>
    </xf>
    <xf numFmtId="0" fontId="33" fillId="0" borderId="46" xfId="1" applyFont="1" applyBorder="1" applyAlignment="1">
      <alignment horizontal="center" vertical="center"/>
    </xf>
    <xf numFmtId="2" fontId="33" fillId="0" borderId="46" xfId="1" applyNumberFormat="1" applyFont="1" applyBorder="1" applyAlignment="1">
      <alignment vertical="center" wrapText="1"/>
    </xf>
    <xf numFmtId="2" fontId="33" fillId="0" borderId="45" xfId="1" applyNumberFormat="1" applyFont="1" applyBorder="1" applyAlignment="1">
      <alignment vertical="center" wrapText="1"/>
    </xf>
    <xf numFmtId="2" fontId="33" fillId="0" borderId="47" xfId="1" applyNumberFormat="1" applyFont="1" applyBorder="1" applyAlignment="1">
      <alignment vertical="center" wrapText="1"/>
    </xf>
    <xf numFmtId="2" fontId="33" fillId="0" borderId="24" xfId="1" applyNumberFormat="1" applyFont="1" applyBorder="1" applyAlignment="1">
      <alignment horizontal="center" vertical="center"/>
    </xf>
    <xf numFmtId="165" fontId="33" fillId="0" borderId="24" xfId="1" applyNumberFormat="1" applyFont="1" applyBorder="1" applyAlignment="1">
      <alignment horizontal="center" vertical="center"/>
    </xf>
    <xf numFmtId="166" fontId="33" fillId="0" borderId="24" xfId="1" applyNumberFormat="1" applyFont="1" applyBorder="1" applyAlignment="1">
      <alignment horizontal="center" vertical="center"/>
    </xf>
    <xf numFmtId="1" fontId="33" fillId="0" borderId="24" xfId="1" applyNumberFormat="1" applyFont="1" applyBorder="1" applyAlignment="1">
      <alignment horizontal="center" vertical="center"/>
    </xf>
    <xf numFmtId="0" fontId="39" fillId="0" borderId="0" xfId="1" applyFont="1" applyAlignment="1">
      <alignment horizontal="left" vertical="center"/>
    </xf>
    <xf numFmtId="1" fontId="23" fillId="0" borderId="0" xfId="1" applyNumberFormat="1" applyFont="1" applyAlignment="1">
      <alignment vertical="center"/>
    </xf>
    <xf numFmtId="49" fontId="33" fillId="0" borderId="18" xfId="1" applyNumberFormat="1" applyFont="1" applyBorder="1" applyAlignment="1">
      <alignment horizontal="center" vertical="center"/>
    </xf>
    <xf numFmtId="2" fontId="33" fillId="0" borderId="29" xfId="1" applyNumberFormat="1" applyFont="1" applyBorder="1" applyAlignment="1">
      <alignment horizontal="center" vertical="center"/>
    </xf>
    <xf numFmtId="165" fontId="33" fillId="0" borderId="29" xfId="1" applyNumberFormat="1" applyFont="1" applyBorder="1" applyAlignment="1">
      <alignment horizontal="center" vertical="center"/>
    </xf>
    <xf numFmtId="166" fontId="33" fillId="0" borderId="29" xfId="1" applyNumberFormat="1" applyFont="1" applyBorder="1" applyAlignment="1">
      <alignment horizontal="center" vertical="center"/>
    </xf>
    <xf numFmtId="1" fontId="33" fillId="0" borderId="29" xfId="1" applyNumberFormat="1" applyFont="1" applyBorder="1" applyAlignment="1">
      <alignment horizontal="center" vertical="center"/>
    </xf>
    <xf numFmtId="49" fontId="20" fillId="0" borderId="6" xfId="1" applyNumberFormat="1" applyFont="1" applyBorder="1" applyAlignment="1">
      <alignment horizontal="center" vertical="center"/>
    </xf>
    <xf numFmtId="49" fontId="20" fillId="0" borderId="24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1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31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27" xfId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28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35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28" xfId="1" applyFont="1" applyBorder="1" applyAlignment="1">
      <alignment horizontal="left" vertic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9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26" xfId="1" applyFont="1" applyBorder="1" applyAlignment="1">
      <alignment horizontal="left" vertical="center"/>
    </xf>
    <xf numFmtId="0" fontId="5" fillId="0" borderId="34" xfId="1" applyFont="1" applyBorder="1" applyAlignment="1">
      <alignment horizontal="center" vertical="center" wrapText="1"/>
    </xf>
    <xf numFmtId="0" fontId="5" fillId="0" borderId="3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4" xfId="1" applyFont="1" applyBorder="1" applyAlignment="1">
      <alignment horizontal="center" vertical="center"/>
    </xf>
    <xf numFmtId="0" fontId="23" fillId="0" borderId="37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3" fillId="0" borderId="16" xfId="1" applyFont="1" applyBorder="1" applyAlignment="1">
      <alignment horizontal="center" vertical="center"/>
    </xf>
    <xf numFmtId="0" fontId="23" fillId="0" borderId="18" xfId="1" applyFont="1" applyBorder="1" applyAlignment="1">
      <alignment horizontal="center" vertical="center"/>
    </xf>
    <xf numFmtId="0" fontId="23" fillId="0" borderId="19" xfId="1" applyFont="1" applyBorder="1" applyAlignment="1">
      <alignment horizontal="center" vertical="center"/>
    </xf>
    <xf numFmtId="2" fontId="34" fillId="0" borderId="6" xfId="1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49" fontId="33" fillId="0" borderId="6" xfId="1" applyNumberFormat="1" applyFont="1" applyBorder="1" applyAlignment="1">
      <alignment horizontal="center" vertical="center"/>
    </xf>
    <xf numFmtId="49" fontId="33" fillId="0" borderId="24" xfId="1" applyNumberFormat="1" applyFont="1" applyBorder="1" applyAlignment="1">
      <alignment horizontal="center" vertical="center"/>
    </xf>
    <xf numFmtId="167" fontId="24" fillId="0" borderId="8" xfId="0" applyNumberFormat="1" applyFont="1" applyBorder="1" applyAlignment="1">
      <alignment horizontal="left" vertical="center"/>
    </xf>
    <xf numFmtId="167" fontId="24" fillId="0" borderId="8" xfId="0" quotePrefix="1" applyNumberFormat="1" applyFont="1" applyBorder="1" applyAlignment="1">
      <alignment horizontal="left" vertical="center"/>
    </xf>
    <xf numFmtId="167" fontId="23" fillId="0" borderId="0" xfId="0" applyNumberFormat="1" applyFont="1" applyAlignment="1">
      <alignment horizontal="left" vertical="center"/>
    </xf>
    <xf numFmtId="167" fontId="23" fillId="0" borderId="0" xfId="0" quotePrefix="1" applyNumberFormat="1" applyFont="1" applyAlignment="1">
      <alignment horizontal="left" vertical="center"/>
    </xf>
    <xf numFmtId="0" fontId="23" fillId="0" borderId="33" xfId="1" applyFont="1" applyBorder="1" applyAlignment="1">
      <alignment horizontal="center" vertical="center" wrapText="1"/>
    </xf>
    <xf numFmtId="0" fontId="23" fillId="0" borderId="34" xfId="1" applyFont="1" applyBorder="1" applyAlignment="1">
      <alignment horizontal="center" vertical="center"/>
    </xf>
    <xf numFmtId="0" fontId="23" fillId="0" borderId="36" xfId="1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 wrapText="1"/>
    </xf>
    <xf numFmtId="0" fontId="23" fillId="0" borderId="28" xfId="1" applyFont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0" fontId="23" fillId="0" borderId="24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/>
    </xf>
    <xf numFmtId="0" fontId="23" fillId="0" borderId="29" xfId="1" applyFont="1" applyBorder="1" applyAlignment="1">
      <alignment horizontal="center" vertical="center"/>
    </xf>
    <xf numFmtId="0" fontId="23" fillId="0" borderId="30" xfId="1" applyFont="1" applyBorder="1" applyAlignment="1">
      <alignment horizontal="center" vertical="center" wrapText="1"/>
    </xf>
    <xf numFmtId="0" fontId="23" fillId="0" borderId="25" xfId="1" applyFont="1" applyBorder="1" applyAlignment="1">
      <alignment horizontal="center" vertical="center"/>
    </xf>
    <xf numFmtId="0" fontId="23" fillId="0" borderId="35" xfId="1" applyFont="1" applyBorder="1" applyAlignment="1">
      <alignment horizontal="center" vertical="center"/>
    </xf>
    <xf numFmtId="0" fontId="23" fillId="0" borderId="25" xfId="1" applyFont="1" applyBorder="1" applyAlignment="1">
      <alignment horizontal="center" vertical="center" wrapText="1"/>
    </xf>
    <xf numFmtId="0" fontId="23" fillId="0" borderId="35" xfId="1" applyFont="1" applyBorder="1" applyAlignment="1">
      <alignment horizontal="center" vertical="center" wrapText="1"/>
    </xf>
    <xf numFmtId="0" fontId="23" fillId="0" borderId="28" xfId="1" applyFont="1" applyBorder="1" applyAlignment="1">
      <alignment horizontal="center" vertical="center" wrapText="1"/>
    </xf>
    <xf numFmtId="0" fontId="23" fillId="0" borderId="24" xfId="1" applyFont="1" applyBorder="1" applyAlignment="1">
      <alignment horizontal="center" vertical="center" wrapText="1"/>
    </xf>
    <xf numFmtId="0" fontId="23" fillId="0" borderId="29" xfId="1" applyFont="1" applyBorder="1" applyAlignment="1">
      <alignment horizontal="center" vertical="center" wrapText="1"/>
    </xf>
    <xf numFmtId="0" fontId="24" fillId="0" borderId="0" xfId="1" applyFont="1" applyAlignment="1">
      <alignment horizontal="left" vertical="center" wrapText="1"/>
    </xf>
    <xf numFmtId="0" fontId="23" fillId="0" borderId="6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16" xfId="0" applyFont="1" applyBorder="1" applyAlignment="1">
      <alignment vertical="center"/>
    </xf>
    <xf numFmtId="0" fontId="26" fillId="0" borderId="1" xfId="1" applyFont="1" applyBorder="1" applyAlignment="1">
      <alignment horizontal="left" vertical="center"/>
    </xf>
    <xf numFmtId="0" fontId="26" fillId="0" borderId="4" xfId="1" applyFont="1" applyBorder="1" applyAlignment="1">
      <alignment horizontal="left" vertical="center"/>
    </xf>
    <xf numFmtId="0" fontId="26" fillId="0" borderId="28" xfId="1" applyFont="1" applyBorder="1" applyAlignment="1">
      <alignment horizontal="left" vertical="center"/>
    </xf>
    <xf numFmtId="0" fontId="27" fillId="0" borderId="21" xfId="1" applyFont="1" applyBorder="1" applyAlignment="1">
      <alignment horizontal="center" vertical="center"/>
    </xf>
    <xf numFmtId="0" fontId="27" fillId="0" borderId="22" xfId="1" applyFont="1" applyBorder="1" applyAlignment="1">
      <alignment horizontal="center" vertical="center"/>
    </xf>
    <xf numFmtId="0" fontId="27" fillId="0" borderId="23" xfId="1" applyFont="1" applyBorder="1" applyAlignment="1">
      <alignment horizontal="center" vertical="center"/>
    </xf>
    <xf numFmtId="0" fontId="26" fillId="0" borderId="2" xfId="1" applyFont="1" applyBorder="1" applyAlignment="1">
      <alignment horizontal="left" vertical="center"/>
    </xf>
    <xf numFmtId="0" fontId="26" fillId="0" borderId="18" xfId="1" applyFont="1" applyBorder="1" applyAlignment="1">
      <alignment horizontal="left" vertical="center"/>
    </xf>
    <xf numFmtId="0" fontId="26" fillId="0" borderId="29" xfId="1" applyFont="1" applyBorder="1" applyAlignment="1">
      <alignment horizontal="left" vertical="center"/>
    </xf>
    <xf numFmtId="0" fontId="23" fillId="0" borderId="13" xfId="1" applyFont="1" applyBorder="1" applyAlignment="1">
      <alignment horizontal="left" vertical="center"/>
    </xf>
    <xf numFmtId="0" fontId="23" fillId="0" borderId="14" xfId="1" applyFont="1" applyBorder="1" applyAlignment="1">
      <alignment horizontal="left" vertical="center"/>
    </xf>
    <xf numFmtId="0" fontId="23" fillId="0" borderId="26" xfId="1" applyFont="1" applyBorder="1" applyAlignment="1">
      <alignment horizontal="left" vertical="center"/>
    </xf>
    <xf numFmtId="0" fontId="23" fillId="0" borderId="34" xfId="1" applyFont="1" applyBorder="1" applyAlignment="1">
      <alignment horizontal="center" vertical="center" wrapText="1"/>
    </xf>
    <xf numFmtId="0" fontId="23" fillId="0" borderId="36" xfId="1" applyFont="1" applyBorder="1" applyAlignment="1">
      <alignment horizontal="center" vertical="center" wrapText="1"/>
    </xf>
    <xf numFmtId="1" fontId="33" fillId="0" borderId="6" xfId="1" applyNumberFormat="1" applyFont="1" applyBorder="1" applyAlignment="1">
      <alignment horizontal="center" vertical="center"/>
    </xf>
    <xf numFmtId="1" fontId="33" fillId="0" borderId="24" xfId="1" applyNumberFormat="1" applyFont="1" applyBorder="1" applyAlignment="1">
      <alignment horizontal="center" vertical="center"/>
    </xf>
    <xf numFmtId="0" fontId="33" fillId="0" borderId="6" xfId="1" applyFont="1" applyBorder="1" applyAlignment="1">
      <alignment horizontal="center" vertical="center"/>
    </xf>
    <xf numFmtId="166" fontId="33" fillId="0" borderId="6" xfId="1" applyNumberFormat="1" applyFont="1" applyBorder="1" applyAlignment="1">
      <alignment horizontal="center" vertical="center"/>
    </xf>
    <xf numFmtId="166" fontId="33" fillId="0" borderId="24" xfId="1" applyNumberFormat="1" applyFont="1" applyBorder="1" applyAlignment="1">
      <alignment horizontal="center" vertical="center"/>
    </xf>
    <xf numFmtId="1" fontId="33" fillId="0" borderId="46" xfId="1" applyNumberFormat="1" applyFont="1" applyBorder="1" applyAlignment="1">
      <alignment horizontal="center" vertical="center"/>
    </xf>
    <xf numFmtId="0" fontId="23" fillId="0" borderId="6" xfId="1" applyFont="1" applyBorder="1" applyAlignment="1">
      <alignment horizontal="center" vertical="center" wrapText="1"/>
    </xf>
    <xf numFmtId="0" fontId="23" fillId="0" borderId="0" xfId="1" applyFont="1" applyAlignment="1">
      <alignment horizontal="center" vertical="center" wrapText="1"/>
    </xf>
    <xf numFmtId="166" fontId="33" fillId="0" borderId="46" xfId="1" applyNumberFormat="1" applyFont="1" applyBorder="1" applyAlignment="1">
      <alignment horizontal="center" vertical="center"/>
    </xf>
    <xf numFmtId="166" fontId="33" fillId="0" borderId="48" xfId="1" applyNumberFormat="1" applyFont="1" applyBorder="1" applyAlignment="1">
      <alignment horizontal="center" vertical="center"/>
    </xf>
    <xf numFmtId="49" fontId="33" fillId="0" borderId="0" xfId="1" applyNumberFormat="1" applyFont="1" applyAlignment="1">
      <alignment horizontal="center" vertical="center"/>
    </xf>
    <xf numFmtId="2" fontId="33" fillId="0" borderId="6" xfId="1" applyNumberFormat="1" applyFont="1" applyBorder="1" applyAlignment="1">
      <alignment horizontal="center" vertical="center"/>
    </xf>
    <xf numFmtId="2" fontId="33" fillId="0" borderId="24" xfId="1" applyNumberFormat="1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2" fontId="33" fillId="0" borderId="6" xfId="1" applyNumberFormat="1" applyFont="1" applyBorder="1" applyAlignment="1">
      <alignment horizontal="center" vertical="center" wrapText="1"/>
    </xf>
    <xf numFmtId="2" fontId="33" fillId="0" borderId="0" xfId="1" applyNumberFormat="1" applyFont="1" applyAlignment="1">
      <alignment horizontal="center" vertical="center" wrapText="1"/>
    </xf>
    <xf numFmtId="2" fontId="33" fillId="0" borderId="16" xfId="1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6" xfId="0" applyFont="1" applyBorder="1" applyAlignment="1">
      <alignment vertical="center"/>
    </xf>
    <xf numFmtId="167" fontId="5" fillId="0" borderId="0" xfId="0" applyNumberFormat="1" applyFont="1" applyAlignment="1">
      <alignment horizontal="left" vertical="center"/>
    </xf>
    <xf numFmtId="167" fontId="5" fillId="0" borderId="0" xfId="0" quotePrefix="1" applyNumberFormat="1" applyFont="1" applyAlignment="1">
      <alignment horizontal="left" vertical="center"/>
    </xf>
    <xf numFmtId="167" fontId="9" fillId="0" borderId="8" xfId="0" applyNumberFormat="1" applyFont="1" applyBorder="1" applyAlignment="1">
      <alignment horizontal="left" vertical="center"/>
    </xf>
    <xf numFmtId="167" fontId="9" fillId="0" borderId="8" xfId="0" quotePrefix="1" applyNumberFormat="1" applyFont="1" applyBorder="1" applyAlignment="1">
      <alignment horizontal="left" vertical="center"/>
    </xf>
    <xf numFmtId="0" fontId="9" fillId="0" borderId="0" xfId="1" applyFont="1" applyAlignment="1">
      <alignment horizontal="left" vertical="center" wrapText="1"/>
    </xf>
    <xf numFmtId="49" fontId="12" fillId="0" borderId="6" xfId="1" applyNumberFormat="1" applyFont="1" applyBorder="1" applyAlignment="1">
      <alignment horizontal="center" vertical="center"/>
    </xf>
    <xf numFmtId="49" fontId="12" fillId="0" borderId="24" xfId="1" applyNumberFormat="1" applyFont="1" applyBorder="1" applyAlignment="1">
      <alignment horizontal="center" vertical="center"/>
    </xf>
    <xf numFmtId="49" fontId="12" fillId="0" borderId="6" xfId="1" applyNumberFormat="1" applyFont="1" applyBorder="1" applyAlignment="1">
      <alignment horizontal="center" vertical="center" wrapText="1"/>
    </xf>
    <xf numFmtId="49" fontId="12" fillId="0" borderId="24" xfId="1" applyNumberFormat="1" applyFont="1" applyBorder="1" applyAlignment="1">
      <alignment horizontal="center" vertical="center" wrapText="1"/>
    </xf>
    <xf numFmtId="2" fontId="18" fillId="0" borderId="6" xfId="1" applyNumberFormat="1" applyFont="1" applyBorder="1" applyAlignment="1">
      <alignment horizontal="center" vertical="center" wrapText="1"/>
    </xf>
    <xf numFmtId="2" fontId="18" fillId="0" borderId="0" xfId="1" applyNumberFormat="1" applyFont="1" applyAlignment="1">
      <alignment horizontal="center" vertical="center" wrapText="1"/>
    </xf>
    <xf numFmtId="2" fontId="18" fillId="0" borderId="16" xfId="1" applyNumberFormat="1" applyFont="1" applyBorder="1" applyAlignment="1">
      <alignment horizontal="center" vertical="center" wrapText="1"/>
    </xf>
    <xf numFmtId="0" fontId="28" fillId="0" borderId="24" xfId="0" applyFont="1" applyBorder="1" applyAlignment="1"/>
    <xf numFmtId="0" fontId="28" fillId="0" borderId="6" xfId="0" applyFont="1" applyBorder="1" applyAlignment="1"/>
    <xf numFmtId="0" fontId="28" fillId="0" borderId="48" xfId="0" applyFont="1" applyBorder="1" applyAlignment="1"/>
  </cellXfs>
  <cellStyles count="4">
    <cellStyle name="Comma" xfId="2" builtinId="3"/>
    <cellStyle name="Normal" xfId="0" builtinId="0"/>
    <cellStyle name="เครื่องหมายจุลภาค 2" xfId="3" xr:uid="{00000000-0005-0000-0000-000001000000}"/>
    <cellStyle name="ปกติ 2" xfId="1" xr:uid="{00000000-0005-0000-0000-000003000000}"/>
  </cellStyles>
  <dxfs count="114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008000"/>
      <color rgb="FF000099"/>
      <color rgb="FF003366"/>
      <color rgb="FF660066"/>
      <color rgb="FF660033"/>
      <color rgb="FF663300"/>
      <color rgb="FF003300"/>
      <color rgb="FF002D00"/>
      <color rgb="FF002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87315</xdr:colOff>
      <xdr:row>0</xdr:row>
      <xdr:rowOff>26988</xdr:rowOff>
    </xdr:from>
    <xdr:to>
      <xdr:col>6</xdr:col>
      <xdr:colOff>722908</xdr:colOff>
      <xdr:row>1</xdr:row>
      <xdr:rowOff>333375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59265" y="26988"/>
          <a:ext cx="635593" cy="6492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150817</xdr:colOff>
      <xdr:row>30</xdr:row>
      <xdr:rowOff>102074</xdr:rowOff>
    </xdr:from>
    <xdr:to>
      <xdr:col>14</xdr:col>
      <xdr:colOff>288915</xdr:colOff>
      <xdr:row>30</xdr:row>
      <xdr:rowOff>254825</xdr:rowOff>
    </xdr:to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051400" y="6706074"/>
          <a:ext cx="1196432" cy="152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12</xdr:col>
      <xdr:colOff>433917</xdr:colOff>
      <xdr:row>28</xdr:row>
      <xdr:rowOff>52917</xdr:rowOff>
    </xdr:from>
    <xdr:to>
      <xdr:col>13</xdr:col>
      <xdr:colOff>432083</xdr:colOff>
      <xdr:row>30</xdr:row>
      <xdr:rowOff>93417</xdr:rowOff>
    </xdr:to>
    <xdr:sp macro="" textlink="">
      <xdr:nvSpPr>
        <xdr:cNvPr id="8" name="กล่องข้อความ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9334500" y="6085417"/>
          <a:ext cx="612000" cy="61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</a:p>
        <a:p>
          <a:pPr algn="ctr"/>
          <a:r>
            <a:rPr lang="en-US" sz="1100"/>
            <a:t>Code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55563</xdr:colOff>
      <xdr:row>0</xdr:row>
      <xdr:rowOff>19050</xdr:rowOff>
    </xdr:from>
    <xdr:to>
      <xdr:col>6</xdr:col>
      <xdr:colOff>722313</xdr:colOff>
      <xdr:row>1</xdr:row>
      <xdr:rowOff>333375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6563" y="19050"/>
          <a:ext cx="66675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258750</xdr:colOff>
      <xdr:row>31</xdr:row>
      <xdr:rowOff>102050</xdr:rowOff>
    </xdr:from>
    <xdr:to>
      <xdr:col>14</xdr:col>
      <xdr:colOff>249225</xdr:colOff>
      <xdr:row>31</xdr:row>
      <xdr:rowOff>254804</xdr:rowOff>
    </xdr:to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9002700" y="7388675"/>
          <a:ext cx="1152525" cy="1527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12</xdr:col>
      <xdr:colOff>523875</xdr:colOff>
      <xdr:row>29</xdr:row>
      <xdr:rowOff>38100</xdr:rowOff>
    </xdr:from>
    <xdr:to>
      <xdr:col>13</xdr:col>
      <xdr:colOff>526275</xdr:colOff>
      <xdr:row>31</xdr:row>
      <xdr:rowOff>78600</xdr:rowOff>
    </xdr:to>
    <xdr:sp macro="" textlink="">
      <xdr:nvSpPr>
        <xdr:cNvPr id="7" name="กล่องข้อความ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9267825" y="6753225"/>
          <a:ext cx="612000" cy="61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</a:p>
        <a:p>
          <a:pPr algn="ctr"/>
          <a:r>
            <a:rPr lang="en-US" sz="1100"/>
            <a:t>Code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87315</xdr:colOff>
      <xdr:row>0</xdr:row>
      <xdr:rowOff>26988</xdr:rowOff>
    </xdr:from>
    <xdr:to>
      <xdr:col>6</xdr:col>
      <xdr:colOff>722908</xdr:colOff>
      <xdr:row>1</xdr:row>
      <xdr:rowOff>333375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3090" y="26988"/>
          <a:ext cx="635593" cy="6492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627073</xdr:colOff>
      <xdr:row>30</xdr:row>
      <xdr:rowOff>102050</xdr:rowOff>
    </xdr:from>
    <xdr:to>
      <xdr:col>14</xdr:col>
      <xdr:colOff>119587</xdr:colOff>
      <xdr:row>30</xdr:row>
      <xdr:rowOff>254804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8892656" y="6631967"/>
          <a:ext cx="1132931" cy="1527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12</xdr:col>
      <xdr:colOff>249772</xdr:colOff>
      <xdr:row>28</xdr:row>
      <xdr:rowOff>57150</xdr:rowOff>
    </xdr:from>
    <xdr:to>
      <xdr:col>13</xdr:col>
      <xdr:colOff>252172</xdr:colOff>
      <xdr:row>30</xdr:row>
      <xdr:rowOff>97650</xdr:rowOff>
    </xdr:to>
    <xdr:sp macro="" textlink="">
      <xdr:nvSpPr>
        <xdr:cNvPr id="10" name="กล่องข้อความ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9160939" y="6015567"/>
          <a:ext cx="616233" cy="61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</a:p>
        <a:p>
          <a:pPr algn="ctr"/>
          <a:r>
            <a:rPr lang="en-US" sz="1100"/>
            <a:t>Code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87315</xdr:colOff>
      <xdr:row>0</xdr:row>
      <xdr:rowOff>26988</xdr:rowOff>
    </xdr:from>
    <xdr:to>
      <xdr:col>6</xdr:col>
      <xdr:colOff>722908</xdr:colOff>
      <xdr:row>1</xdr:row>
      <xdr:rowOff>333375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3690" y="26988"/>
          <a:ext cx="635593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34404</xdr:colOff>
      <xdr:row>30</xdr:row>
      <xdr:rowOff>46700</xdr:rowOff>
    </xdr:from>
    <xdr:to>
      <xdr:col>14</xdr:col>
      <xdr:colOff>172502</xdr:colOff>
      <xdr:row>32</xdr:row>
      <xdr:rowOff>254820</xdr:rowOff>
    </xdr:to>
    <xdr:grpSp>
      <xdr:nvGrpSpPr>
        <xdr:cNvPr id="4" name="กลุ่ม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8940279" y="6742775"/>
          <a:ext cx="1195373" cy="779620"/>
          <a:chOff x="8714477" y="6652216"/>
          <a:chExt cx="1258199" cy="777824"/>
        </a:xfrm>
      </xdr:grpSpPr>
      <xdr:pic>
        <xdr:nvPicPr>
          <xdr:cNvPr id="5" name="Picture 1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9003874" y="6652216"/>
            <a:ext cx="652910" cy="613877"/>
          </a:xfrm>
          <a:prstGeom prst="rect">
            <a:avLst/>
          </a:prstGeom>
          <a:noFill/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8714477" y="7277641"/>
            <a:ext cx="1258199" cy="152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th-TH" sz="1000">
                <a:latin typeface="TH SarabunPSK" pitchFamily="34" charset="-34"/>
                <a:cs typeface="TH SarabunPSK" pitchFamily="34" charset="-34"/>
              </a:rPr>
              <a:t>ใช้เพื่อตรวจสอบต้นฉบับ</a:t>
            </a:r>
          </a:p>
        </xdr:txBody>
      </xdr:sp>
    </xdr:grpSp>
    <xdr:clientData/>
  </xdr:twoCellAnchor>
  <xdr:twoCellAnchor>
    <xdr:from>
      <xdr:col>11</xdr:col>
      <xdr:colOff>19152</xdr:colOff>
      <xdr:row>19</xdr:row>
      <xdr:rowOff>40480</xdr:rowOff>
    </xdr:from>
    <xdr:to>
      <xdr:col>11</xdr:col>
      <xdr:colOff>147637</xdr:colOff>
      <xdr:row>20</xdr:row>
      <xdr:rowOff>133350</xdr:rowOff>
    </xdr:to>
    <xdr:sp macro="" textlink="">
      <xdr:nvSpPr>
        <xdr:cNvPr id="10" name="วงเล็บปีกกาขวา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8277327" y="4955380"/>
          <a:ext cx="128485" cy="254795"/>
        </a:xfrm>
        <a:prstGeom prst="rightBrace">
          <a:avLst/>
        </a:prstGeom>
        <a:solidFill>
          <a:schemeClr val="bg1"/>
        </a:solidFill>
        <a:ln w="635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21549</xdr:colOff>
      <xdr:row>15</xdr:row>
      <xdr:rowOff>40571</xdr:rowOff>
    </xdr:from>
    <xdr:to>
      <xdr:col>11</xdr:col>
      <xdr:colOff>150034</xdr:colOff>
      <xdr:row>16</xdr:row>
      <xdr:rowOff>133441</xdr:rowOff>
    </xdr:to>
    <xdr:sp macro="" textlink="">
      <xdr:nvSpPr>
        <xdr:cNvPr id="9" name="วงเล็บปีกกาขวา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 bwMode="auto">
        <a:xfrm>
          <a:off x="8279724" y="4241096"/>
          <a:ext cx="128485" cy="254795"/>
        </a:xfrm>
        <a:prstGeom prst="rightBrace">
          <a:avLst/>
        </a:prstGeom>
        <a:solidFill>
          <a:schemeClr val="bg1"/>
        </a:solidFill>
        <a:ln w="635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55563</xdr:colOff>
      <xdr:row>0</xdr:row>
      <xdr:rowOff>19050</xdr:rowOff>
    </xdr:from>
    <xdr:to>
      <xdr:col>6</xdr:col>
      <xdr:colOff>722313</xdr:colOff>
      <xdr:row>1</xdr:row>
      <xdr:rowOff>333375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76688" y="19050"/>
          <a:ext cx="666750" cy="679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258750</xdr:colOff>
      <xdr:row>31</xdr:row>
      <xdr:rowOff>23809</xdr:rowOff>
    </xdr:from>
    <xdr:to>
      <xdr:col>14</xdr:col>
      <xdr:colOff>249225</xdr:colOff>
      <xdr:row>33</xdr:row>
      <xdr:rowOff>254822</xdr:rowOff>
    </xdr:to>
    <xdr:grpSp>
      <xdr:nvGrpSpPr>
        <xdr:cNvPr id="4" name="กลุ่ม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9002700" y="6738934"/>
          <a:ext cx="1152525" cy="802513"/>
          <a:chOff x="8714477" y="6629394"/>
          <a:chExt cx="1258199" cy="800646"/>
        </a:xfrm>
      </xdr:grpSpPr>
      <xdr:pic>
        <xdr:nvPicPr>
          <xdr:cNvPr id="5" name="Picture 1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8992201" y="6629394"/>
            <a:ext cx="696307" cy="638971"/>
          </a:xfrm>
          <a:prstGeom prst="rect">
            <a:avLst/>
          </a:prstGeom>
          <a:noFill/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/>
        </xdr:nvSpPr>
        <xdr:spPr>
          <a:xfrm>
            <a:off x="8714477" y="7277641"/>
            <a:ext cx="1258199" cy="152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th-TH" sz="1000">
                <a:latin typeface="TH SarabunPSK" pitchFamily="34" charset="-34"/>
                <a:cs typeface="TH SarabunPSK" pitchFamily="34" charset="-34"/>
              </a:rPr>
              <a:t>ใช้เพื่อตรวจสอบต้นฉบับ</a:t>
            </a:r>
          </a:p>
        </xdr:txBody>
      </xdr:sp>
    </xdr:grpSp>
    <xdr:clientData/>
  </xdr:twoCellAnchor>
  <xdr:twoCellAnchor>
    <xdr:from>
      <xdr:col>11</xdr:col>
      <xdr:colOff>28035</xdr:colOff>
      <xdr:row>14</xdr:row>
      <xdr:rowOff>64474</xdr:rowOff>
    </xdr:from>
    <xdr:to>
      <xdr:col>11</xdr:col>
      <xdr:colOff>165195</xdr:colOff>
      <xdr:row>17</xdr:row>
      <xdr:rowOff>117541</xdr:rowOff>
    </xdr:to>
    <xdr:sp macro="" textlink="">
      <xdr:nvSpPr>
        <xdr:cNvPr id="7" name="วงเล็บปีกกาขวา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8130365" y="3886634"/>
          <a:ext cx="137160" cy="539450"/>
        </a:xfrm>
        <a:prstGeom prst="rightBrace">
          <a:avLst/>
        </a:prstGeom>
        <a:noFill/>
        <a:ln w="635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87315</xdr:colOff>
      <xdr:row>0</xdr:row>
      <xdr:rowOff>26988</xdr:rowOff>
    </xdr:from>
    <xdr:to>
      <xdr:col>6</xdr:col>
      <xdr:colOff>722908</xdr:colOff>
      <xdr:row>1</xdr:row>
      <xdr:rowOff>333375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73565" y="26988"/>
          <a:ext cx="635593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55570</xdr:colOff>
      <xdr:row>30</xdr:row>
      <xdr:rowOff>26257</xdr:rowOff>
    </xdr:from>
    <xdr:to>
      <xdr:col>14</xdr:col>
      <xdr:colOff>193668</xdr:colOff>
      <xdr:row>32</xdr:row>
      <xdr:rowOff>254819</xdr:rowOff>
    </xdr:to>
    <xdr:grpSp>
      <xdr:nvGrpSpPr>
        <xdr:cNvPr id="3" name="กลุ่ม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8980495" y="6655657"/>
          <a:ext cx="1128698" cy="800062"/>
          <a:chOff x="8714477" y="6631839"/>
          <a:chExt cx="1258199" cy="798201"/>
        </a:xfrm>
      </xdr:grpSpPr>
      <xdr:pic>
        <xdr:nvPicPr>
          <xdr:cNvPr id="4" name="Picture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8986203" y="6631839"/>
            <a:ext cx="712940" cy="638970"/>
          </a:xfrm>
          <a:prstGeom prst="rect">
            <a:avLst/>
          </a:prstGeom>
          <a:noFill/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 txBox="1"/>
        </xdr:nvSpPr>
        <xdr:spPr>
          <a:xfrm>
            <a:off x="8714477" y="7277641"/>
            <a:ext cx="1258199" cy="1523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th-TH" sz="1000">
                <a:latin typeface="TH SarabunPSK" pitchFamily="34" charset="-34"/>
                <a:cs typeface="TH SarabunPSK" pitchFamily="34" charset="-34"/>
              </a:rPr>
              <a:t>ใช้เพื่อตรวจสอบต้นฉบับ</a:t>
            </a:r>
          </a:p>
        </xdr:txBody>
      </xdr:sp>
    </xdr:grpSp>
    <xdr:clientData/>
  </xdr:twoCellAnchor>
  <xdr:twoCellAnchor>
    <xdr:from>
      <xdr:col>11</xdr:col>
      <xdr:colOff>26172</xdr:colOff>
      <xdr:row>21</xdr:row>
      <xdr:rowOff>84764</xdr:rowOff>
    </xdr:from>
    <xdr:to>
      <xdr:col>11</xdr:col>
      <xdr:colOff>154459</xdr:colOff>
      <xdr:row>23</xdr:row>
      <xdr:rowOff>82379</xdr:rowOff>
    </xdr:to>
    <xdr:sp macro="" textlink="">
      <xdr:nvSpPr>
        <xdr:cNvPr id="10" name="วงเล็บปีกกาขวา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 bwMode="auto">
        <a:xfrm>
          <a:off x="8300050" y="5086676"/>
          <a:ext cx="128287" cy="321980"/>
        </a:xfrm>
        <a:prstGeom prst="rightBrace">
          <a:avLst/>
        </a:prstGeom>
        <a:noFill/>
        <a:ln w="635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 editAs="oneCell">
    <xdr:from>
      <xdr:col>8</xdr:col>
      <xdr:colOff>156430</xdr:colOff>
      <xdr:row>13</xdr:row>
      <xdr:rowOff>83601</xdr:rowOff>
    </xdr:from>
    <xdr:to>
      <xdr:col>9</xdr:col>
      <xdr:colOff>612995</xdr:colOff>
      <xdr:row>18</xdr:row>
      <xdr:rowOff>133744</xdr:rowOff>
    </xdr:to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513" y="3883018"/>
          <a:ext cx="1239732" cy="8438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155604</xdr:colOff>
      <xdr:row>20</xdr:row>
      <xdr:rowOff>17776</xdr:rowOff>
    </xdr:from>
    <xdr:to>
      <xdr:col>9</xdr:col>
      <xdr:colOff>612169</xdr:colOff>
      <xdr:row>25</xdr:row>
      <xdr:rowOff>65274</xdr:rowOff>
    </xdr:to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79" y="4819964"/>
          <a:ext cx="1234440" cy="84124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11</xdr:col>
      <xdr:colOff>26172</xdr:colOff>
      <xdr:row>14</xdr:row>
      <xdr:rowOff>84764</xdr:rowOff>
    </xdr:from>
    <xdr:to>
      <xdr:col>11</xdr:col>
      <xdr:colOff>154459</xdr:colOff>
      <xdr:row>16</xdr:row>
      <xdr:rowOff>82379</xdr:rowOff>
    </xdr:to>
    <xdr:sp macro="" textlink="">
      <xdr:nvSpPr>
        <xdr:cNvPr id="12" name="วงเล็บปีกกาขวา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 bwMode="auto">
        <a:xfrm>
          <a:off x="8312922" y="5118360"/>
          <a:ext cx="128287" cy="320000"/>
        </a:xfrm>
        <a:prstGeom prst="rightBrace">
          <a:avLst/>
        </a:prstGeom>
        <a:noFill/>
        <a:ln w="635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21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3"/>
  <sheetViews>
    <sheetView zoomScale="90" zoomScaleNormal="90" workbookViewId="0">
      <selection activeCell="G3" sqref="G3:J7"/>
    </sheetView>
  </sheetViews>
  <sheetFormatPr defaultRowHeight="18.75"/>
  <cols>
    <col min="1" max="1" width="8.7109375" style="6" customWidth="1"/>
    <col min="2" max="3" width="6.7109375" style="6" customWidth="1"/>
    <col min="4" max="4" width="13.28515625" style="6" customWidth="1"/>
    <col min="5" max="6" width="13.5703125" style="6" customWidth="1"/>
    <col min="7" max="8" width="12.28515625" style="6" customWidth="1"/>
    <col min="9" max="9" width="12.7109375" style="6" customWidth="1"/>
    <col min="10" max="10" width="12.28515625" style="6" customWidth="1"/>
    <col min="11" max="11" width="11.7109375" style="6" customWidth="1"/>
    <col min="12" max="12" width="9.7109375" style="6" customWidth="1"/>
    <col min="13" max="13" width="9.140625" style="6" customWidth="1"/>
    <col min="14" max="15" width="6.7109375" style="6" customWidth="1"/>
    <col min="16" max="16" width="5.7109375" style="72" customWidth="1"/>
    <col min="17" max="17" width="5.7109375" style="72" bestFit="1" customWidth="1"/>
    <col min="18" max="18" width="5" style="72" bestFit="1" customWidth="1"/>
    <col min="19" max="19" width="4.42578125" style="72" bestFit="1" customWidth="1"/>
    <col min="20" max="20" width="6.42578125" style="72" bestFit="1" customWidth="1"/>
    <col min="21" max="21" width="6.28515625" style="6" bestFit="1" customWidth="1"/>
    <col min="22" max="22" width="6.7109375" style="6" bestFit="1" customWidth="1"/>
    <col min="23" max="23" width="6.28515625" style="6" bestFit="1" customWidth="1"/>
    <col min="24" max="24" width="5" style="6" bestFit="1" customWidth="1"/>
    <col min="25" max="16384" width="9.140625" style="6"/>
  </cols>
  <sheetData>
    <row r="1" spans="1:22" ht="27" customHeight="1" thickTop="1">
      <c r="A1" s="39" t="s">
        <v>0</v>
      </c>
      <c r="B1" s="120"/>
      <c r="C1" s="120"/>
      <c r="D1" s="121"/>
      <c r="E1" s="121"/>
      <c r="F1" s="38"/>
      <c r="G1" s="5"/>
      <c r="H1" s="424" t="s">
        <v>1</v>
      </c>
      <c r="I1" s="425"/>
      <c r="J1" s="426"/>
      <c r="K1" s="427" t="s">
        <v>2</v>
      </c>
      <c r="L1" s="428"/>
      <c r="M1" s="428"/>
      <c r="N1" s="428"/>
      <c r="O1" s="429"/>
    </row>
    <row r="2" spans="1:22" ht="27" customHeight="1">
      <c r="A2" s="40" t="s">
        <v>3</v>
      </c>
      <c r="B2" s="18"/>
      <c r="C2" s="122"/>
      <c r="D2" s="9"/>
      <c r="E2" s="9"/>
      <c r="F2" s="7"/>
      <c r="G2" s="8"/>
      <c r="H2" s="430" t="s">
        <v>4</v>
      </c>
      <c r="I2" s="431"/>
      <c r="J2" s="432"/>
      <c r="K2" s="433" t="s">
        <v>5</v>
      </c>
      <c r="L2" s="434"/>
      <c r="M2" s="435"/>
      <c r="N2" s="152" t="s">
        <v>6</v>
      </c>
      <c r="O2" s="42"/>
    </row>
    <row r="3" spans="1:22" ht="24" customHeight="1">
      <c r="A3" s="41" t="s">
        <v>7</v>
      </c>
      <c r="B3" s="115"/>
      <c r="C3" s="122"/>
      <c r="D3" s="9"/>
      <c r="E3" s="9"/>
      <c r="F3" s="9"/>
      <c r="G3" s="386" t="s">
        <v>8</v>
      </c>
      <c r="H3" s="387"/>
      <c r="I3" s="387"/>
      <c r="J3" s="388"/>
      <c r="K3" s="395" t="s">
        <v>9</v>
      </c>
      <c r="L3" s="396"/>
      <c r="M3" s="123"/>
      <c r="N3" s="123"/>
      <c r="O3" s="124"/>
    </row>
    <row r="4" spans="1:22" ht="24" customHeight="1">
      <c r="A4" s="41" t="s">
        <v>10</v>
      </c>
      <c r="B4" s="10"/>
      <c r="C4" s="122"/>
      <c r="D4" s="18"/>
      <c r="E4" s="18"/>
      <c r="F4" s="9"/>
      <c r="G4" s="389"/>
      <c r="H4" s="390"/>
      <c r="I4" s="390"/>
      <c r="J4" s="391"/>
      <c r="K4" s="397"/>
      <c r="L4" s="398"/>
      <c r="M4" s="173"/>
      <c r="N4" s="173"/>
      <c r="O4" s="174"/>
    </row>
    <row r="5" spans="1:22" ht="24" customHeight="1">
      <c r="A5" s="41" t="s">
        <v>11</v>
      </c>
      <c r="B5" s="10"/>
      <c r="C5" s="204"/>
      <c r="D5" s="204"/>
      <c r="E5" s="204"/>
      <c r="F5" s="9"/>
      <c r="G5" s="389"/>
      <c r="H5" s="390"/>
      <c r="I5" s="390"/>
      <c r="J5" s="391"/>
      <c r="K5" s="183" t="s">
        <v>12</v>
      </c>
      <c r="L5" s="184"/>
      <c r="M5" s="125"/>
      <c r="N5" s="125"/>
      <c r="O5" s="126"/>
    </row>
    <row r="6" spans="1:22" ht="24" customHeight="1">
      <c r="A6" s="41" t="s">
        <v>13</v>
      </c>
      <c r="B6" s="10"/>
      <c r="C6" s="127"/>
      <c r="D6" s="149"/>
      <c r="E6" s="149"/>
      <c r="F6" s="9"/>
      <c r="G6" s="389"/>
      <c r="H6" s="390"/>
      <c r="I6" s="390"/>
      <c r="J6" s="391"/>
      <c r="K6" s="397" t="s">
        <v>14</v>
      </c>
      <c r="L6" s="398"/>
      <c r="M6" s="125"/>
      <c r="N6" s="125"/>
      <c r="O6" s="126"/>
    </row>
    <row r="7" spans="1:22" ht="24" customHeight="1" thickBot="1">
      <c r="A7" s="1" t="s">
        <v>15</v>
      </c>
      <c r="B7" s="10"/>
      <c r="C7" s="127"/>
      <c r="D7" s="18"/>
      <c r="E7" s="18"/>
      <c r="F7" s="119"/>
      <c r="G7" s="392"/>
      <c r="H7" s="393"/>
      <c r="I7" s="393"/>
      <c r="J7" s="394"/>
      <c r="K7" s="399"/>
      <c r="L7" s="400"/>
      <c r="M7" s="125"/>
      <c r="N7" s="125"/>
      <c r="O7" s="126"/>
    </row>
    <row r="8" spans="1:22" ht="20.100000000000001" customHeight="1" thickTop="1">
      <c r="A8" s="413" t="s">
        <v>16</v>
      </c>
      <c r="B8" s="416" t="s">
        <v>17</v>
      </c>
      <c r="C8" s="417"/>
      <c r="D8" s="404" t="s">
        <v>18</v>
      </c>
      <c r="E8" s="404" t="s">
        <v>19</v>
      </c>
      <c r="F8" s="404" t="s">
        <v>20</v>
      </c>
      <c r="G8" s="404" t="s">
        <v>21</v>
      </c>
      <c r="H8" s="401" t="s">
        <v>22</v>
      </c>
      <c r="I8" s="404" t="s">
        <v>23</v>
      </c>
      <c r="J8" s="401" t="s">
        <v>24</v>
      </c>
      <c r="K8" s="404" t="s">
        <v>25</v>
      </c>
      <c r="L8" s="407" t="s">
        <v>26</v>
      </c>
      <c r="M8" s="407"/>
      <c r="N8" s="407"/>
      <c r="O8" s="408"/>
    </row>
    <row r="9" spans="1:22" ht="20.100000000000001" customHeight="1">
      <c r="A9" s="414"/>
      <c r="B9" s="418"/>
      <c r="C9" s="419"/>
      <c r="D9" s="422"/>
      <c r="E9" s="422"/>
      <c r="F9" s="422"/>
      <c r="G9" s="405"/>
      <c r="H9" s="402"/>
      <c r="I9" s="405"/>
      <c r="J9" s="402"/>
      <c r="K9" s="405"/>
      <c r="L9" s="409"/>
      <c r="M9" s="409"/>
      <c r="N9" s="409"/>
      <c r="O9" s="410"/>
      <c r="S9" s="6"/>
      <c r="T9" s="6"/>
    </row>
    <row r="10" spans="1:22" ht="20.100000000000001" customHeight="1">
      <c r="A10" s="414"/>
      <c r="B10" s="418"/>
      <c r="C10" s="419"/>
      <c r="D10" s="422"/>
      <c r="E10" s="422"/>
      <c r="F10" s="422"/>
      <c r="G10" s="405"/>
      <c r="H10" s="402"/>
      <c r="I10" s="405"/>
      <c r="J10" s="402"/>
      <c r="K10" s="405"/>
      <c r="L10" s="409"/>
      <c r="M10" s="409"/>
      <c r="N10" s="409"/>
      <c r="O10" s="410"/>
      <c r="S10" s="6"/>
      <c r="T10" s="6"/>
    </row>
    <row r="11" spans="1:22" ht="20.100000000000001" customHeight="1">
      <c r="A11" s="415"/>
      <c r="B11" s="420"/>
      <c r="C11" s="421"/>
      <c r="D11" s="423"/>
      <c r="E11" s="423"/>
      <c r="F11" s="423"/>
      <c r="G11" s="406"/>
      <c r="H11" s="403"/>
      <c r="I11" s="406"/>
      <c r="J11" s="403"/>
      <c r="K11" s="406"/>
      <c r="L11" s="411"/>
      <c r="M11" s="411"/>
      <c r="N11" s="411"/>
      <c r="O11" s="412"/>
      <c r="S11" s="71"/>
      <c r="T11" s="6"/>
    </row>
    <row r="12" spans="1:22" ht="12.95" customHeight="1">
      <c r="A12" s="90"/>
      <c r="B12" s="157"/>
      <c r="C12" s="158"/>
      <c r="D12" s="159"/>
      <c r="E12" s="159"/>
      <c r="F12" s="159"/>
      <c r="G12" s="160"/>
      <c r="H12" s="161"/>
      <c r="I12" s="160"/>
      <c r="J12" s="161"/>
      <c r="K12" s="160"/>
      <c r="L12" s="162"/>
      <c r="M12" s="162"/>
      <c r="N12" s="162"/>
      <c r="O12" s="163"/>
      <c r="S12" s="6"/>
      <c r="T12" s="6"/>
    </row>
    <row r="13" spans="1:22" ht="18" customHeight="1">
      <c r="A13" s="153"/>
      <c r="B13" s="154"/>
      <c r="C13" s="155"/>
      <c r="D13" s="156"/>
      <c r="E13" s="156"/>
      <c r="F13" s="156"/>
      <c r="G13" s="156"/>
      <c r="H13" s="156"/>
      <c r="I13" s="156"/>
      <c r="J13" s="156"/>
      <c r="K13" s="156"/>
      <c r="L13" s="100"/>
      <c r="M13" s="101"/>
      <c r="N13" s="101"/>
      <c r="O13" s="102"/>
      <c r="S13" s="6"/>
      <c r="T13" s="6"/>
    </row>
    <row r="14" spans="1:22" ht="12.95" customHeight="1">
      <c r="A14" s="131"/>
      <c r="B14" s="383"/>
      <c r="C14" s="384"/>
      <c r="D14" s="118"/>
      <c r="E14" s="43"/>
      <c r="F14" s="44"/>
      <c r="G14" s="117"/>
      <c r="H14" s="117"/>
      <c r="I14" s="116"/>
      <c r="J14" s="116"/>
      <c r="K14" s="63"/>
      <c r="L14" s="106"/>
      <c r="M14" s="185"/>
      <c r="N14" s="185"/>
      <c r="O14" s="186"/>
      <c r="P14" s="13"/>
      <c r="Q14" s="180"/>
      <c r="R14" s="181"/>
      <c r="S14" s="25"/>
      <c r="T14" s="6"/>
      <c r="U14" s="182"/>
      <c r="V14" s="182"/>
    </row>
    <row r="15" spans="1:22" ht="12.95" customHeight="1">
      <c r="A15" s="46"/>
      <c r="B15" s="383"/>
      <c r="C15" s="384"/>
      <c r="D15" s="118"/>
      <c r="E15" s="43"/>
      <c r="F15" s="45"/>
      <c r="G15" s="117"/>
      <c r="H15" s="117"/>
      <c r="I15" s="116"/>
      <c r="J15" s="116"/>
      <c r="K15" s="63"/>
      <c r="L15" s="187"/>
      <c r="M15" s="185"/>
      <c r="N15" s="185"/>
      <c r="O15" s="186"/>
      <c r="P15" s="13"/>
      <c r="Q15" s="180"/>
      <c r="R15" s="181"/>
      <c r="S15" s="25"/>
      <c r="T15" s="6"/>
      <c r="U15" s="182"/>
      <c r="V15" s="182"/>
    </row>
    <row r="16" spans="1:22" ht="12.95" customHeight="1">
      <c r="A16" s="46"/>
      <c r="B16" s="178"/>
      <c r="C16" s="179"/>
      <c r="D16" s="118"/>
      <c r="E16" s="43"/>
      <c r="F16" s="44"/>
      <c r="G16" s="117"/>
      <c r="H16" s="117"/>
      <c r="I16" s="116"/>
      <c r="J16" s="116"/>
      <c r="K16" s="63"/>
      <c r="L16" s="100"/>
      <c r="M16" s="101"/>
      <c r="N16" s="101"/>
      <c r="O16" s="102"/>
      <c r="P16" s="13"/>
      <c r="Q16" s="180"/>
      <c r="R16" s="181"/>
      <c r="S16" s="25"/>
      <c r="T16" s="6"/>
      <c r="U16" s="182"/>
      <c r="V16" s="182"/>
    </row>
    <row r="17" spans="1:25" ht="18" customHeight="1">
      <c r="A17" s="113"/>
      <c r="B17" s="178"/>
      <c r="C17" s="179"/>
      <c r="D17" s="118"/>
      <c r="E17" s="43"/>
      <c r="F17" s="44"/>
      <c r="G17" s="117"/>
      <c r="H17" s="117"/>
      <c r="I17" s="116"/>
      <c r="J17" s="116"/>
      <c r="K17" s="63"/>
      <c r="L17" s="100"/>
      <c r="M17" s="101"/>
      <c r="N17" s="101"/>
      <c r="O17" s="102"/>
      <c r="P17" s="13"/>
      <c r="Q17" s="180"/>
      <c r="R17" s="181"/>
      <c r="S17" s="25"/>
      <c r="T17" s="6"/>
      <c r="U17" s="182"/>
      <c r="V17" s="182"/>
    </row>
    <row r="18" spans="1:25" ht="12.95" customHeight="1">
      <c r="A18" s="46"/>
      <c r="B18" s="383"/>
      <c r="C18" s="384"/>
      <c r="D18" s="118"/>
      <c r="E18" s="43"/>
      <c r="F18" s="44"/>
      <c r="G18" s="117"/>
      <c r="H18" s="117"/>
      <c r="I18" s="116"/>
      <c r="J18" s="116"/>
      <c r="K18" s="63"/>
      <c r="L18" s="106"/>
      <c r="M18" s="185"/>
      <c r="N18" s="185"/>
      <c r="O18" s="186"/>
      <c r="P18" s="13"/>
      <c r="Q18" s="180"/>
      <c r="R18" s="181"/>
      <c r="S18" s="25"/>
      <c r="T18" s="6"/>
      <c r="U18" s="182"/>
      <c r="V18" s="182"/>
    </row>
    <row r="19" spans="1:25" ht="12.95" customHeight="1">
      <c r="A19" s="46"/>
      <c r="B19" s="383"/>
      <c r="C19" s="384"/>
      <c r="D19" s="118"/>
      <c r="E19" s="43"/>
      <c r="F19" s="44"/>
      <c r="G19" s="117"/>
      <c r="H19" s="117"/>
      <c r="I19" s="116"/>
      <c r="J19" s="116"/>
      <c r="K19" s="63"/>
      <c r="L19" s="187"/>
      <c r="M19" s="185"/>
      <c r="N19" s="185"/>
      <c r="O19" s="186"/>
      <c r="P19" s="13"/>
      <c r="Q19" s="180"/>
      <c r="R19" s="181"/>
      <c r="S19" s="25"/>
      <c r="T19" s="6"/>
      <c r="U19" s="182"/>
      <c r="V19" s="182"/>
    </row>
    <row r="20" spans="1:25" ht="12.95" customHeight="1">
      <c r="A20" s="46"/>
      <c r="B20" s="47"/>
      <c r="C20" s="48"/>
      <c r="D20" s="118"/>
      <c r="E20" s="43"/>
      <c r="F20" s="44"/>
      <c r="G20" s="117"/>
      <c r="H20" s="117"/>
      <c r="I20" s="116"/>
      <c r="J20" s="116"/>
      <c r="K20" s="63"/>
      <c r="L20" s="100"/>
      <c r="M20" s="101"/>
      <c r="N20" s="101"/>
      <c r="O20" s="102"/>
      <c r="P20" s="13"/>
      <c r="Q20" s="133"/>
      <c r="R20" s="133"/>
      <c r="S20" s="73"/>
      <c r="T20" s="74"/>
      <c r="U20" s="73"/>
      <c r="V20" s="30"/>
      <c r="W20" s="30"/>
      <c r="X20" s="30"/>
      <c r="Y20" s="18"/>
    </row>
    <row r="21" spans="1:25" ht="12.95" customHeight="1">
      <c r="A21" s="46"/>
      <c r="B21" s="47"/>
      <c r="C21" s="26"/>
      <c r="D21" s="118"/>
      <c r="E21" s="43"/>
      <c r="F21" s="44"/>
      <c r="G21" s="117"/>
      <c r="H21" s="117"/>
      <c r="I21" s="116"/>
      <c r="J21" s="116"/>
      <c r="K21" s="63"/>
      <c r="L21" s="100"/>
      <c r="M21" s="101"/>
      <c r="N21" s="101"/>
      <c r="O21" s="102"/>
      <c r="P21" s="13"/>
      <c r="Q21" s="132"/>
      <c r="R21" s="132"/>
      <c r="S21" s="73"/>
      <c r="T21" s="74"/>
      <c r="U21" s="73"/>
      <c r="V21" s="30"/>
      <c r="W21" s="31"/>
      <c r="X21" s="31"/>
      <c r="Y21" s="25"/>
    </row>
    <row r="22" spans="1:25" ht="12.95" customHeight="1">
      <c r="A22" s="46"/>
      <c r="B22" s="47"/>
      <c r="C22" s="48"/>
      <c r="D22" s="118"/>
      <c r="E22" s="43"/>
      <c r="F22" s="45"/>
      <c r="G22" s="117"/>
      <c r="H22" s="117"/>
      <c r="I22" s="116"/>
      <c r="J22" s="116"/>
      <c r="K22" s="63"/>
      <c r="L22" s="100"/>
      <c r="M22" s="101"/>
      <c r="N22" s="101"/>
      <c r="O22" s="102"/>
      <c r="P22" s="13"/>
      <c r="Q22" s="132"/>
      <c r="R22" s="132"/>
      <c r="S22" s="73"/>
      <c r="T22" s="74"/>
      <c r="U22" s="73"/>
      <c r="V22" s="30"/>
      <c r="W22" s="31"/>
      <c r="X22" s="31"/>
      <c r="Y22" s="25"/>
    </row>
    <row r="23" spans="1:25" ht="12.95" customHeight="1">
      <c r="A23" s="46"/>
      <c r="B23" s="47"/>
      <c r="C23" s="48"/>
      <c r="D23" s="118"/>
      <c r="E23" s="43"/>
      <c r="F23" s="44"/>
      <c r="G23" s="117"/>
      <c r="H23" s="117"/>
      <c r="I23" s="116"/>
      <c r="J23" s="116"/>
      <c r="K23" s="150"/>
      <c r="L23" s="67"/>
      <c r="M23" s="68"/>
      <c r="N23" s="68"/>
      <c r="O23" s="69"/>
      <c r="P23" s="14"/>
      <c r="Q23" s="146"/>
      <c r="R23" s="146"/>
      <c r="S23" s="146"/>
      <c r="T23" s="146"/>
      <c r="U23" s="17"/>
      <c r="V23" s="17"/>
      <c r="W23" s="17"/>
    </row>
    <row r="24" spans="1:25" ht="12.95" customHeight="1">
      <c r="A24" s="46"/>
      <c r="B24" s="47"/>
      <c r="C24" s="48"/>
      <c r="D24" s="118"/>
      <c r="E24" s="43"/>
      <c r="F24" s="44"/>
      <c r="G24" s="117"/>
      <c r="H24" s="117"/>
      <c r="I24" s="116"/>
      <c r="J24" s="116"/>
      <c r="K24" s="150"/>
      <c r="L24" s="67"/>
      <c r="M24" s="68"/>
      <c r="N24" s="68"/>
      <c r="O24" s="69"/>
      <c r="P24" s="14"/>
      <c r="Q24" s="146"/>
      <c r="R24" s="146"/>
      <c r="S24" s="146"/>
      <c r="T24" s="146"/>
      <c r="U24" s="17"/>
      <c r="V24" s="17"/>
      <c r="W24" s="17"/>
    </row>
    <row r="25" spans="1:25" ht="12.95" customHeight="1">
      <c r="A25" s="46"/>
      <c r="B25" s="47"/>
      <c r="C25" s="48"/>
      <c r="D25" s="118"/>
      <c r="E25" s="43"/>
      <c r="F25" s="44"/>
      <c r="G25" s="117"/>
      <c r="H25" s="117"/>
      <c r="I25" s="116"/>
      <c r="J25" s="116"/>
      <c r="K25" s="150"/>
      <c r="L25" s="67"/>
      <c r="M25" s="68"/>
      <c r="N25" s="68"/>
      <c r="O25" s="69"/>
      <c r="P25" s="14"/>
      <c r="Q25" s="146"/>
      <c r="R25" s="146"/>
      <c r="S25" s="146"/>
      <c r="T25" s="146"/>
      <c r="U25" s="17"/>
      <c r="V25" s="17"/>
      <c r="W25" s="17"/>
    </row>
    <row r="26" spans="1:25" ht="12.95" customHeight="1">
      <c r="A26" s="46"/>
      <c r="B26" s="47"/>
      <c r="C26" s="48"/>
      <c r="D26" s="118"/>
      <c r="E26" s="43"/>
      <c r="F26" s="45"/>
      <c r="G26" s="117"/>
      <c r="H26" s="117"/>
      <c r="I26" s="116"/>
      <c r="J26" s="116"/>
      <c r="K26" s="118"/>
      <c r="L26" s="70"/>
      <c r="M26" s="49"/>
      <c r="N26" s="32"/>
      <c r="O26" s="50"/>
      <c r="P26" s="14"/>
      <c r="Q26" s="146"/>
      <c r="R26" s="146"/>
      <c r="S26" s="146"/>
      <c r="T26" s="146"/>
      <c r="U26" s="17"/>
      <c r="V26" s="17"/>
      <c r="W26" s="17"/>
    </row>
    <row r="27" spans="1:25" ht="12.95" customHeight="1">
      <c r="A27" s="46"/>
      <c r="B27" s="47"/>
      <c r="C27" s="48"/>
      <c r="D27" s="118"/>
      <c r="E27" s="43"/>
      <c r="F27" s="44"/>
      <c r="G27" s="117"/>
      <c r="H27" s="117"/>
      <c r="I27" s="116"/>
      <c r="J27" s="116"/>
      <c r="K27" s="118"/>
      <c r="L27" s="63"/>
      <c r="M27" s="49"/>
      <c r="N27" s="32"/>
      <c r="O27" s="50"/>
      <c r="P27" s="14"/>
      <c r="Q27" s="146"/>
      <c r="R27" s="146"/>
      <c r="S27" s="146"/>
      <c r="T27" s="146"/>
      <c r="U27" s="17"/>
      <c r="V27" s="17"/>
      <c r="W27" s="17"/>
    </row>
    <row r="28" spans="1:25" ht="12.95" customHeight="1">
      <c r="A28" s="52"/>
      <c r="B28" s="53"/>
      <c r="C28" s="54"/>
      <c r="D28" s="55"/>
      <c r="E28" s="56"/>
      <c r="F28" s="57"/>
      <c r="G28" s="58"/>
      <c r="H28" s="58"/>
      <c r="I28" s="59"/>
      <c r="J28" s="59"/>
      <c r="K28" s="55"/>
      <c r="L28" s="64"/>
      <c r="M28" s="60"/>
      <c r="N28" s="61"/>
      <c r="O28" s="62"/>
      <c r="P28" s="14"/>
      <c r="Q28" s="146"/>
      <c r="R28" s="146"/>
      <c r="S28" s="146"/>
      <c r="T28" s="146"/>
      <c r="U28" s="17"/>
      <c r="V28" s="17"/>
      <c r="W28" s="17"/>
    </row>
    <row r="29" spans="1:25" ht="23.1" customHeight="1">
      <c r="A29" s="65" t="s">
        <v>27</v>
      </c>
      <c r="C29" s="33"/>
      <c r="D29" s="18"/>
      <c r="E29" s="18"/>
      <c r="F29" s="18"/>
      <c r="G29" s="127"/>
      <c r="K29" s="33"/>
      <c r="L29" s="33"/>
      <c r="M29" s="33"/>
      <c r="N29" s="33"/>
      <c r="O29" s="34"/>
    </row>
    <row r="30" spans="1:25" ht="23.1" customHeight="1">
      <c r="A30" s="65" t="s">
        <v>28</v>
      </c>
      <c r="B30" s="18"/>
      <c r="C30" s="18"/>
      <c r="D30" s="18"/>
      <c r="E30" s="18"/>
      <c r="F30" s="18"/>
      <c r="G30" s="18"/>
      <c r="K30" s="37"/>
      <c r="L30" s="37"/>
      <c r="M30" s="33"/>
      <c r="N30" s="33"/>
      <c r="O30" s="34"/>
    </row>
    <row r="31" spans="1:25" ht="23.1" customHeight="1" thickBot="1">
      <c r="A31" s="19"/>
      <c r="B31" s="12"/>
      <c r="C31" s="35"/>
      <c r="D31" s="35"/>
      <c r="E31" s="35"/>
      <c r="F31" s="35"/>
      <c r="G31" s="35"/>
      <c r="H31" s="66" t="s">
        <v>29</v>
      </c>
      <c r="I31" s="147"/>
      <c r="J31" s="147"/>
      <c r="K31" s="147"/>
      <c r="L31" s="12"/>
      <c r="M31" s="35"/>
      <c r="N31" s="35"/>
      <c r="O31" s="36"/>
    </row>
    <row r="32" spans="1:25" ht="19.5" thickTop="1">
      <c r="O32" s="4"/>
    </row>
    <row r="33" spans="1:23" ht="18.75" customHeight="1">
      <c r="A33" s="115"/>
      <c r="B33" s="115"/>
      <c r="C33" s="115"/>
      <c r="D33" s="21"/>
      <c r="E33" s="22"/>
      <c r="F33" s="22"/>
      <c r="G33" s="15"/>
      <c r="H33" s="15"/>
      <c r="I33" s="23"/>
      <c r="J33" s="23"/>
      <c r="K33" s="15"/>
      <c r="L33" s="24"/>
      <c r="M33" s="24"/>
      <c r="N33" s="15"/>
      <c r="O33" s="24"/>
      <c r="Q33" s="20"/>
      <c r="R33" s="20"/>
      <c r="S33" s="20"/>
      <c r="T33" s="20"/>
      <c r="U33" s="146"/>
      <c r="V33" s="146"/>
    </row>
    <row r="34" spans="1:23" ht="18.75" customHeight="1">
      <c r="A34" s="385"/>
      <c r="B34" s="385"/>
      <c r="E34" s="71"/>
      <c r="F34" s="71"/>
      <c r="G34" s="71"/>
      <c r="H34" s="148"/>
      <c r="I34" s="71"/>
      <c r="J34" s="23"/>
      <c r="K34" s="23"/>
      <c r="L34" s="2"/>
      <c r="M34" s="26"/>
      <c r="N34" s="3"/>
      <c r="O34" s="3"/>
      <c r="P34" s="24"/>
      <c r="R34" s="20"/>
      <c r="S34" s="20"/>
      <c r="T34" s="20"/>
      <c r="U34" s="20"/>
      <c r="V34" s="146"/>
      <c r="W34" s="146"/>
    </row>
    <row r="35" spans="1:23" ht="18.75" customHeight="1">
      <c r="A35" s="2"/>
      <c r="B35" s="26"/>
      <c r="C35" s="28"/>
      <c r="D35" s="28"/>
      <c r="E35" s="29"/>
      <c r="F35" s="29"/>
      <c r="G35" s="29"/>
      <c r="H35" s="3"/>
      <c r="I35" s="3"/>
      <c r="J35" s="15"/>
      <c r="K35" s="15"/>
      <c r="L35" s="2"/>
      <c r="M35" s="26"/>
      <c r="N35" s="3"/>
      <c r="O35" s="3"/>
      <c r="P35" s="24"/>
      <c r="R35" s="20"/>
      <c r="S35" s="20"/>
      <c r="T35" s="20"/>
      <c r="U35" s="20"/>
      <c r="V35" s="146"/>
      <c r="W35" s="146"/>
    </row>
    <row r="36" spans="1:23" ht="18.75" customHeight="1">
      <c r="A36" s="2"/>
      <c r="B36" s="26"/>
      <c r="C36" s="28"/>
      <c r="D36" s="28"/>
      <c r="E36" s="29"/>
      <c r="F36" s="29"/>
      <c r="G36" s="29"/>
      <c r="H36" s="3"/>
      <c r="I36" s="3"/>
      <c r="J36" s="15"/>
      <c r="K36" s="15"/>
      <c r="L36" s="2"/>
      <c r="M36" s="26"/>
      <c r="N36" s="3"/>
      <c r="O36" s="3"/>
      <c r="P36" s="24"/>
      <c r="R36" s="20"/>
      <c r="S36" s="20"/>
      <c r="T36" s="20"/>
      <c r="U36" s="20"/>
      <c r="V36" s="146"/>
      <c r="W36" s="146"/>
    </row>
    <row r="37" spans="1:23" ht="18.75" customHeight="1">
      <c r="A37" s="2"/>
      <c r="B37" s="26"/>
      <c r="C37" s="28"/>
      <c r="D37" s="28"/>
      <c r="E37" s="29"/>
      <c r="F37" s="29"/>
      <c r="G37" s="29"/>
      <c r="H37" s="3"/>
      <c r="I37" s="3"/>
      <c r="J37" s="15"/>
      <c r="K37" s="15"/>
      <c r="L37" s="2"/>
      <c r="M37" s="26"/>
      <c r="N37" s="3"/>
      <c r="O37" s="3"/>
      <c r="P37" s="24"/>
      <c r="R37" s="20"/>
      <c r="S37" s="20"/>
      <c r="T37" s="20"/>
      <c r="U37" s="20"/>
      <c r="V37" s="146"/>
      <c r="W37" s="146"/>
    </row>
    <row r="38" spans="1:23" ht="18.75" customHeight="1">
      <c r="A38" s="2"/>
      <c r="B38" s="26"/>
      <c r="C38" s="28"/>
      <c r="D38" s="28"/>
      <c r="E38" s="29"/>
      <c r="F38" s="29"/>
      <c r="G38" s="29"/>
      <c r="H38" s="3"/>
      <c r="I38" s="3"/>
      <c r="J38" s="15"/>
      <c r="K38" s="20"/>
      <c r="L38" s="2"/>
      <c r="M38" s="26"/>
      <c r="N38" s="3"/>
      <c r="O38" s="3"/>
      <c r="P38" s="6"/>
      <c r="U38" s="72"/>
    </row>
    <row r="39" spans="1:23" ht="18.75" customHeight="1">
      <c r="A39" s="2"/>
      <c r="B39" s="26"/>
      <c r="C39" s="28"/>
      <c r="D39" s="28"/>
      <c r="E39" s="29"/>
      <c r="F39" s="29"/>
      <c r="G39" s="29"/>
      <c r="H39" s="3"/>
      <c r="I39" s="3"/>
      <c r="J39" s="15"/>
      <c r="K39" s="15"/>
      <c r="L39" s="2"/>
      <c r="M39" s="26"/>
      <c r="N39" s="3"/>
      <c r="O39" s="3"/>
      <c r="P39" s="6"/>
      <c r="U39" s="72"/>
    </row>
    <row r="40" spans="1:23" ht="18.75" customHeight="1">
      <c r="A40" s="2"/>
      <c r="B40" s="26"/>
      <c r="C40" s="28"/>
      <c r="D40" s="28"/>
      <c r="E40" s="29"/>
      <c r="F40" s="29"/>
      <c r="G40" s="29"/>
      <c r="H40" s="3"/>
      <c r="I40" s="3"/>
      <c r="J40" s="15"/>
      <c r="K40" s="15"/>
      <c r="L40" s="2"/>
      <c r="M40" s="26"/>
      <c r="N40" s="3"/>
      <c r="O40" s="3"/>
      <c r="P40" s="6"/>
      <c r="U40" s="72"/>
    </row>
    <row r="41" spans="1:23" ht="18.75" customHeight="1">
      <c r="A41" s="2"/>
      <c r="B41" s="26"/>
      <c r="C41" s="28"/>
      <c r="D41" s="28"/>
      <c r="E41" s="29"/>
      <c r="F41" s="29"/>
      <c r="G41" s="29"/>
      <c r="H41" s="3"/>
      <c r="I41" s="3"/>
      <c r="J41" s="15"/>
      <c r="K41" s="20"/>
      <c r="L41" s="2"/>
      <c r="M41" s="26"/>
      <c r="N41" s="3"/>
      <c r="O41" s="3"/>
      <c r="P41" s="6"/>
      <c r="U41" s="72"/>
    </row>
    <row r="42" spans="1:23" ht="18.75" customHeight="1">
      <c r="A42" s="2"/>
      <c r="B42" s="26"/>
      <c r="C42" s="28"/>
      <c r="D42" s="28"/>
      <c r="E42" s="29"/>
      <c r="F42" s="29"/>
      <c r="G42" s="29"/>
      <c r="H42" s="3"/>
      <c r="I42" s="3"/>
      <c r="J42" s="15"/>
      <c r="K42" s="20"/>
      <c r="L42" s="2"/>
      <c r="M42" s="26"/>
      <c r="N42" s="3"/>
      <c r="O42" s="3"/>
      <c r="P42" s="6"/>
      <c r="U42" s="72"/>
    </row>
    <row r="43" spans="1:23" ht="18.75" customHeight="1">
      <c r="A43" s="2"/>
      <c r="B43" s="26"/>
      <c r="C43" s="28"/>
      <c r="D43" s="28"/>
      <c r="E43" s="29"/>
      <c r="F43" s="29"/>
      <c r="G43" s="29"/>
      <c r="H43" s="3"/>
      <c r="I43" s="3"/>
      <c r="J43" s="15"/>
      <c r="K43" s="20"/>
      <c r="L43" s="2"/>
      <c r="M43" s="26"/>
      <c r="N43" s="3"/>
      <c r="O43" s="3"/>
      <c r="P43" s="6"/>
      <c r="U43" s="72"/>
    </row>
    <row r="44" spans="1:23" ht="18.75" customHeight="1">
      <c r="A44" s="2"/>
      <c r="B44" s="26"/>
      <c r="C44" s="28"/>
      <c r="D44" s="28"/>
      <c r="E44" s="29"/>
      <c r="F44" s="29"/>
      <c r="G44" s="29"/>
      <c r="H44" s="3"/>
      <c r="I44" s="3"/>
      <c r="J44" s="15"/>
      <c r="K44" s="20"/>
      <c r="L44" s="2"/>
      <c r="M44" s="26"/>
      <c r="N44" s="3"/>
      <c r="O44" s="3"/>
      <c r="P44" s="6"/>
      <c r="U44" s="72"/>
    </row>
    <row r="45" spans="1:23" ht="18.75" customHeight="1">
      <c r="A45" s="2"/>
      <c r="B45" s="26"/>
      <c r="C45" s="28"/>
      <c r="D45" s="28"/>
      <c r="E45" s="29"/>
      <c r="F45" s="29"/>
      <c r="G45" s="29"/>
      <c r="H45" s="3"/>
      <c r="I45" s="3"/>
      <c r="J45" s="15"/>
      <c r="K45" s="20"/>
      <c r="L45" s="2"/>
      <c r="M45" s="26"/>
      <c r="N45" s="3"/>
      <c r="O45" s="3"/>
      <c r="P45" s="6"/>
      <c r="U45" s="72"/>
    </row>
    <row r="46" spans="1:23" ht="18.75" customHeight="1">
      <c r="A46" s="2"/>
      <c r="B46" s="26"/>
      <c r="C46" s="28"/>
      <c r="D46" s="28"/>
      <c r="E46" s="29"/>
      <c r="F46" s="29"/>
      <c r="G46" s="29"/>
      <c r="H46" s="3"/>
      <c r="I46" s="3"/>
      <c r="J46" s="15"/>
      <c r="K46" s="20"/>
      <c r="L46" s="2"/>
      <c r="M46" s="26"/>
      <c r="N46" s="3"/>
      <c r="O46" s="3"/>
      <c r="P46" s="6"/>
      <c r="U46" s="72"/>
    </row>
    <row r="47" spans="1:23" ht="18.75" customHeight="1">
      <c r="A47" s="2"/>
      <c r="B47" s="26"/>
      <c r="C47" s="28"/>
      <c r="D47" s="28"/>
      <c r="E47" s="29"/>
      <c r="F47" s="29"/>
      <c r="G47" s="29"/>
      <c r="H47" s="3"/>
      <c r="I47" s="3"/>
      <c r="J47" s="15"/>
      <c r="K47" s="20"/>
      <c r="L47" s="2"/>
      <c r="M47" s="26"/>
      <c r="N47" s="3"/>
      <c r="O47" s="3"/>
      <c r="P47" s="6"/>
      <c r="U47" s="72"/>
    </row>
    <row r="48" spans="1:23" ht="18.75" customHeight="1">
      <c r="A48" s="2"/>
      <c r="B48" s="26"/>
      <c r="C48" s="28"/>
      <c r="D48" s="28"/>
      <c r="E48" s="29"/>
      <c r="F48" s="29"/>
      <c r="G48" s="29"/>
      <c r="H48" s="3"/>
      <c r="I48" s="3"/>
      <c r="J48" s="15"/>
      <c r="K48" s="20"/>
      <c r="L48" s="2"/>
      <c r="M48" s="26"/>
      <c r="N48" s="3"/>
      <c r="O48" s="3"/>
      <c r="P48" s="6"/>
      <c r="U48" s="72"/>
    </row>
    <row r="49" spans="1:21" ht="18.75" customHeight="1">
      <c r="A49" s="2"/>
      <c r="B49" s="26"/>
      <c r="C49" s="28"/>
      <c r="D49" s="28"/>
      <c r="E49" s="29"/>
      <c r="F49" s="29"/>
      <c r="G49" s="29"/>
      <c r="H49" s="3"/>
      <c r="I49" s="3"/>
      <c r="J49" s="15"/>
      <c r="K49" s="20"/>
      <c r="L49" s="2"/>
      <c r="M49" s="26"/>
      <c r="N49" s="3"/>
      <c r="O49" s="3"/>
      <c r="P49" s="6"/>
      <c r="U49" s="72"/>
    </row>
    <row r="50" spans="1:21" ht="18.75" customHeight="1">
      <c r="A50" s="2"/>
      <c r="B50" s="26"/>
      <c r="C50" s="28"/>
      <c r="D50" s="28"/>
      <c r="E50" s="29"/>
      <c r="F50" s="29"/>
      <c r="G50" s="29"/>
      <c r="H50" s="3"/>
      <c r="I50" s="3"/>
      <c r="J50" s="15"/>
      <c r="K50" s="20"/>
      <c r="L50" s="2"/>
      <c r="M50" s="26"/>
      <c r="N50" s="3"/>
      <c r="O50" s="3"/>
      <c r="P50" s="6"/>
      <c r="U50" s="72"/>
    </row>
    <row r="51" spans="1:21" ht="18.75" customHeight="1">
      <c r="A51" s="2"/>
      <c r="B51" s="26"/>
      <c r="C51" s="28"/>
      <c r="D51" s="28"/>
      <c r="E51" s="29"/>
      <c r="F51" s="29"/>
      <c r="G51" s="29"/>
      <c r="H51" s="3"/>
      <c r="I51" s="3"/>
      <c r="J51" s="15"/>
      <c r="K51" s="20"/>
      <c r="P51" s="6"/>
      <c r="U51" s="72"/>
    </row>
    <row r="52" spans="1:21">
      <c r="A52" s="2"/>
      <c r="B52" s="26"/>
      <c r="C52" s="27"/>
    </row>
    <row r="53" spans="1:21">
      <c r="A53" s="2"/>
      <c r="B53" s="26"/>
      <c r="C53" s="27"/>
    </row>
  </sheetData>
  <mergeCells count="23">
    <mergeCell ref="E8:E11"/>
    <mergeCell ref="F8:F11"/>
    <mergeCell ref="G8:G11"/>
    <mergeCell ref="H1:J1"/>
    <mergeCell ref="K1:O1"/>
    <mergeCell ref="H2:J2"/>
    <mergeCell ref="K2:M2"/>
    <mergeCell ref="B18:C18"/>
    <mergeCell ref="B19:C19"/>
    <mergeCell ref="A34:B34"/>
    <mergeCell ref="G3:J7"/>
    <mergeCell ref="K3:L4"/>
    <mergeCell ref="K6:L7"/>
    <mergeCell ref="H8:H11"/>
    <mergeCell ref="I8:I11"/>
    <mergeCell ref="J8:J11"/>
    <mergeCell ref="K8:K11"/>
    <mergeCell ref="L8:O11"/>
    <mergeCell ref="B14:C14"/>
    <mergeCell ref="B15:C15"/>
    <mergeCell ref="A8:A11"/>
    <mergeCell ref="B8:C11"/>
    <mergeCell ref="D8:D11"/>
  </mergeCells>
  <conditionalFormatting sqref="I21">
    <cfRule type="cellIs" dxfId="113" priority="17" operator="lessThan">
      <formula>W21</formula>
    </cfRule>
  </conditionalFormatting>
  <conditionalFormatting sqref="I22">
    <cfRule type="cellIs" dxfId="112" priority="16" operator="lessThan">
      <formula>W22</formula>
    </cfRule>
  </conditionalFormatting>
  <conditionalFormatting sqref="J21">
    <cfRule type="cellIs" dxfId="111" priority="15" operator="lessThan">
      <formula>X21</formula>
    </cfRule>
  </conditionalFormatting>
  <conditionalFormatting sqref="J22">
    <cfRule type="cellIs" dxfId="110" priority="14" operator="lessThan">
      <formula>X22</formula>
    </cfRule>
  </conditionalFormatting>
  <conditionalFormatting sqref="H14:H19">
    <cfRule type="cellIs" dxfId="109" priority="13" operator="lessThanOrEqual">
      <formula>G14</formula>
    </cfRule>
  </conditionalFormatting>
  <conditionalFormatting sqref="H15:H17">
    <cfRule type="cellIs" dxfId="108" priority="12" operator="lessThanOrEqual">
      <formula>G15</formula>
    </cfRule>
  </conditionalFormatting>
  <conditionalFormatting sqref="H21">
    <cfRule type="cellIs" dxfId="107" priority="11" operator="lessThanOrEqual">
      <formula>G21</formula>
    </cfRule>
  </conditionalFormatting>
  <conditionalFormatting sqref="H22">
    <cfRule type="cellIs" dxfId="106" priority="10" operator="lessThanOrEqual">
      <formula>G22</formula>
    </cfRule>
  </conditionalFormatting>
  <conditionalFormatting sqref="L17:O17 C15:C31 K8:O12 L21:O31 G1:O2 M4:M6 N4:O4 B14:B31 D1:E4 D14:K31 F1:F12 D7:E12 B1:C12 A1:A31 G3 K5 K3 M3:O3">
    <cfRule type="expression" dxfId="105" priority="9">
      <formula>$P$2=0</formula>
    </cfRule>
  </conditionalFormatting>
  <conditionalFormatting sqref="K8:K12">
    <cfRule type="expression" dxfId="104" priority="8">
      <formula>$Q$2=0</formula>
    </cfRule>
  </conditionalFormatting>
  <conditionalFormatting sqref="D21:D22">
    <cfRule type="cellIs" dxfId="103" priority="7" operator="notBetween">
      <formula>U21</formula>
      <formula>V21</formula>
    </cfRule>
  </conditionalFormatting>
  <conditionalFormatting sqref="H14:H19">
    <cfRule type="cellIs" dxfId="102" priority="6" operator="lessThanOrEqual">
      <formula>G14</formula>
    </cfRule>
  </conditionalFormatting>
  <conditionalFormatting sqref="H15">
    <cfRule type="cellIs" dxfId="101" priority="5" operator="lessThanOrEqual">
      <formula>G15</formula>
    </cfRule>
  </conditionalFormatting>
  <conditionalFormatting sqref="H18:H19">
    <cfRule type="cellIs" dxfId="100" priority="4" operator="lessThanOrEqual">
      <formula>G18</formula>
    </cfRule>
  </conditionalFormatting>
  <conditionalFormatting sqref="H14:H19">
    <cfRule type="cellIs" dxfId="99" priority="3" operator="lessThanOrEqual">
      <formula>G14</formula>
    </cfRule>
  </conditionalFormatting>
  <conditionalFormatting sqref="I31">
    <cfRule type="expression" dxfId="98" priority="2">
      <formula>$P$2=0</formula>
    </cfRule>
  </conditionalFormatting>
  <conditionalFormatting sqref="C7">
    <cfRule type="expression" dxfId="97" priority="1">
      <formula>$P$2=0</formula>
    </cfRule>
  </conditionalFormatting>
  <conditionalFormatting sqref="I14:J19">
    <cfRule type="cellIs" dxfId="96" priority="18" operator="lessThan">
      <formula>#REF!</formula>
    </cfRule>
  </conditionalFormatting>
  <conditionalFormatting sqref="D14:D19">
    <cfRule type="cellIs" dxfId="95" priority="19" operator="notBetween">
      <formula>#REF!</formula>
      <formula>#REF!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orientation="landscape" copies="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3"/>
  <sheetViews>
    <sheetView topLeftCell="A18" zoomScale="90" zoomScaleNormal="90" workbookViewId="0">
      <selection activeCell="G3" sqref="G3:J7"/>
    </sheetView>
  </sheetViews>
  <sheetFormatPr defaultRowHeight="18.75"/>
  <cols>
    <col min="1" max="1" width="7.28515625" style="6" customWidth="1"/>
    <col min="2" max="3" width="7.7109375" style="6" customWidth="1"/>
    <col min="4" max="5" width="12.7109375" style="6" customWidth="1"/>
    <col min="6" max="6" width="14.7109375" style="6" customWidth="1"/>
    <col min="7" max="11" width="11.7109375" style="6" customWidth="1"/>
    <col min="12" max="12" width="9.7109375" style="6" customWidth="1"/>
    <col min="13" max="13" width="9.140625" style="6" customWidth="1"/>
    <col min="14" max="15" width="8.28515625" style="6" customWidth="1"/>
    <col min="16" max="16" width="5.7109375" style="72" customWidth="1"/>
    <col min="17" max="17" width="4" style="72" bestFit="1" customWidth="1"/>
    <col min="18" max="18" width="5" style="72" bestFit="1" customWidth="1"/>
    <col min="19" max="19" width="4.42578125" style="72" bestFit="1" customWidth="1"/>
    <col min="20" max="20" width="6.42578125" style="72" bestFit="1" customWidth="1"/>
    <col min="21" max="21" width="6.28515625" style="6" bestFit="1" customWidth="1"/>
    <col min="22" max="22" width="6.7109375" style="6" bestFit="1" customWidth="1"/>
    <col min="23" max="23" width="6.7109375" style="6" customWidth="1"/>
    <col min="24" max="24" width="6.28515625" style="6" bestFit="1" customWidth="1"/>
    <col min="25" max="25" width="5" style="6" bestFit="1" customWidth="1"/>
    <col min="26" max="16384" width="9.140625" style="6"/>
  </cols>
  <sheetData>
    <row r="1" spans="1:21" ht="29.1" customHeight="1" thickTop="1">
      <c r="A1" s="39" t="s">
        <v>0</v>
      </c>
      <c r="B1" s="120"/>
      <c r="C1" s="120"/>
      <c r="D1" s="121"/>
      <c r="E1" s="121"/>
      <c r="F1" s="38"/>
      <c r="G1" s="5"/>
      <c r="H1" s="424" t="s">
        <v>1</v>
      </c>
      <c r="I1" s="425"/>
      <c r="J1" s="426"/>
      <c r="K1" s="427" t="s">
        <v>2</v>
      </c>
      <c r="L1" s="428"/>
      <c r="M1" s="428"/>
      <c r="N1" s="428"/>
      <c r="O1" s="429"/>
    </row>
    <row r="2" spans="1:21" ht="27" customHeight="1">
      <c r="A2" s="40" t="s">
        <v>3</v>
      </c>
      <c r="B2" s="18"/>
      <c r="C2" s="122"/>
      <c r="D2" s="9"/>
      <c r="E2" s="9"/>
      <c r="F2" s="7"/>
      <c r="G2" s="8"/>
      <c r="H2" s="430" t="s">
        <v>4</v>
      </c>
      <c r="I2" s="431"/>
      <c r="J2" s="432"/>
      <c r="K2" s="433" t="s">
        <v>5</v>
      </c>
      <c r="L2" s="434"/>
      <c r="M2" s="435"/>
      <c r="N2" s="152" t="s">
        <v>6</v>
      </c>
      <c r="O2" s="42"/>
    </row>
    <row r="3" spans="1:21" ht="24" customHeight="1">
      <c r="A3" s="41" t="s">
        <v>7</v>
      </c>
      <c r="B3" s="115"/>
      <c r="C3" s="122"/>
      <c r="D3" s="9"/>
      <c r="E3" s="9"/>
      <c r="F3" s="9"/>
      <c r="G3" s="386" t="s">
        <v>30</v>
      </c>
      <c r="H3" s="387"/>
      <c r="I3" s="387"/>
      <c r="J3" s="388"/>
      <c r="K3" s="395" t="s">
        <v>9</v>
      </c>
      <c r="L3" s="396"/>
      <c r="M3" s="123"/>
      <c r="N3" s="123"/>
      <c r="O3" s="124"/>
    </row>
    <row r="4" spans="1:21" ht="24" customHeight="1">
      <c r="A4" s="41" t="s">
        <v>10</v>
      </c>
      <c r="B4" s="10"/>
      <c r="C4" s="122"/>
      <c r="D4" s="18"/>
      <c r="E4" s="18"/>
      <c r="F4" s="9"/>
      <c r="G4" s="389"/>
      <c r="H4" s="390"/>
      <c r="I4" s="390"/>
      <c r="J4" s="391"/>
      <c r="K4" s="397"/>
      <c r="L4" s="398"/>
      <c r="M4" s="173"/>
      <c r="N4" s="173"/>
      <c r="O4" s="174"/>
    </row>
    <row r="5" spans="1:21" ht="24" customHeight="1">
      <c r="A5" s="41" t="s">
        <v>11</v>
      </c>
      <c r="B5" s="10"/>
      <c r="C5" s="204"/>
      <c r="D5" s="204"/>
      <c r="E5" s="204"/>
      <c r="F5" s="9"/>
      <c r="G5" s="389"/>
      <c r="H5" s="390"/>
      <c r="I5" s="390"/>
      <c r="J5" s="391"/>
      <c r="K5" s="183" t="s">
        <v>12</v>
      </c>
      <c r="L5" s="184"/>
      <c r="M5" s="125"/>
      <c r="N5" s="125"/>
      <c r="O5" s="126"/>
    </row>
    <row r="6" spans="1:21" ht="24" customHeight="1">
      <c r="A6" s="41" t="s">
        <v>13</v>
      </c>
      <c r="B6" s="10"/>
      <c r="C6" s="127"/>
      <c r="D6" s="149"/>
      <c r="E6" s="149"/>
      <c r="F6" s="9"/>
      <c r="G6" s="389"/>
      <c r="H6" s="390"/>
      <c r="I6" s="390"/>
      <c r="J6" s="391"/>
      <c r="K6" s="397" t="s">
        <v>14</v>
      </c>
      <c r="L6" s="398"/>
      <c r="M6" s="125"/>
      <c r="N6" s="125"/>
      <c r="O6" s="126"/>
    </row>
    <row r="7" spans="1:21" ht="24" customHeight="1" thickBot="1">
      <c r="A7" s="1" t="s">
        <v>15</v>
      </c>
      <c r="B7" s="10"/>
      <c r="C7" s="127"/>
      <c r="D7" s="18"/>
      <c r="E7" s="18"/>
      <c r="F7" s="9"/>
      <c r="G7" s="392"/>
      <c r="H7" s="393"/>
      <c r="I7" s="393"/>
      <c r="J7" s="394"/>
      <c r="K7" s="399"/>
      <c r="L7" s="400"/>
      <c r="M7" s="125"/>
      <c r="N7" s="125"/>
      <c r="O7" s="126"/>
    </row>
    <row r="8" spans="1:21" ht="20.100000000000001" customHeight="1" thickTop="1">
      <c r="A8" s="413" t="s">
        <v>16</v>
      </c>
      <c r="B8" s="438"/>
      <c r="C8" s="407"/>
      <c r="D8" s="93"/>
      <c r="E8" s="438"/>
      <c r="F8" s="417"/>
      <c r="G8" s="438"/>
      <c r="H8" s="417"/>
      <c r="I8" s="438"/>
      <c r="J8" s="417"/>
      <c r="K8" s="404" t="s">
        <v>25</v>
      </c>
      <c r="L8" s="407" t="s">
        <v>26</v>
      </c>
      <c r="M8" s="407"/>
      <c r="N8" s="407"/>
      <c r="O8" s="408"/>
    </row>
    <row r="9" spans="1:21" ht="20.100000000000001" customHeight="1">
      <c r="A9" s="436"/>
      <c r="B9" s="418" t="s">
        <v>31</v>
      </c>
      <c r="C9" s="409"/>
      <c r="D9" s="419"/>
      <c r="E9" s="418" t="s">
        <v>32</v>
      </c>
      <c r="F9" s="419"/>
      <c r="G9" s="418" t="s">
        <v>33</v>
      </c>
      <c r="H9" s="419"/>
      <c r="I9" s="418" t="s">
        <v>34</v>
      </c>
      <c r="J9" s="419"/>
      <c r="K9" s="405"/>
      <c r="L9" s="409"/>
      <c r="M9" s="409"/>
      <c r="N9" s="409"/>
      <c r="O9" s="410"/>
      <c r="Q9" s="6"/>
      <c r="R9" s="6"/>
      <c r="S9" s="6"/>
      <c r="T9" s="6"/>
    </row>
    <row r="10" spans="1:21" ht="20.100000000000001" customHeight="1">
      <c r="A10" s="436"/>
      <c r="B10" s="439" t="s">
        <v>35</v>
      </c>
      <c r="C10" s="440"/>
      <c r="D10" s="402"/>
      <c r="E10" s="439" t="s">
        <v>36</v>
      </c>
      <c r="F10" s="402"/>
      <c r="G10" s="439" t="s">
        <v>37</v>
      </c>
      <c r="H10" s="402"/>
      <c r="I10" s="439" t="s">
        <v>37</v>
      </c>
      <c r="J10" s="402"/>
      <c r="K10" s="405"/>
      <c r="L10" s="409"/>
      <c r="M10" s="409"/>
      <c r="N10" s="409"/>
      <c r="O10" s="410"/>
      <c r="Q10" s="6"/>
      <c r="R10" s="6"/>
      <c r="S10" s="6"/>
      <c r="T10" s="6"/>
    </row>
    <row r="11" spans="1:21" ht="20.100000000000001" customHeight="1">
      <c r="A11" s="437"/>
      <c r="B11" s="88"/>
      <c r="C11" s="97"/>
      <c r="D11" s="96"/>
      <c r="E11" s="88"/>
      <c r="F11" s="89"/>
      <c r="G11" s="88"/>
      <c r="H11" s="89"/>
      <c r="I11" s="88"/>
      <c r="J11" s="89"/>
      <c r="K11" s="406"/>
      <c r="L11" s="411"/>
      <c r="M11" s="411"/>
      <c r="N11" s="411"/>
      <c r="O11" s="412"/>
      <c r="Q11" s="71"/>
      <c r="R11" s="6"/>
      <c r="S11" s="6"/>
      <c r="T11" s="6"/>
    </row>
    <row r="12" spans="1:21" ht="11.1" customHeight="1">
      <c r="A12" s="165"/>
      <c r="B12" s="166"/>
      <c r="C12" s="167"/>
      <c r="D12" s="168"/>
      <c r="E12" s="166"/>
      <c r="F12" s="169"/>
      <c r="G12" s="170"/>
      <c r="H12" s="171"/>
      <c r="I12" s="170"/>
      <c r="J12" s="171"/>
      <c r="K12" s="160"/>
      <c r="L12" s="157"/>
      <c r="M12" s="162"/>
      <c r="N12" s="162"/>
      <c r="O12" s="163"/>
      <c r="Q12" s="6"/>
      <c r="R12" s="6"/>
      <c r="S12" s="6"/>
      <c r="T12" s="6"/>
    </row>
    <row r="13" spans="1:21" ht="12.95" customHeight="1">
      <c r="A13" s="131"/>
      <c r="B13" s="192"/>
      <c r="C13" s="193"/>
      <c r="D13" s="194"/>
      <c r="E13" s="195"/>
      <c r="F13" s="196"/>
      <c r="G13" s="188"/>
      <c r="H13" s="135"/>
      <c r="I13" s="197"/>
      <c r="J13" s="198"/>
      <c r="K13" s="172"/>
      <c r="L13" s="100"/>
      <c r="M13" s="101"/>
      <c r="N13" s="101"/>
      <c r="O13" s="102"/>
      <c r="P13" s="13"/>
      <c r="Q13" s="25"/>
      <c r="R13" s="6"/>
      <c r="S13" s="6"/>
      <c r="T13" s="189"/>
      <c r="U13" s="136"/>
    </row>
    <row r="14" spans="1:21" ht="12.95" customHeight="1">
      <c r="A14" s="46"/>
      <c r="B14" s="192"/>
      <c r="C14" s="193"/>
      <c r="D14" s="194"/>
      <c r="E14" s="195"/>
      <c r="F14" s="196"/>
      <c r="G14" s="188"/>
      <c r="H14" s="135"/>
      <c r="I14" s="199"/>
      <c r="J14" s="198"/>
      <c r="K14" s="63"/>
      <c r="L14" s="100"/>
      <c r="M14" s="101"/>
      <c r="N14" s="101"/>
      <c r="O14" s="102"/>
      <c r="P14" s="13"/>
      <c r="Q14" s="25"/>
      <c r="R14" s="6"/>
      <c r="S14" s="6"/>
      <c r="T14" s="189"/>
      <c r="U14" s="136"/>
    </row>
    <row r="15" spans="1:21" ht="12.95" customHeight="1">
      <c r="A15" s="131"/>
      <c r="B15" s="192"/>
      <c r="C15" s="193"/>
      <c r="D15" s="194"/>
      <c r="E15" s="195"/>
      <c r="F15" s="196"/>
      <c r="G15" s="188"/>
      <c r="H15" s="135"/>
      <c r="I15" s="199"/>
      <c r="J15" s="198"/>
      <c r="K15" s="63"/>
      <c r="L15" s="100"/>
      <c r="M15" s="101"/>
      <c r="N15" s="101"/>
      <c r="O15" s="102"/>
      <c r="P15" s="13"/>
      <c r="Q15" s="25"/>
      <c r="R15" s="6"/>
      <c r="S15" s="6"/>
      <c r="T15" s="189"/>
      <c r="U15" s="136"/>
    </row>
    <row r="16" spans="1:21" ht="12.95" customHeight="1">
      <c r="A16" s="46"/>
      <c r="B16" s="192"/>
      <c r="C16" s="193"/>
      <c r="D16" s="194"/>
      <c r="E16" s="195"/>
      <c r="F16" s="196"/>
      <c r="G16" s="188"/>
      <c r="H16" s="135"/>
      <c r="I16" s="199"/>
      <c r="J16" s="198"/>
      <c r="K16" s="63"/>
      <c r="L16" s="100"/>
      <c r="M16" s="101"/>
      <c r="N16" s="101"/>
      <c r="O16" s="102"/>
      <c r="P16" s="13"/>
      <c r="Q16" s="25"/>
      <c r="R16" s="6"/>
      <c r="S16" s="6"/>
      <c r="T16" s="189"/>
      <c r="U16" s="136"/>
    </row>
    <row r="17" spans="1:26" ht="12.95" customHeight="1">
      <c r="A17" s="46"/>
      <c r="B17" s="47"/>
      <c r="C17" s="26"/>
      <c r="D17" s="177"/>
      <c r="E17" s="190"/>
      <c r="F17" s="191"/>
      <c r="G17" s="197"/>
      <c r="H17" s="200"/>
      <c r="I17" s="201"/>
      <c r="J17" s="202"/>
      <c r="K17" s="63"/>
      <c r="L17" s="100"/>
      <c r="M17" s="101"/>
      <c r="N17" s="101"/>
      <c r="O17" s="102"/>
      <c r="P17" s="13"/>
      <c r="Q17" s="25"/>
      <c r="R17" s="6"/>
      <c r="S17" s="6"/>
      <c r="T17" s="6"/>
    </row>
    <row r="18" spans="1:26" ht="12.95" customHeight="1">
      <c r="A18" s="46"/>
      <c r="B18" s="47"/>
      <c r="C18" s="26"/>
      <c r="D18" s="177"/>
      <c r="E18" s="43"/>
      <c r="F18" s="94"/>
      <c r="G18" s="197"/>
      <c r="H18" s="200"/>
      <c r="I18" s="201"/>
      <c r="J18" s="203"/>
      <c r="K18" s="63"/>
      <c r="L18" s="100"/>
      <c r="M18" s="101"/>
      <c r="N18" s="101"/>
      <c r="O18" s="102"/>
      <c r="P18" s="13"/>
      <c r="Q18" s="132"/>
      <c r="R18" s="132"/>
      <c r="S18" s="73"/>
      <c r="T18" s="74"/>
      <c r="U18" s="73"/>
      <c r="V18" s="30"/>
      <c r="W18" s="31"/>
      <c r="X18" s="31"/>
      <c r="Y18" s="31"/>
      <c r="Z18" s="25"/>
    </row>
    <row r="19" spans="1:26" ht="12.95" customHeight="1">
      <c r="A19" s="46"/>
      <c r="B19" s="47"/>
      <c r="C19" s="26"/>
      <c r="D19" s="177"/>
      <c r="E19" s="43"/>
      <c r="F19" s="94"/>
      <c r="G19" s="117"/>
      <c r="H19" s="176"/>
      <c r="I19" s="116"/>
      <c r="J19" s="175"/>
      <c r="K19" s="63"/>
      <c r="L19" s="100"/>
      <c r="M19" s="101"/>
      <c r="N19" s="101"/>
      <c r="O19" s="102"/>
      <c r="P19" s="13"/>
      <c r="Q19" s="132"/>
      <c r="R19" s="132"/>
      <c r="S19" s="73"/>
      <c r="T19" s="74"/>
      <c r="U19" s="73"/>
      <c r="V19" s="30"/>
      <c r="W19" s="31"/>
      <c r="X19" s="31"/>
      <c r="Y19" s="31"/>
      <c r="Z19" s="25"/>
    </row>
    <row r="20" spans="1:26" ht="12.95" customHeight="1">
      <c r="A20" s="46"/>
      <c r="B20" s="47"/>
      <c r="C20" s="26"/>
      <c r="D20" s="177"/>
      <c r="E20" s="43"/>
      <c r="F20" s="94"/>
      <c r="G20" s="197"/>
      <c r="H20" s="200"/>
      <c r="I20" s="201"/>
      <c r="J20" s="203"/>
      <c r="K20" s="63"/>
      <c r="L20" s="100"/>
      <c r="M20" s="101"/>
      <c r="N20" s="101"/>
      <c r="O20" s="102"/>
      <c r="P20" s="13"/>
      <c r="Q20" s="132"/>
      <c r="R20" s="132"/>
      <c r="S20" s="73"/>
      <c r="T20" s="74"/>
      <c r="U20" s="73"/>
      <c r="V20" s="30"/>
      <c r="W20" s="31"/>
      <c r="X20" s="31"/>
      <c r="Y20" s="31"/>
      <c r="Z20" s="25"/>
    </row>
    <row r="21" spans="1:26" ht="12.95" customHeight="1">
      <c r="A21" s="46"/>
      <c r="B21" s="47"/>
      <c r="C21" s="26"/>
      <c r="D21" s="177"/>
      <c r="E21" s="43"/>
      <c r="F21" s="94"/>
      <c r="G21" s="197"/>
      <c r="H21" s="200"/>
      <c r="I21" s="201"/>
      <c r="J21" s="203"/>
      <c r="K21" s="63"/>
      <c r="L21" s="100"/>
      <c r="M21" s="101"/>
      <c r="N21" s="101"/>
      <c r="O21" s="102"/>
      <c r="P21" s="13"/>
      <c r="Q21" s="132"/>
      <c r="R21" s="132"/>
      <c r="S21" s="73"/>
      <c r="T21" s="74"/>
      <c r="U21" s="73"/>
      <c r="V21" s="30"/>
      <c r="W21" s="31"/>
      <c r="X21" s="31"/>
      <c r="Y21" s="31"/>
      <c r="Z21" s="25"/>
    </row>
    <row r="22" spans="1:26" ht="12.95" customHeight="1">
      <c r="A22" s="46"/>
      <c r="B22" s="47"/>
      <c r="C22" s="26"/>
      <c r="D22" s="177"/>
      <c r="E22" s="43"/>
      <c r="F22" s="94"/>
      <c r="G22" s="117"/>
      <c r="H22" s="176"/>
      <c r="I22" s="116"/>
      <c r="J22" s="175"/>
      <c r="K22" s="150"/>
      <c r="L22" s="67"/>
      <c r="M22" s="68"/>
      <c r="N22" s="68"/>
      <c r="O22" s="69"/>
      <c r="P22" s="14"/>
      <c r="Q22" s="146"/>
      <c r="R22" s="146"/>
      <c r="S22" s="146"/>
      <c r="T22" s="146"/>
      <c r="U22" s="17"/>
      <c r="V22" s="17"/>
      <c r="W22" s="17"/>
      <c r="X22" s="17"/>
    </row>
    <row r="23" spans="1:26" ht="12.95" customHeight="1">
      <c r="A23" s="46"/>
      <c r="B23" s="47"/>
      <c r="C23" s="26"/>
      <c r="D23" s="177"/>
      <c r="E23" s="43"/>
      <c r="F23" s="94"/>
      <c r="G23" s="117"/>
      <c r="H23" s="176"/>
      <c r="I23" s="116"/>
      <c r="J23" s="175"/>
      <c r="K23" s="150"/>
      <c r="L23" s="67"/>
      <c r="M23" s="68"/>
      <c r="N23" s="68"/>
      <c r="O23" s="69"/>
      <c r="P23" s="14"/>
      <c r="Q23" s="146"/>
      <c r="R23" s="146"/>
      <c r="S23" s="146"/>
      <c r="T23" s="146"/>
      <c r="U23" s="17"/>
      <c r="V23" s="17"/>
      <c r="W23" s="17"/>
      <c r="X23" s="17"/>
    </row>
    <row r="24" spans="1:26" ht="12.95" customHeight="1">
      <c r="A24" s="46"/>
      <c r="B24" s="47"/>
      <c r="C24" s="26"/>
      <c r="D24" s="177"/>
      <c r="E24" s="43"/>
      <c r="F24" s="94"/>
      <c r="G24" s="117"/>
      <c r="H24" s="176"/>
      <c r="I24" s="116"/>
      <c r="J24" s="175"/>
      <c r="K24" s="150"/>
      <c r="L24" s="67"/>
      <c r="M24" s="68"/>
      <c r="N24" s="68"/>
      <c r="O24" s="69"/>
      <c r="P24" s="14"/>
      <c r="Q24" s="146"/>
      <c r="R24" s="146"/>
      <c r="S24" s="146"/>
      <c r="T24" s="146"/>
      <c r="U24" s="17"/>
      <c r="V24" s="17"/>
      <c r="W24" s="17"/>
      <c r="X24" s="17"/>
    </row>
    <row r="25" spans="1:26" ht="12.95" customHeight="1">
      <c r="A25" s="46"/>
      <c r="B25" s="47"/>
      <c r="C25" s="26"/>
      <c r="D25" s="177"/>
      <c r="E25" s="43"/>
      <c r="F25" s="94"/>
      <c r="G25" s="117"/>
      <c r="H25" s="176"/>
      <c r="I25" s="116"/>
      <c r="J25" s="175"/>
      <c r="K25" s="118"/>
      <c r="L25" s="63"/>
      <c r="M25" s="51"/>
      <c r="N25" s="32"/>
      <c r="O25" s="50"/>
      <c r="P25" s="13"/>
      <c r="Q25" s="146"/>
      <c r="R25" s="146"/>
      <c r="S25" s="146"/>
      <c r="T25" s="146"/>
      <c r="U25" s="16"/>
      <c r="V25" s="17"/>
      <c r="W25" s="17"/>
      <c r="X25" s="17"/>
    </row>
    <row r="26" spans="1:26" ht="12.95" customHeight="1">
      <c r="A26" s="46"/>
      <c r="B26" s="47"/>
      <c r="C26" s="26"/>
      <c r="D26" s="177"/>
      <c r="E26" s="43"/>
      <c r="F26" s="94"/>
      <c r="G26" s="117"/>
      <c r="H26" s="176"/>
      <c r="I26" s="116"/>
      <c r="J26" s="175"/>
      <c r="K26" s="118"/>
      <c r="L26" s="63"/>
      <c r="M26" s="49"/>
      <c r="N26" s="32"/>
      <c r="O26" s="50"/>
      <c r="P26" s="14"/>
      <c r="Q26" s="146"/>
      <c r="R26" s="146"/>
      <c r="S26" s="146"/>
      <c r="T26" s="146"/>
      <c r="U26" s="17"/>
      <c r="V26" s="17"/>
      <c r="W26" s="17"/>
      <c r="X26" s="17"/>
    </row>
    <row r="27" spans="1:26" ht="12.95" customHeight="1">
      <c r="A27" s="46"/>
      <c r="B27" s="47"/>
      <c r="C27" s="26"/>
      <c r="D27" s="177"/>
      <c r="E27" s="43"/>
      <c r="F27" s="94"/>
      <c r="G27" s="117"/>
      <c r="H27" s="176"/>
      <c r="I27" s="116"/>
      <c r="J27" s="175"/>
      <c r="K27" s="118"/>
      <c r="L27" s="63"/>
      <c r="M27" s="49"/>
      <c r="N27" s="32"/>
      <c r="O27" s="50"/>
      <c r="P27" s="14"/>
      <c r="Q27" s="146"/>
      <c r="R27" s="146"/>
      <c r="S27" s="146"/>
      <c r="T27" s="146"/>
      <c r="U27" s="17"/>
      <c r="V27" s="17"/>
      <c r="W27" s="17"/>
      <c r="X27" s="17"/>
    </row>
    <row r="28" spans="1:26" ht="12.95" customHeight="1">
      <c r="A28" s="46"/>
      <c r="B28" s="47"/>
      <c r="C28" s="26"/>
      <c r="D28" s="177"/>
      <c r="E28" s="43"/>
      <c r="F28" s="94"/>
      <c r="G28" s="117"/>
      <c r="H28" s="176"/>
      <c r="I28" s="116"/>
      <c r="J28" s="175"/>
      <c r="K28" s="118"/>
      <c r="L28" s="63"/>
      <c r="M28" s="49"/>
      <c r="N28" s="32"/>
      <c r="O28" s="50"/>
      <c r="P28" s="14"/>
      <c r="Q28" s="146"/>
      <c r="R28" s="146"/>
      <c r="S28" s="146"/>
      <c r="T28" s="146"/>
      <c r="U28" s="17"/>
      <c r="V28" s="17"/>
      <c r="W28" s="17"/>
      <c r="X28" s="17"/>
    </row>
    <row r="29" spans="1:26" ht="12.95" customHeight="1">
      <c r="A29" s="52"/>
      <c r="B29" s="53"/>
      <c r="C29" s="91"/>
      <c r="D29" s="92"/>
      <c r="E29" s="56"/>
      <c r="F29" s="95"/>
      <c r="G29" s="58"/>
      <c r="H29" s="75"/>
      <c r="I29" s="59"/>
      <c r="J29" s="76"/>
      <c r="K29" s="55"/>
      <c r="L29" s="64"/>
      <c r="M29" s="60"/>
      <c r="N29" s="61"/>
      <c r="O29" s="62"/>
      <c r="P29" s="14"/>
      <c r="Q29" s="146"/>
      <c r="R29" s="146"/>
      <c r="S29" s="146"/>
      <c r="T29" s="146"/>
      <c r="U29" s="17"/>
      <c r="V29" s="17"/>
      <c r="W29" s="17"/>
      <c r="X29" s="17"/>
    </row>
    <row r="30" spans="1:26" ht="23.1" customHeight="1">
      <c r="A30" s="65" t="s">
        <v>27</v>
      </c>
      <c r="C30" s="33"/>
      <c r="D30" s="18"/>
      <c r="E30" s="18"/>
      <c r="F30" s="18"/>
      <c r="G30" s="127"/>
      <c r="K30" s="33"/>
      <c r="L30" s="33"/>
      <c r="M30" s="33"/>
      <c r="N30" s="33"/>
      <c r="O30" s="34"/>
    </row>
    <row r="31" spans="1:26" ht="23.1" customHeight="1">
      <c r="A31" s="65"/>
      <c r="B31" s="18"/>
      <c r="C31" s="18"/>
      <c r="D31" s="18"/>
      <c r="E31" s="18"/>
      <c r="F31" s="18"/>
      <c r="G31" s="18"/>
      <c r="K31" s="37"/>
      <c r="L31" s="37"/>
      <c r="M31" s="33"/>
      <c r="N31" s="33"/>
      <c r="O31" s="34"/>
    </row>
    <row r="32" spans="1:26" ht="23.1" customHeight="1" thickBot="1">
      <c r="A32" s="19"/>
      <c r="B32" s="12"/>
      <c r="C32" s="35"/>
      <c r="D32" s="35"/>
      <c r="E32" s="35"/>
      <c r="F32" s="35"/>
      <c r="G32" s="35"/>
      <c r="H32" s="66" t="s">
        <v>29</v>
      </c>
      <c r="I32" s="147"/>
      <c r="J32" s="66"/>
      <c r="K32" s="147"/>
      <c r="L32" s="12"/>
      <c r="M32" s="35"/>
      <c r="N32" s="35"/>
      <c r="O32" s="36"/>
    </row>
    <row r="33" spans="15:15" ht="19.5" thickTop="1">
      <c r="O33" s="4"/>
    </row>
  </sheetData>
  <mergeCells count="22">
    <mergeCell ref="H1:J1"/>
    <mergeCell ref="K1:O1"/>
    <mergeCell ref="H2:J2"/>
    <mergeCell ref="K2:M2"/>
    <mergeCell ref="B10:D10"/>
    <mergeCell ref="E10:F10"/>
    <mergeCell ref="G10:H10"/>
    <mergeCell ref="I10:J10"/>
    <mergeCell ref="K6:L7"/>
    <mergeCell ref="K3:L4"/>
    <mergeCell ref="G3:J7"/>
    <mergeCell ref="K8:K11"/>
    <mergeCell ref="L8:O11"/>
    <mergeCell ref="A8:A11"/>
    <mergeCell ref="B8:C8"/>
    <mergeCell ref="E8:F8"/>
    <mergeCell ref="G8:H8"/>
    <mergeCell ref="I8:J8"/>
    <mergeCell ref="B9:D9"/>
    <mergeCell ref="E9:F9"/>
    <mergeCell ref="G9:H9"/>
    <mergeCell ref="I9:J9"/>
  </mergeCells>
  <conditionalFormatting sqref="H32:I32 L17:O32 I17:I31 J17:J32 H11:H31 F11:F12 C11:C12 A1:O1 M3:M6 A8:C8 B9:B12 E2:J2 N2:O4 A13:A16 A17:F32 A2:D7 G8:G32 I8:I13 J8:J12 F4:F9 H8:H9 E4:E12 M8:O12 K8:K32 L8:L13 K5 E3:G3 K3">
    <cfRule type="expression" dxfId="94" priority="20">
      <formula>$P$2=0</formula>
    </cfRule>
  </conditionalFormatting>
  <conditionalFormatting sqref="K8:K12">
    <cfRule type="expression" dxfId="93" priority="19">
      <formula>$Q$2=0</formula>
    </cfRule>
  </conditionalFormatting>
  <conditionalFormatting sqref="D18:D21">
    <cfRule type="cellIs" dxfId="92" priority="18" operator="notBetween">
      <formula>U18</formula>
      <formula>V18</formula>
    </cfRule>
  </conditionalFormatting>
  <conditionalFormatting sqref="I32">
    <cfRule type="expression" dxfId="91" priority="17">
      <formula>$P$2=0</formula>
    </cfRule>
  </conditionalFormatting>
  <conditionalFormatting sqref="D7:E7 D1:E4 C1:C7">
    <cfRule type="expression" dxfId="90" priority="16">
      <formula>$P$2=0</formula>
    </cfRule>
  </conditionalFormatting>
  <conditionalFormatting sqref="C7">
    <cfRule type="expression" dxfId="89" priority="15">
      <formula>$P$2=0</formula>
    </cfRule>
  </conditionalFormatting>
  <conditionalFormatting sqref="I32">
    <cfRule type="expression" dxfId="88" priority="13">
      <formula>$P$2=0</formula>
    </cfRule>
  </conditionalFormatting>
  <conditionalFormatting sqref="C7">
    <cfRule type="expression" dxfId="87" priority="12">
      <formula>$P$2=0</formula>
    </cfRule>
  </conditionalFormatting>
  <conditionalFormatting sqref="C7">
    <cfRule type="expression" dxfId="86" priority="11">
      <formula>$P$2=0</formula>
    </cfRule>
  </conditionalFormatting>
  <conditionalFormatting sqref="C7">
    <cfRule type="expression" dxfId="85" priority="10">
      <formula>$P$2=0</formula>
    </cfRule>
  </conditionalFormatting>
  <conditionalFormatting sqref="D7:E7 D1:E4 C1:C7">
    <cfRule type="expression" dxfId="84" priority="9">
      <formula>$P$2=0</formula>
    </cfRule>
  </conditionalFormatting>
  <conditionalFormatting sqref="I32">
    <cfRule type="expression" dxfId="83" priority="8">
      <formula>$P$2=0</formula>
    </cfRule>
  </conditionalFormatting>
  <conditionalFormatting sqref="I32">
    <cfRule type="expression" dxfId="82" priority="7">
      <formula>$P$2=0</formula>
    </cfRule>
  </conditionalFormatting>
  <conditionalFormatting sqref="D7:E7 D1:E4 C1:C7">
    <cfRule type="expression" dxfId="81" priority="6">
      <formula>$P$2=0</formula>
    </cfRule>
  </conditionalFormatting>
  <conditionalFormatting sqref="C7">
    <cfRule type="expression" dxfId="80" priority="5">
      <formula>$P$2=0</formula>
    </cfRule>
  </conditionalFormatting>
  <conditionalFormatting sqref="I32">
    <cfRule type="expression" dxfId="79" priority="4">
      <formula>$P$2=0</formula>
    </cfRule>
  </conditionalFormatting>
  <conditionalFormatting sqref="I32">
    <cfRule type="expression" dxfId="78" priority="3">
      <formula>$P$2=0</formula>
    </cfRule>
  </conditionalFormatting>
  <conditionalFormatting sqref="K2:M2">
    <cfRule type="expression" dxfId="77" priority="2">
      <formula>$P$2=0</formula>
    </cfRule>
  </conditionalFormatting>
  <conditionalFormatting sqref="D17">
    <cfRule type="cellIs" dxfId="76" priority="21" operator="notBetween">
      <formula>#REF!</formula>
      <formula>#REF!</formula>
    </cfRule>
  </conditionalFormatting>
  <conditionalFormatting sqref="U13:U16">
    <cfRule type="expression" dxfId="75" priority="1">
      <formula>$P$2=0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orientation="landscape" copies="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3"/>
  <sheetViews>
    <sheetView topLeftCell="A11" zoomScale="90" zoomScaleNormal="90" workbookViewId="0">
      <selection activeCell="I10" sqref="I10:J11"/>
    </sheetView>
  </sheetViews>
  <sheetFormatPr defaultRowHeight="18.75"/>
  <cols>
    <col min="1" max="1" width="8.7109375" style="6" customWidth="1"/>
    <col min="2" max="3" width="7.28515625" style="6" customWidth="1"/>
    <col min="4" max="6" width="13.7109375" style="6" customWidth="1"/>
    <col min="7" max="8" width="12.28515625" style="6" customWidth="1"/>
    <col min="9" max="11" width="11.7109375" style="6" customWidth="1"/>
    <col min="12" max="12" width="9.7109375" style="6" customWidth="1"/>
    <col min="13" max="13" width="9.140625" style="6" customWidth="1"/>
    <col min="14" max="15" width="5.7109375" style="6" customWidth="1"/>
    <col min="16" max="16" width="5.7109375" style="72" customWidth="1"/>
    <col min="17" max="17" width="5.42578125" style="72" bestFit="1" customWidth="1"/>
    <col min="18" max="18" width="5" style="72" bestFit="1" customWidth="1"/>
    <col min="19" max="19" width="4.42578125" style="72" bestFit="1" customWidth="1"/>
    <col min="20" max="20" width="6.42578125" style="72" bestFit="1" customWidth="1"/>
    <col min="21" max="21" width="6.28515625" style="6" bestFit="1" customWidth="1"/>
    <col min="22" max="22" width="6.7109375" style="6" bestFit="1" customWidth="1"/>
    <col min="23" max="23" width="6.28515625" style="6" bestFit="1" customWidth="1"/>
    <col min="24" max="24" width="5" style="6" bestFit="1" customWidth="1"/>
    <col min="25" max="16384" width="9.140625" style="6"/>
  </cols>
  <sheetData>
    <row r="1" spans="1:20" ht="27" customHeight="1" thickTop="1">
      <c r="A1" s="39" t="s">
        <v>0</v>
      </c>
      <c r="B1" s="120"/>
      <c r="C1" s="120"/>
      <c r="D1" s="121"/>
      <c r="E1" s="121"/>
      <c r="F1" s="38"/>
      <c r="G1" s="5"/>
      <c r="H1" s="424" t="s">
        <v>1</v>
      </c>
      <c r="I1" s="425"/>
      <c r="J1" s="426"/>
      <c r="K1" s="427" t="s">
        <v>2</v>
      </c>
      <c r="L1" s="428"/>
      <c r="M1" s="428"/>
      <c r="N1" s="428"/>
      <c r="O1" s="429"/>
    </row>
    <row r="2" spans="1:20" ht="27" customHeight="1">
      <c r="A2" s="40" t="s">
        <v>3</v>
      </c>
      <c r="B2" s="18"/>
      <c r="C2" s="122"/>
      <c r="D2" s="9"/>
      <c r="E2" s="9"/>
      <c r="F2" s="7"/>
      <c r="G2" s="8"/>
      <c r="H2" s="430" t="s">
        <v>4</v>
      </c>
      <c r="I2" s="431"/>
      <c r="J2" s="432"/>
      <c r="K2" s="433" t="s">
        <v>38</v>
      </c>
      <c r="L2" s="434"/>
      <c r="M2" s="435"/>
      <c r="N2" s="114" t="s">
        <v>39</v>
      </c>
      <c r="O2" s="42"/>
    </row>
    <row r="3" spans="1:20" ht="24" customHeight="1">
      <c r="A3" s="41" t="s">
        <v>7</v>
      </c>
      <c r="B3" s="115"/>
      <c r="C3" s="122"/>
      <c r="D3" s="9"/>
      <c r="E3" s="9"/>
      <c r="F3" s="9"/>
      <c r="G3" s="386" t="s">
        <v>40</v>
      </c>
      <c r="H3" s="387"/>
      <c r="I3" s="387"/>
      <c r="J3" s="388"/>
      <c r="K3" s="395" t="s">
        <v>9</v>
      </c>
      <c r="L3" s="396"/>
      <c r="M3" s="123"/>
      <c r="N3" s="123"/>
      <c r="O3" s="124"/>
    </row>
    <row r="4" spans="1:20" ht="24" customHeight="1">
      <c r="A4" s="41" t="s">
        <v>10</v>
      </c>
      <c r="B4" s="10"/>
      <c r="C4" s="122"/>
      <c r="D4" s="18"/>
      <c r="E4" s="18"/>
      <c r="F4" s="9"/>
      <c r="G4" s="389"/>
      <c r="H4" s="390"/>
      <c r="I4" s="390"/>
      <c r="J4" s="391"/>
      <c r="K4" s="397"/>
      <c r="L4" s="398"/>
      <c r="M4" s="173"/>
      <c r="N4" s="173"/>
      <c r="O4" s="174"/>
    </row>
    <row r="5" spans="1:20" ht="24" customHeight="1">
      <c r="A5" s="41" t="s">
        <v>11</v>
      </c>
      <c r="B5" s="10"/>
      <c r="C5" s="204"/>
      <c r="D5" s="204"/>
      <c r="E5" s="204"/>
      <c r="F5" s="9"/>
      <c r="G5" s="389"/>
      <c r="H5" s="390"/>
      <c r="I5" s="390"/>
      <c r="J5" s="391"/>
      <c r="K5" s="183" t="s">
        <v>12</v>
      </c>
      <c r="L5" s="184"/>
      <c r="M5" s="125"/>
      <c r="N5" s="125"/>
      <c r="O5" s="126"/>
    </row>
    <row r="6" spans="1:20" ht="24" customHeight="1">
      <c r="A6" s="41" t="s">
        <v>13</v>
      </c>
      <c r="B6" s="10"/>
      <c r="C6" s="127"/>
      <c r="D6" s="149"/>
      <c r="E6" s="149"/>
      <c r="F6" s="9"/>
      <c r="G6" s="389"/>
      <c r="H6" s="390"/>
      <c r="I6" s="390"/>
      <c r="J6" s="391"/>
      <c r="K6" s="397" t="s">
        <v>14</v>
      </c>
      <c r="L6" s="398"/>
      <c r="M6" s="125"/>
      <c r="N6" s="125"/>
      <c r="O6" s="126"/>
    </row>
    <row r="7" spans="1:20" ht="24" customHeight="1" thickBot="1">
      <c r="A7" s="1" t="s">
        <v>15</v>
      </c>
      <c r="B7" s="10"/>
      <c r="C7" s="127"/>
      <c r="D7" s="18"/>
      <c r="E7" s="18"/>
      <c r="F7" s="9"/>
      <c r="G7" s="392"/>
      <c r="H7" s="393"/>
      <c r="I7" s="393"/>
      <c r="J7" s="394"/>
      <c r="K7" s="399"/>
      <c r="L7" s="400"/>
      <c r="M7" s="125"/>
      <c r="N7" s="125"/>
      <c r="O7" s="126"/>
    </row>
    <row r="8" spans="1:20" ht="20.100000000000001" customHeight="1" thickTop="1">
      <c r="A8" s="413" t="s">
        <v>16</v>
      </c>
      <c r="B8" s="416" t="s">
        <v>17</v>
      </c>
      <c r="C8" s="417"/>
      <c r="D8" s="404" t="s">
        <v>18</v>
      </c>
      <c r="E8" s="404" t="s">
        <v>19</v>
      </c>
      <c r="F8" s="404" t="s">
        <v>20</v>
      </c>
      <c r="G8" s="416" t="s">
        <v>41</v>
      </c>
      <c r="H8" s="441"/>
      <c r="I8" s="441"/>
      <c r="J8" s="401"/>
      <c r="K8" s="404" t="s">
        <v>25</v>
      </c>
      <c r="L8" s="407" t="s">
        <v>26</v>
      </c>
      <c r="M8" s="407"/>
      <c r="N8" s="407"/>
      <c r="O8" s="408"/>
    </row>
    <row r="9" spans="1:20" ht="20.100000000000001" customHeight="1">
      <c r="A9" s="414"/>
      <c r="B9" s="418"/>
      <c r="C9" s="419"/>
      <c r="D9" s="422"/>
      <c r="E9" s="422"/>
      <c r="F9" s="422"/>
      <c r="G9" s="442"/>
      <c r="H9" s="443"/>
      <c r="I9" s="443"/>
      <c r="J9" s="403"/>
      <c r="K9" s="405"/>
      <c r="L9" s="409"/>
      <c r="M9" s="409"/>
      <c r="N9" s="409"/>
      <c r="O9" s="410"/>
      <c r="Q9" s="6"/>
      <c r="R9" s="6"/>
      <c r="S9" s="6"/>
      <c r="T9" s="6"/>
    </row>
    <row r="10" spans="1:20" ht="20.100000000000001" customHeight="1">
      <c r="A10" s="414"/>
      <c r="B10" s="418"/>
      <c r="C10" s="419"/>
      <c r="D10" s="422"/>
      <c r="E10" s="422"/>
      <c r="F10" s="422"/>
      <c r="G10" s="439" t="s">
        <v>42</v>
      </c>
      <c r="H10" s="402"/>
      <c r="I10" s="439" t="s">
        <v>43</v>
      </c>
      <c r="J10" s="402"/>
      <c r="K10" s="405"/>
      <c r="L10" s="409"/>
      <c r="M10" s="409"/>
      <c r="N10" s="409"/>
      <c r="O10" s="410"/>
      <c r="Q10" s="6"/>
      <c r="R10" s="6"/>
      <c r="S10" s="6"/>
      <c r="T10" s="6"/>
    </row>
    <row r="11" spans="1:20" ht="20.100000000000001" customHeight="1">
      <c r="A11" s="415"/>
      <c r="B11" s="420"/>
      <c r="C11" s="421"/>
      <c r="D11" s="423"/>
      <c r="E11" s="423"/>
      <c r="F11" s="423"/>
      <c r="G11" s="442"/>
      <c r="H11" s="403"/>
      <c r="I11" s="442"/>
      <c r="J11" s="403"/>
      <c r="K11" s="406"/>
      <c r="L11" s="411"/>
      <c r="M11" s="411"/>
      <c r="N11" s="411"/>
      <c r="O11" s="412"/>
      <c r="Q11" s="6"/>
      <c r="R11" s="6"/>
      <c r="S11" s="6"/>
      <c r="T11" s="6"/>
    </row>
    <row r="12" spans="1:20" ht="12.95" customHeight="1">
      <c r="A12" s="90"/>
      <c r="B12" s="157"/>
      <c r="C12" s="158"/>
      <c r="D12" s="159"/>
      <c r="E12" s="159"/>
      <c r="F12" s="159"/>
      <c r="G12" s="164"/>
      <c r="H12" s="161"/>
      <c r="I12" s="164"/>
      <c r="J12" s="161"/>
      <c r="K12" s="160"/>
      <c r="L12" s="72"/>
      <c r="M12" s="72"/>
      <c r="N12" s="72"/>
      <c r="O12" s="151"/>
      <c r="Q12" s="6"/>
      <c r="R12" s="6"/>
      <c r="S12" s="6"/>
      <c r="T12" s="6"/>
    </row>
    <row r="13" spans="1:20" ht="12.95" customHeight="1">
      <c r="A13" s="153"/>
      <c r="B13" s="154"/>
      <c r="C13" s="155"/>
      <c r="D13" s="156"/>
      <c r="E13" s="156"/>
      <c r="F13" s="156"/>
      <c r="G13" s="205"/>
      <c r="H13" s="206"/>
      <c r="I13" s="154"/>
      <c r="J13" s="155"/>
      <c r="K13" s="156"/>
      <c r="L13" s="106"/>
      <c r="M13" s="107"/>
      <c r="N13" s="107"/>
      <c r="O13" s="108"/>
      <c r="Q13" s="6"/>
      <c r="R13" s="6"/>
      <c r="S13" s="6"/>
      <c r="T13" s="6"/>
    </row>
    <row r="14" spans="1:20" ht="12.95" customHeight="1">
      <c r="A14" s="131"/>
      <c r="B14" s="134"/>
      <c r="C14" s="135"/>
      <c r="D14" s="118"/>
      <c r="E14" s="43"/>
      <c r="F14" s="44"/>
      <c r="G14" s="205"/>
      <c r="H14" s="206"/>
      <c r="I14" s="134"/>
      <c r="J14" s="135"/>
      <c r="K14" s="63"/>
      <c r="L14" s="106"/>
      <c r="M14" s="107"/>
      <c r="N14" s="107"/>
      <c r="O14" s="108"/>
      <c r="P14" s="13"/>
      <c r="Q14" s="6"/>
      <c r="R14" s="6"/>
      <c r="S14" s="6"/>
      <c r="T14" s="6"/>
    </row>
    <row r="15" spans="1:20" ht="12.95" customHeight="1">
      <c r="A15" s="46"/>
      <c r="B15" s="134"/>
      <c r="C15" s="135"/>
      <c r="D15" s="118"/>
      <c r="E15" s="43"/>
      <c r="F15" s="45"/>
      <c r="G15" s="205"/>
      <c r="H15" s="206"/>
      <c r="I15" s="134"/>
      <c r="J15" s="135"/>
      <c r="K15" s="63"/>
      <c r="L15" s="106"/>
      <c r="M15" s="107"/>
      <c r="N15" s="107"/>
      <c r="O15" s="108"/>
      <c r="P15" s="13"/>
      <c r="Q15" s="6"/>
      <c r="R15" s="6"/>
      <c r="S15" s="6"/>
      <c r="T15" s="6"/>
    </row>
    <row r="16" spans="1:20" ht="12.75" customHeight="1">
      <c r="A16" s="46"/>
      <c r="B16" s="47"/>
      <c r="C16" s="48"/>
      <c r="D16" s="118"/>
      <c r="E16" s="43"/>
      <c r="F16" s="44"/>
      <c r="G16" s="117"/>
      <c r="H16" s="32"/>
      <c r="I16" s="116"/>
      <c r="J16" s="103"/>
      <c r="K16" s="63"/>
      <c r="L16" s="100"/>
      <c r="M16" s="101"/>
      <c r="N16" s="101"/>
      <c r="O16" s="102"/>
      <c r="P16" s="13"/>
      <c r="Q16" s="6"/>
      <c r="R16" s="6"/>
      <c r="S16" s="6"/>
      <c r="T16" s="6"/>
    </row>
    <row r="17" spans="1:23" ht="18" customHeight="1">
      <c r="A17" s="113"/>
      <c r="B17" s="47"/>
      <c r="C17" s="48"/>
      <c r="D17" s="118"/>
      <c r="E17" s="43"/>
      <c r="F17" s="44"/>
      <c r="G17" s="117"/>
      <c r="H17" s="32"/>
      <c r="I17" s="116"/>
      <c r="J17" s="103"/>
      <c r="K17" s="63"/>
      <c r="L17" s="100"/>
      <c r="M17" s="101"/>
      <c r="N17" s="101"/>
      <c r="O17" s="102"/>
      <c r="P17" s="13"/>
      <c r="Q17" s="6"/>
      <c r="R17" s="6"/>
      <c r="S17" s="6"/>
      <c r="T17" s="6"/>
    </row>
    <row r="18" spans="1:23" ht="12.95" customHeight="1">
      <c r="A18" s="46"/>
      <c r="B18" s="134"/>
      <c r="C18" s="135"/>
      <c r="D18" s="118"/>
      <c r="E18" s="43"/>
      <c r="F18" s="44"/>
      <c r="G18" s="134"/>
      <c r="H18" s="135"/>
      <c r="I18" s="134"/>
      <c r="J18" s="135"/>
      <c r="K18" s="63"/>
      <c r="L18" s="106"/>
      <c r="M18" s="107"/>
      <c r="N18" s="107"/>
      <c r="O18" s="108"/>
      <c r="P18" s="13"/>
      <c r="Q18" s="6"/>
      <c r="R18" s="6"/>
      <c r="S18" s="6"/>
      <c r="T18" s="6"/>
    </row>
    <row r="19" spans="1:23" ht="12.95" customHeight="1">
      <c r="A19" s="46"/>
      <c r="B19" s="134"/>
      <c r="C19" s="135"/>
      <c r="D19" s="118"/>
      <c r="E19" s="43"/>
      <c r="F19" s="44"/>
      <c r="G19" s="134"/>
      <c r="H19" s="135"/>
      <c r="I19" s="134"/>
      <c r="J19" s="135"/>
      <c r="K19" s="63"/>
      <c r="L19" s="106"/>
      <c r="M19" s="107"/>
      <c r="N19" s="107"/>
      <c r="O19" s="108"/>
      <c r="P19" s="13"/>
      <c r="Q19" s="6"/>
      <c r="R19" s="6"/>
      <c r="S19" s="6"/>
      <c r="T19" s="6"/>
    </row>
    <row r="20" spans="1:23" ht="12.95" customHeight="1">
      <c r="A20" s="113"/>
      <c r="B20" s="47"/>
      <c r="C20" s="48"/>
      <c r="D20" s="118"/>
      <c r="E20" s="43"/>
      <c r="F20" s="44"/>
      <c r="G20" s="205"/>
      <c r="H20" s="135"/>
      <c r="I20" s="116"/>
      <c r="J20" s="103"/>
      <c r="K20" s="63"/>
      <c r="L20" s="106"/>
      <c r="M20" s="107"/>
      <c r="N20" s="107"/>
      <c r="O20" s="108"/>
      <c r="P20" s="13"/>
      <c r="Q20" s="6"/>
      <c r="R20" s="6"/>
      <c r="S20" s="6"/>
      <c r="T20" s="6"/>
    </row>
    <row r="21" spans="1:23" ht="12.95" customHeight="1">
      <c r="A21" s="131"/>
      <c r="B21" s="134"/>
      <c r="C21" s="135"/>
      <c r="D21" s="118"/>
      <c r="E21" s="43"/>
      <c r="F21" s="44"/>
      <c r="G21" s="134"/>
      <c r="H21" s="135"/>
      <c r="I21" s="116"/>
      <c r="J21" s="103"/>
      <c r="K21" s="63"/>
      <c r="L21" s="106"/>
      <c r="M21" s="107"/>
      <c r="N21" s="107"/>
      <c r="O21" s="108"/>
      <c r="P21" s="13"/>
      <c r="Q21" s="6"/>
      <c r="R21" s="6"/>
      <c r="S21" s="6"/>
      <c r="T21" s="6"/>
    </row>
    <row r="22" spans="1:23" ht="12.95" customHeight="1">
      <c r="A22" s="46"/>
      <c r="B22" s="134"/>
      <c r="C22" s="135"/>
      <c r="D22" s="118"/>
      <c r="E22" s="43"/>
      <c r="F22" s="44"/>
      <c r="G22" s="134"/>
      <c r="H22" s="135"/>
      <c r="I22" s="134"/>
      <c r="J22" s="135"/>
      <c r="K22" s="63"/>
      <c r="L22" s="106"/>
      <c r="M22" s="107"/>
      <c r="N22" s="107"/>
      <c r="O22" s="108"/>
      <c r="P22" s="13"/>
      <c r="Q22" s="6"/>
      <c r="R22" s="6"/>
      <c r="S22" s="6"/>
      <c r="T22" s="6"/>
    </row>
    <row r="23" spans="1:23" ht="12.95" customHeight="1">
      <c r="A23" s="46"/>
      <c r="B23" s="134"/>
      <c r="C23" s="135"/>
      <c r="D23" s="118"/>
      <c r="E23" s="43"/>
      <c r="F23" s="44"/>
      <c r="G23" s="134"/>
      <c r="H23" s="135"/>
      <c r="I23" s="134"/>
      <c r="J23" s="135"/>
      <c r="K23" s="63"/>
      <c r="L23" s="106"/>
      <c r="M23" s="107"/>
      <c r="N23" s="107"/>
      <c r="O23" s="108"/>
      <c r="P23" s="13"/>
      <c r="Q23" s="6"/>
      <c r="R23" s="6"/>
      <c r="S23" s="6"/>
      <c r="T23" s="6"/>
    </row>
    <row r="24" spans="1:23" ht="12.95" customHeight="1">
      <c r="A24" s="46"/>
      <c r="B24" s="47"/>
      <c r="C24" s="48"/>
      <c r="D24" s="118"/>
      <c r="E24" s="43"/>
      <c r="F24" s="44"/>
      <c r="G24" s="134"/>
      <c r="H24" s="136"/>
      <c r="I24" s="47"/>
      <c r="J24" s="26"/>
      <c r="K24" s="63"/>
      <c r="L24" s="106"/>
      <c r="M24" s="107"/>
      <c r="N24" s="107"/>
      <c r="O24" s="108"/>
      <c r="P24" s="13"/>
      <c r="Q24" s="6"/>
      <c r="R24" s="6"/>
      <c r="S24" s="6"/>
      <c r="T24" s="6"/>
    </row>
    <row r="25" spans="1:23" ht="12.95" customHeight="1">
      <c r="A25" s="46"/>
      <c r="B25" s="47"/>
      <c r="C25" s="26"/>
      <c r="D25" s="118"/>
      <c r="E25" s="43"/>
      <c r="F25" s="44"/>
      <c r="G25" s="117"/>
      <c r="H25" s="32"/>
      <c r="I25" s="116"/>
      <c r="J25" s="103"/>
      <c r="K25" s="63"/>
      <c r="L25" s="100"/>
      <c r="M25" s="101"/>
      <c r="N25" s="101"/>
      <c r="O25" s="102"/>
      <c r="P25" s="13"/>
      <c r="Q25" s="6"/>
      <c r="R25" s="6"/>
      <c r="S25" s="6"/>
      <c r="T25" s="6"/>
    </row>
    <row r="26" spans="1:23" ht="12.95" customHeight="1">
      <c r="A26" s="46"/>
      <c r="B26" s="47"/>
      <c r="C26" s="26"/>
      <c r="D26" s="118"/>
      <c r="E26" s="43"/>
      <c r="F26" s="44"/>
      <c r="G26" s="117"/>
      <c r="H26" s="32"/>
      <c r="I26" s="116"/>
      <c r="J26" s="103"/>
      <c r="K26" s="63"/>
      <c r="L26" s="100"/>
      <c r="M26" s="101"/>
      <c r="N26" s="101"/>
      <c r="O26" s="102"/>
      <c r="P26" s="13"/>
      <c r="Q26" s="6"/>
      <c r="R26" s="6"/>
      <c r="S26" s="6"/>
      <c r="T26" s="6"/>
    </row>
    <row r="27" spans="1:23" ht="12.95" customHeight="1">
      <c r="A27" s="46"/>
      <c r="B27" s="47"/>
      <c r="C27" s="48"/>
      <c r="D27" s="118"/>
      <c r="E27" s="43"/>
      <c r="F27" s="44"/>
      <c r="G27" s="117"/>
      <c r="H27" s="32"/>
      <c r="I27" s="116"/>
      <c r="J27" s="103"/>
      <c r="K27" s="118"/>
      <c r="L27" s="63"/>
      <c r="M27" s="49"/>
      <c r="N27" s="32"/>
      <c r="O27" s="50"/>
      <c r="P27" s="14"/>
      <c r="Q27" s="146"/>
      <c r="R27" s="146"/>
      <c r="S27" s="146"/>
      <c r="T27" s="146"/>
      <c r="U27" s="17"/>
      <c r="V27" s="17"/>
      <c r="W27" s="17"/>
    </row>
    <row r="28" spans="1:23" ht="12.95" customHeight="1">
      <c r="A28" s="52"/>
      <c r="B28" s="53"/>
      <c r="C28" s="54"/>
      <c r="D28" s="55"/>
      <c r="E28" s="56"/>
      <c r="F28" s="57"/>
      <c r="G28" s="58"/>
      <c r="H28" s="61"/>
      <c r="I28" s="59"/>
      <c r="J28" s="105"/>
      <c r="K28" s="55"/>
      <c r="L28" s="64"/>
      <c r="M28" s="60"/>
      <c r="N28" s="61"/>
      <c r="O28" s="62"/>
      <c r="P28" s="14"/>
      <c r="Q28" s="146"/>
      <c r="R28" s="146"/>
      <c r="S28" s="146"/>
      <c r="T28" s="146"/>
      <c r="U28" s="17"/>
      <c r="V28" s="17"/>
      <c r="W28" s="17"/>
    </row>
    <row r="29" spans="1:23" ht="23.1" customHeight="1">
      <c r="A29" s="65" t="s">
        <v>27</v>
      </c>
      <c r="C29" s="33"/>
      <c r="D29" s="18"/>
      <c r="E29" s="18"/>
      <c r="F29" s="18"/>
      <c r="G29" s="127"/>
      <c r="K29" s="33"/>
      <c r="L29" s="33"/>
      <c r="M29" s="33"/>
      <c r="N29" s="33"/>
      <c r="O29" s="34"/>
    </row>
    <row r="30" spans="1:23" ht="23.1" customHeight="1">
      <c r="A30" s="65"/>
      <c r="B30" s="18"/>
      <c r="C30" s="18"/>
      <c r="D30" s="18"/>
      <c r="E30" s="18"/>
      <c r="F30" s="18"/>
      <c r="G30" s="18"/>
      <c r="K30" s="37"/>
      <c r="L30" s="37"/>
      <c r="M30" s="33"/>
      <c r="N30" s="33"/>
      <c r="O30" s="34"/>
    </row>
    <row r="31" spans="1:23" ht="23.1" customHeight="1" thickBot="1">
      <c r="A31" s="19"/>
      <c r="B31" s="12"/>
      <c r="C31" s="35"/>
      <c r="D31" s="35"/>
      <c r="E31" s="35"/>
      <c r="F31" s="35"/>
      <c r="G31" s="35"/>
      <c r="H31" s="66" t="s">
        <v>29</v>
      </c>
      <c r="I31" s="147"/>
      <c r="J31" s="147"/>
      <c r="K31" s="147"/>
      <c r="L31" s="12"/>
      <c r="M31" s="35"/>
      <c r="N31" s="35"/>
      <c r="O31" s="36"/>
    </row>
    <row r="32" spans="1:23" ht="19.5" thickTop="1">
      <c r="O32" s="4"/>
    </row>
    <row r="33" spans="1:23" ht="18.75" customHeight="1">
      <c r="A33" s="115"/>
      <c r="B33" s="115"/>
      <c r="C33" s="115"/>
      <c r="D33" s="21"/>
      <c r="E33" s="22"/>
      <c r="F33" s="22"/>
      <c r="G33" s="15"/>
      <c r="H33" s="15"/>
      <c r="I33" s="23"/>
      <c r="J33" s="23"/>
      <c r="K33" s="15"/>
      <c r="L33" s="24"/>
      <c r="M33" s="24"/>
      <c r="N33" s="15"/>
      <c r="O33" s="24"/>
      <c r="Q33" s="20"/>
      <c r="R33" s="20"/>
      <c r="S33" s="20"/>
      <c r="T33" s="20"/>
      <c r="U33" s="146"/>
      <c r="V33" s="146"/>
    </row>
    <row r="34" spans="1:23" ht="18.75" customHeight="1">
      <c r="A34" s="385"/>
      <c r="B34" s="385"/>
      <c r="E34" s="71"/>
      <c r="F34" s="71"/>
      <c r="G34" s="71"/>
      <c r="H34" s="148"/>
      <c r="I34" s="71"/>
      <c r="J34" s="23"/>
      <c r="K34" s="23"/>
      <c r="L34" s="2"/>
      <c r="M34" s="26"/>
      <c r="N34" s="3"/>
      <c r="O34" s="3"/>
      <c r="P34" s="24"/>
      <c r="R34" s="20"/>
      <c r="S34" s="20"/>
      <c r="T34" s="20"/>
      <c r="U34" s="20"/>
      <c r="V34" s="146"/>
      <c r="W34" s="146"/>
    </row>
    <row r="35" spans="1:23" ht="18.75" customHeight="1">
      <c r="A35" s="2"/>
      <c r="B35" s="26"/>
      <c r="C35" s="28"/>
      <c r="D35" s="28"/>
      <c r="E35" s="29"/>
      <c r="F35" s="29"/>
      <c r="G35" s="29"/>
      <c r="H35" s="3"/>
      <c r="I35" s="3"/>
      <c r="J35" s="15"/>
      <c r="K35" s="15"/>
      <c r="L35" s="2"/>
      <c r="M35" s="26"/>
      <c r="N35" s="3"/>
      <c r="O35" s="3"/>
      <c r="P35" s="24"/>
      <c r="R35" s="20"/>
      <c r="S35" s="20"/>
      <c r="T35" s="20"/>
      <c r="U35" s="20"/>
      <c r="V35" s="146"/>
      <c r="W35" s="146"/>
    </row>
    <row r="36" spans="1:23" ht="18.75" customHeight="1">
      <c r="A36" s="2"/>
      <c r="B36" s="26"/>
      <c r="C36" s="28"/>
      <c r="D36" s="28"/>
      <c r="E36" s="29"/>
      <c r="F36" s="29"/>
      <c r="G36" s="29"/>
      <c r="H36" s="3"/>
      <c r="I36" s="3"/>
      <c r="J36" s="15"/>
      <c r="K36" s="15"/>
      <c r="L36" s="2"/>
      <c r="M36" s="26"/>
      <c r="N36" s="3"/>
      <c r="O36" s="3"/>
      <c r="P36" s="24"/>
      <c r="R36" s="20"/>
      <c r="S36" s="20"/>
      <c r="T36" s="20"/>
      <c r="U36" s="20"/>
      <c r="V36" s="146"/>
      <c r="W36" s="146"/>
    </row>
    <row r="37" spans="1:23" ht="18.75" customHeight="1">
      <c r="A37" s="2"/>
      <c r="B37" s="26"/>
      <c r="C37" s="28"/>
      <c r="D37" s="28"/>
      <c r="E37" s="29"/>
      <c r="F37" s="29"/>
      <c r="G37" s="29"/>
      <c r="H37" s="3"/>
      <c r="I37" s="3"/>
      <c r="J37" s="15"/>
      <c r="K37" s="15"/>
      <c r="L37" s="2"/>
      <c r="M37" s="26"/>
      <c r="N37" s="3"/>
      <c r="O37" s="3"/>
      <c r="P37" s="24"/>
      <c r="R37" s="20"/>
      <c r="S37" s="20"/>
      <c r="T37" s="20"/>
      <c r="U37" s="20"/>
      <c r="V37" s="146"/>
      <c r="W37" s="146"/>
    </row>
    <row r="38" spans="1:23" ht="18.75" customHeight="1">
      <c r="A38" s="2"/>
      <c r="B38" s="26"/>
      <c r="C38" s="28"/>
      <c r="D38" s="28"/>
      <c r="E38" s="29"/>
      <c r="F38" s="29"/>
      <c r="G38" s="29"/>
      <c r="H38" s="3"/>
      <c r="I38" s="3"/>
      <c r="J38" s="15"/>
      <c r="K38" s="20"/>
      <c r="L38" s="2"/>
      <c r="M38" s="26"/>
      <c r="N38" s="3"/>
      <c r="O38" s="3"/>
      <c r="P38" s="6"/>
      <c r="U38" s="72"/>
    </row>
    <row r="39" spans="1:23" ht="18.75" customHeight="1">
      <c r="A39" s="2"/>
      <c r="B39" s="26"/>
      <c r="C39" s="28"/>
      <c r="D39" s="28"/>
      <c r="E39" s="29"/>
      <c r="F39" s="29"/>
      <c r="G39" s="29"/>
      <c r="H39" s="3"/>
      <c r="I39" s="3"/>
      <c r="J39" s="15"/>
      <c r="K39" s="15"/>
      <c r="L39" s="2"/>
      <c r="M39" s="26"/>
      <c r="N39" s="3"/>
      <c r="O39" s="3"/>
      <c r="P39" s="6"/>
      <c r="U39" s="72"/>
    </row>
    <row r="40" spans="1:23" ht="18.75" customHeight="1">
      <c r="A40" s="2"/>
      <c r="B40" s="26"/>
      <c r="C40" s="28"/>
      <c r="D40" s="28"/>
      <c r="E40" s="29"/>
      <c r="F40" s="29"/>
      <c r="G40" s="29"/>
      <c r="H40" s="3"/>
      <c r="I40" s="3"/>
      <c r="J40" s="15"/>
      <c r="K40" s="15"/>
      <c r="L40" s="2"/>
      <c r="M40" s="26"/>
      <c r="N40" s="3"/>
      <c r="O40" s="3"/>
      <c r="P40" s="6"/>
      <c r="U40" s="72"/>
    </row>
    <row r="41" spans="1:23" ht="18.75" customHeight="1">
      <c r="A41" s="2"/>
      <c r="B41" s="26"/>
      <c r="C41" s="28"/>
      <c r="D41" s="28"/>
      <c r="E41" s="29"/>
      <c r="F41" s="29"/>
      <c r="G41" s="29"/>
      <c r="H41" s="3"/>
      <c r="I41" s="3"/>
      <c r="J41" s="15"/>
      <c r="K41" s="20"/>
      <c r="L41" s="2"/>
      <c r="M41" s="26"/>
      <c r="N41" s="3"/>
      <c r="O41" s="3"/>
      <c r="P41" s="6"/>
      <c r="U41" s="72"/>
    </row>
    <row r="42" spans="1:23" ht="18.75" customHeight="1">
      <c r="A42" s="2"/>
      <c r="B42" s="26"/>
      <c r="C42" s="28"/>
      <c r="D42" s="28"/>
      <c r="E42" s="29"/>
      <c r="F42" s="29"/>
      <c r="G42" s="29"/>
      <c r="H42" s="3"/>
      <c r="I42" s="3"/>
      <c r="J42" s="15"/>
      <c r="K42" s="20"/>
      <c r="L42" s="2"/>
      <c r="M42" s="26"/>
      <c r="N42" s="3"/>
      <c r="O42" s="3"/>
      <c r="P42" s="6"/>
      <c r="U42" s="72"/>
    </row>
    <row r="43" spans="1:23" ht="18.75" customHeight="1">
      <c r="A43" s="2"/>
      <c r="B43" s="26"/>
      <c r="C43" s="28"/>
      <c r="D43" s="28"/>
      <c r="E43" s="29"/>
      <c r="F43" s="29"/>
      <c r="G43" s="29"/>
      <c r="H43" s="3"/>
      <c r="I43" s="3"/>
      <c r="J43" s="15"/>
      <c r="K43" s="20"/>
      <c r="L43" s="2"/>
      <c r="M43" s="26"/>
      <c r="N43" s="3"/>
      <c r="O43" s="3"/>
      <c r="P43" s="6"/>
      <c r="U43" s="72"/>
    </row>
    <row r="44" spans="1:23" ht="18.75" customHeight="1">
      <c r="A44" s="2"/>
      <c r="B44" s="26"/>
      <c r="C44" s="28"/>
      <c r="D44" s="28"/>
      <c r="E44" s="29"/>
      <c r="F44" s="29"/>
      <c r="G44" s="29"/>
      <c r="H44" s="3"/>
      <c r="I44" s="3"/>
      <c r="J44" s="15"/>
      <c r="K44" s="20"/>
      <c r="L44" s="2"/>
      <c r="M44" s="26"/>
      <c r="N44" s="3"/>
      <c r="O44" s="3"/>
      <c r="P44" s="6"/>
      <c r="U44" s="72"/>
    </row>
    <row r="45" spans="1:23" ht="18.75" customHeight="1">
      <c r="A45" s="2"/>
      <c r="B45" s="26"/>
      <c r="C45" s="28"/>
      <c r="D45" s="28"/>
      <c r="E45" s="29"/>
      <c r="F45" s="29"/>
      <c r="G45" s="29"/>
      <c r="H45" s="3"/>
      <c r="I45" s="3"/>
      <c r="J45" s="15"/>
      <c r="K45" s="20"/>
      <c r="L45" s="2"/>
      <c r="M45" s="26"/>
      <c r="N45" s="3"/>
      <c r="O45" s="3"/>
      <c r="P45" s="6"/>
      <c r="U45" s="72"/>
    </row>
    <row r="46" spans="1:23" ht="18.75" customHeight="1">
      <c r="A46" s="2"/>
      <c r="B46" s="26"/>
      <c r="C46" s="28"/>
      <c r="D46" s="28"/>
      <c r="E46" s="29"/>
      <c r="F46" s="29"/>
      <c r="G46" s="29"/>
      <c r="H46" s="3"/>
      <c r="I46" s="3"/>
      <c r="J46" s="15"/>
      <c r="K46" s="20"/>
      <c r="L46" s="2"/>
      <c r="M46" s="26"/>
      <c r="N46" s="3"/>
      <c r="O46" s="3"/>
      <c r="P46" s="6"/>
      <c r="U46" s="72"/>
    </row>
    <row r="47" spans="1:23" ht="18.75" customHeight="1">
      <c r="A47" s="2"/>
      <c r="B47" s="26"/>
      <c r="C47" s="28"/>
      <c r="D47" s="28"/>
      <c r="E47" s="29"/>
      <c r="F47" s="29"/>
      <c r="G47" s="29"/>
      <c r="H47" s="3"/>
      <c r="I47" s="3"/>
      <c r="J47" s="15"/>
      <c r="K47" s="20"/>
      <c r="L47" s="2"/>
      <c r="M47" s="26"/>
      <c r="N47" s="3"/>
      <c r="O47" s="3"/>
      <c r="P47" s="6"/>
      <c r="U47" s="72"/>
    </row>
    <row r="48" spans="1:23" ht="18.75" customHeight="1">
      <c r="A48" s="2"/>
      <c r="B48" s="26"/>
      <c r="C48" s="28"/>
      <c r="D48" s="28"/>
      <c r="E48" s="29"/>
      <c r="F48" s="29"/>
      <c r="G48" s="29"/>
      <c r="H48" s="3"/>
      <c r="I48" s="3"/>
      <c r="J48" s="15"/>
      <c r="K48" s="20"/>
      <c r="L48" s="2"/>
      <c r="M48" s="26"/>
      <c r="N48" s="3"/>
      <c r="O48" s="3"/>
      <c r="P48" s="6"/>
      <c r="U48" s="72"/>
    </row>
    <row r="49" spans="1:21" ht="18.75" customHeight="1">
      <c r="A49" s="2"/>
      <c r="B49" s="26"/>
      <c r="C49" s="28"/>
      <c r="D49" s="28"/>
      <c r="E49" s="29"/>
      <c r="F49" s="29"/>
      <c r="G49" s="29"/>
      <c r="H49" s="3"/>
      <c r="I49" s="3"/>
      <c r="J49" s="15"/>
      <c r="K49" s="20"/>
      <c r="L49" s="2"/>
      <c r="M49" s="26"/>
      <c r="N49" s="3"/>
      <c r="O49" s="3"/>
      <c r="P49" s="6"/>
      <c r="U49" s="72"/>
    </row>
    <row r="50" spans="1:21" ht="18.75" customHeight="1">
      <c r="A50" s="2"/>
      <c r="B50" s="26"/>
      <c r="C50" s="28"/>
      <c r="D50" s="28"/>
      <c r="E50" s="29"/>
      <c r="F50" s="29"/>
      <c r="G50" s="29"/>
      <c r="H50" s="3"/>
      <c r="I50" s="3"/>
      <c r="J50" s="15"/>
      <c r="K50" s="20"/>
      <c r="L50" s="2"/>
      <c r="M50" s="26"/>
      <c r="N50" s="3"/>
      <c r="O50" s="3"/>
      <c r="P50" s="6"/>
      <c r="U50" s="72"/>
    </row>
    <row r="51" spans="1:21" ht="18.75" customHeight="1">
      <c r="A51" s="2"/>
      <c r="B51" s="26"/>
      <c r="C51" s="28"/>
      <c r="D51" s="28"/>
      <c r="E51" s="29"/>
      <c r="F51" s="29"/>
      <c r="G51" s="29"/>
      <c r="H51" s="3"/>
      <c r="I51" s="3"/>
      <c r="J51" s="15"/>
      <c r="K51" s="20"/>
      <c r="P51" s="6"/>
      <c r="U51" s="72"/>
    </row>
    <row r="52" spans="1:21">
      <c r="A52" s="2"/>
      <c r="B52" s="26"/>
      <c r="C52" s="27"/>
    </row>
    <row r="53" spans="1:21">
      <c r="A53" s="2"/>
      <c r="B53" s="26"/>
      <c r="C53" s="27"/>
    </row>
  </sheetData>
  <mergeCells count="18">
    <mergeCell ref="A34:B34"/>
    <mergeCell ref="K3:L4"/>
    <mergeCell ref="K6:L7"/>
    <mergeCell ref="G3:J7"/>
    <mergeCell ref="L8:O11"/>
    <mergeCell ref="G10:H11"/>
    <mergeCell ref="I10:J11"/>
    <mergeCell ref="A8:A11"/>
    <mergeCell ref="B8:C11"/>
    <mergeCell ref="D8:D11"/>
    <mergeCell ref="E8:E11"/>
    <mergeCell ref="F8:F11"/>
    <mergeCell ref="G8:J9"/>
    <mergeCell ref="K8:K11"/>
    <mergeCell ref="H1:J1"/>
    <mergeCell ref="K1:O1"/>
    <mergeCell ref="H2:J2"/>
    <mergeCell ref="K2:M2"/>
  </mergeCells>
  <conditionalFormatting sqref="M3:M6 N3:O4 A1:F7 K5 K3">
    <cfRule type="expression" dxfId="74" priority="17">
      <formula>$P$2=0</formula>
    </cfRule>
  </conditionalFormatting>
  <conditionalFormatting sqref="C7">
    <cfRule type="expression" dxfId="73" priority="16">
      <formula>$P$2=0</formula>
    </cfRule>
  </conditionalFormatting>
  <conditionalFormatting sqref="D7:E7 D1:E4 C1:C7">
    <cfRule type="expression" dxfId="72" priority="15">
      <formula>$P$2=0</formula>
    </cfRule>
  </conditionalFormatting>
  <conditionalFormatting sqref="C7">
    <cfRule type="expression" dxfId="71" priority="14">
      <formula>$P$2=0</formula>
    </cfRule>
  </conditionalFormatting>
  <conditionalFormatting sqref="I31">
    <cfRule type="expression" dxfId="70" priority="12">
      <formula>$P$2=0</formula>
    </cfRule>
  </conditionalFormatting>
  <conditionalFormatting sqref="C7">
    <cfRule type="expression" dxfId="69" priority="11">
      <formula>$P$2=0</formula>
    </cfRule>
  </conditionalFormatting>
  <conditionalFormatting sqref="C7">
    <cfRule type="expression" dxfId="68" priority="10">
      <formula>$P$2=0</formula>
    </cfRule>
  </conditionalFormatting>
  <conditionalFormatting sqref="C7">
    <cfRule type="expression" dxfId="67" priority="9">
      <formula>$P$2=0</formula>
    </cfRule>
  </conditionalFormatting>
  <conditionalFormatting sqref="D7:E7 D1:E4 C1:C7">
    <cfRule type="expression" dxfId="66" priority="8">
      <formula>$P$2=0</formula>
    </cfRule>
  </conditionalFormatting>
  <conditionalFormatting sqref="I31">
    <cfRule type="expression" dxfId="65" priority="7">
      <formula>$P$2=0</formula>
    </cfRule>
  </conditionalFormatting>
  <conditionalFormatting sqref="I31">
    <cfRule type="expression" dxfId="64" priority="6">
      <formula>$P$2=0</formula>
    </cfRule>
  </conditionalFormatting>
  <conditionalFormatting sqref="D7:E7 D1:E4 C1:C7">
    <cfRule type="expression" dxfId="63" priority="5">
      <formula>$P$2=0</formula>
    </cfRule>
  </conditionalFormatting>
  <conditionalFormatting sqref="C7">
    <cfRule type="expression" dxfId="62" priority="4">
      <formula>$P$2=0</formula>
    </cfRule>
  </conditionalFormatting>
  <conditionalFormatting sqref="I31">
    <cfRule type="expression" dxfId="61" priority="3">
      <formula>$P$2=0</formula>
    </cfRule>
  </conditionalFormatting>
  <conditionalFormatting sqref="I31">
    <cfRule type="expression" dxfId="60" priority="2">
      <formula>$P$2=0</formula>
    </cfRule>
  </conditionalFormatting>
  <conditionalFormatting sqref="K2:M2">
    <cfRule type="expression" dxfId="59" priority="1">
      <formula>$P$2=0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orientation="landscape" copies="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Y55"/>
  <sheetViews>
    <sheetView zoomScale="90" zoomScaleNormal="90" workbookViewId="0">
      <selection activeCell="P32" sqref="P32"/>
    </sheetView>
  </sheetViews>
  <sheetFormatPr defaultRowHeight="18.75"/>
  <cols>
    <col min="1" max="1" width="8.7109375" style="213" customWidth="1"/>
    <col min="2" max="3" width="6.7109375" style="213" customWidth="1"/>
    <col min="4" max="4" width="13.28515625" style="213" customWidth="1"/>
    <col min="5" max="6" width="13.5703125" style="213" customWidth="1"/>
    <col min="7" max="8" width="12.28515625" style="213" customWidth="1"/>
    <col min="9" max="9" width="12.7109375" style="213" customWidth="1"/>
    <col min="10" max="10" width="12.28515625" style="213" customWidth="1"/>
    <col min="11" max="11" width="11.7109375" style="213" customWidth="1"/>
    <col min="12" max="12" width="9.7109375" style="213" customWidth="1"/>
    <col min="13" max="13" width="9.140625" style="213" customWidth="1"/>
    <col min="14" max="15" width="6.7109375" style="213" customWidth="1"/>
    <col min="16" max="16" width="5.7109375" style="212" customWidth="1"/>
    <col min="17" max="17" width="5.7109375" style="212" bestFit="1" customWidth="1"/>
    <col min="18" max="18" width="5" style="212" bestFit="1" customWidth="1"/>
    <col min="19" max="19" width="4.42578125" style="212" bestFit="1" customWidth="1"/>
    <col min="20" max="20" width="6.42578125" style="212" bestFit="1" customWidth="1"/>
    <col min="21" max="21" width="6.28515625" style="213" bestFit="1" customWidth="1"/>
    <col min="22" max="22" width="6.7109375" style="213" bestFit="1" customWidth="1"/>
    <col min="23" max="23" width="6.28515625" style="213" bestFit="1" customWidth="1"/>
    <col min="24" max="24" width="5" style="213" bestFit="1" customWidth="1"/>
    <col min="25" max="16384" width="9.140625" style="213"/>
  </cols>
  <sheetData>
    <row r="1" spans="1:22" ht="27" customHeight="1" thickTop="1">
      <c r="A1" s="207" t="s">
        <v>0</v>
      </c>
      <c r="B1" s="208"/>
      <c r="C1" s="208" t="s">
        <v>44</v>
      </c>
      <c r="D1" s="209"/>
      <c r="E1" s="209"/>
      <c r="F1" s="210"/>
      <c r="G1" s="211"/>
      <c r="H1" s="483" t="s">
        <v>1</v>
      </c>
      <c r="I1" s="484"/>
      <c r="J1" s="485"/>
      <c r="K1" s="486" t="s">
        <v>2</v>
      </c>
      <c r="L1" s="487"/>
      <c r="M1" s="487"/>
      <c r="N1" s="487"/>
      <c r="O1" s="488"/>
      <c r="P1" s="212">
        <f>PI()</f>
        <v>3.1415926535897931</v>
      </c>
    </row>
    <row r="2" spans="1:22" ht="27" customHeight="1">
      <c r="A2" s="214"/>
      <c r="B2" s="215"/>
      <c r="C2" s="216" t="s">
        <v>45</v>
      </c>
      <c r="D2" s="217"/>
      <c r="E2" s="217"/>
      <c r="F2" s="218"/>
      <c r="G2" s="219"/>
      <c r="H2" s="489" t="s">
        <v>4</v>
      </c>
      <c r="I2" s="490"/>
      <c r="J2" s="491"/>
      <c r="K2" s="492" t="s">
        <v>46</v>
      </c>
      <c r="L2" s="493"/>
      <c r="M2" s="494"/>
      <c r="N2" s="220" t="s">
        <v>6</v>
      </c>
      <c r="O2" s="221" t="s">
        <v>47</v>
      </c>
    </row>
    <row r="3" spans="1:22" ht="24" customHeight="1">
      <c r="A3" s="222" t="s">
        <v>3</v>
      </c>
      <c r="B3" s="223"/>
      <c r="C3" s="216" t="s">
        <v>48</v>
      </c>
      <c r="D3" s="217"/>
      <c r="E3" s="217"/>
      <c r="F3" s="217"/>
      <c r="G3" s="224"/>
      <c r="H3" s="225"/>
      <c r="I3" s="225"/>
      <c r="J3" s="226"/>
      <c r="K3" s="227"/>
      <c r="L3" s="228"/>
      <c r="M3" s="229"/>
      <c r="N3" s="229"/>
      <c r="O3" s="230"/>
    </row>
    <row r="4" spans="1:22" ht="24" customHeight="1">
      <c r="A4" s="231" t="s">
        <v>7</v>
      </c>
      <c r="B4" s="232"/>
      <c r="C4" s="216" t="s">
        <v>45</v>
      </c>
      <c r="D4" s="215"/>
      <c r="E4" s="215"/>
      <c r="F4" s="217"/>
      <c r="G4" s="389" t="s">
        <v>49</v>
      </c>
      <c r="H4" s="390"/>
      <c r="I4" s="390"/>
      <c r="J4" s="391"/>
      <c r="K4" s="479" t="s">
        <v>9</v>
      </c>
      <c r="L4" s="480"/>
      <c r="M4" s="481" t="s">
        <v>50</v>
      </c>
      <c r="N4" s="481"/>
      <c r="O4" s="482"/>
    </row>
    <row r="5" spans="1:22" ht="24" customHeight="1">
      <c r="A5" s="231" t="s">
        <v>10</v>
      </c>
      <c r="B5" s="232"/>
      <c r="C5" s="478" t="s">
        <v>51</v>
      </c>
      <c r="D5" s="478"/>
      <c r="E5" s="478"/>
      <c r="F5" s="217"/>
      <c r="G5" s="389"/>
      <c r="H5" s="390"/>
      <c r="I5" s="390"/>
      <c r="J5" s="391"/>
      <c r="K5" s="233"/>
      <c r="L5" s="234"/>
      <c r="M5" s="235"/>
      <c r="N5" s="235"/>
      <c r="O5" s="236"/>
    </row>
    <row r="6" spans="1:22" ht="24" customHeight="1">
      <c r="A6" s="231"/>
      <c r="B6" s="232"/>
      <c r="C6" s="237" t="s">
        <v>52</v>
      </c>
      <c r="D6" s="238"/>
      <c r="E6" s="238"/>
      <c r="F6" s="217"/>
      <c r="G6" s="389"/>
      <c r="H6" s="390"/>
      <c r="I6" s="390"/>
      <c r="J6" s="391"/>
      <c r="K6" s="233" t="s">
        <v>12</v>
      </c>
      <c r="L6" s="234"/>
      <c r="M6" s="235" t="s">
        <v>53</v>
      </c>
      <c r="N6" s="235"/>
      <c r="O6" s="236"/>
    </row>
    <row r="7" spans="1:22" ht="24" customHeight="1">
      <c r="A7" s="231" t="s">
        <v>11</v>
      </c>
      <c r="B7" s="232"/>
      <c r="C7" s="237" t="s">
        <v>54</v>
      </c>
      <c r="D7" s="215"/>
      <c r="E7" s="215"/>
      <c r="F7" s="239"/>
      <c r="G7" s="389"/>
      <c r="H7" s="390"/>
      <c r="I7" s="390"/>
      <c r="J7" s="391"/>
      <c r="K7" s="233"/>
      <c r="L7" s="234"/>
      <c r="M7" s="235"/>
      <c r="N7" s="235"/>
      <c r="O7" s="236"/>
    </row>
    <row r="8" spans="1:22" ht="24" customHeight="1">
      <c r="A8" s="231" t="s">
        <v>13</v>
      </c>
      <c r="B8" s="232"/>
      <c r="C8" s="216" t="s">
        <v>55</v>
      </c>
      <c r="D8" s="240"/>
      <c r="E8" s="215"/>
      <c r="G8" s="389"/>
      <c r="H8" s="390"/>
      <c r="I8" s="390"/>
      <c r="J8" s="391"/>
      <c r="K8" s="233" t="s">
        <v>14</v>
      </c>
      <c r="L8" s="234"/>
      <c r="M8" s="235" t="s">
        <v>56</v>
      </c>
      <c r="N8" s="235"/>
      <c r="O8" s="236"/>
    </row>
    <row r="9" spans="1:22" ht="24" customHeight="1" thickBot="1">
      <c r="A9" s="241" t="s">
        <v>15</v>
      </c>
      <c r="B9" s="242"/>
      <c r="C9" s="457">
        <v>43747</v>
      </c>
      <c r="D9" s="458"/>
      <c r="E9" s="458"/>
      <c r="F9" s="243"/>
      <c r="G9" s="244"/>
      <c r="H9" s="245"/>
      <c r="I9" s="245"/>
      <c r="J9" s="246"/>
      <c r="K9" s="247"/>
      <c r="L9" s="248"/>
      <c r="M9" s="249"/>
      <c r="N9" s="249"/>
      <c r="O9" s="250"/>
      <c r="Q9" s="459">
        <f ca="1">DAY(0)+TODAY()</f>
        <v>45428</v>
      </c>
      <c r="R9" s="460"/>
      <c r="S9" s="460"/>
      <c r="T9" s="460"/>
      <c r="U9" s="460"/>
    </row>
    <row r="10" spans="1:22" ht="20.100000000000001" customHeight="1" thickTop="1">
      <c r="A10" s="461" t="s">
        <v>16</v>
      </c>
      <c r="B10" s="464" t="s">
        <v>17</v>
      </c>
      <c r="C10" s="465"/>
      <c r="D10" s="470" t="s">
        <v>18</v>
      </c>
      <c r="E10" s="470" t="s">
        <v>57</v>
      </c>
      <c r="F10" s="470" t="s">
        <v>20</v>
      </c>
      <c r="G10" s="470" t="s">
        <v>21</v>
      </c>
      <c r="H10" s="475" t="s">
        <v>22</v>
      </c>
      <c r="I10" s="470" t="s">
        <v>58</v>
      </c>
      <c r="J10" s="475" t="s">
        <v>59</v>
      </c>
      <c r="K10" s="470" t="s">
        <v>25</v>
      </c>
      <c r="L10" s="445" t="s">
        <v>26</v>
      </c>
      <c r="M10" s="445"/>
      <c r="N10" s="445"/>
      <c r="O10" s="446"/>
    </row>
    <row r="11" spans="1:22" ht="20.100000000000001" customHeight="1">
      <c r="A11" s="462"/>
      <c r="B11" s="466"/>
      <c r="C11" s="467"/>
      <c r="D11" s="471"/>
      <c r="E11" s="471"/>
      <c r="F11" s="471"/>
      <c r="G11" s="473"/>
      <c r="H11" s="476"/>
      <c r="I11" s="473"/>
      <c r="J11" s="476"/>
      <c r="K11" s="473"/>
      <c r="L11" s="447"/>
      <c r="M11" s="447"/>
      <c r="N11" s="447"/>
      <c r="O11" s="448"/>
      <c r="S11" s="213"/>
      <c r="T11" s="213"/>
    </row>
    <row r="12" spans="1:22" ht="20.100000000000001" customHeight="1">
      <c r="A12" s="462"/>
      <c r="B12" s="466"/>
      <c r="C12" s="467"/>
      <c r="D12" s="471"/>
      <c r="E12" s="471"/>
      <c r="F12" s="471"/>
      <c r="G12" s="473"/>
      <c r="H12" s="476"/>
      <c r="I12" s="473"/>
      <c r="J12" s="476"/>
      <c r="K12" s="473"/>
      <c r="L12" s="447"/>
      <c r="M12" s="447"/>
      <c r="N12" s="447"/>
      <c r="O12" s="448"/>
      <c r="S12" s="213"/>
      <c r="T12" s="213"/>
    </row>
    <row r="13" spans="1:22" ht="20.100000000000001" customHeight="1">
      <c r="A13" s="463"/>
      <c r="B13" s="468"/>
      <c r="C13" s="469"/>
      <c r="D13" s="472"/>
      <c r="E13" s="472"/>
      <c r="F13" s="472"/>
      <c r="G13" s="474"/>
      <c r="H13" s="477"/>
      <c r="I13" s="474"/>
      <c r="J13" s="477"/>
      <c r="K13" s="474"/>
      <c r="L13" s="449"/>
      <c r="M13" s="449"/>
      <c r="N13" s="449"/>
      <c r="O13" s="450"/>
      <c r="Q13" s="212" t="s">
        <v>60</v>
      </c>
      <c r="R13" s="212" t="s">
        <v>61</v>
      </c>
      <c r="S13" s="251" t="s">
        <v>62</v>
      </c>
      <c r="T13" s="213"/>
      <c r="U13" s="213" t="s">
        <v>63</v>
      </c>
      <c r="V13" s="213" t="s">
        <v>64</v>
      </c>
    </row>
    <row r="14" spans="1:22" ht="12.95" customHeight="1">
      <c r="A14" s="252"/>
      <c r="B14" s="253"/>
      <c r="C14" s="254"/>
      <c r="D14" s="255"/>
      <c r="E14" s="255"/>
      <c r="F14" s="255"/>
      <c r="G14" s="256"/>
      <c r="H14" s="257"/>
      <c r="I14" s="256"/>
      <c r="J14" s="257"/>
      <c r="K14" s="256"/>
      <c r="L14" s="258"/>
      <c r="M14" s="258"/>
      <c r="N14" s="258"/>
      <c r="O14" s="259"/>
      <c r="S14" s="213"/>
      <c r="T14" s="213"/>
    </row>
    <row r="15" spans="1:22" ht="18" customHeight="1">
      <c r="A15" s="260" t="s">
        <v>65</v>
      </c>
      <c r="B15" s="261"/>
      <c r="C15" s="262"/>
      <c r="D15" s="263"/>
      <c r="E15" s="263"/>
      <c r="F15" s="263"/>
      <c r="G15" s="263"/>
      <c r="H15" s="263"/>
      <c r="I15" s="263"/>
      <c r="J15" s="263"/>
      <c r="K15" s="263"/>
      <c r="L15" s="264"/>
      <c r="M15" s="265"/>
      <c r="N15" s="265"/>
      <c r="O15" s="266"/>
      <c r="S15" s="213"/>
      <c r="T15" s="213"/>
    </row>
    <row r="16" spans="1:22" ht="12.95" customHeight="1">
      <c r="A16" s="267">
        <v>1</v>
      </c>
      <c r="B16" s="455" t="s">
        <v>66</v>
      </c>
      <c r="C16" s="456"/>
      <c r="D16" s="268">
        <f t="shared" ref="D16:D20" si="0">IF(A16=0,"  ",SQRT(F16)*12.73)</f>
        <v>3.9208877405246878</v>
      </c>
      <c r="E16" s="269">
        <f>IF(A16=0,"  ",(D16*D16*$P$1)/4/100)</f>
        <v>0.12074209238446558</v>
      </c>
      <c r="F16" s="270">
        <f>IF(A16=0,"  ",Q16/R16)</f>
        <v>9.4866310160427805E-2</v>
      </c>
      <c r="G16" s="271">
        <f>V16</f>
        <v>6</v>
      </c>
      <c r="H16" s="271">
        <f>U16</f>
        <v>7.7</v>
      </c>
      <c r="I16" s="272">
        <f>IF(A16=0,"  ",G16*1000/9.807/E16)</f>
        <v>5067.0638568503464</v>
      </c>
      <c r="J16" s="272">
        <f>IF(A16=0,"  ",H16*1000/9.807/E16)</f>
        <v>6502.7319496246109</v>
      </c>
      <c r="K16" s="273" t="s">
        <v>67</v>
      </c>
      <c r="L16" s="451" t="s">
        <v>68</v>
      </c>
      <c r="M16" s="452"/>
      <c r="N16" s="452"/>
      <c r="O16" s="453"/>
      <c r="P16" s="274"/>
      <c r="Q16" s="275">
        <v>17.739999999999998</v>
      </c>
      <c r="R16" s="276">
        <v>187</v>
      </c>
      <c r="S16" s="277" t="str">
        <f>B16&amp;C16</f>
        <v>CDR   Ø 4.0</v>
      </c>
      <c r="T16" s="213"/>
      <c r="U16" s="278">
        <v>7.7</v>
      </c>
      <c r="V16" s="278">
        <v>6</v>
      </c>
    </row>
    <row r="17" spans="1:25" ht="12.95" customHeight="1">
      <c r="A17" s="279">
        <f t="shared" ref="A17" si="1">A16+1</f>
        <v>2</v>
      </c>
      <c r="B17" s="455" t="s">
        <v>66</v>
      </c>
      <c r="C17" s="456"/>
      <c r="D17" s="268">
        <f t="shared" si="0"/>
        <v>3.9495157761819564</v>
      </c>
      <c r="E17" s="269">
        <f t="shared" ref="E17:E20" si="2">IF(A17=0,"  ",(D17*D17*$P$1)/4/100)</f>
        <v>0.12251170591433937</v>
      </c>
      <c r="F17" s="280">
        <f t="shared" ref="F17" si="3">IF(A17=0,"  ",Q17/R17)</f>
        <v>9.6256684491978606E-2</v>
      </c>
      <c r="G17" s="271">
        <f t="shared" ref="G17:G21" si="4">V17</f>
        <v>7</v>
      </c>
      <c r="H17" s="271">
        <f t="shared" ref="H17:H21" si="5">U17</f>
        <v>7.9</v>
      </c>
      <c r="I17" s="272">
        <f t="shared" ref="I17:I20" si="6">IF(A17=0,"  ",G17*1000/9.807/E17)</f>
        <v>5826.1850902192218</v>
      </c>
      <c r="J17" s="272">
        <f t="shared" ref="J17:J20" si="7">IF(A17=0,"  ",H17*1000/9.807/E17)</f>
        <v>6575.2660303902649</v>
      </c>
      <c r="K17" s="273" t="str">
        <f>K16</f>
        <v>-</v>
      </c>
      <c r="L17" s="454"/>
      <c r="M17" s="452"/>
      <c r="N17" s="452"/>
      <c r="O17" s="453"/>
      <c r="P17" s="274"/>
      <c r="Q17" s="275">
        <v>18</v>
      </c>
      <c r="R17" s="276">
        <v>187</v>
      </c>
      <c r="S17" s="277" t="str">
        <f t="shared" ref="S17:S21" si="8">S16</f>
        <v>CDR   Ø 4.0</v>
      </c>
      <c r="T17" s="213"/>
      <c r="U17" s="278">
        <v>7.9</v>
      </c>
      <c r="V17" s="278">
        <v>7</v>
      </c>
    </row>
    <row r="18" spans="1:25" ht="12.95" customHeight="1">
      <c r="A18" s="279"/>
      <c r="B18" s="281"/>
      <c r="C18" s="282"/>
      <c r="D18" s="268"/>
      <c r="E18" s="269"/>
      <c r="F18" s="270"/>
      <c r="G18" s="271"/>
      <c r="H18" s="271"/>
      <c r="I18" s="272"/>
      <c r="J18" s="272"/>
      <c r="K18" s="273"/>
      <c r="L18" s="264"/>
      <c r="M18" s="265"/>
      <c r="N18" s="265"/>
      <c r="O18" s="266"/>
      <c r="P18" s="274"/>
      <c r="Q18" s="275"/>
      <c r="R18" s="276"/>
      <c r="S18" s="277"/>
      <c r="T18" s="213"/>
      <c r="U18" s="278"/>
      <c r="V18" s="278"/>
    </row>
    <row r="19" spans="1:25" ht="18" customHeight="1">
      <c r="A19" s="283" t="s">
        <v>32</v>
      </c>
      <c r="B19" s="281"/>
      <c r="C19" s="282"/>
      <c r="D19" s="268"/>
      <c r="E19" s="269"/>
      <c r="F19" s="270"/>
      <c r="G19" s="271"/>
      <c r="H19" s="271"/>
      <c r="I19" s="272"/>
      <c r="J19" s="272"/>
      <c r="K19" s="273"/>
      <c r="L19" s="264"/>
      <c r="M19" s="265"/>
      <c r="N19" s="265"/>
      <c r="O19" s="266"/>
      <c r="P19" s="274"/>
      <c r="Q19" s="275"/>
      <c r="R19" s="276"/>
      <c r="S19" s="277"/>
      <c r="T19" s="213"/>
      <c r="U19" s="278"/>
      <c r="V19" s="278"/>
    </row>
    <row r="20" spans="1:25" ht="12.95" customHeight="1">
      <c r="A20" s="279">
        <v>3</v>
      </c>
      <c r="B20" s="455" t="s">
        <v>66</v>
      </c>
      <c r="C20" s="456"/>
      <c r="D20" s="268">
        <f t="shared" si="0"/>
        <v>3.9924465567114007</v>
      </c>
      <c r="E20" s="269">
        <f t="shared" si="2"/>
        <v>0.12518955740973475</v>
      </c>
      <c r="F20" s="270">
        <f>IF(A20=0,"  ",Q20/R20)</f>
        <v>9.8360655737704916E-2</v>
      </c>
      <c r="G20" s="271">
        <f t="shared" si="4"/>
        <v>8</v>
      </c>
      <c r="H20" s="271">
        <f t="shared" si="5"/>
        <v>9.4</v>
      </c>
      <c r="I20" s="272">
        <f t="shared" si="6"/>
        <v>6516.0694973880381</v>
      </c>
      <c r="J20" s="272">
        <f t="shared" si="7"/>
        <v>7656.3816594309446</v>
      </c>
      <c r="K20" s="273" t="str">
        <f>K17</f>
        <v>-</v>
      </c>
      <c r="L20" s="451" t="s">
        <v>68</v>
      </c>
      <c r="M20" s="452"/>
      <c r="N20" s="452"/>
      <c r="O20" s="453"/>
      <c r="P20" s="274"/>
      <c r="Q20" s="275">
        <v>18</v>
      </c>
      <c r="R20" s="276">
        <v>183</v>
      </c>
      <c r="S20" s="277" t="str">
        <f t="shared" ref="S20" si="9">S17</f>
        <v>CDR   Ø 4.0</v>
      </c>
      <c r="T20" s="213"/>
      <c r="U20" s="278">
        <v>9.4</v>
      </c>
      <c r="V20" s="278">
        <v>8</v>
      </c>
    </row>
    <row r="21" spans="1:25" ht="12.95" customHeight="1">
      <c r="A21" s="279">
        <v>4</v>
      </c>
      <c r="B21" s="455" t="s">
        <v>66</v>
      </c>
      <c r="C21" s="456"/>
      <c r="D21" s="268">
        <f t="shared" ref="D21" si="10">IF(A21=0,"  ",SQRT(F21)*12.73)</f>
        <v>4.0255794613943472</v>
      </c>
      <c r="E21" s="269">
        <f t="shared" ref="E21" si="11">IF(A21=0,"  ",(D21*D21*$P$1)/4/100)</f>
        <v>0.12727605003323036</v>
      </c>
      <c r="F21" s="270">
        <f>IF(A21=0,"  ",Q21/R21)</f>
        <v>0.1</v>
      </c>
      <c r="G21" s="271">
        <f t="shared" si="4"/>
        <v>6.5</v>
      </c>
      <c r="H21" s="271">
        <f t="shared" si="5"/>
        <v>9.1</v>
      </c>
      <c r="I21" s="272">
        <f t="shared" ref="I21" si="12">IF(A21=0,"  ",G21*1000/9.807/E21)</f>
        <v>5207.5145573387999</v>
      </c>
      <c r="J21" s="272">
        <f t="shared" ref="J21" si="13">IF(A21=0,"  ",H21*1000/9.807/E21)</f>
        <v>7290.520380274319</v>
      </c>
      <c r="K21" s="273" t="str">
        <f>K20</f>
        <v>-</v>
      </c>
      <c r="L21" s="454"/>
      <c r="M21" s="452"/>
      <c r="N21" s="452"/>
      <c r="O21" s="453"/>
      <c r="P21" s="274"/>
      <c r="Q21" s="275">
        <v>19</v>
      </c>
      <c r="R21" s="276">
        <v>190</v>
      </c>
      <c r="S21" s="277" t="str">
        <f t="shared" si="8"/>
        <v>CDR   Ø 4.0</v>
      </c>
      <c r="T21" s="213"/>
      <c r="U21" s="278">
        <v>9.1</v>
      </c>
      <c r="V21" s="278">
        <v>6.5</v>
      </c>
    </row>
    <row r="22" spans="1:25" ht="12.95" customHeight="1">
      <c r="A22" s="279"/>
      <c r="B22" s="281"/>
      <c r="C22" s="282"/>
      <c r="D22" s="268"/>
      <c r="E22" s="269"/>
      <c r="F22" s="270"/>
      <c r="G22" s="271"/>
      <c r="H22" s="271"/>
      <c r="I22" s="272"/>
      <c r="J22" s="272"/>
      <c r="K22" s="273"/>
      <c r="L22" s="284"/>
      <c r="M22" s="285"/>
      <c r="N22" s="285"/>
      <c r="O22" s="286"/>
      <c r="P22" s="274"/>
      <c r="Q22" s="287"/>
      <c r="R22" s="287"/>
      <c r="S22" s="275"/>
      <c r="T22" s="288"/>
      <c r="U22" s="275"/>
      <c r="V22" s="289"/>
      <c r="W22" s="289"/>
      <c r="X22" s="289"/>
      <c r="Y22" s="215"/>
    </row>
    <row r="23" spans="1:25" ht="12.95" customHeight="1">
      <c r="A23" s="290"/>
      <c r="B23" s="291"/>
      <c r="C23" s="292"/>
      <c r="D23" s="293"/>
      <c r="E23" s="294"/>
      <c r="F23" s="295"/>
      <c r="G23" s="296"/>
      <c r="H23" s="296"/>
      <c r="I23" s="297"/>
      <c r="J23" s="297"/>
      <c r="K23" s="298"/>
      <c r="L23" s="299"/>
      <c r="M23" s="300"/>
      <c r="N23" s="300"/>
      <c r="O23" s="301"/>
      <c r="P23" s="274"/>
      <c r="Q23" s="276"/>
      <c r="R23" s="276"/>
      <c r="S23" s="275"/>
      <c r="T23" s="288"/>
      <c r="U23" s="275"/>
      <c r="V23" s="289"/>
      <c r="W23" s="302"/>
      <c r="X23" s="302"/>
      <c r="Y23" s="277"/>
    </row>
    <row r="24" spans="1:25" ht="12.95" customHeight="1">
      <c r="A24" s="279"/>
      <c r="B24" s="281"/>
      <c r="C24" s="282"/>
      <c r="D24" s="268"/>
      <c r="E24" s="269"/>
      <c r="F24" s="280"/>
      <c r="G24" s="271"/>
      <c r="H24" s="271"/>
      <c r="I24" s="272"/>
      <c r="J24" s="272"/>
      <c r="K24" s="273"/>
      <c r="L24" s="264"/>
      <c r="M24" s="265"/>
      <c r="N24" s="265"/>
      <c r="O24" s="266"/>
      <c r="P24" s="274"/>
      <c r="Q24" s="276"/>
      <c r="R24" s="276"/>
      <c r="S24" s="275"/>
      <c r="T24" s="288"/>
      <c r="U24" s="275"/>
      <c r="V24" s="289"/>
      <c r="W24" s="302"/>
      <c r="X24" s="302"/>
      <c r="Y24" s="277"/>
    </row>
    <row r="25" spans="1:25" ht="12.95" customHeight="1">
      <c r="A25" s="279"/>
      <c r="B25" s="281"/>
      <c r="C25" s="282"/>
      <c r="D25" s="268"/>
      <c r="E25" s="269"/>
      <c r="F25" s="270"/>
      <c r="G25" s="271"/>
      <c r="H25" s="271"/>
      <c r="I25" s="272"/>
      <c r="J25" s="272"/>
      <c r="K25" s="303"/>
      <c r="L25" s="304"/>
      <c r="M25" s="305"/>
      <c r="N25" s="305"/>
      <c r="O25" s="306"/>
      <c r="P25" s="307"/>
      <c r="Q25" s="308"/>
      <c r="R25" s="308"/>
      <c r="S25" s="308"/>
      <c r="T25" s="308"/>
      <c r="U25" s="309"/>
      <c r="V25" s="309"/>
      <c r="W25" s="309"/>
    </row>
    <row r="26" spans="1:25" ht="12.95" customHeight="1">
      <c r="A26" s="279"/>
      <c r="B26" s="281"/>
      <c r="C26" s="282"/>
      <c r="D26" s="268"/>
      <c r="E26" s="269"/>
      <c r="F26" s="270"/>
      <c r="G26" s="271"/>
      <c r="H26" s="271"/>
      <c r="I26" s="272"/>
      <c r="J26" s="272"/>
      <c r="K26" s="303"/>
      <c r="L26" s="304"/>
      <c r="M26" s="305"/>
      <c r="N26" s="305"/>
      <c r="O26" s="306"/>
      <c r="P26" s="307"/>
      <c r="Q26" s="308"/>
      <c r="R26" s="308"/>
      <c r="S26" s="308"/>
      <c r="T26" s="308"/>
      <c r="U26" s="309"/>
      <c r="V26" s="309"/>
      <c r="W26" s="309"/>
    </row>
    <row r="27" spans="1:25" ht="12.95" customHeight="1">
      <c r="A27" s="279"/>
      <c r="B27" s="281"/>
      <c r="C27" s="282"/>
      <c r="D27" s="268"/>
      <c r="E27" s="269"/>
      <c r="F27" s="270"/>
      <c r="G27" s="271"/>
      <c r="H27" s="271"/>
      <c r="I27" s="272"/>
      <c r="J27" s="272"/>
      <c r="K27" s="303"/>
      <c r="L27" s="304"/>
      <c r="M27" s="305"/>
      <c r="N27" s="305"/>
      <c r="O27" s="306"/>
      <c r="P27" s="307"/>
      <c r="Q27" s="308"/>
      <c r="R27" s="308"/>
      <c r="S27" s="308"/>
      <c r="T27" s="308"/>
      <c r="U27" s="309"/>
      <c r="V27" s="309"/>
      <c r="W27" s="309"/>
    </row>
    <row r="28" spans="1:25" ht="12.95" customHeight="1">
      <c r="A28" s="279"/>
      <c r="B28" s="281"/>
      <c r="C28" s="282"/>
      <c r="D28" s="268"/>
      <c r="E28" s="269"/>
      <c r="F28" s="280"/>
      <c r="G28" s="271"/>
      <c r="H28" s="271"/>
      <c r="I28" s="272"/>
      <c r="J28" s="272"/>
      <c r="K28" s="268"/>
      <c r="L28" s="310"/>
      <c r="M28" s="311"/>
      <c r="N28" s="312"/>
      <c r="O28" s="313"/>
      <c r="P28" s="307"/>
      <c r="Q28" s="308"/>
      <c r="R28" s="308"/>
      <c r="S28" s="308"/>
      <c r="T28" s="308"/>
      <c r="U28" s="309"/>
      <c r="V28" s="309"/>
      <c r="W28" s="309"/>
    </row>
    <row r="29" spans="1:25" ht="12.95" customHeight="1">
      <c r="A29" s="279"/>
      <c r="B29" s="281"/>
      <c r="C29" s="282"/>
      <c r="D29" s="268"/>
      <c r="E29" s="269"/>
      <c r="F29" s="270"/>
      <c r="G29" s="271"/>
      <c r="H29" s="271"/>
      <c r="I29" s="272"/>
      <c r="J29" s="272"/>
      <c r="K29" s="268"/>
      <c r="L29" s="273"/>
      <c r="M29" s="311"/>
      <c r="N29" s="312"/>
      <c r="O29" s="313"/>
      <c r="P29" s="307"/>
      <c r="Q29" s="308"/>
      <c r="R29" s="308"/>
      <c r="S29" s="308"/>
      <c r="T29" s="308"/>
      <c r="U29" s="309"/>
      <c r="V29" s="309"/>
      <c r="W29" s="309"/>
    </row>
    <row r="30" spans="1:25" ht="12.95" customHeight="1">
      <c r="A30" s="314"/>
      <c r="B30" s="315"/>
      <c r="C30" s="316"/>
      <c r="D30" s="317"/>
      <c r="E30" s="318"/>
      <c r="F30" s="319"/>
      <c r="G30" s="320"/>
      <c r="H30" s="320"/>
      <c r="I30" s="321"/>
      <c r="J30" s="321"/>
      <c r="K30" s="317"/>
      <c r="L30" s="322"/>
      <c r="M30" s="323"/>
      <c r="N30" s="324"/>
      <c r="O30" s="325"/>
      <c r="P30" s="307"/>
      <c r="Q30" s="308"/>
      <c r="R30" s="308"/>
      <c r="S30" s="308"/>
      <c r="T30" s="308"/>
      <c r="U30" s="309"/>
      <c r="V30" s="309"/>
      <c r="W30" s="309"/>
    </row>
    <row r="31" spans="1:25" ht="23.1" customHeight="1">
      <c r="A31" s="326" t="s">
        <v>27</v>
      </c>
      <c r="C31" s="327"/>
      <c r="D31" s="215" t="s">
        <v>69</v>
      </c>
      <c r="E31" s="215"/>
      <c r="F31" s="215"/>
      <c r="G31" s="237" t="str">
        <f>C8</f>
        <v>บริษัท ตั้งเจริญ จำกัด</v>
      </c>
      <c r="K31" s="327"/>
      <c r="L31" s="327"/>
      <c r="M31" s="327"/>
      <c r="N31" s="327"/>
      <c r="O31" s="328"/>
    </row>
    <row r="32" spans="1:25" ht="23.1" customHeight="1">
      <c r="A32" s="326" t="s">
        <v>28</v>
      </c>
      <c r="B32" s="215"/>
      <c r="C32" s="215"/>
      <c r="D32" s="215" t="s">
        <v>70</v>
      </c>
      <c r="E32" s="215"/>
      <c r="F32" s="215"/>
      <c r="G32" s="215"/>
      <c r="K32" s="329"/>
      <c r="L32" s="329"/>
      <c r="M32" s="327"/>
      <c r="N32" s="327"/>
      <c r="O32" s="328"/>
    </row>
    <row r="33" spans="1:23" ht="23.1" customHeight="1" thickBot="1">
      <c r="A33" s="330"/>
      <c r="B33" s="243"/>
      <c r="C33" s="331"/>
      <c r="D33" s="331"/>
      <c r="E33" s="331"/>
      <c r="F33" s="331"/>
      <c r="G33" s="331"/>
      <c r="H33" s="332" t="s">
        <v>29</v>
      </c>
      <c r="I33" s="333" t="s">
        <v>71</v>
      </c>
      <c r="J33" s="333"/>
      <c r="K33" s="333"/>
      <c r="L33" s="243"/>
      <c r="M33" s="331"/>
      <c r="N33" s="331"/>
      <c r="O33" s="334"/>
    </row>
    <row r="34" spans="1:23" ht="19.5" thickTop="1">
      <c r="O34" s="335"/>
    </row>
    <row r="35" spans="1:23" ht="18.75" customHeight="1">
      <c r="A35" s="223"/>
      <c r="B35" s="223"/>
      <c r="C35" s="223"/>
      <c r="D35" s="336"/>
      <c r="E35" s="337" t="s">
        <v>72</v>
      </c>
      <c r="F35" s="337"/>
      <c r="G35" s="278"/>
      <c r="H35" s="278"/>
      <c r="I35" s="338"/>
      <c r="J35" s="338"/>
      <c r="K35" s="278"/>
      <c r="L35" s="339"/>
      <c r="M35" s="339"/>
      <c r="N35" s="278"/>
      <c r="O35" s="339"/>
      <c r="Q35" s="340"/>
      <c r="R35" s="340"/>
      <c r="S35" s="340"/>
      <c r="T35" s="340"/>
      <c r="U35" s="308"/>
      <c r="V35" s="308"/>
    </row>
    <row r="36" spans="1:23" ht="18.75" customHeight="1">
      <c r="A36" s="444" t="s">
        <v>73</v>
      </c>
      <c r="B36" s="444"/>
      <c r="E36" s="251" t="s">
        <v>74</v>
      </c>
      <c r="F36" s="251" t="s">
        <v>75</v>
      </c>
      <c r="G36" s="251" t="s">
        <v>76</v>
      </c>
      <c r="H36" s="341">
        <v>5.0000000000000001E-3</v>
      </c>
      <c r="I36" s="251" t="s">
        <v>77</v>
      </c>
      <c r="J36" s="338"/>
      <c r="K36" s="338"/>
      <c r="L36" s="342"/>
      <c r="M36" s="343"/>
      <c r="N36" s="344"/>
      <c r="O36" s="344"/>
      <c r="P36" s="339"/>
      <c r="R36" s="340"/>
      <c r="S36" s="340"/>
      <c r="T36" s="340"/>
      <c r="U36" s="340"/>
      <c r="V36" s="308"/>
      <c r="W36" s="308"/>
    </row>
    <row r="37" spans="1:23" ht="18.75" customHeight="1">
      <c r="A37" s="342" t="s">
        <v>78</v>
      </c>
      <c r="B37" s="343" t="s">
        <v>79</v>
      </c>
      <c r="C37" s="345">
        <v>2</v>
      </c>
      <c r="D37" s="345" t="str">
        <f>A37&amp;B37</f>
        <v>CDRØ 2.0</v>
      </c>
      <c r="E37" s="346">
        <v>0.1</v>
      </c>
      <c r="F37" s="346">
        <f t="shared" ref="F37:F53" si="14">C37-E37</f>
        <v>1.9</v>
      </c>
      <c r="G37" s="346">
        <f t="shared" ref="G37:G53" si="15">C37+E37</f>
        <v>2.1</v>
      </c>
      <c r="H37" s="344">
        <v>3940</v>
      </c>
      <c r="I37" s="344">
        <v>4925</v>
      </c>
      <c r="J37" s="278">
        <f>C37</f>
        <v>2</v>
      </c>
      <c r="K37" s="278"/>
      <c r="L37" s="342"/>
      <c r="M37" s="343"/>
      <c r="N37" s="344"/>
      <c r="O37" s="344"/>
      <c r="P37" s="339"/>
      <c r="R37" s="340"/>
      <c r="S37" s="340"/>
      <c r="T37" s="340"/>
      <c r="U37" s="340"/>
      <c r="V37" s="308"/>
      <c r="W37" s="308"/>
    </row>
    <row r="38" spans="1:23" ht="18.75" customHeight="1">
      <c r="A38" s="342" t="s">
        <v>78</v>
      </c>
      <c r="B38" s="343" t="s">
        <v>80</v>
      </c>
      <c r="C38" s="345">
        <v>2.2999999999999998</v>
      </c>
      <c r="D38" s="345" t="str">
        <f t="shared" ref="D38:D53" si="16">A38&amp;B38</f>
        <v>CDRØ 2.3</v>
      </c>
      <c r="E38" s="346">
        <v>0.1</v>
      </c>
      <c r="F38" s="346">
        <f t="shared" si="14"/>
        <v>2.1999999999999997</v>
      </c>
      <c r="G38" s="346">
        <f t="shared" si="15"/>
        <v>2.4</v>
      </c>
      <c r="H38" s="344">
        <v>3940</v>
      </c>
      <c r="I38" s="344">
        <v>4925</v>
      </c>
      <c r="J38" s="278">
        <f t="shared" ref="J38:J53" si="17">C38</f>
        <v>2.2999999999999998</v>
      </c>
      <c r="K38" s="278"/>
      <c r="L38" s="342"/>
      <c r="M38" s="343"/>
      <c r="N38" s="344"/>
      <c r="O38" s="344"/>
      <c r="P38" s="339"/>
      <c r="R38" s="340"/>
      <c r="S38" s="340"/>
      <c r="T38" s="340"/>
      <c r="U38" s="340"/>
      <c r="V38" s="308"/>
      <c r="W38" s="308"/>
    </row>
    <row r="39" spans="1:23" ht="18.75" customHeight="1">
      <c r="A39" s="342" t="s">
        <v>78</v>
      </c>
      <c r="B39" s="343" t="s">
        <v>81</v>
      </c>
      <c r="C39" s="345">
        <v>2.6</v>
      </c>
      <c r="D39" s="345" t="str">
        <f t="shared" si="16"/>
        <v>CDRØ 2.6</v>
      </c>
      <c r="E39" s="346">
        <v>0.1</v>
      </c>
      <c r="F39" s="346">
        <f t="shared" si="14"/>
        <v>2.5</v>
      </c>
      <c r="G39" s="346">
        <f t="shared" si="15"/>
        <v>2.7</v>
      </c>
      <c r="H39" s="344">
        <v>3940</v>
      </c>
      <c r="I39" s="344">
        <v>4925</v>
      </c>
      <c r="J39" s="278">
        <f t="shared" si="17"/>
        <v>2.6</v>
      </c>
      <c r="K39" s="278"/>
      <c r="L39" s="342"/>
      <c r="M39" s="343"/>
      <c r="N39" s="344"/>
      <c r="O39" s="344"/>
      <c r="P39" s="339"/>
      <c r="R39" s="340"/>
      <c r="S39" s="340"/>
      <c r="T39" s="340"/>
      <c r="U39" s="340"/>
      <c r="V39" s="308"/>
      <c r="W39" s="308"/>
    </row>
    <row r="40" spans="1:23" ht="18.75" customHeight="1">
      <c r="A40" s="342" t="s">
        <v>78</v>
      </c>
      <c r="B40" s="343" t="s">
        <v>82</v>
      </c>
      <c r="C40" s="345">
        <v>3</v>
      </c>
      <c r="D40" s="345" t="str">
        <f t="shared" si="16"/>
        <v>CDRØ 3.0</v>
      </c>
      <c r="E40" s="346">
        <v>0.1</v>
      </c>
      <c r="F40" s="346">
        <f t="shared" si="14"/>
        <v>2.9</v>
      </c>
      <c r="G40" s="346">
        <f t="shared" si="15"/>
        <v>3.1</v>
      </c>
      <c r="H40" s="344">
        <v>3940</v>
      </c>
      <c r="I40" s="344">
        <v>4925</v>
      </c>
      <c r="J40" s="278">
        <f t="shared" si="17"/>
        <v>3</v>
      </c>
      <c r="K40" s="340"/>
      <c r="L40" s="342"/>
      <c r="M40" s="343"/>
      <c r="N40" s="344"/>
      <c r="O40" s="344"/>
      <c r="P40" s="213"/>
      <c r="U40" s="212"/>
    </row>
    <row r="41" spans="1:23" ht="18.75" customHeight="1">
      <c r="A41" s="342" t="s">
        <v>78</v>
      </c>
      <c r="B41" s="343" t="s">
        <v>83</v>
      </c>
      <c r="C41" s="345">
        <v>3.3</v>
      </c>
      <c r="D41" s="345" t="str">
        <f t="shared" si="16"/>
        <v>CDRØ 3.3</v>
      </c>
      <c r="E41" s="346">
        <v>0.1</v>
      </c>
      <c r="F41" s="346">
        <f t="shared" si="14"/>
        <v>3.1999999999999997</v>
      </c>
      <c r="G41" s="346">
        <f t="shared" si="15"/>
        <v>3.4</v>
      </c>
      <c r="H41" s="344">
        <v>4570</v>
      </c>
      <c r="I41" s="344">
        <v>5270</v>
      </c>
      <c r="J41" s="278">
        <f t="shared" si="17"/>
        <v>3.3</v>
      </c>
      <c r="K41" s="278"/>
      <c r="L41" s="342"/>
      <c r="M41" s="343"/>
      <c r="N41" s="344"/>
      <c r="O41" s="344"/>
      <c r="P41" s="213"/>
      <c r="U41" s="212"/>
    </row>
    <row r="42" spans="1:23" ht="18.75" customHeight="1">
      <c r="A42" s="342" t="s">
        <v>78</v>
      </c>
      <c r="B42" s="343" t="s">
        <v>84</v>
      </c>
      <c r="C42" s="345">
        <v>3.6</v>
      </c>
      <c r="D42" s="345" t="str">
        <f t="shared" si="16"/>
        <v>CDRØ 3.6</v>
      </c>
      <c r="E42" s="346">
        <v>0.1</v>
      </c>
      <c r="F42" s="346">
        <f t="shared" si="14"/>
        <v>3.5</v>
      </c>
      <c r="G42" s="346">
        <f t="shared" si="15"/>
        <v>3.7</v>
      </c>
      <c r="H42" s="344">
        <v>4570</v>
      </c>
      <c r="I42" s="344">
        <v>5270</v>
      </c>
      <c r="J42" s="278">
        <f t="shared" si="17"/>
        <v>3.6</v>
      </c>
      <c r="K42" s="278"/>
      <c r="L42" s="342"/>
      <c r="M42" s="343"/>
      <c r="N42" s="344"/>
      <c r="O42" s="344"/>
      <c r="P42" s="213"/>
      <c r="U42" s="212"/>
    </row>
    <row r="43" spans="1:23" ht="18.75" customHeight="1">
      <c r="A43" s="342" t="s">
        <v>78</v>
      </c>
      <c r="B43" s="343" t="s">
        <v>85</v>
      </c>
      <c r="C43" s="345">
        <v>4</v>
      </c>
      <c r="D43" s="345" t="str">
        <f t="shared" si="16"/>
        <v>CDRØ 4.0</v>
      </c>
      <c r="E43" s="346">
        <v>0.1</v>
      </c>
      <c r="F43" s="346">
        <f t="shared" si="14"/>
        <v>3.9</v>
      </c>
      <c r="G43" s="346">
        <f t="shared" si="15"/>
        <v>4.0999999999999996</v>
      </c>
      <c r="H43" s="344">
        <v>4570</v>
      </c>
      <c r="I43" s="344">
        <v>5270</v>
      </c>
      <c r="J43" s="278">
        <f t="shared" si="17"/>
        <v>4</v>
      </c>
      <c r="K43" s="340"/>
      <c r="L43" s="342"/>
      <c r="M43" s="343"/>
      <c r="N43" s="344"/>
      <c r="O43" s="344"/>
      <c r="P43" s="213"/>
      <c r="U43" s="212"/>
    </row>
    <row r="44" spans="1:23" ht="18.75" customHeight="1">
      <c r="A44" s="342" t="s">
        <v>78</v>
      </c>
      <c r="B44" s="343" t="s">
        <v>86</v>
      </c>
      <c r="C44" s="345">
        <v>4.3</v>
      </c>
      <c r="D44" s="345" t="str">
        <f t="shared" si="16"/>
        <v>CDRØ 4.3</v>
      </c>
      <c r="E44" s="346">
        <v>0.1</v>
      </c>
      <c r="F44" s="346">
        <f t="shared" si="14"/>
        <v>4.2</v>
      </c>
      <c r="G44" s="346">
        <f t="shared" si="15"/>
        <v>4.3999999999999995</v>
      </c>
      <c r="H44" s="344">
        <v>4570</v>
      </c>
      <c r="I44" s="344">
        <v>5270</v>
      </c>
      <c r="J44" s="278">
        <f t="shared" si="17"/>
        <v>4.3</v>
      </c>
      <c r="K44" s="340"/>
      <c r="L44" s="342"/>
      <c r="M44" s="343"/>
      <c r="N44" s="344"/>
      <c r="O44" s="344"/>
      <c r="P44" s="213"/>
      <c r="U44" s="212"/>
    </row>
    <row r="45" spans="1:23" ht="18.75" customHeight="1">
      <c r="A45" s="342" t="s">
        <v>78</v>
      </c>
      <c r="B45" s="343" t="s">
        <v>87</v>
      </c>
      <c r="C45" s="345">
        <v>4.5999999999999996</v>
      </c>
      <c r="D45" s="345" t="str">
        <f t="shared" si="16"/>
        <v>CDRØ 4.6</v>
      </c>
      <c r="E45" s="346">
        <v>0.1</v>
      </c>
      <c r="F45" s="346">
        <f t="shared" si="14"/>
        <v>4.5</v>
      </c>
      <c r="G45" s="346">
        <f t="shared" si="15"/>
        <v>4.6999999999999993</v>
      </c>
      <c r="H45" s="344">
        <v>4570</v>
      </c>
      <c r="I45" s="344">
        <v>5270</v>
      </c>
      <c r="J45" s="278">
        <f t="shared" si="17"/>
        <v>4.5999999999999996</v>
      </c>
      <c r="K45" s="340"/>
      <c r="L45" s="342"/>
      <c r="M45" s="343"/>
      <c r="N45" s="344"/>
      <c r="O45" s="344"/>
      <c r="P45" s="213"/>
      <c r="U45" s="212"/>
    </row>
    <row r="46" spans="1:23" ht="18.75" customHeight="1">
      <c r="A46" s="342" t="s">
        <v>78</v>
      </c>
      <c r="B46" s="343" t="s">
        <v>88</v>
      </c>
      <c r="C46" s="345">
        <v>5</v>
      </c>
      <c r="D46" s="345" t="str">
        <f t="shared" si="16"/>
        <v>CDRØ 5.0</v>
      </c>
      <c r="E46" s="346">
        <v>0.1</v>
      </c>
      <c r="F46" s="346">
        <f t="shared" si="14"/>
        <v>4.9000000000000004</v>
      </c>
      <c r="G46" s="346">
        <f t="shared" si="15"/>
        <v>5.0999999999999996</v>
      </c>
      <c r="H46" s="344">
        <v>4570</v>
      </c>
      <c r="I46" s="344">
        <v>5270</v>
      </c>
      <c r="J46" s="278">
        <f t="shared" si="17"/>
        <v>5</v>
      </c>
      <c r="K46" s="340"/>
      <c r="L46" s="342"/>
      <c r="M46" s="343"/>
      <c r="N46" s="344"/>
      <c r="O46" s="344"/>
      <c r="P46" s="213"/>
      <c r="U46" s="212"/>
    </row>
    <row r="47" spans="1:23" ht="18.75" customHeight="1">
      <c r="A47" s="342" t="s">
        <v>78</v>
      </c>
      <c r="B47" s="343" t="s">
        <v>89</v>
      </c>
      <c r="C47" s="345">
        <v>5.3</v>
      </c>
      <c r="D47" s="345" t="str">
        <f t="shared" si="16"/>
        <v>CDRØ 5.3</v>
      </c>
      <c r="E47" s="346">
        <v>0.1</v>
      </c>
      <c r="F47" s="346">
        <f t="shared" si="14"/>
        <v>5.2</v>
      </c>
      <c r="G47" s="346">
        <f t="shared" si="15"/>
        <v>5.3999999999999995</v>
      </c>
      <c r="H47" s="344">
        <v>4570</v>
      </c>
      <c r="I47" s="344">
        <v>5270</v>
      </c>
      <c r="J47" s="278">
        <f t="shared" si="17"/>
        <v>5.3</v>
      </c>
      <c r="K47" s="340"/>
      <c r="L47" s="342"/>
      <c r="M47" s="343"/>
      <c r="N47" s="344"/>
      <c r="O47" s="344"/>
      <c r="P47" s="213"/>
      <c r="U47" s="212"/>
    </row>
    <row r="48" spans="1:23" ht="18.75" customHeight="1">
      <c r="A48" s="342" t="s">
        <v>78</v>
      </c>
      <c r="B48" s="343" t="s">
        <v>90</v>
      </c>
      <c r="C48" s="345">
        <v>5.6</v>
      </c>
      <c r="D48" s="345" t="str">
        <f t="shared" si="16"/>
        <v>CDRØ 5.6</v>
      </c>
      <c r="E48" s="346">
        <v>0.1</v>
      </c>
      <c r="F48" s="346">
        <f t="shared" si="14"/>
        <v>5.5</v>
      </c>
      <c r="G48" s="346">
        <f t="shared" si="15"/>
        <v>5.6999999999999993</v>
      </c>
      <c r="H48" s="344">
        <v>4570</v>
      </c>
      <c r="I48" s="344">
        <v>5270</v>
      </c>
      <c r="J48" s="278">
        <f t="shared" si="17"/>
        <v>5.6</v>
      </c>
      <c r="K48" s="340"/>
      <c r="L48" s="342"/>
      <c r="M48" s="343"/>
      <c r="N48" s="344"/>
      <c r="O48" s="344"/>
      <c r="P48" s="213"/>
      <c r="U48" s="212"/>
    </row>
    <row r="49" spans="1:21" ht="18.75" customHeight="1">
      <c r="A49" s="342" t="s">
        <v>78</v>
      </c>
      <c r="B49" s="343" t="s">
        <v>91</v>
      </c>
      <c r="C49" s="345">
        <v>6</v>
      </c>
      <c r="D49" s="345" t="str">
        <f t="shared" si="16"/>
        <v>CDRØ 6.0</v>
      </c>
      <c r="E49" s="346">
        <v>0.1</v>
      </c>
      <c r="F49" s="346">
        <f t="shared" si="14"/>
        <v>5.9</v>
      </c>
      <c r="G49" s="346">
        <f t="shared" si="15"/>
        <v>6.1</v>
      </c>
      <c r="H49" s="344">
        <v>4570</v>
      </c>
      <c r="I49" s="344">
        <v>5270</v>
      </c>
      <c r="J49" s="278">
        <f t="shared" si="17"/>
        <v>6</v>
      </c>
      <c r="K49" s="340"/>
      <c r="L49" s="342"/>
      <c r="M49" s="343"/>
      <c r="N49" s="344"/>
      <c r="O49" s="344"/>
      <c r="P49" s="213"/>
      <c r="U49" s="212"/>
    </row>
    <row r="50" spans="1:21" ht="18.75" customHeight="1">
      <c r="A50" s="342" t="s">
        <v>78</v>
      </c>
      <c r="B50" s="343" t="s">
        <v>92</v>
      </c>
      <c r="C50" s="345">
        <v>6.5</v>
      </c>
      <c r="D50" s="345" t="str">
        <f t="shared" si="16"/>
        <v>CDRØ 6.5</v>
      </c>
      <c r="E50" s="346">
        <v>0.1</v>
      </c>
      <c r="F50" s="346">
        <f t="shared" si="14"/>
        <v>6.4</v>
      </c>
      <c r="G50" s="346">
        <f t="shared" si="15"/>
        <v>6.6</v>
      </c>
      <c r="H50" s="344">
        <v>4570</v>
      </c>
      <c r="I50" s="344">
        <v>5270</v>
      </c>
      <c r="J50" s="278">
        <f t="shared" si="17"/>
        <v>6.5</v>
      </c>
      <c r="K50" s="340"/>
      <c r="L50" s="342"/>
      <c r="M50" s="343"/>
      <c r="N50" s="344"/>
      <c r="O50" s="344"/>
      <c r="P50" s="213"/>
      <c r="U50" s="212"/>
    </row>
    <row r="51" spans="1:21" ht="18.75" customHeight="1">
      <c r="A51" s="342" t="s">
        <v>78</v>
      </c>
      <c r="B51" s="343" t="s">
        <v>93</v>
      </c>
      <c r="C51" s="345">
        <v>7</v>
      </c>
      <c r="D51" s="345" t="str">
        <f t="shared" si="16"/>
        <v>CDRØ 7.0</v>
      </c>
      <c r="E51" s="346">
        <v>0.1</v>
      </c>
      <c r="F51" s="346">
        <f t="shared" si="14"/>
        <v>6.9</v>
      </c>
      <c r="G51" s="346">
        <f t="shared" si="15"/>
        <v>7.1</v>
      </c>
      <c r="H51" s="344">
        <v>4570</v>
      </c>
      <c r="I51" s="344">
        <v>5270</v>
      </c>
      <c r="J51" s="278">
        <f t="shared" si="17"/>
        <v>7</v>
      </c>
      <c r="K51" s="340"/>
      <c r="L51" s="342"/>
      <c r="M51" s="343"/>
      <c r="N51" s="344"/>
      <c r="O51" s="344"/>
      <c r="P51" s="213"/>
      <c r="U51" s="212"/>
    </row>
    <row r="52" spans="1:21" ht="18.75" customHeight="1">
      <c r="A52" s="342" t="s">
        <v>78</v>
      </c>
      <c r="B52" s="343" t="s">
        <v>94</v>
      </c>
      <c r="C52" s="345">
        <v>7.5</v>
      </c>
      <c r="D52" s="345" t="str">
        <f t="shared" si="16"/>
        <v>CDRØ 7.5</v>
      </c>
      <c r="E52" s="346">
        <v>0.1</v>
      </c>
      <c r="F52" s="346">
        <f t="shared" si="14"/>
        <v>7.4</v>
      </c>
      <c r="G52" s="346">
        <f t="shared" si="15"/>
        <v>7.6</v>
      </c>
      <c r="H52" s="344">
        <v>4570</v>
      </c>
      <c r="I52" s="344">
        <v>5270</v>
      </c>
      <c r="J52" s="278">
        <f t="shared" si="17"/>
        <v>7.5</v>
      </c>
      <c r="K52" s="340"/>
      <c r="L52" s="342"/>
      <c r="M52" s="343"/>
      <c r="N52" s="344"/>
      <c r="O52" s="344"/>
      <c r="P52" s="213"/>
      <c r="U52" s="212"/>
    </row>
    <row r="53" spans="1:21" ht="18.75" customHeight="1">
      <c r="A53" s="342" t="s">
        <v>78</v>
      </c>
      <c r="B53" s="343" t="s">
        <v>95</v>
      </c>
      <c r="C53" s="345">
        <v>8</v>
      </c>
      <c r="D53" s="345" t="str">
        <f t="shared" si="16"/>
        <v>CDRØ 8.0</v>
      </c>
      <c r="E53" s="346">
        <v>0.1</v>
      </c>
      <c r="F53" s="346">
        <f t="shared" si="14"/>
        <v>7.9</v>
      </c>
      <c r="G53" s="346">
        <f t="shared" si="15"/>
        <v>8.1</v>
      </c>
      <c r="H53" s="344">
        <v>4570</v>
      </c>
      <c r="I53" s="344">
        <v>5270</v>
      </c>
      <c r="J53" s="278">
        <f t="shared" si="17"/>
        <v>8</v>
      </c>
      <c r="K53" s="340"/>
      <c r="P53" s="213"/>
      <c r="U53" s="212"/>
    </row>
    <row r="54" spans="1:21">
      <c r="A54" s="342"/>
      <c r="B54" s="343"/>
      <c r="C54" s="347"/>
    </row>
    <row r="55" spans="1:21">
      <c r="A55" s="342"/>
      <c r="B55" s="343"/>
      <c r="C55" s="347"/>
    </row>
  </sheetData>
  <mergeCells count="28">
    <mergeCell ref="G4:J8"/>
    <mergeCell ref="C5:E5"/>
    <mergeCell ref="K4:L4"/>
    <mergeCell ref="M4:O4"/>
    <mergeCell ref="H1:J1"/>
    <mergeCell ref="K1:O1"/>
    <mergeCell ref="H2:J2"/>
    <mergeCell ref="K2:M2"/>
    <mergeCell ref="C9:E9"/>
    <mergeCell ref="Q9:U9"/>
    <mergeCell ref="A10:A13"/>
    <mergeCell ref="B10:C13"/>
    <mergeCell ref="D10:D13"/>
    <mergeCell ref="E10:E13"/>
    <mergeCell ref="F10:F13"/>
    <mergeCell ref="K10:K13"/>
    <mergeCell ref="G10:G13"/>
    <mergeCell ref="H10:H13"/>
    <mergeCell ref="I10:I13"/>
    <mergeCell ref="J10:J13"/>
    <mergeCell ref="A36:B36"/>
    <mergeCell ref="L10:O13"/>
    <mergeCell ref="L16:O17"/>
    <mergeCell ref="L20:O21"/>
    <mergeCell ref="B16:C16"/>
    <mergeCell ref="B17:C17"/>
    <mergeCell ref="B20:C20"/>
    <mergeCell ref="B21:C21"/>
  </mergeCells>
  <conditionalFormatting sqref="I23">
    <cfRule type="cellIs" dxfId="58" priority="74" operator="lessThan">
      <formula>W23</formula>
    </cfRule>
  </conditionalFormatting>
  <conditionalFormatting sqref="I24">
    <cfRule type="cellIs" dxfId="57" priority="73" operator="lessThan">
      <formula>W24</formula>
    </cfRule>
  </conditionalFormatting>
  <conditionalFormatting sqref="J23">
    <cfRule type="cellIs" dxfId="56" priority="68" operator="lessThan">
      <formula>X23</formula>
    </cfRule>
  </conditionalFormatting>
  <conditionalFormatting sqref="J24">
    <cfRule type="cellIs" dxfId="55" priority="67" operator="lessThan">
      <formula>X24</formula>
    </cfRule>
  </conditionalFormatting>
  <conditionalFormatting sqref="H16:H21">
    <cfRule type="cellIs" dxfId="54" priority="65" operator="lessThanOrEqual">
      <formula>G16</formula>
    </cfRule>
  </conditionalFormatting>
  <conditionalFormatting sqref="H17:H19">
    <cfRule type="cellIs" dxfId="53" priority="64" operator="lessThanOrEqual">
      <formula>G17</formula>
    </cfRule>
  </conditionalFormatting>
  <conditionalFormatting sqref="H23">
    <cfRule type="cellIs" dxfId="52" priority="62" operator="lessThanOrEqual">
      <formula>G23</formula>
    </cfRule>
  </conditionalFormatting>
  <conditionalFormatting sqref="H24">
    <cfRule type="cellIs" dxfId="51" priority="61" operator="lessThanOrEqual">
      <formula>G24</formula>
    </cfRule>
  </conditionalFormatting>
  <conditionalFormatting sqref="L19:O19 C17:C33 K10:O14 L23:O33 G1:O3 F1:F14 A1:A33 G9:J9 K4:K6 M4:M6 K4:O4 G4:G5 B16:B33 B21:C21 D7:E14 D1:E4 B1:C14 D16:K33">
    <cfRule type="expression" dxfId="50" priority="59">
      <formula>$P$2=0</formula>
    </cfRule>
  </conditionalFormatting>
  <conditionalFormatting sqref="K10:K14">
    <cfRule type="expression" dxfId="49" priority="58">
      <formula>$Q$2=0</formula>
    </cfRule>
  </conditionalFormatting>
  <conditionalFormatting sqref="D23:D24">
    <cfRule type="cellIs" dxfId="48" priority="57" operator="notBetween">
      <formula>U23</formula>
      <formula>V23</formula>
    </cfRule>
  </conditionalFormatting>
  <conditionalFormatting sqref="H16:H21">
    <cfRule type="cellIs" dxfId="47" priority="40" operator="lessThanOrEqual">
      <formula>G16</formula>
    </cfRule>
  </conditionalFormatting>
  <conditionalFormatting sqref="H17">
    <cfRule type="cellIs" dxfId="46" priority="39" operator="lessThanOrEqual">
      <formula>G17</formula>
    </cfRule>
  </conditionalFormatting>
  <conditionalFormatting sqref="H20:H21">
    <cfRule type="cellIs" dxfId="45" priority="37" operator="lessThanOrEqual">
      <formula>G20</formula>
    </cfRule>
  </conditionalFormatting>
  <conditionalFormatting sqref="H16:H21">
    <cfRule type="cellIs" dxfId="44" priority="14" operator="lessThanOrEqual">
      <formula>G16</formula>
    </cfRule>
  </conditionalFormatting>
  <conditionalFormatting sqref="I33">
    <cfRule type="expression" dxfId="43" priority="11">
      <formula>$P$2=0</formula>
    </cfRule>
  </conditionalFormatting>
  <conditionalFormatting sqref="C7">
    <cfRule type="expression" dxfId="42" priority="10">
      <formula>$P$2=0</formula>
    </cfRule>
  </conditionalFormatting>
  <conditionalFormatting sqref="I16:J21">
    <cfRule type="cellIs" dxfId="41" priority="86" operator="lessThan">
      <formula>#REF!</formula>
    </cfRule>
  </conditionalFormatting>
  <conditionalFormatting sqref="D16:D21">
    <cfRule type="cellIs" dxfId="40" priority="91" operator="notBetween">
      <formula>#REF!</formula>
      <formula>#REF!</formula>
    </cfRule>
  </conditionalFormatting>
  <conditionalFormatting sqref="G4">
    <cfRule type="expression" dxfId="39" priority="1">
      <formula>$P$2=0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orientation="landscape" copies="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Z56"/>
  <sheetViews>
    <sheetView zoomScale="90" zoomScaleNormal="90" workbookViewId="0">
      <selection activeCell="G23" sqref="G23:H23"/>
    </sheetView>
  </sheetViews>
  <sheetFormatPr defaultRowHeight="18.75"/>
  <cols>
    <col min="1" max="1" width="7.28515625" style="213" customWidth="1"/>
    <col min="2" max="3" width="7.7109375" style="213" customWidth="1"/>
    <col min="4" max="5" width="12.7109375" style="213" customWidth="1"/>
    <col min="6" max="6" width="14.7109375" style="213" customWidth="1"/>
    <col min="7" max="11" width="11.7109375" style="213" customWidth="1"/>
    <col min="12" max="12" width="9.7109375" style="213" customWidth="1"/>
    <col min="13" max="13" width="9.140625" style="213" customWidth="1"/>
    <col min="14" max="15" width="8.28515625" style="213" customWidth="1"/>
    <col min="16" max="16" width="5.7109375" style="212" customWidth="1"/>
    <col min="17" max="17" width="4" style="212" bestFit="1" customWidth="1"/>
    <col min="18" max="18" width="5" style="212" bestFit="1" customWidth="1"/>
    <col min="19" max="19" width="4.42578125" style="212" bestFit="1" customWidth="1"/>
    <col min="20" max="20" width="6.42578125" style="212" bestFit="1" customWidth="1"/>
    <col min="21" max="21" width="6.28515625" style="213" bestFit="1" customWidth="1"/>
    <col min="22" max="22" width="6.7109375" style="213" bestFit="1" customWidth="1"/>
    <col min="23" max="23" width="6.7109375" style="213" customWidth="1"/>
    <col min="24" max="24" width="6.28515625" style="213" bestFit="1" customWidth="1"/>
    <col min="25" max="25" width="5" style="213" bestFit="1" customWidth="1"/>
    <col min="26" max="16384" width="9.140625" style="213"/>
  </cols>
  <sheetData>
    <row r="1" spans="1:21" ht="29.1" customHeight="1" thickTop="1">
      <c r="A1" s="207" t="s">
        <v>0</v>
      </c>
      <c r="B1" s="208"/>
      <c r="C1" s="208" t="str">
        <f>ตัวอย่างแรงดึง!C1</f>
        <v xml:space="preserve">ก่อสร้างเขื่อนป้องกันตลิ่งริมแม่น้ำเจ้าพระยา หมู่ที่ 6 </v>
      </c>
      <c r="D1" s="209"/>
      <c r="E1" s="209"/>
      <c r="F1" s="210"/>
      <c r="G1" s="211"/>
      <c r="H1" s="483" t="s">
        <v>1</v>
      </c>
      <c r="I1" s="484"/>
      <c r="J1" s="485"/>
      <c r="K1" s="486" t="s">
        <v>2</v>
      </c>
      <c r="L1" s="487"/>
      <c r="M1" s="487"/>
      <c r="N1" s="487"/>
      <c r="O1" s="488"/>
      <c r="P1" s="212">
        <f>PI()</f>
        <v>3.1415926535897931</v>
      </c>
    </row>
    <row r="2" spans="1:21" ht="27" customHeight="1">
      <c r="A2" s="214"/>
      <c r="B2" s="215"/>
      <c r="C2" s="216" t="str">
        <f>ตัวอย่างแรงดึง!C2</f>
        <v>บ้านเกาะสวรรค์ ตำบลเกาะเทโพ อำเภอเมือง จังหวัดอุทัยธานี</v>
      </c>
      <c r="D2" s="217"/>
      <c r="E2" s="217"/>
      <c r="F2" s="218"/>
      <c r="G2" s="219"/>
      <c r="H2" s="489" t="s">
        <v>4</v>
      </c>
      <c r="I2" s="490"/>
      <c r="J2" s="491"/>
      <c r="K2" s="492" t="s">
        <v>46</v>
      </c>
      <c r="L2" s="493"/>
      <c r="M2" s="494"/>
      <c r="N2" s="220" t="s">
        <v>6</v>
      </c>
      <c r="O2" s="221" t="s">
        <v>96</v>
      </c>
    </row>
    <row r="3" spans="1:21" ht="24" customHeight="1">
      <c r="A3" s="222" t="s">
        <v>3</v>
      </c>
      <c r="B3" s="223"/>
      <c r="C3" s="216" t="str">
        <f>ตัวอย่างแรงดึง!C3</f>
        <v>57/2561 ลงวันที่ 2 กุมภาพันธ์ 2561</v>
      </c>
      <c r="D3" s="217"/>
      <c r="E3" s="217"/>
      <c r="F3" s="217"/>
      <c r="G3" s="224"/>
      <c r="H3" s="225"/>
      <c r="I3" s="225"/>
      <c r="J3" s="226"/>
      <c r="K3" s="227"/>
      <c r="L3" s="228"/>
      <c r="M3" s="229"/>
      <c r="N3" s="229"/>
      <c r="O3" s="230"/>
    </row>
    <row r="4" spans="1:21" ht="24" customHeight="1">
      <c r="A4" s="231" t="s">
        <v>7</v>
      </c>
      <c r="B4" s="232"/>
      <c r="C4" s="216" t="str">
        <f>ตัวอย่างแรงดึง!C4</f>
        <v>บ้านเกาะสวรรค์ ตำบลเกาะเทโพ อำเภอเมือง จังหวัดอุทัยธานี</v>
      </c>
      <c r="D4" s="215"/>
      <c r="E4" s="215"/>
      <c r="F4" s="217"/>
      <c r="G4" s="389" t="s">
        <v>30</v>
      </c>
      <c r="H4" s="390"/>
      <c r="I4" s="390"/>
      <c r="J4" s="391"/>
      <c r="K4" s="479" t="s">
        <v>9</v>
      </c>
      <c r="L4" s="480"/>
      <c r="M4" s="481" t="s">
        <v>50</v>
      </c>
      <c r="N4" s="481"/>
      <c r="O4" s="482"/>
    </row>
    <row r="5" spans="1:21" ht="24" customHeight="1">
      <c r="A5" s="231" t="s">
        <v>10</v>
      </c>
      <c r="B5" s="232"/>
      <c r="C5" s="478" t="s">
        <v>51</v>
      </c>
      <c r="D5" s="478"/>
      <c r="E5" s="478"/>
      <c r="F5" s="217"/>
      <c r="G5" s="389"/>
      <c r="H5" s="390"/>
      <c r="I5" s="390"/>
      <c r="J5" s="391"/>
      <c r="K5" s="233"/>
      <c r="L5" s="234"/>
      <c r="M5" s="235"/>
      <c r="N5" s="235"/>
      <c r="O5" s="236"/>
    </row>
    <row r="6" spans="1:21" ht="24" customHeight="1">
      <c r="A6" s="231"/>
      <c r="B6" s="232"/>
      <c r="C6" s="237" t="s">
        <v>52</v>
      </c>
      <c r="D6" s="238"/>
      <c r="E6" s="238"/>
      <c r="F6" s="217"/>
      <c r="G6" s="389"/>
      <c r="H6" s="390"/>
      <c r="I6" s="390"/>
      <c r="J6" s="391"/>
      <c r="K6" s="233" t="s">
        <v>12</v>
      </c>
      <c r="L6" s="234"/>
      <c r="M6" s="235" t="s">
        <v>53</v>
      </c>
      <c r="N6" s="235"/>
      <c r="O6" s="236"/>
    </row>
    <row r="7" spans="1:21" ht="24" customHeight="1">
      <c r="A7" s="231" t="s">
        <v>11</v>
      </c>
      <c r="B7" s="232"/>
      <c r="C7" s="237" t="str">
        <f>ตัวอย่างแรงดึง!C7</f>
        <v xml:space="preserve">Wire Mesh ขนาด 4.0 มม. </v>
      </c>
      <c r="D7" s="215"/>
      <c r="E7" s="215"/>
      <c r="F7" s="217"/>
      <c r="G7" s="389"/>
      <c r="H7" s="390"/>
      <c r="I7" s="390"/>
      <c r="J7" s="391"/>
      <c r="K7" s="233"/>
      <c r="L7" s="234"/>
      <c r="M7" s="235"/>
      <c r="N7" s="235"/>
      <c r="O7" s="236"/>
    </row>
    <row r="8" spans="1:21" ht="24" customHeight="1">
      <c r="A8" s="231" t="s">
        <v>13</v>
      </c>
      <c r="B8" s="232"/>
      <c r="C8" s="216" t="str">
        <f>ตัวอย่างแรงดึง!C8</f>
        <v>บริษัท ตั้งเจริญ จำกัด</v>
      </c>
      <c r="D8" s="240"/>
      <c r="E8" s="215"/>
      <c r="G8" s="389"/>
      <c r="H8" s="390"/>
      <c r="I8" s="390"/>
      <c r="J8" s="391"/>
      <c r="K8" s="233" t="s">
        <v>14</v>
      </c>
      <c r="L8" s="234"/>
      <c r="M8" s="235" t="s">
        <v>56</v>
      </c>
      <c r="N8" s="235"/>
      <c r="O8" s="236"/>
    </row>
    <row r="9" spans="1:21" ht="24" customHeight="1" thickBot="1">
      <c r="A9" s="241" t="s">
        <v>15</v>
      </c>
      <c r="B9" s="242"/>
      <c r="C9" s="457">
        <f>ตัวอย่างแรงดึง!C9</f>
        <v>43747</v>
      </c>
      <c r="D9" s="458"/>
      <c r="E9" s="458"/>
      <c r="F9" s="243"/>
      <c r="G9" s="244" t="s">
        <v>97</v>
      </c>
      <c r="H9" s="245"/>
      <c r="I9" s="245"/>
      <c r="J9" s="246"/>
      <c r="K9" s="247"/>
      <c r="L9" s="248"/>
      <c r="M9" s="249"/>
      <c r="N9" s="249"/>
      <c r="O9" s="250"/>
      <c r="Q9" s="459">
        <f ca="1">DAY(0)+TODAY()</f>
        <v>45428</v>
      </c>
      <c r="R9" s="460"/>
      <c r="S9" s="460"/>
      <c r="T9" s="460"/>
      <c r="U9" s="460"/>
    </row>
    <row r="10" spans="1:21" ht="20.100000000000001" customHeight="1" thickTop="1">
      <c r="A10" s="461" t="s">
        <v>16</v>
      </c>
      <c r="B10" s="510"/>
      <c r="C10" s="445"/>
      <c r="D10" s="348"/>
      <c r="E10" s="510"/>
      <c r="F10" s="465"/>
      <c r="G10" s="510"/>
      <c r="H10" s="465"/>
      <c r="I10" s="510"/>
      <c r="J10" s="465"/>
      <c r="K10" s="470" t="s">
        <v>25</v>
      </c>
      <c r="L10" s="445" t="s">
        <v>26</v>
      </c>
      <c r="M10" s="445"/>
      <c r="N10" s="445"/>
      <c r="O10" s="446"/>
    </row>
    <row r="11" spans="1:21" ht="20.100000000000001" customHeight="1">
      <c r="A11" s="495"/>
      <c r="B11" s="466" t="s">
        <v>31</v>
      </c>
      <c r="C11" s="447"/>
      <c r="D11" s="467"/>
      <c r="E11" s="466" t="s">
        <v>32</v>
      </c>
      <c r="F11" s="467"/>
      <c r="G11" s="466" t="s">
        <v>33</v>
      </c>
      <c r="H11" s="467"/>
      <c r="I11" s="466" t="s">
        <v>34</v>
      </c>
      <c r="J11" s="467"/>
      <c r="K11" s="473"/>
      <c r="L11" s="447"/>
      <c r="M11" s="447"/>
      <c r="N11" s="447"/>
      <c r="O11" s="448"/>
      <c r="Q11" s="213"/>
      <c r="R11" s="213"/>
      <c r="S11" s="213"/>
      <c r="T11" s="213"/>
    </row>
    <row r="12" spans="1:21" ht="20.100000000000001" customHeight="1">
      <c r="A12" s="495"/>
      <c r="B12" s="503" t="s">
        <v>35</v>
      </c>
      <c r="C12" s="504"/>
      <c r="D12" s="476"/>
      <c r="E12" s="503" t="s">
        <v>36</v>
      </c>
      <c r="F12" s="476"/>
      <c r="G12" s="503" t="s">
        <v>37</v>
      </c>
      <c r="H12" s="476"/>
      <c r="I12" s="503" t="s">
        <v>37</v>
      </c>
      <c r="J12" s="476"/>
      <c r="K12" s="473"/>
      <c r="L12" s="447"/>
      <c r="M12" s="447"/>
      <c r="N12" s="447"/>
      <c r="O12" s="448"/>
      <c r="Q12" s="213"/>
      <c r="R12" s="213"/>
      <c r="S12" s="213"/>
      <c r="T12" s="213"/>
    </row>
    <row r="13" spans="1:21" ht="20.100000000000001" customHeight="1">
      <c r="A13" s="496"/>
      <c r="B13" s="349"/>
      <c r="C13" s="350"/>
      <c r="D13" s="351"/>
      <c r="E13" s="349"/>
      <c r="F13" s="352"/>
      <c r="G13" s="349"/>
      <c r="H13" s="352"/>
      <c r="I13" s="349"/>
      <c r="J13" s="352"/>
      <c r="K13" s="474"/>
      <c r="L13" s="449"/>
      <c r="M13" s="449"/>
      <c r="N13" s="449"/>
      <c r="O13" s="450"/>
      <c r="Q13" s="251" t="s">
        <v>62</v>
      </c>
      <c r="R13" s="213"/>
      <c r="S13" s="213"/>
      <c r="T13" s="213" t="s">
        <v>63</v>
      </c>
    </row>
    <row r="14" spans="1:21" ht="11.1" customHeight="1">
      <c r="A14" s="353"/>
      <c r="B14" s="354"/>
      <c r="C14" s="355"/>
      <c r="D14" s="356"/>
      <c r="E14" s="354"/>
      <c r="F14" s="357"/>
      <c r="G14" s="358"/>
      <c r="H14" s="359"/>
      <c r="I14" s="358"/>
      <c r="J14" s="359"/>
      <c r="K14" s="256"/>
      <c r="L14" s="253"/>
      <c r="M14" s="258"/>
      <c r="N14" s="258"/>
      <c r="O14" s="259"/>
      <c r="Q14" s="213"/>
      <c r="R14" s="213"/>
      <c r="S14" s="213"/>
      <c r="T14" s="213"/>
    </row>
    <row r="15" spans="1:21" ht="12.95" customHeight="1">
      <c r="A15" s="267">
        <v>1</v>
      </c>
      <c r="B15" s="455" t="s">
        <v>66</v>
      </c>
      <c r="C15" s="507"/>
      <c r="D15" s="456"/>
      <c r="E15" s="508" t="s">
        <v>66</v>
      </c>
      <c r="F15" s="509"/>
      <c r="G15" s="499">
        <f>T15</f>
        <v>5.0999999999999996</v>
      </c>
      <c r="H15" s="456" t="s">
        <v>98</v>
      </c>
      <c r="I15" s="500">
        <f>AVERAGE(G15:H18)</f>
        <v>6.0749999999999993</v>
      </c>
      <c r="J15" s="530"/>
      <c r="K15" s="360" t="s">
        <v>67</v>
      </c>
      <c r="L15" s="511" t="s">
        <v>99</v>
      </c>
      <c r="M15" s="512"/>
      <c r="N15" s="512"/>
      <c r="O15" s="513"/>
      <c r="P15" s="274"/>
      <c r="Q15" s="277" t="str">
        <f>B15&amp;C15</f>
        <v>CDR   Ø 4.0</v>
      </c>
      <c r="R15" s="213"/>
      <c r="S15" s="213"/>
      <c r="T15" s="327">
        <v>5.0999999999999996</v>
      </c>
      <c r="U15" s="361"/>
    </row>
    <row r="16" spans="1:21" ht="12.95" customHeight="1">
      <c r="A16" s="279">
        <f t="shared" ref="A16:A18" si="0">A15+1</f>
        <v>2</v>
      </c>
      <c r="B16" s="455" t="s">
        <v>66</v>
      </c>
      <c r="C16" s="507"/>
      <c r="D16" s="456"/>
      <c r="E16" s="508" t="s">
        <v>66</v>
      </c>
      <c r="F16" s="509"/>
      <c r="G16" s="499">
        <f t="shared" ref="G16:G18" si="1">T16</f>
        <v>7.3</v>
      </c>
      <c r="H16" s="456" t="s">
        <v>100</v>
      </c>
      <c r="I16" s="531"/>
      <c r="J16" s="530"/>
      <c r="K16" s="273" t="str">
        <f>K15</f>
        <v>-</v>
      </c>
      <c r="L16" s="511"/>
      <c r="M16" s="512"/>
      <c r="N16" s="512"/>
      <c r="O16" s="513"/>
      <c r="P16" s="274"/>
      <c r="Q16" s="277" t="str">
        <f t="shared" ref="Q16" si="2">Q15</f>
        <v>CDR   Ø 4.0</v>
      </c>
      <c r="R16" s="213"/>
      <c r="S16" s="213"/>
      <c r="T16" s="327">
        <v>7.3</v>
      </c>
      <c r="U16" s="361"/>
    </row>
    <row r="17" spans="1:26" ht="12.95" customHeight="1">
      <c r="A17" s="267">
        <v>3</v>
      </c>
      <c r="B17" s="455" t="s">
        <v>66</v>
      </c>
      <c r="C17" s="507"/>
      <c r="D17" s="456"/>
      <c r="E17" s="508" t="s">
        <v>66</v>
      </c>
      <c r="F17" s="509"/>
      <c r="G17" s="499">
        <f t="shared" si="1"/>
        <v>6.4</v>
      </c>
      <c r="H17" s="456" t="s">
        <v>101</v>
      </c>
      <c r="I17" s="531"/>
      <c r="J17" s="530"/>
      <c r="K17" s="273" t="s">
        <v>67</v>
      </c>
      <c r="L17" s="511"/>
      <c r="M17" s="512"/>
      <c r="N17" s="512"/>
      <c r="O17" s="513"/>
      <c r="P17" s="274"/>
      <c r="Q17" s="277" t="str">
        <f>B17&amp;C17</f>
        <v>CDR   Ø 4.0</v>
      </c>
      <c r="R17" s="213"/>
      <c r="S17" s="213"/>
      <c r="T17" s="327">
        <v>6.4</v>
      </c>
      <c r="U17" s="361"/>
    </row>
    <row r="18" spans="1:26" ht="12.95" customHeight="1">
      <c r="A18" s="279">
        <f t="shared" si="0"/>
        <v>4</v>
      </c>
      <c r="B18" s="455" t="s">
        <v>66</v>
      </c>
      <c r="C18" s="507"/>
      <c r="D18" s="456"/>
      <c r="E18" s="508" t="s">
        <v>66</v>
      </c>
      <c r="F18" s="509"/>
      <c r="G18" s="499">
        <f t="shared" si="1"/>
        <v>5.5</v>
      </c>
      <c r="H18" s="456" t="s">
        <v>102</v>
      </c>
      <c r="I18" s="531"/>
      <c r="J18" s="530"/>
      <c r="K18" s="273" t="str">
        <f>K17</f>
        <v>-</v>
      </c>
      <c r="L18" s="511"/>
      <c r="M18" s="512"/>
      <c r="N18" s="512"/>
      <c r="O18" s="513"/>
      <c r="P18" s="274"/>
      <c r="Q18" s="277" t="str">
        <f t="shared" ref="Q18" si="3">Q17</f>
        <v>CDR   Ø 4.0</v>
      </c>
      <c r="R18" s="213"/>
      <c r="S18" s="213"/>
      <c r="T18" s="327">
        <v>5.5</v>
      </c>
      <c r="U18" s="361"/>
    </row>
    <row r="19" spans="1:26" ht="12.95" customHeight="1">
      <c r="A19" s="362"/>
      <c r="B19" s="363"/>
      <c r="C19" s="364"/>
      <c r="D19" s="365"/>
      <c r="E19" s="366"/>
      <c r="F19" s="367"/>
      <c r="G19" s="505"/>
      <c r="H19" s="506"/>
      <c r="I19" s="502"/>
      <c r="J19" s="532"/>
      <c r="K19" s="368"/>
      <c r="L19" s="369"/>
      <c r="M19" s="370"/>
      <c r="N19" s="370"/>
      <c r="O19" s="371"/>
      <c r="P19" s="274"/>
      <c r="Q19" s="277"/>
      <c r="R19" s="213"/>
      <c r="S19" s="213"/>
      <c r="T19" s="213"/>
    </row>
    <row r="20" spans="1:26" ht="12.95" customHeight="1">
      <c r="A20" s="279"/>
      <c r="B20" s="281"/>
      <c r="C20" s="343"/>
      <c r="D20" s="372"/>
      <c r="E20" s="269"/>
      <c r="F20" s="373"/>
      <c r="G20" s="500"/>
      <c r="H20" s="501"/>
      <c r="I20" s="497"/>
      <c r="J20" s="498"/>
      <c r="K20" s="273"/>
      <c r="L20" s="264"/>
      <c r="M20" s="265"/>
      <c r="N20" s="265"/>
      <c r="O20" s="266"/>
      <c r="P20" s="274"/>
      <c r="Q20" s="276"/>
      <c r="R20" s="276"/>
      <c r="S20" s="275"/>
      <c r="T20" s="288"/>
      <c r="U20" s="275"/>
      <c r="V20" s="289"/>
      <c r="W20" s="302"/>
      <c r="X20" s="302"/>
      <c r="Y20" s="302"/>
      <c r="Z20" s="277"/>
    </row>
    <row r="21" spans="1:26" ht="12.95" customHeight="1">
      <c r="A21" s="279"/>
      <c r="B21" s="281"/>
      <c r="C21" s="343"/>
      <c r="D21" s="372"/>
      <c r="E21" s="269"/>
      <c r="F21" s="373"/>
      <c r="G21" s="271"/>
      <c r="H21" s="374"/>
      <c r="I21" s="272"/>
      <c r="J21" s="375"/>
      <c r="K21" s="273"/>
      <c r="L21" s="264"/>
      <c r="M21" s="265"/>
      <c r="N21" s="265"/>
      <c r="O21" s="266"/>
      <c r="P21" s="274"/>
      <c r="Q21" s="276"/>
      <c r="R21" s="276"/>
      <c r="S21" s="275"/>
      <c r="T21" s="288"/>
      <c r="U21" s="275"/>
      <c r="V21" s="289"/>
      <c r="W21" s="302"/>
      <c r="X21" s="302"/>
      <c r="Y21" s="302"/>
      <c r="Z21" s="277"/>
    </row>
    <row r="22" spans="1:26" ht="12.95" customHeight="1">
      <c r="A22" s="279"/>
      <c r="B22" s="281"/>
      <c r="C22" s="343"/>
      <c r="D22" s="372"/>
      <c r="E22" s="269"/>
      <c r="F22" s="373"/>
      <c r="G22" s="500"/>
      <c r="H22" s="501"/>
      <c r="I22" s="497"/>
      <c r="J22" s="498"/>
      <c r="K22" s="273"/>
      <c r="L22" s="264"/>
      <c r="M22" s="265"/>
      <c r="N22" s="265"/>
      <c r="O22" s="266"/>
      <c r="P22" s="274"/>
      <c r="Q22" s="276"/>
      <c r="R22" s="276"/>
      <c r="S22" s="275"/>
      <c r="T22" s="288"/>
      <c r="U22" s="275"/>
      <c r="V22" s="289"/>
      <c r="W22" s="302"/>
      <c r="X22" s="302"/>
      <c r="Y22" s="302"/>
      <c r="Z22" s="277"/>
    </row>
    <row r="23" spans="1:26" ht="12.95" customHeight="1">
      <c r="A23" s="279"/>
      <c r="B23" s="281"/>
      <c r="C23" s="343"/>
      <c r="D23" s="372"/>
      <c r="E23" s="269"/>
      <c r="F23" s="373"/>
      <c r="G23" s="500"/>
      <c r="H23" s="501"/>
      <c r="I23" s="497"/>
      <c r="J23" s="498"/>
      <c r="K23" s="273"/>
      <c r="L23" s="264"/>
      <c r="M23" s="265"/>
      <c r="N23" s="265"/>
      <c r="O23" s="266"/>
      <c r="P23" s="274"/>
      <c r="Q23" s="276"/>
      <c r="R23" s="276"/>
      <c r="S23" s="275"/>
      <c r="T23" s="288"/>
      <c r="U23" s="275"/>
      <c r="V23" s="289"/>
      <c r="W23" s="302"/>
      <c r="X23" s="302"/>
      <c r="Y23" s="302"/>
      <c r="Z23" s="277"/>
    </row>
    <row r="24" spans="1:26" ht="12.95" customHeight="1">
      <c r="A24" s="279"/>
      <c r="B24" s="281"/>
      <c r="C24" s="343"/>
      <c r="D24" s="372"/>
      <c r="E24" s="269"/>
      <c r="F24" s="373"/>
      <c r="G24" s="271"/>
      <c r="H24" s="374"/>
      <c r="I24" s="272"/>
      <c r="J24" s="375"/>
      <c r="K24" s="303"/>
      <c r="L24" s="304"/>
      <c r="M24" s="305"/>
      <c r="N24" s="305"/>
      <c r="O24" s="306"/>
      <c r="P24" s="307"/>
      <c r="Q24" s="308"/>
      <c r="R24" s="308"/>
      <c r="S24" s="308"/>
      <c r="T24" s="308"/>
      <c r="U24" s="309"/>
      <c r="V24" s="309"/>
      <c r="W24" s="309"/>
      <c r="X24" s="309"/>
    </row>
    <row r="25" spans="1:26" ht="12.95" customHeight="1">
      <c r="A25" s="279"/>
      <c r="B25" s="281"/>
      <c r="C25" s="343"/>
      <c r="D25" s="372"/>
      <c r="E25" s="269"/>
      <c r="F25" s="373"/>
      <c r="G25" s="271"/>
      <c r="H25" s="374"/>
      <c r="I25" s="272"/>
      <c r="J25" s="375"/>
      <c r="K25" s="303"/>
      <c r="L25" s="304"/>
      <c r="M25" s="305"/>
      <c r="N25" s="305"/>
      <c r="O25" s="306"/>
      <c r="P25" s="307"/>
      <c r="Q25" s="308"/>
      <c r="R25" s="308"/>
      <c r="S25" s="308"/>
      <c r="T25" s="308"/>
      <c r="U25" s="309"/>
      <c r="V25" s="309"/>
      <c r="W25" s="309"/>
      <c r="X25" s="309"/>
    </row>
    <row r="26" spans="1:26" ht="12.95" customHeight="1">
      <c r="A26" s="279"/>
      <c r="B26" s="281"/>
      <c r="C26" s="343"/>
      <c r="D26" s="372"/>
      <c r="E26" s="269"/>
      <c r="F26" s="373"/>
      <c r="G26" s="271"/>
      <c r="H26" s="374"/>
      <c r="I26" s="272"/>
      <c r="J26" s="375"/>
      <c r="K26" s="303"/>
      <c r="L26" s="304"/>
      <c r="M26" s="305"/>
      <c r="N26" s="305"/>
      <c r="O26" s="306"/>
      <c r="P26" s="307"/>
      <c r="Q26" s="308"/>
      <c r="R26" s="308"/>
      <c r="S26" s="308"/>
      <c r="T26" s="308"/>
      <c r="U26" s="309"/>
      <c r="V26" s="309"/>
      <c r="W26" s="309"/>
      <c r="X26" s="309"/>
    </row>
    <row r="27" spans="1:26" ht="12.95" customHeight="1">
      <c r="A27" s="279"/>
      <c r="B27" s="281"/>
      <c r="C27" s="343"/>
      <c r="D27" s="372"/>
      <c r="E27" s="269"/>
      <c r="F27" s="373"/>
      <c r="G27" s="271"/>
      <c r="H27" s="374"/>
      <c r="I27" s="272"/>
      <c r="J27" s="375"/>
      <c r="K27" s="268"/>
      <c r="L27" s="273"/>
      <c r="M27" s="376"/>
      <c r="N27" s="312"/>
      <c r="O27" s="313"/>
      <c r="P27" s="274"/>
      <c r="Q27" s="308"/>
      <c r="R27" s="308"/>
      <c r="S27" s="308"/>
      <c r="T27" s="308"/>
      <c r="U27" s="377"/>
      <c r="V27" s="309"/>
      <c r="W27" s="309"/>
      <c r="X27" s="309"/>
    </row>
    <row r="28" spans="1:26" ht="12.95" customHeight="1">
      <c r="A28" s="279"/>
      <c r="B28" s="281"/>
      <c r="C28" s="343"/>
      <c r="D28" s="372"/>
      <c r="E28" s="269"/>
      <c r="F28" s="373"/>
      <c r="G28" s="271"/>
      <c r="H28" s="374"/>
      <c r="I28" s="272"/>
      <c r="J28" s="375"/>
      <c r="K28" s="268"/>
      <c r="L28" s="273"/>
      <c r="M28" s="311"/>
      <c r="N28" s="312"/>
      <c r="O28" s="313"/>
      <c r="P28" s="307"/>
      <c r="Q28" s="308"/>
      <c r="R28" s="308"/>
      <c r="S28" s="308"/>
      <c r="T28" s="308"/>
      <c r="U28" s="309"/>
      <c r="V28" s="309"/>
      <c r="W28" s="309"/>
      <c r="X28" s="309"/>
    </row>
    <row r="29" spans="1:26" ht="12.95" customHeight="1">
      <c r="A29" s="279"/>
      <c r="B29" s="281"/>
      <c r="C29" s="343"/>
      <c r="D29" s="372"/>
      <c r="E29" s="269"/>
      <c r="F29" s="373"/>
      <c r="G29" s="271"/>
      <c r="H29" s="374"/>
      <c r="I29" s="272"/>
      <c r="J29" s="375"/>
      <c r="K29" s="268"/>
      <c r="L29" s="273"/>
      <c r="M29" s="311"/>
      <c r="N29" s="312"/>
      <c r="O29" s="313"/>
      <c r="P29" s="307"/>
      <c r="Q29" s="308"/>
      <c r="R29" s="308"/>
      <c r="S29" s="308"/>
      <c r="T29" s="308"/>
      <c r="U29" s="309"/>
      <c r="V29" s="309"/>
      <c r="W29" s="309"/>
      <c r="X29" s="309"/>
    </row>
    <row r="30" spans="1:26" ht="12.95" customHeight="1">
      <c r="A30" s="279"/>
      <c r="B30" s="281"/>
      <c r="C30" s="343"/>
      <c r="D30" s="372"/>
      <c r="E30" s="269"/>
      <c r="F30" s="373"/>
      <c r="G30" s="271"/>
      <c r="H30" s="374"/>
      <c r="I30" s="272"/>
      <c r="J30" s="375"/>
      <c r="K30" s="268"/>
      <c r="L30" s="273"/>
      <c r="M30" s="311"/>
      <c r="N30" s="312"/>
      <c r="O30" s="313"/>
      <c r="P30" s="307"/>
      <c r="Q30" s="308"/>
      <c r="R30" s="308"/>
      <c r="S30" s="308"/>
      <c r="T30" s="308"/>
      <c r="U30" s="309"/>
      <c r="V30" s="309"/>
      <c r="W30" s="309"/>
      <c r="X30" s="309"/>
    </row>
    <row r="31" spans="1:26" ht="12.95" customHeight="1">
      <c r="A31" s="314"/>
      <c r="B31" s="315"/>
      <c r="C31" s="378"/>
      <c r="D31" s="379"/>
      <c r="E31" s="318"/>
      <c r="F31" s="380"/>
      <c r="G31" s="320"/>
      <c r="H31" s="381"/>
      <c r="I31" s="321"/>
      <c r="J31" s="382"/>
      <c r="K31" s="317"/>
      <c r="L31" s="322"/>
      <c r="M31" s="323"/>
      <c r="N31" s="324"/>
      <c r="O31" s="325"/>
      <c r="P31" s="307"/>
      <c r="Q31" s="308"/>
      <c r="R31" s="308"/>
      <c r="S31" s="308"/>
      <c r="T31" s="308"/>
      <c r="U31" s="309"/>
      <c r="V31" s="309"/>
      <c r="W31" s="309"/>
      <c r="X31" s="309"/>
    </row>
    <row r="32" spans="1:26" ht="23.1" customHeight="1">
      <c r="A32" s="326" t="s">
        <v>27</v>
      </c>
      <c r="C32" s="327"/>
      <c r="D32" s="215" t="s">
        <v>69</v>
      </c>
      <c r="E32" s="215"/>
      <c r="F32" s="215"/>
      <c r="G32" s="237" t="str">
        <f>C8</f>
        <v>บริษัท ตั้งเจริญ จำกัด</v>
      </c>
      <c r="K32" s="327"/>
      <c r="L32" s="327"/>
      <c r="M32" s="327"/>
      <c r="N32" s="327"/>
      <c r="O32" s="328"/>
    </row>
    <row r="33" spans="1:24" ht="23.1" customHeight="1">
      <c r="A33" s="326"/>
      <c r="B33" s="215"/>
      <c r="C33" s="215"/>
      <c r="D33" s="215"/>
      <c r="E33" s="215"/>
      <c r="F33" s="215"/>
      <c r="G33" s="215"/>
      <c r="K33" s="329"/>
      <c r="L33" s="329"/>
      <c r="M33" s="327"/>
      <c r="N33" s="327"/>
      <c r="O33" s="328"/>
    </row>
    <row r="34" spans="1:24" ht="23.1" customHeight="1" thickBot="1">
      <c r="A34" s="330"/>
      <c r="B34" s="243"/>
      <c r="C34" s="331"/>
      <c r="D34" s="331"/>
      <c r="E34" s="331"/>
      <c r="F34" s="331"/>
      <c r="G34" s="331"/>
      <c r="H34" s="332" t="s">
        <v>29</v>
      </c>
      <c r="I34" s="333" t="str">
        <f>ตัวอย่างแรงดึง!I33</f>
        <v xml:space="preserve">  นายเกียรติภูมิ  แสงเงิน</v>
      </c>
      <c r="J34" s="332"/>
      <c r="K34" s="333"/>
      <c r="L34" s="243"/>
      <c r="M34" s="331"/>
      <c r="N34" s="331"/>
      <c r="O34" s="334"/>
    </row>
    <row r="35" spans="1:24" ht="19.5" thickTop="1">
      <c r="O35" s="335"/>
    </row>
    <row r="36" spans="1:24" ht="18.75" customHeight="1">
      <c r="A36" s="223"/>
      <c r="B36" s="223"/>
      <c r="C36" s="223"/>
      <c r="D36" s="336"/>
      <c r="E36" s="337" t="s">
        <v>72</v>
      </c>
      <c r="F36" s="337"/>
      <c r="G36" s="278"/>
      <c r="H36" s="278"/>
      <c r="I36" s="338"/>
      <c r="J36" s="338"/>
      <c r="K36" s="278"/>
      <c r="L36" s="339"/>
      <c r="M36" s="339"/>
      <c r="N36" s="278"/>
      <c r="O36" s="339"/>
      <c r="Q36" s="340"/>
      <c r="R36" s="340"/>
      <c r="S36" s="340"/>
      <c r="T36" s="340"/>
      <c r="U36" s="308"/>
      <c r="V36" s="308"/>
      <c r="W36" s="308"/>
    </row>
    <row r="37" spans="1:24" ht="18.75" customHeight="1">
      <c r="A37" s="444" t="s">
        <v>73</v>
      </c>
      <c r="B37" s="444"/>
      <c r="E37" s="251" t="s">
        <v>74</v>
      </c>
      <c r="F37" s="251" t="s">
        <v>75</v>
      </c>
      <c r="G37" s="251" t="s">
        <v>76</v>
      </c>
      <c r="H37" s="341">
        <v>5.0000000000000001E-3</v>
      </c>
      <c r="I37" s="251" t="s">
        <v>77</v>
      </c>
      <c r="J37" s="338"/>
      <c r="K37" s="338"/>
      <c r="L37" s="342"/>
      <c r="M37" s="343"/>
      <c r="N37" s="344"/>
      <c r="O37" s="344"/>
      <c r="P37" s="339"/>
      <c r="R37" s="340"/>
      <c r="S37" s="340"/>
      <c r="T37" s="340"/>
      <c r="U37" s="340"/>
      <c r="V37" s="308"/>
      <c r="W37" s="308"/>
      <c r="X37" s="308"/>
    </row>
    <row r="38" spans="1:24" ht="18.75" customHeight="1">
      <c r="A38" s="342" t="s">
        <v>78</v>
      </c>
      <c r="B38" s="343" t="s">
        <v>79</v>
      </c>
      <c r="C38" s="345">
        <v>2</v>
      </c>
      <c r="D38" s="345" t="str">
        <f>A38&amp;B38</f>
        <v>CDRØ 2.0</v>
      </c>
      <c r="E38" s="346">
        <v>0.1</v>
      </c>
      <c r="F38" s="346">
        <f t="shared" ref="F38:F54" si="4">C38-E38</f>
        <v>1.9</v>
      </c>
      <c r="G38" s="346">
        <f t="shared" ref="G38:G54" si="5">C38+E38</f>
        <v>2.1</v>
      </c>
      <c r="H38" s="344">
        <v>3940</v>
      </c>
      <c r="I38" s="344">
        <v>4925</v>
      </c>
      <c r="J38" s="278">
        <f>C38</f>
        <v>2</v>
      </c>
      <c r="K38" s="278"/>
      <c r="L38" s="342"/>
      <c r="M38" s="343"/>
      <c r="N38" s="344"/>
      <c r="O38" s="344"/>
      <c r="P38" s="339"/>
      <c r="R38" s="340"/>
      <c r="S38" s="340"/>
      <c r="T38" s="340"/>
      <c r="U38" s="340"/>
      <c r="V38" s="308"/>
      <c r="W38" s="308"/>
      <c r="X38" s="308"/>
    </row>
    <row r="39" spans="1:24" ht="18.75" customHeight="1">
      <c r="A39" s="342" t="s">
        <v>78</v>
      </c>
      <c r="B39" s="343" t="s">
        <v>80</v>
      </c>
      <c r="C39" s="345">
        <v>2.2999999999999998</v>
      </c>
      <c r="D39" s="345" t="str">
        <f t="shared" ref="D39:D54" si="6">A39&amp;B39</f>
        <v>CDRØ 2.3</v>
      </c>
      <c r="E39" s="346">
        <v>0.1</v>
      </c>
      <c r="F39" s="346">
        <f t="shared" si="4"/>
        <v>2.1999999999999997</v>
      </c>
      <c r="G39" s="346">
        <f t="shared" si="5"/>
        <v>2.4</v>
      </c>
      <c r="H39" s="344">
        <v>3940</v>
      </c>
      <c r="I39" s="344">
        <v>4925</v>
      </c>
      <c r="J39" s="278">
        <f t="shared" ref="J39:J54" si="7">C39</f>
        <v>2.2999999999999998</v>
      </c>
      <c r="K39" s="278"/>
      <c r="L39" s="342"/>
      <c r="M39" s="343"/>
      <c r="N39" s="344"/>
      <c r="O39" s="344"/>
      <c r="P39" s="339"/>
      <c r="R39" s="340"/>
      <c r="S39" s="340"/>
      <c r="T39" s="340"/>
      <c r="U39" s="340"/>
      <c r="V39" s="308"/>
      <c r="W39" s="308"/>
      <c r="X39" s="308"/>
    </row>
    <row r="40" spans="1:24" ht="18.75" customHeight="1">
      <c r="A40" s="342" t="s">
        <v>78</v>
      </c>
      <c r="B40" s="343" t="s">
        <v>81</v>
      </c>
      <c r="C40" s="345">
        <v>2.6</v>
      </c>
      <c r="D40" s="345" t="str">
        <f t="shared" si="6"/>
        <v>CDRØ 2.6</v>
      </c>
      <c r="E40" s="346">
        <v>0.1</v>
      </c>
      <c r="F40" s="346">
        <f t="shared" si="4"/>
        <v>2.5</v>
      </c>
      <c r="G40" s="346">
        <f t="shared" si="5"/>
        <v>2.7</v>
      </c>
      <c r="H40" s="344">
        <v>3940</v>
      </c>
      <c r="I40" s="344">
        <v>4925</v>
      </c>
      <c r="J40" s="278">
        <f t="shared" si="7"/>
        <v>2.6</v>
      </c>
      <c r="K40" s="278"/>
      <c r="L40" s="342"/>
      <c r="M40" s="343"/>
      <c r="N40" s="344"/>
      <c r="O40" s="344"/>
      <c r="P40" s="339"/>
      <c r="R40" s="340"/>
      <c r="S40" s="340"/>
      <c r="T40" s="340"/>
      <c r="U40" s="340"/>
      <c r="V40" s="308"/>
      <c r="W40" s="308"/>
      <c r="X40" s="308"/>
    </row>
    <row r="41" spans="1:24" ht="18.75" customHeight="1">
      <c r="A41" s="342" t="s">
        <v>78</v>
      </c>
      <c r="B41" s="343" t="s">
        <v>82</v>
      </c>
      <c r="C41" s="345">
        <v>3</v>
      </c>
      <c r="D41" s="345" t="str">
        <f t="shared" si="6"/>
        <v>CDRØ 3.0</v>
      </c>
      <c r="E41" s="346">
        <v>0.1</v>
      </c>
      <c r="F41" s="346">
        <f t="shared" si="4"/>
        <v>2.9</v>
      </c>
      <c r="G41" s="346">
        <f t="shared" si="5"/>
        <v>3.1</v>
      </c>
      <c r="H41" s="344">
        <v>3940</v>
      </c>
      <c r="I41" s="344">
        <v>4925</v>
      </c>
      <c r="J41" s="278">
        <f t="shared" si="7"/>
        <v>3</v>
      </c>
      <c r="K41" s="340"/>
      <c r="L41" s="342"/>
      <c r="M41" s="343"/>
      <c r="N41" s="344"/>
      <c r="O41" s="344"/>
      <c r="P41" s="213"/>
      <c r="U41" s="212"/>
    </row>
    <row r="42" spans="1:24" ht="18.75" customHeight="1">
      <c r="A42" s="342" t="s">
        <v>78</v>
      </c>
      <c r="B42" s="343" t="s">
        <v>83</v>
      </c>
      <c r="C42" s="345">
        <v>3.3</v>
      </c>
      <c r="D42" s="345" t="str">
        <f t="shared" si="6"/>
        <v>CDRØ 3.3</v>
      </c>
      <c r="E42" s="346">
        <v>0.1</v>
      </c>
      <c r="F42" s="346">
        <f t="shared" si="4"/>
        <v>3.1999999999999997</v>
      </c>
      <c r="G42" s="346">
        <f t="shared" si="5"/>
        <v>3.4</v>
      </c>
      <c r="H42" s="344">
        <v>4570</v>
      </c>
      <c r="I42" s="344">
        <v>5270</v>
      </c>
      <c r="J42" s="278">
        <f t="shared" si="7"/>
        <v>3.3</v>
      </c>
      <c r="K42" s="278"/>
      <c r="L42" s="342"/>
      <c r="M42" s="343"/>
      <c r="N42" s="344"/>
      <c r="O42" s="344"/>
      <c r="P42" s="213"/>
      <c r="U42" s="212"/>
    </row>
    <row r="43" spans="1:24" ht="18.75" customHeight="1">
      <c r="A43" s="342" t="s">
        <v>78</v>
      </c>
      <c r="B43" s="343" t="s">
        <v>84</v>
      </c>
      <c r="C43" s="345">
        <v>3.6</v>
      </c>
      <c r="D43" s="345" t="str">
        <f t="shared" si="6"/>
        <v>CDRØ 3.6</v>
      </c>
      <c r="E43" s="346">
        <v>0.1</v>
      </c>
      <c r="F43" s="346">
        <f t="shared" si="4"/>
        <v>3.5</v>
      </c>
      <c r="G43" s="346">
        <f t="shared" si="5"/>
        <v>3.7</v>
      </c>
      <c r="H43" s="344">
        <v>4570</v>
      </c>
      <c r="I43" s="344">
        <v>5270</v>
      </c>
      <c r="J43" s="278">
        <f t="shared" si="7"/>
        <v>3.6</v>
      </c>
      <c r="K43" s="278"/>
      <c r="L43" s="342"/>
      <c r="M43" s="343"/>
      <c r="N43" s="344"/>
      <c r="O43" s="344"/>
      <c r="P43" s="213"/>
      <c r="U43" s="212"/>
    </row>
    <row r="44" spans="1:24" ht="18.75" customHeight="1">
      <c r="A44" s="342" t="s">
        <v>78</v>
      </c>
      <c r="B44" s="343" t="s">
        <v>85</v>
      </c>
      <c r="C44" s="345">
        <v>4</v>
      </c>
      <c r="D44" s="345" t="str">
        <f t="shared" si="6"/>
        <v>CDRØ 4.0</v>
      </c>
      <c r="E44" s="346">
        <v>0.1</v>
      </c>
      <c r="F44" s="346">
        <f t="shared" si="4"/>
        <v>3.9</v>
      </c>
      <c r="G44" s="346">
        <f t="shared" si="5"/>
        <v>4.0999999999999996</v>
      </c>
      <c r="H44" s="344">
        <v>4570</v>
      </c>
      <c r="I44" s="344">
        <v>5270</v>
      </c>
      <c r="J44" s="278">
        <f t="shared" si="7"/>
        <v>4</v>
      </c>
      <c r="K44" s="340"/>
      <c r="L44" s="342"/>
      <c r="M44" s="343"/>
      <c r="N44" s="344"/>
      <c r="O44" s="344"/>
      <c r="P44" s="213"/>
      <c r="U44" s="212"/>
    </row>
    <row r="45" spans="1:24" ht="18.75" customHeight="1">
      <c r="A45" s="342" t="s">
        <v>78</v>
      </c>
      <c r="B45" s="343" t="s">
        <v>86</v>
      </c>
      <c r="C45" s="345">
        <v>4.3</v>
      </c>
      <c r="D45" s="345" t="str">
        <f t="shared" si="6"/>
        <v>CDRØ 4.3</v>
      </c>
      <c r="E45" s="346">
        <v>0.1</v>
      </c>
      <c r="F45" s="346">
        <f t="shared" si="4"/>
        <v>4.2</v>
      </c>
      <c r="G45" s="346">
        <f t="shared" si="5"/>
        <v>4.3999999999999995</v>
      </c>
      <c r="H45" s="344">
        <v>4570</v>
      </c>
      <c r="I45" s="344">
        <v>5270</v>
      </c>
      <c r="J45" s="278">
        <f t="shared" si="7"/>
        <v>4.3</v>
      </c>
      <c r="K45" s="340"/>
      <c r="L45" s="342"/>
      <c r="M45" s="343"/>
      <c r="N45" s="344"/>
      <c r="O45" s="344"/>
      <c r="P45" s="213"/>
      <c r="U45" s="212"/>
    </row>
    <row r="46" spans="1:24" ht="18.75" customHeight="1">
      <c r="A46" s="342" t="s">
        <v>78</v>
      </c>
      <c r="B46" s="343" t="s">
        <v>87</v>
      </c>
      <c r="C46" s="345">
        <v>4.5999999999999996</v>
      </c>
      <c r="D46" s="345" t="str">
        <f t="shared" si="6"/>
        <v>CDRØ 4.6</v>
      </c>
      <c r="E46" s="346">
        <v>0.1</v>
      </c>
      <c r="F46" s="346">
        <f t="shared" si="4"/>
        <v>4.5</v>
      </c>
      <c r="G46" s="346">
        <f t="shared" si="5"/>
        <v>4.6999999999999993</v>
      </c>
      <c r="H46" s="344">
        <v>4570</v>
      </c>
      <c r="I46" s="344">
        <v>5270</v>
      </c>
      <c r="J46" s="278">
        <f t="shared" si="7"/>
        <v>4.5999999999999996</v>
      </c>
      <c r="K46" s="340"/>
      <c r="L46" s="342"/>
      <c r="M46" s="343"/>
      <c r="N46" s="344"/>
      <c r="O46" s="344"/>
      <c r="P46" s="213"/>
      <c r="U46" s="212"/>
    </row>
    <row r="47" spans="1:24" ht="18.75" customHeight="1">
      <c r="A47" s="342" t="s">
        <v>78</v>
      </c>
      <c r="B47" s="343" t="s">
        <v>88</v>
      </c>
      <c r="C47" s="345">
        <v>5</v>
      </c>
      <c r="D47" s="345" t="str">
        <f t="shared" si="6"/>
        <v>CDRØ 5.0</v>
      </c>
      <c r="E47" s="346">
        <v>0.1</v>
      </c>
      <c r="F47" s="346">
        <f t="shared" si="4"/>
        <v>4.9000000000000004</v>
      </c>
      <c r="G47" s="346">
        <f t="shared" si="5"/>
        <v>5.0999999999999996</v>
      </c>
      <c r="H47" s="344">
        <v>4570</v>
      </c>
      <c r="I47" s="344">
        <v>5270</v>
      </c>
      <c r="J47" s="278">
        <f t="shared" si="7"/>
        <v>5</v>
      </c>
      <c r="K47" s="340"/>
      <c r="L47" s="342"/>
      <c r="M47" s="343"/>
      <c r="N47" s="344"/>
      <c r="O47" s="344"/>
      <c r="P47" s="213"/>
      <c r="U47" s="212"/>
    </row>
    <row r="48" spans="1:24" ht="18.75" customHeight="1">
      <c r="A48" s="342" t="s">
        <v>78</v>
      </c>
      <c r="B48" s="343" t="s">
        <v>89</v>
      </c>
      <c r="C48" s="345">
        <v>5.3</v>
      </c>
      <c r="D48" s="345" t="str">
        <f t="shared" si="6"/>
        <v>CDRØ 5.3</v>
      </c>
      <c r="E48" s="346">
        <v>0.1</v>
      </c>
      <c r="F48" s="346">
        <f t="shared" si="4"/>
        <v>5.2</v>
      </c>
      <c r="G48" s="346">
        <f t="shared" si="5"/>
        <v>5.3999999999999995</v>
      </c>
      <c r="H48" s="344">
        <v>4570</v>
      </c>
      <c r="I48" s="344">
        <v>5270</v>
      </c>
      <c r="J48" s="278">
        <f t="shared" si="7"/>
        <v>5.3</v>
      </c>
      <c r="K48" s="340"/>
      <c r="L48" s="342"/>
      <c r="M48" s="343"/>
      <c r="N48" s="344"/>
      <c r="O48" s="344"/>
      <c r="P48" s="213"/>
      <c r="U48" s="212"/>
    </row>
    <row r="49" spans="1:21" ht="18.75" customHeight="1">
      <c r="A49" s="342" t="s">
        <v>78</v>
      </c>
      <c r="B49" s="343" t="s">
        <v>90</v>
      </c>
      <c r="C49" s="345">
        <v>5.6</v>
      </c>
      <c r="D49" s="345" t="str">
        <f t="shared" si="6"/>
        <v>CDRØ 5.6</v>
      </c>
      <c r="E49" s="346">
        <v>0.1</v>
      </c>
      <c r="F49" s="346">
        <f t="shared" si="4"/>
        <v>5.5</v>
      </c>
      <c r="G49" s="346">
        <f t="shared" si="5"/>
        <v>5.6999999999999993</v>
      </c>
      <c r="H49" s="344">
        <v>4570</v>
      </c>
      <c r="I49" s="344">
        <v>5270</v>
      </c>
      <c r="J49" s="278">
        <f t="shared" si="7"/>
        <v>5.6</v>
      </c>
      <c r="K49" s="340"/>
      <c r="L49" s="342"/>
      <c r="M49" s="343"/>
      <c r="N49" s="344"/>
      <c r="O49" s="344"/>
      <c r="P49" s="213"/>
      <c r="U49" s="212"/>
    </row>
    <row r="50" spans="1:21" ht="18.75" customHeight="1">
      <c r="A50" s="342" t="s">
        <v>78</v>
      </c>
      <c r="B50" s="343" t="s">
        <v>91</v>
      </c>
      <c r="C50" s="345">
        <v>6</v>
      </c>
      <c r="D50" s="345" t="str">
        <f t="shared" si="6"/>
        <v>CDRØ 6.0</v>
      </c>
      <c r="E50" s="346">
        <v>0.1</v>
      </c>
      <c r="F50" s="346">
        <f t="shared" si="4"/>
        <v>5.9</v>
      </c>
      <c r="G50" s="346">
        <f t="shared" si="5"/>
        <v>6.1</v>
      </c>
      <c r="H50" s="344">
        <v>4570</v>
      </c>
      <c r="I50" s="344">
        <v>5270</v>
      </c>
      <c r="J50" s="278">
        <f t="shared" si="7"/>
        <v>6</v>
      </c>
      <c r="K50" s="340"/>
      <c r="L50" s="342"/>
      <c r="M50" s="343"/>
      <c r="N50" s="344"/>
      <c r="O50" s="344"/>
      <c r="P50" s="213"/>
      <c r="U50" s="212"/>
    </row>
    <row r="51" spans="1:21" ht="18.75" customHeight="1">
      <c r="A51" s="342" t="s">
        <v>78</v>
      </c>
      <c r="B51" s="343" t="s">
        <v>92</v>
      </c>
      <c r="C51" s="345">
        <v>6.5</v>
      </c>
      <c r="D51" s="345" t="str">
        <f t="shared" si="6"/>
        <v>CDRØ 6.5</v>
      </c>
      <c r="E51" s="346">
        <v>0.1</v>
      </c>
      <c r="F51" s="346">
        <f t="shared" si="4"/>
        <v>6.4</v>
      </c>
      <c r="G51" s="346">
        <f t="shared" si="5"/>
        <v>6.6</v>
      </c>
      <c r="H51" s="344">
        <v>4570</v>
      </c>
      <c r="I51" s="344">
        <v>5270</v>
      </c>
      <c r="J51" s="278">
        <f t="shared" si="7"/>
        <v>6.5</v>
      </c>
      <c r="K51" s="340"/>
      <c r="L51" s="342"/>
      <c r="M51" s="343"/>
      <c r="N51" s="344"/>
      <c r="O51" s="344"/>
      <c r="P51" s="213"/>
      <c r="U51" s="212"/>
    </row>
    <row r="52" spans="1:21" ht="18.75" customHeight="1">
      <c r="A52" s="342" t="s">
        <v>78</v>
      </c>
      <c r="B52" s="343" t="s">
        <v>93</v>
      </c>
      <c r="C52" s="345">
        <v>7</v>
      </c>
      <c r="D52" s="345" t="str">
        <f t="shared" si="6"/>
        <v>CDRØ 7.0</v>
      </c>
      <c r="E52" s="346">
        <v>0.1</v>
      </c>
      <c r="F52" s="346">
        <f t="shared" si="4"/>
        <v>6.9</v>
      </c>
      <c r="G52" s="346">
        <f t="shared" si="5"/>
        <v>7.1</v>
      </c>
      <c r="H52" s="344">
        <v>4570</v>
      </c>
      <c r="I52" s="344">
        <v>5270</v>
      </c>
      <c r="J52" s="278">
        <f t="shared" si="7"/>
        <v>7</v>
      </c>
      <c r="K52" s="340"/>
      <c r="L52" s="342"/>
      <c r="M52" s="343"/>
      <c r="N52" s="344"/>
      <c r="O52" s="344"/>
      <c r="P52" s="213"/>
      <c r="U52" s="212"/>
    </row>
    <row r="53" spans="1:21" ht="18.75" customHeight="1">
      <c r="A53" s="342" t="s">
        <v>78</v>
      </c>
      <c r="B53" s="343" t="s">
        <v>94</v>
      </c>
      <c r="C53" s="345">
        <v>7.5</v>
      </c>
      <c r="D53" s="345" t="str">
        <f t="shared" si="6"/>
        <v>CDRØ 7.5</v>
      </c>
      <c r="E53" s="346">
        <v>0.1</v>
      </c>
      <c r="F53" s="346">
        <f t="shared" si="4"/>
        <v>7.4</v>
      </c>
      <c r="G53" s="346">
        <f t="shared" si="5"/>
        <v>7.6</v>
      </c>
      <c r="H53" s="344">
        <v>4570</v>
      </c>
      <c r="I53" s="344">
        <v>5270</v>
      </c>
      <c r="J53" s="278">
        <f t="shared" si="7"/>
        <v>7.5</v>
      </c>
      <c r="K53" s="340"/>
      <c r="L53" s="342"/>
      <c r="M53" s="343"/>
      <c r="N53" s="344"/>
      <c r="O53" s="344"/>
      <c r="P53" s="213"/>
      <c r="U53" s="212"/>
    </row>
    <row r="54" spans="1:21" ht="18.75" customHeight="1">
      <c r="A54" s="342" t="s">
        <v>78</v>
      </c>
      <c r="B54" s="343" t="s">
        <v>95</v>
      </c>
      <c r="C54" s="345">
        <v>8</v>
      </c>
      <c r="D54" s="345" t="str">
        <f t="shared" si="6"/>
        <v>CDRØ 8.0</v>
      </c>
      <c r="E54" s="346">
        <v>0.1</v>
      </c>
      <c r="F54" s="346">
        <f t="shared" si="4"/>
        <v>7.9</v>
      </c>
      <c r="G54" s="346">
        <f t="shared" si="5"/>
        <v>8.1</v>
      </c>
      <c r="H54" s="344">
        <v>4570</v>
      </c>
      <c r="I54" s="344">
        <v>5270</v>
      </c>
      <c r="J54" s="278">
        <f t="shared" si="7"/>
        <v>8</v>
      </c>
      <c r="K54" s="340"/>
      <c r="P54" s="213"/>
      <c r="U54" s="212"/>
    </row>
    <row r="55" spans="1:21">
      <c r="A55" s="342"/>
      <c r="B55" s="343"/>
      <c r="C55" s="347"/>
    </row>
    <row r="56" spans="1:21">
      <c r="A56" s="342"/>
      <c r="B56" s="343"/>
      <c r="C56" s="347"/>
    </row>
  </sheetData>
  <mergeCells count="48">
    <mergeCell ref="L15:O18"/>
    <mergeCell ref="Q9:U9"/>
    <mergeCell ref="G10:H10"/>
    <mergeCell ref="I10:J10"/>
    <mergeCell ref="K10:K13"/>
    <mergeCell ref="I11:J11"/>
    <mergeCell ref="I12:J12"/>
    <mergeCell ref="G11:H11"/>
    <mergeCell ref="G12:H12"/>
    <mergeCell ref="L10:O13"/>
    <mergeCell ref="H1:J1"/>
    <mergeCell ref="K1:O1"/>
    <mergeCell ref="H2:J2"/>
    <mergeCell ref="K2:M2"/>
    <mergeCell ref="K4:L4"/>
    <mergeCell ref="M4:O4"/>
    <mergeCell ref="C5:E5"/>
    <mergeCell ref="C9:E9"/>
    <mergeCell ref="G4:J8"/>
    <mergeCell ref="B10:C10"/>
    <mergeCell ref="B11:D11"/>
    <mergeCell ref="E10:F10"/>
    <mergeCell ref="E11:F11"/>
    <mergeCell ref="A37:B37"/>
    <mergeCell ref="G15:H15"/>
    <mergeCell ref="G16:H16"/>
    <mergeCell ref="G18:H18"/>
    <mergeCell ref="G19:H19"/>
    <mergeCell ref="G20:H20"/>
    <mergeCell ref="G22:H22"/>
    <mergeCell ref="B16:D16"/>
    <mergeCell ref="B17:D17"/>
    <mergeCell ref="E16:F16"/>
    <mergeCell ref="B15:D15"/>
    <mergeCell ref="E15:F15"/>
    <mergeCell ref="B18:D18"/>
    <mergeCell ref="E18:F18"/>
    <mergeCell ref="E17:F17"/>
    <mergeCell ref="A10:A13"/>
    <mergeCell ref="I20:J20"/>
    <mergeCell ref="I22:J22"/>
    <mergeCell ref="G17:H17"/>
    <mergeCell ref="G23:H23"/>
    <mergeCell ref="I23:J23"/>
    <mergeCell ref="I19:J19"/>
    <mergeCell ref="I15:J18"/>
    <mergeCell ref="E12:F12"/>
    <mergeCell ref="B12:D12"/>
  </mergeCells>
  <conditionalFormatting sqref="H34:I34 L19:O34 I19:J34 H13:H34 F13:F14 C13:C14 G9:G34 I9:I15 J9:J14 A1:O1 F4:F11 G4 H9:H11 K4:K6 M4:M6 K3:O4 E4:E14 A1:F9 M9:O14 K9:K34 L9:L15 A10:C10 B11:B14 A3:O3 A2:J2 N2:O2 G15:H18 A15:A18 A19:F34">
    <cfRule type="expression" dxfId="38" priority="78">
      <formula>$P$2=0</formula>
    </cfRule>
  </conditionalFormatting>
  <conditionalFormatting sqref="K10:K14">
    <cfRule type="expression" dxfId="37" priority="77">
      <formula>$Q$2=0</formula>
    </cfRule>
  </conditionalFormatting>
  <conditionalFormatting sqref="D20:D23">
    <cfRule type="cellIs" dxfId="36" priority="76" operator="notBetween">
      <formula>U20</formula>
      <formula>V20</formula>
    </cfRule>
  </conditionalFormatting>
  <conditionalFormatting sqref="I34">
    <cfRule type="expression" dxfId="35" priority="33">
      <formula>$P$2=0</formula>
    </cfRule>
  </conditionalFormatting>
  <conditionalFormatting sqref="D7:E8 D1:E4 C1:C8">
    <cfRule type="expression" dxfId="34" priority="18">
      <formula>$P$2=0</formula>
    </cfRule>
  </conditionalFormatting>
  <conditionalFormatting sqref="C7">
    <cfRule type="expression" dxfId="33" priority="17">
      <formula>$P$2=0</formula>
    </cfRule>
  </conditionalFormatting>
  <conditionalFormatting sqref="C9:E9">
    <cfRule type="expression" dxfId="32" priority="16">
      <formula>$P$2=0</formula>
    </cfRule>
  </conditionalFormatting>
  <conditionalFormatting sqref="I34">
    <cfRule type="expression" dxfId="31" priority="14">
      <formula>$P$2=0</formula>
    </cfRule>
  </conditionalFormatting>
  <conditionalFormatting sqref="C7">
    <cfRule type="expression" dxfId="30" priority="13">
      <formula>$P$2=0</formula>
    </cfRule>
  </conditionalFormatting>
  <conditionalFormatting sqref="C7">
    <cfRule type="expression" dxfId="29" priority="12">
      <formula>$P$2=0</formula>
    </cfRule>
  </conditionalFormatting>
  <conditionalFormatting sqref="C7">
    <cfRule type="expression" dxfId="28" priority="11">
      <formula>$P$2=0</formula>
    </cfRule>
  </conditionalFormatting>
  <conditionalFormatting sqref="D7:E9 D1:E4 C1:C9">
    <cfRule type="expression" dxfId="27" priority="10">
      <formula>$P$2=0</formula>
    </cfRule>
  </conditionalFormatting>
  <conditionalFormatting sqref="I34">
    <cfRule type="expression" dxfId="26" priority="9">
      <formula>$P$2=0</formula>
    </cfRule>
  </conditionalFormatting>
  <conditionalFormatting sqref="I34">
    <cfRule type="expression" dxfId="25" priority="8">
      <formula>$P$2=0</formula>
    </cfRule>
  </conditionalFormatting>
  <conditionalFormatting sqref="D7:E9 D1:E4 C1:C9">
    <cfRule type="expression" dxfId="24" priority="7">
      <formula>$P$2=0</formula>
    </cfRule>
  </conditionalFormatting>
  <conditionalFormatting sqref="C7">
    <cfRule type="expression" dxfId="23" priority="6">
      <formula>$P$2=0</formula>
    </cfRule>
  </conditionalFormatting>
  <conditionalFormatting sqref="I34">
    <cfRule type="expression" dxfId="22" priority="5">
      <formula>$P$2=0</formula>
    </cfRule>
  </conditionalFormatting>
  <conditionalFormatting sqref="I34">
    <cfRule type="expression" dxfId="21" priority="4">
      <formula>$P$2=0</formula>
    </cfRule>
  </conditionalFormatting>
  <conditionalFormatting sqref="K2:M2">
    <cfRule type="expression" dxfId="20" priority="3">
      <formula>$P$2=0</formula>
    </cfRule>
  </conditionalFormatting>
  <conditionalFormatting sqref="D19">
    <cfRule type="cellIs" dxfId="19" priority="94" operator="notBetween">
      <formula>#REF!</formula>
      <formula>#REF!</formula>
    </cfRule>
  </conditionalFormatting>
  <conditionalFormatting sqref="U15:U18">
    <cfRule type="expression" dxfId="18" priority="2">
      <formula>$P$2=0</formula>
    </cfRule>
  </conditionalFormatting>
  <conditionalFormatting sqref="G4">
    <cfRule type="expression" dxfId="17" priority="1">
      <formula>$P$2=0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orientation="landscape" copies="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W55"/>
  <sheetViews>
    <sheetView tabSelected="1" topLeftCell="A9" zoomScale="90" zoomScaleNormal="90" zoomScaleSheetLayoutView="90" workbookViewId="0">
      <selection activeCell="T17" sqref="T17"/>
    </sheetView>
  </sheetViews>
  <sheetFormatPr defaultRowHeight="18.75"/>
  <cols>
    <col min="1" max="1" width="8.7109375" style="6" customWidth="1"/>
    <col min="2" max="3" width="7.28515625" style="6" customWidth="1"/>
    <col min="4" max="6" width="13.7109375" style="6" customWidth="1"/>
    <col min="7" max="8" width="12.28515625" style="6" customWidth="1"/>
    <col min="9" max="11" width="11.7109375" style="6" customWidth="1"/>
    <col min="12" max="12" width="9.7109375" style="6" customWidth="1"/>
    <col min="13" max="13" width="9.140625" style="6" customWidth="1"/>
    <col min="14" max="15" width="5.7109375" style="6" customWidth="1"/>
    <col min="16" max="16" width="5.7109375" style="72" customWidth="1"/>
    <col min="17" max="17" width="5.42578125" style="72" bestFit="1" customWidth="1"/>
    <col min="18" max="18" width="5" style="72" bestFit="1" customWidth="1"/>
    <col min="19" max="19" width="4.42578125" style="72" bestFit="1" customWidth="1"/>
    <col min="20" max="20" width="6.42578125" style="72" bestFit="1" customWidth="1"/>
    <col min="21" max="21" width="6.28515625" style="6" bestFit="1" customWidth="1"/>
    <col min="22" max="22" width="6.7109375" style="6" bestFit="1" customWidth="1"/>
    <col min="23" max="23" width="6.28515625" style="6" bestFit="1" customWidth="1"/>
    <col min="24" max="24" width="5" style="6" bestFit="1" customWidth="1"/>
    <col min="25" max="16384" width="9.140625" style="6"/>
  </cols>
  <sheetData>
    <row r="1" spans="1:21" ht="27" customHeight="1" thickTop="1">
      <c r="A1" s="39" t="s">
        <v>0</v>
      </c>
      <c r="B1" s="120"/>
      <c r="C1" s="120" t="str">
        <f>ตัวอย่างแรงดึง!C1</f>
        <v xml:space="preserve">ก่อสร้างเขื่อนป้องกันตลิ่งริมแม่น้ำเจ้าพระยา หมู่ที่ 6 </v>
      </c>
      <c r="D1" s="121"/>
      <c r="E1" s="121"/>
      <c r="F1" s="38"/>
      <c r="G1" s="5"/>
      <c r="H1" s="424" t="s">
        <v>1</v>
      </c>
      <c r="I1" s="425"/>
      <c r="J1" s="426"/>
      <c r="K1" s="427" t="s">
        <v>2</v>
      </c>
      <c r="L1" s="428"/>
      <c r="M1" s="428"/>
      <c r="N1" s="428"/>
      <c r="O1" s="429"/>
      <c r="P1" s="72">
        <f>PI()</f>
        <v>3.1415926535897931</v>
      </c>
    </row>
    <row r="2" spans="1:21" ht="27" customHeight="1">
      <c r="A2" s="98"/>
      <c r="B2" s="18"/>
      <c r="C2" s="122" t="str">
        <f>ตัวอย่างแรงดึง!C2</f>
        <v>บ้านเกาะสวรรค์ ตำบลเกาะเทโพ อำเภอเมือง จังหวัดอุทัยธานี</v>
      </c>
      <c r="D2" s="9"/>
      <c r="E2" s="9"/>
      <c r="F2" s="7"/>
      <c r="G2" s="8"/>
      <c r="H2" s="430" t="s">
        <v>4</v>
      </c>
      <c r="I2" s="431"/>
      <c r="J2" s="432"/>
      <c r="K2" s="433" t="s">
        <v>103</v>
      </c>
      <c r="L2" s="434"/>
      <c r="M2" s="435"/>
      <c r="N2" s="114" t="s">
        <v>39</v>
      </c>
      <c r="O2" s="42" t="s">
        <v>104</v>
      </c>
    </row>
    <row r="3" spans="1:21" ht="24" customHeight="1">
      <c r="A3" s="40" t="s">
        <v>3</v>
      </c>
      <c r="B3" s="115"/>
      <c r="C3" s="122" t="str">
        <f>ตัวอย่างแรงดึง!C3</f>
        <v>57/2561 ลงวันที่ 2 กุมภาพันธ์ 2561</v>
      </c>
      <c r="D3" s="9"/>
      <c r="E3" s="9"/>
      <c r="F3" s="9"/>
      <c r="G3" s="82"/>
      <c r="H3" s="83"/>
      <c r="I3" s="83"/>
      <c r="J3" s="84"/>
      <c r="K3" s="80"/>
      <c r="L3" s="81"/>
      <c r="M3" s="123"/>
      <c r="N3" s="123"/>
      <c r="O3" s="124"/>
    </row>
    <row r="4" spans="1:21" ht="24" customHeight="1">
      <c r="A4" s="41" t="s">
        <v>7</v>
      </c>
      <c r="B4" s="10"/>
      <c r="C4" s="122" t="str">
        <f>ตัวอย่างแรงดึง!C4</f>
        <v>บ้านเกาะสวรรค์ ตำบลเกาะเทโพ อำเภอเมือง จังหวัดอุทัยธานี</v>
      </c>
      <c r="D4" s="18"/>
      <c r="E4" s="18"/>
      <c r="F4" s="9"/>
      <c r="G4" s="389" t="s">
        <v>40</v>
      </c>
      <c r="H4" s="390"/>
      <c r="I4" s="390"/>
      <c r="J4" s="391"/>
      <c r="K4" s="514" t="s">
        <v>9</v>
      </c>
      <c r="L4" s="515"/>
      <c r="M4" s="516" t="s">
        <v>50</v>
      </c>
      <c r="N4" s="516"/>
      <c r="O4" s="517"/>
    </row>
    <row r="5" spans="1:21" ht="24" customHeight="1">
      <c r="A5" s="41" t="s">
        <v>10</v>
      </c>
      <c r="B5" s="10"/>
      <c r="C5" s="522" t="s">
        <v>51</v>
      </c>
      <c r="D5" s="522"/>
      <c r="E5" s="522"/>
      <c r="F5" s="9"/>
      <c r="G5" s="389"/>
      <c r="H5" s="390"/>
      <c r="I5" s="390"/>
      <c r="J5" s="391"/>
      <c r="K5" s="109"/>
      <c r="L5" s="110"/>
      <c r="M5" s="125"/>
      <c r="N5" s="125"/>
      <c r="O5" s="126"/>
    </row>
    <row r="6" spans="1:21" ht="24" customHeight="1">
      <c r="A6" s="41"/>
      <c r="B6" s="10"/>
      <c r="C6" s="127" t="s">
        <v>52</v>
      </c>
      <c r="D6" s="149"/>
      <c r="E6" s="149"/>
      <c r="F6" s="9"/>
      <c r="G6" s="389"/>
      <c r="H6" s="390"/>
      <c r="I6" s="390"/>
      <c r="J6" s="391"/>
      <c r="K6" s="109" t="s">
        <v>12</v>
      </c>
      <c r="L6" s="110"/>
      <c r="M6" s="125" t="s">
        <v>53</v>
      </c>
      <c r="N6" s="125"/>
      <c r="O6" s="126"/>
    </row>
    <row r="7" spans="1:21" ht="24" customHeight="1">
      <c r="A7" s="41" t="s">
        <v>11</v>
      </c>
      <c r="B7" s="10"/>
      <c r="C7" s="127" t="str">
        <f>ตัวอย่างแรงดึง!C7</f>
        <v xml:space="preserve">Wire Mesh ขนาด 4.0 มม. </v>
      </c>
      <c r="D7" s="18"/>
      <c r="E7" s="18"/>
      <c r="F7" s="9"/>
      <c r="G7" s="389"/>
      <c r="H7" s="390"/>
      <c r="I7" s="390"/>
      <c r="J7" s="391"/>
      <c r="K7" s="109"/>
      <c r="L7" s="110"/>
      <c r="M7" s="125"/>
      <c r="N7" s="125"/>
      <c r="O7" s="126"/>
    </row>
    <row r="8" spans="1:21" ht="24" customHeight="1">
      <c r="A8" s="41" t="s">
        <v>13</v>
      </c>
      <c r="B8" s="10"/>
      <c r="C8" s="122" t="str">
        <f>ตัวอย่างแรงดึง!C8</f>
        <v>บริษัท ตั้งเจริญ จำกัด</v>
      </c>
      <c r="D8" s="128"/>
      <c r="E8" s="18"/>
      <c r="G8" s="389"/>
      <c r="H8" s="390"/>
      <c r="I8" s="390"/>
      <c r="J8" s="391"/>
      <c r="K8" s="109" t="s">
        <v>14</v>
      </c>
      <c r="L8" s="110"/>
      <c r="M8" s="125" t="s">
        <v>56</v>
      </c>
      <c r="N8" s="125"/>
      <c r="O8" s="126"/>
    </row>
    <row r="9" spans="1:21" ht="24" customHeight="1" thickBot="1">
      <c r="A9" s="1" t="s">
        <v>15</v>
      </c>
      <c r="B9" s="11"/>
      <c r="C9" s="520">
        <f>ตัวอย่างแรงดึง!C9</f>
        <v>43747</v>
      </c>
      <c r="D9" s="521"/>
      <c r="E9" s="521"/>
      <c r="F9" s="12"/>
      <c r="G9" s="85"/>
      <c r="H9" s="86"/>
      <c r="I9" s="86"/>
      <c r="J9" s="87"/>
      <c r="K9" s="111"/>
      <c r="L9" s="112"/>
      <c r="M9" s="129"/>
      <c r="N9" s="129"/>
      <c r="O9" s="130"/>
      <c r="Q9" s="518">
        <f ca="1">DAY(0)+TODAY()</f>
        <v>45428</v>
      </c>
      <c r="R9" s="519"/>
      <c r="S9" s="519"/>
      <c r="T9" s="519"/>
      <c r="U9" s="519"/>
    </row>
    <row r="10" spans="1:21" ht="20.100000000000001" customHeight="1" thickTop="1">
      <c r="A10" s="413" t="s">
        <v>16</v>
      </c>
      <c r="B10" s="416" t="s">
        <v>17</v>
      </c>
      <c r="C10" s="417"/>
      <c r="D10" s="404" t="s">
        <v>18</v>
      </c>
      <c r="E10" s="404" t="s">
        <v>19</v>
      </c>
      <c r="F10" s="404" t="s">
        <v>20</v>
      </c>
      <c r="G10" s="416" t="s">
        <v>41</v>
      </c>
      <c r="H10" s="441"/>
      <c r="I10" s="441"/>
      <c r="J10" s="401"/>
      <c r="K10" s="404" t="s">
        <v>25</v>
      </c>
      <c r="L10" s="407" t="s">
        <v>26</v>
      </c>
      <c r="M10" s="407"/>
      <c r="N10" s="407"/>
      <c r="O10" s="408"/>
    </row>
    <row r="11" spans="1:21" ht="20.100000000000001" customHeight="1">
      <c r="A11" s="414"/>
      <c r="B11" s="418"/>
      <c r="C11" s="419"/>
      <c r="D11" s="422"/>
      <c r="E11" s="422"/>
      <c r="F11" s="422"/>
      <c r="G11" s="442"/>
      <c r="H11" s="443"/>
      <c r="I11" s="443"/>
      <c r="J11" s="403"/>
      <c r="K11" s="405"/>
      <c r="L11" s="409"/>
      <c r="M11" s="409"/>
      <c r="N11" s="409"/>
      <c r="O11" s="410"/>
      <c r="Q11" s="6"/>
      <c r="R11" s="6"/>
      <c r="S11" s="6"/>
      <c r="T11" s="6"/>
    </row>
    <row r="12" spans="1:21" ht="20.100000000000001" customHeight="1">
      <c r="A12" s="414"/>
      <c r="B12" s="418"/>
      <c r="C12" s="419"/>
      <c r="D12" s="422"/>
      <c r="E12" s="422"/>
      <c r="F12" s="422"/>
      <c r="G12" s="439" t="s">
        <v>42</v>
      </c>
      <c r="H12" s="402"/>
      <c r="I12" s="439" t="s">
        <v>43</v>
      </c>
      <c r="J12" s="402"/>
      <c r="K12" s="405"/>
      <c r="L12" s="409"/>
      <c r="M12" s="409"/>
      <c r="N12" s="409"/>
      <c r="O12" s="410"/>
      <c r="Q12" s="6"/>
      <c r="R12" s="6"/>
      <c r="S12" s="6"/>
      <c r="T12" s="6"/>
    </row>
    <row r="13" spans="1:21" ht="20.100000000000001" customHeight="1">
      <c r="A13" s="415"/>
      <c r="B13" s="420"/>
      <c r="C13" s="421"/>
      <c r="D13" s="423"/>
      <c r="E13" s="423"/>
      <c r="F13" s="423"/>
      <c r="G13" s="442"/>
      <c r="H13" s="403"/>
      <c r="I13" s="442"/>
      <c r="J13" s="403"/>
      <c r="K13" s="406"/>
      <c r="L13" s="411"/>
      <c r="M13" s="411"/>
      <c r="N13" s="411"/>
      <c r="O13" s="412"/>
      <c r="Q13" s="6"/>
      <c r="R13" s="6"/>
      <c r="S13" s="6"/>
      <c r="T13" s="6"/>
    </row>
    <row r="14" spans="1:21" ht="12.95" customHeight="1">
      <c r="A14" s="90"/>
      <c r="B14" s="157"/>
      <c r="C14" s="158"/>
      <c r="D14" s="159"/>
      <c r="E14" s="159"/>
      <c r="F14" s="159"/>
      <c r="G14" s="164"/>
      <c r="H14" s="161"/>
      <c r="I14" s="164"/>
      <c r="J14" s="161"/>
      <c r="K14" s="160"/>
      <c r="L14" s="72"/>
      <c r="M14" s="72"/>
      <c r="N14" s="72"/>
      <c r="O14" s="151"/>
      <c r="Q14" s="6"/>
      <c r="R14" s="6"/>
      <c r="S14" s="6"/>
      <c r="T14" s="6"/>
    </row>
    <row r="15" spans="1:21" ht="12.95" customHeight="1">
      <c r="A15" s="153" t="s">
        <v>31</v>
      </c>
      <c r="B15" s="154"/>
      <c r="C15" s="155"/>
      <c r="D15" s="156"/>
      <c r="E15" s="156"/>
      <c r="F15" s="156"/>
      <c r="G15" s="525" t="s">
        <v>105</v>
      </c>
      <c r="H15" s="526"/>
      <c r="I15" s="154"/>
      <c r="J15" s="155"/>
      <c r="K15" s="156"/>
      <c r="L15" s="527" t="s">
        <v>106</v>
      </c>
      <c r="M15" s="528"/>
      <c r="N15" s="528"/>
      <c r="O15" s="529"/>
      <c r="Q15" s="6"/>
      <c r="R15" s="6"/>
      <c r="S15" s="6"/>
      <c r="T15" s="6"/>
    </row>
    <row r="16" spans="1:21" ht="12.95" customHeight="1">
      <c r="A16" s="131">
        <v>1</v>
      </c>
      <c r="B16" s="523" t="s">
        <v>66</v>
      </c>
      <c r="C16" s="524"/>
      <c r="D16" s="118">
        <f>ตัวอย่างแรงดึง!D16</f>
        <v>3.9208877405246878</v>
      </c>
      <c r="E16" s="43">
        <f>ตัวอย่างแรงดึง!E16</f>
        <v>0.12074209238446558</v>
      </c>
      <c r="F16" s="44">
        <f>ตัวอย่างแรงดึง!F16</f>
        <v>9.4866310160427805E-2</v>
      </c>
      <c r="G16" s="525"/>
      <c r="H16" s="526"/>
      <c r="I16" s="523"/>
      <c r="J16" s="524"/>
      <c r="K16" s="63" t="s">
        <v>67</v>
      </c>
      <c r="L16" s="527"/>
      <c r="M16" s="528"/>
      <c r="N16" s="528"/>
      <c r="O16" s="529"/>
      <c r="P16" s="13"/>
      <c r="Q16" s="6"/>
      <c r="R16" s="6"/>
      <c r="S16" s="6"/>
      <c r="T16" s="6"/>
    </row>
    <row r="17" spans="1:23" ht="12.95" customHeight="1">
      <c r="A17" s="46"/>
      <c r="B17" s="523"/>
      <c r="C17" s="524"/>
      <c r="D17" s="118"/>
      <c r="E17" s="43"/>
      <c r="F17" s="45"/>
      <c r="G17" s="525"/>
      <c r="H17" s="526"/>
      <c r="I17" s="523"/>
      <c r="J17" s="524"/>
      <c r="K17" s="63"/>
      <c r="L17" s="527"/>
      <c r="M17" s="528"/>
      <c r="N17" s="528"/>
      <c r="O17" s="529"/>
      <c r="P17" s="13"/>
      <c r="Q17" s="6"/>
      <c r="R17" s="6"/>
      <c r="S17" s="6"/>
      <c r="T17" s="6"/>
    </row>
    <row r="18" spans="1:23" ht="12.75" customHeight="1">
      <c r="A18" s="46"/>
      <c r="B18" s="47"/>
      <c r="C18" s="48"/>
      <c r="D18" s="118"/>
      <c r="E18" s="43"/>
      <c r="F18" s="44"/>
      <c r="G18" s="117"/>
      <c r="H18" s="32"/>
      <c r="I18" s="116"/>
      <c r="J18" s="103"/>
      <c r="K18" s="63"/>
      <c r="L18" s="100"/>
      <c r="M18" s="101"/>
      <c r="N18" s="101"/>
      <c r="O18" s="102"/>
      <c r="P18" s="13"/>
      <c r="Q18" s="6"/>
      <c r="R18" s="6"/>
      <c r="S18" s="6"/>
      <c r="T18" s="6"/>
    </row>
    <row r="19" spans="1:23" ht="18" customHeight="1">
      <c r="A19" s="113"/>
      <c r="B19" s="47"/>
      <c r="C19" s="48"/>
      <c r="D19" s="118"/>
      <c r="E19" s="43"/>
      <c r="F19" s="44"/>
      <c r="G19" s="117"/>
      <c r="H19" s="32"/>
      <c r="I19" s="116"/>
      <c r="J19" s="103"/>
      <c r="K19" s="63"/>
      <c r="L19" s="100"/>
      <c r="M19" s="101"/>
      <c r="N19" s="101"/>
      <c r="O19" s="102"/>
      <c r="P19" s="13"/>
      <c r="Q19" s="6"/>
      <c r="R19" s="6"/>
      <c r="S19" s="6"/>
      <c r="T19" s="6"/>
    </row>
    <row r="20" spans="1:23" ht="12.95" customHeight="1">
      <c r="A20" s="46"/>
      <c r="B20" s="523"/>
      <c r="C20" s="524"/>
      <c r="D20" s="118"/>
      <c r="E20" s="43"/>
      <c r="F20" s="44"/>
      <c r="G20" s="523"/>
      <c r="H20" s="524"/>
      <c r="I20" s="523"/>
      <c r="J20" s="524"/>
      <c r="K20" s="63"/>
      <c r="L20" s="527"/>
      <c r="M20" s="528"/>
      <c r="N20" s="528"/>
      <c r="O20" s="529"/>
      <c r="P20" s="13"/>
      <c r="Q20" s="6"/>
      <c r="R20" s="6"/>
      <c r="S20" s="6"/>
      <c r="T20" s="6"/>
    </row>
    <row r="21" spans="1:23" ht="12.95" customHeight="1">
      <c r="A21" s="46"/>
      <c r="B21" s="523"/>
      <c r="C21" s="524"/>
      <c r="D21" s="118"/>
      <c r="E21" s="43"/>
      <c r="F21" s="44"/>
      <c r="G21" s="523"/>
      <c r="H21" s="524"/>
      <c r="I21" s="523"/>
      <c r="J21" s="524"/>
      <c r="K21" s="63"/>
      <c r="L21" s="527"/>
      <c r="M21" s="528"/>
      <c r="N21" s="528"/>
      <c r="O21" s="529"/>
      <c r="P21" s="13"/>
      <c r="Q21" s="6"/>
      <c r="R21" s="6"/>
      <c r="S21" s="6"/>
      <c r="T21" s="6"/>
    </row>
    <row r="22" spans="1:23" ht="12.95" customHeight="1">
      <c r="A22" s="113" t="s">
        <v>32</v>
      </c>
      <c r="B22" s="47"/>
      <c r="C22" s="48"/>
      <c r="D22" s="118"/>
      <c r="E22" s="43"/>
      <c r="F22" s="44"/>
      <c r="G22" s="525" t="s">
        <v>105</v>
      </c>
      <c r="H22" s="524"/>
      <c r="I22" s="116"/>
      <c r="J22" s="103"/>
      <c r="K22" s="63"/>
      <c r="L22" s="527" t="s">
        <v>106</v>
      </c>
      <c r="M22" s="528"/>
      <c r="N22" s="528"/>
      <c r="O22" s="529"/>
      <c r="P22" s="13"/>
      <c r="Q22" s="6"/>
      <c r="R22" s="6"/>
      <c r="S22" s="6"/>
      <c r="T22" s="6"/>
    </row>
    <row r="23" spans="1:23" ht="12.95" customHeight="1">
      <c r="A23" s="131">
        <v>1</v>
      </c>
      <c r="B23" s="523" t="s">
        <v>66</v>
      </c>
      <c r="C23" s="524"/>
      <c r="D23" s="118">
        <f>ตัวอย่างแรงดึง!D20</f>
        <v>3.9924465567114007</v>
      </c>
      <c r="E23" s="43">
        <f>ตัวอย่างแรงดึง!E20</f>
        <v>0.12518955740973475</v>
      </c>
      <c r="F23" s="44">
        <f>ตัวอย่างแรงดึง!F20</f>
        <v>9.8360655737704916E-2</v>
      </c>
      <c r="G23" s="523"/>
      <c r="H23" s="524"/>
      <c r="I23" s="116"/>
      <c r="J23" s="103"/>
      <c r="K23" s="63" t="s">
        <v>67</v>
      </c>
      <c r="L23" s="527"/>
      <c r="M23" s="528"/>
      <c r="N23" s="528"/>
      <c r="O23" s="529"/>
      <c r="P23" s="13"/>
      <c r="Q23" s="6"/>
      <c r="R23" s="6"/>
      <c r="S23" s="6"/>
      <c r="T23" s="6"/>
    </row>
    <row r="24" spans="1:23" ht="12.95" customHeight="1">
      <c r="A24" s="46"/>
      <c r="B24" s="523"/>
      <c r="C24" s="524"/>
      <c r="D24" s="118"/>
      <c r="E24" s="43"/>
      <c r="F24" s="44"/>
      <c r="G24" s="523"/>
      <c r="H24" s="524"/>
      <c r="I24" s="523"/>
      <c r="J24" s="524"/>
      <c r="K24" s="63"/>
      <c r="L24" s="527"/>
      <c r="M24" s="528"/>
      <c r="N24" s="528"/>
      <c r="O24" s="529"/>
      <c r="P24" s="13"/>
      <c r="Q24" s="6"/>
      <c r="R24" s="6"/>
      <c r="S24" s="6"/>
      <c r="T24" s="6"/>
    </row>
    <row r="25" spans="1:23" ht="12.95" customHeight="1">
      <c r="A25" s="46"/>
      <c r="B25" s="523"/>
      <c r="C25" s="524"/>
      <c r="D25" s="118"/>
      <c r="E25" s="43"/>
      <c r="F25" s="44"/>
      <c r="G25" s="134"/>
      <c r="H25" s="135"/>
      <c r="I25" s="523"/>
      <c r="J25" s="524"/>
      <c r="K25" s="63"/>
      <c r="L25" s="106"/>
      <c r="M25" s="107"/>
      <c r="N25" s="107"/>
      <c r="O25" s="108"/>
      <c r="P25" s="13"/>
      <c r="Q25" s="6"/>
      <c r="R25" s="6"/>
      <c r="S25" s="6"/>
      <c r="T25" s="6"/>
    </row>
    <row r="26" spans="1:23" ht="12.95" customHeight="1">
      <c r="A26" s="46"/>
      <c r="B26" s="47"/>
      <c r="C26" s="48"/>
      <c r="D26" s="118"/>
      <c r="E26" s="43"/>
      <c r="F26" s="44"/>
      <c r="G26" s="134"/>
      <c r="H26" s="136"/>
      <c r="I26" s="47"/>
      <c r="J26" s="26"/>
      <c r="K26" s="63"/>
      <c r="L26" s="106"/>
      <c r="M26" s="107"/>
      <c r="N26" s="107"/>
      <c r="O26" s="108"/>
      <c r="P26" s="13"/>
      <c r="Q26" s="6"/>
      <c r="R26" s="6"/>
      <c r="S26" s="6"/>
      <c r="T26" s="6"/>
    </row>
    <row r="27" spans="1:23" ht="12.95" customHeight="1">
      <c r="A27" s="46"/>
      <c r="B27" s="47"/>
      <c r="C27" s="26"/>
      <c r="D27" s="118"/>
      <c r="E27" s="43"/>
      <c r="F27" s="44"/>
      <c r="G27" s="117"/>
      <c r="H27" s="32"/>
      <c r="I27" s="116"/>
      <c r="J27" s="103"/>
      <c r="K27" s="63"/>
      <c r="L27" s="100"/>
      <c r="M27" s="101"/>
      <c r="N27" s="101"/>
      <c r="O27" s="102"/>
      <c r="P27" s="13"/>
      <c r="Q27" s="6"/>
      <c r="R27" s="6"/>
      <c r="S27" s="6"/>
      <c r="T27" s="6"/>
    </row>
    <row r="28" spans="1:23" ht="12.95" customHeight="1">
      <c r="A28" s="137"/>
      <c r="B28" s="138"/>
      <c r="C28" s="139"/>
      <c r="D28" s="77"/>
      <c r="E28" s="78"/>
      <c r="F28" s="79"/>
      <c r="G28" s="140"/>
      <c r="H28" s="141"/>
      <c r="I28" s="99"/>
      <c r="J28" s="104"/>
      <c r="K28" s="142"/>
      <c r="L28" s="143"/>
      <c r="M28" s="144"/>
      <c r="N28" s="144"/>
      <c r="O28" s="145"/>
      <c r="P28" s="13"/>
      <c r="Q28" s="6"/>
      <c r="R28" s="6"/>
      <c r="S28" s="6"/>
      <c r="T28" s="6"/>
    </row>
    <row r="29" spans="1:23" ht="12.95" customHeight="1">
      <c r="A29" s="46"/>
      <c r="B29" s="47"/>
      <c r="C29" s="48"/>
      <c r="D29" s="118"/>
      <c r="E29" s="43"/>
      <c r="F29" s="44"/>
      <c r="G29" s="117"/>
      <c r="H29" s="32"/>
      <c r="I29" s="116"/>
      <c r="J29" s="103"/>
      <c r="K29" s="118"/>
      <c r="L29" s="63"/>
      <c r="M29" s="49"/>
      <c r="N29" s="32"/>
      <c r="O29" s="50"/>
      <c r="P29" s="14"/>
      <c r="Q29" s="146"/>
      <c r="R29" s="146"/>
      <c r="S29" s="146"/>
      <c r="T29" s="146"/>
      <c r="U29" s="17"/>
      <c r="V29" s="17"/>
      <c r="W29" s="17"/>
    </row>
    <row r="30" spans="1:23" ht="12.95" customHeight="1">
      <c r="A30" s="52"/>
      <c r="B30" s="53"/>
      <c r="C30" s="54"/>
      <c r="D30" s="55"/>
      <c r="E30" s="56"/>
      <c r="F30" s="57"/>
      <c r="G30" s="58"/>
      <c r="H30" s="61"/>
      <c r="I30" s="59"/>
      <c r="J30" s="105"/>
      <c r="K30" s="55"/>
      <c r="L30" s="64"/>
      <c r="M30" s="60"/>
      <c r="N30" s="61"/>
      <c r="O30" s="62"/>
      <c r="P30" s="14"/>
      <c r="Q30" s="146"/>
      <c r="R30" s="146"/>
      <c r="S30" s="146"/>
      <c r="T30" s="146"/>
      <c r="U30" s="17"/>
      <c r="V30" s="17"/>
      <c r="W30" s="17"/>
    </row>
    <row r="31" spans="1:23" ht="23.1" customHeight="1">
      <c r="A31" s="65" t="s">
        <v>27</v>
      </c>
      <c r="C31" s="33"/>
      <c r="D31" s="18" t="s">
        <v>69</v>
      </c>
      <c r="E31" s="18"/>
      <c r="F31" s="18"/>
      <c r="G31" s="127" t="str">
        <f>C8</f>
        <v>บริษัท ตั้งเจริญ จำกัด</v>
      </c>
      <c r="K31" s="33"/>
      <c r="L31" s="33"/>
      <c r="M31" s="33"/>
      <c r="N31" s="33"/>
      <c r="O31" s="34"/>
    </row>
    <row r="32" spans="1:23" ht="23.1" customHeight="1">
      <c r="A32" s="65"/>
      <c r="B32" s="18"/>
      <c r="C32" s="18"/>
      <c r="D32" s="18"/>
      <c r="E32" s="18"/>
      <c r="F32" s="18"/>
      <c r="G32" s="18"/>
      <c r="K32" s="37"/>
      <c r="L32" s="37"/>
      <c r="M32" s="33"/>
      <c r="N32" s="33"/>
      <c r="O32" s="34"/>
    </row>
    <row r="33" spans="1:23" ht="23.1" customHeight="1" thickBot="1">
      <c r="A33" s="19"/>
      <c r="B33" s="12"/>
      <c r="C33" s="35"/>
      <c r="D33" s="35"/>
      <c r="E33" s="35"/>
      <c r="F33" s="35"/>
      <c r="G33" s="35"/>
      <c r="H33" s="66" t="s">
        <v>29</v>
      </c>
      <c r="I33" s="147" t="str">
        <f>ตัวอย่างแรงดึง!I33</f>
        <v xml:space="preserve">  นายเกียรติภูมิ  แสงเงิน</v>
      </c>
      <c r="J33" s="147"/>
      <c r="K33" s="147"/>
      <c r="L33" s="12"/>
      <c r="M33" s="35"/>
      <c r="N33" s="35"/>
      <c r="O33" s="36"/>
    </row>
    <row r="34" spans="1:23" ht="19.5" thickTop="1">
      <c r="O34" s="4"/>
    </row>
    <row r="35" spans="1:23" ht="18.75" customHeight="1">
      <c r="A35" s="115"/>
      <c r="B35" s="115"/>
      <c r="C35" s="115"/>
      <c r="D35" s="21"/>
      <c r="E35" s="22" t="s">
        <v>72</v>
      </c>
      <c r="F35" s="22"/>
      <c r="G35" s="15"/>
      <c r="H35" s="15"/>
      <c r="I35" s="23"/>
      <c r="J35" s="23"/>
      <c r="K35" s="15"/>
      <c r="L35" s="24"/>
      <c r="M35" s="24"/>
      <c r="N35" s="15"/>
      <c r="O35" s="24"/>
      <c r="Q35" s="20"/>
      <c r="R35" s="20"/>
      <c r="S35" s="20"/>
      <c r="T35" s="20"/>
      <c r="U35" s="146"/>
      <c r="V35" s="146"/>
    </row>
    <row r="36" spans="1:23" ht="18.75" customHeight="1">
      <c r="A36" s="385" t="s">
        <v>73</v>
      </c>
      <c r="B36" s="385"/>
      <c r="E36" s="71" t="s">
        <v>74</v>
      </c>
      <c r="F36" s="71" t="s">
        <v>75</v>
      </c>
      <c r="G36" s="71" t="s">
        <v>76</v>
      </c>
      <c r="H36" s="148">
        <v>5.0000000000000001E-3</v>
      </c>
      <c r="I36" s="71" t="s">
        <v>77</v>
      </c>
      <c r="J36" s="23"/>
      <c r="K36" s="23"/>
      <c r="L36" s="2"/>
      <c r="M36" s="26"/>
      <c r="N36" s="3"/>
      <c r="O36" s="3"/>
      <c r="P36" s="24"/>
      <c r="R36" s="20"/>
      <c r="S36" s="20"/>
      <c r="T36" s="20"/>
      <c r="U36" s="20"/>
      <c r="V36" s="146"/>
      <c r="W36" s="146"/>
    </row>
    <row r="37" spans="1:23" ht="18.75" customHeight="1">
      <c r="A37" s="2" t="s">
        <v>78</v>
      </c>
      <c r="B37" s="26" t="s">
        <v>79</v>
      </c>
      <c r="C37" s="28">
        <v>2</v>
      </c>
      <c r="D37" s="28" t="str">
        <f>A37&amp;B37</f>
        <v>CDRØ 2.0</v>
      </c>
      <c r="E37" s="29">
        <v>0.1</v>
      </c>
      <c r="F37" s="29">
        <f t="shared" ref="F37:F53" si="0">C37-E37</f>
        <v>1.9</v>
      </c>
      <c r="G37" s="29">
        <f t="shared" ref="G37:G53" si="1">C37+E37</f>
        <v>2.1</v>
      </c>
      <c r="H37" s="3">
        <v>3940</v>
      </c>
      <c r="I37" s="3">
        <v>4925</v>
      </c>
      <c r="J37" s="15">
        <f>C37</f>
        <v>2</v>
      </c>
      <c r="K37" s="15"/>
      <c r="L37" s="2"/>
      <c r="M37" s="26"/>
      <c r="N37" s="3"/>
      <c r="O37" s="3"/>
      <c r="P37" s="24"/>
      <c r="R37" s="20"/>
      <c r="S37" s="20"/>
      <c r="T37" s="20"/>
      <c r="U37" s="20"/>
      <c r="V37" s="146"/>
      <c r="W37" s="146"/>
    </row>
    <row r="38" spans="1:23" ht="18.75" customHeight="1">
      <c r="A38" s="2" t="s">
        <v>78</v>
      </c>
      <c r="B38" s="26" t="s">
        <v>80</v>
      </c>
      <c r="C38" s="28">
        <v>2.2999999999999998</v>
      </c>
      <c r="D38" s="28" t="str">
        <f t="shared" ref="D38:D53" si="2">A38&amp;B38</f>
        <v>CDRØ 2.3</v>
      </c>
      <c r="E38" s="29">
        <v>0.1</v>
      </c>
      <c r="F38" s="29">
        <f t="shared" si="0"/>
        <v>2.1999999999999997</v>
      </c>
      <c r="G38" s="29">
        <f t="shared" si="1"/>
        <v>2.4</v>
      </c>
      <c r="H38" s="3">
        <v>3940</v>
      </c>
      <c r="I38" s="3">
        <v>4925</v>
      </c>
      <c r="J38" s="15">
        <f t="shared" ref="J38:J53" si="3">C38</f>
        <v>2.2999999999999998</v>
      </c>
      <c r="K38" s="15"/>
      <c r="L38" s="2"/>
      <c r="M38" s="26"/>
      <c r="N38" s="3"/>
      <c r="O38" s="3"/>
      <c r="P38" s="24"/>
      <c r="R38" s="20"/>
      <c r="S38" s="20"/>
      <c r="T38" s="20"/>
      <c r="U38" s="20"/>
      <c r="V38" s="146"/>
      <c r="W38" s="146"/>
    </row>
    <row r="39" spans="1:23" ht="18.75" customHeight="1">
      <c r="A39" s="2" t="s">
        <v>78</v>
      </c>
      <c r="B39" s="26" t="s">
        <v>81</v>
      </c>
      <c r="C39" s="28">
        <v>2.6</v>
      </c>
      <c r="D39" s="28" t="str">
        <f t="shared" si="2"/>
        <v>CDRØ 2.6</v>
      </c>
      <c r="E39" s="29">
        <v>0.1</v>
      </c>
      <c r="F39" s="29">
        <f t="shared" si="0"/>
        <v>2.5</v>
      </c>
      <c r="G39" s="29">
        <f t="shared" si="1"/>
        <v>2.7</v>
      </c>
      <c r="H39" s="3">
        <v>3940</v>
      </c>
      <c r="I39" s="3">
        <v>4925</v>
      </c>
      <c r="J39" s="15">
        <f t="shared" si="3"/>
        <v>2.6</v>
      </c>
      <c r="K39" s="15"/>
      <c r="L39" s="2"/>
      <c r="M39" s="26"/>
      <c r="N39" s="3"/>
      <c r="O39" s="3"/>
      <c r="P39" s="24"/>
      <c r="R39" s="20"/>
      <c r="S39" s="20"/>
      <c r="T39" s="20"/>
      <c r="U39" s="20"/>
      <c r="V39" s="146"/>
      <c r="W39" s="146"/>
    </row>
    <row r="40" spans="1:23" ht="18.75" customHeight="1">
      <c r="A40" s="2" t="s">
        <v>78</v>
      </c>
      <c r="B40" s="26" t="s">
        <v>82</v>
      </c>
      <c r="C40" s="28">
        <v>3</v>
      </c>
      <c r="D40" s="28" t="str">
        <f t="shared" si="2"/>
        <v>CDRØ 3.0</v>
      </c>
      <c r="E40" s="29">
        <v>0.1</v>
      </c>
      <c r="F40" s="29">
        <f t="shared" si="0"/>
        <v>2.9</v>
      </c>
      <c r="G40" s="29">
        <f t="shared" si="1"/>
        <v>3.1</v>
      </c>
      <c r="H40" s="3">
        <v>3940</v>
      </c>
      <c r="I40" s="3">
        <v>4925</v>
      </c>
      <c r="J40" s="15">
        <f t="shared" si="3"/>
        <v>3</v>
      </c>
      <c r="K40" s="20"/>
      <c r="L40" s="2"/>
      <c r="M40" s="26"/>
      <c r="N40" s="3"/>
      <c r="O40" s="3"/>
      <c r="P40" s="6"/>
      <c r="U40" s="72"/>
    </row>
    <row r="41" spans="1:23" ht="18.75" customHeight="1">
      <c r="A41" s="2" t="s">
        <v>78</v>
      </c>
      <c r="B41" s="26" t="s">
        <v>83</v>
      </c>
      <c r="C41" s="28">
        <v>3.3</v>
      </c>
      <c r="D41" s="28" t="str">
        <f t="shared" si="2"/>
        <v>CDRØ 3.3</v>
      </c>
      <c r="E41" s="29">
        <v>0.1</v>
      </c>
      <c r="F41" s="29">
        <f t="shared" si="0"/>
        <v>3.1999999999999997</v>
      </c>
      <c r="G41" s="29">
        <f t="shared" si="1"/>
        <v>3.4</v>
      </c>
      <c r="H41" s="3">
        <v>4570</v>
      </c>
      <c r="I41" s="3">
        <v>5270</v>
      </c>
      <c r="J41" s="15">
        <f t="shared" si="3"/>
        <v>3.3</v>
      </c>
      <c r="K41" s="15"/>
      <c r="L41" s="2"/>
      <c r="M41" s="26"/>
      <c r="N41" s="3"/>
      <c r="O41" s="3"/>
      <c r="P41" s="6"/>
      <c r="U41" s="72"/>
    </row>
    <row r="42" spans="1:23" ht="18.75" customHeight="1">
      <c r="A42" s="2" t="s">
        <v>78</v>
      </c>
      <c r="B42" s="26" t="s">
        <v>84</v>
      </c>
      <c r="C42" s="28">
        <v>3.6</v>
      </c>
      <c r="D42" s="28" t="str">
        <f t="shared" si="2"/>
        <v>CDRØ 3.6</v>
      </c>
      <c r="E42" s="29">
        <v>0.1</v>
      </c>
      <c r="F42" s="29">
        <f t="shared" si="0"/>
        <v>3.5</v>
      </c>
      <c r="G42" s="29">
        <f t="shared" si="1"/>
        <v>3.7</v>
      </c>
      <c r="H42" s="3">
        <v>4570</v>
      </c>
      <c r="I42" s="3">
        <v>5270</v>
      </c>
      <c r="J42" s="15">
        <f t="shared" si="3"/>
        <v>3.6</v>
      </c>
      <c r="K42" s="15"/>
      <c r="L42" s="2"/>
      <c r="M42" s="26"/>
      <c r="N42" s="3"/>
      <c r="O42" s="3"/>
      <c r="P42" s="6"/>
      <c r="U42" s="72"/>
    </row>
    <row r="43" spans="1:23" ht="18.75" customHeight="1">
      <c r="A43" s="2" t="s">
        <v>78</v>
      </c>
      <c r="B43" s="26" t="s">
        <v>85</v>
      </c>
      <c r="C43" s="28">
        <v>4</v>
      </c>
      <c r="D43" s="28" t="str">
        <f t="shared" si="2"/>
        <v>CDRØ 4.0</v>
      </c>
      <c r="E43" s="29">
        <v>0.1</v>
      </c>
      <c r="F43" s="29">
        <f t="shared" si="0"/>
        <v>3.9</v>
      </c>
      <c r="G43" s="29">
        <f t="shared" si="1"/>
        <v>4.0999999999999996</v>
      </c>
      <c r="H43" s="3">
        <v>4570</v>
      </c>
      <c r="I43" s="3">
        <v>5270</v>
      </c>
      <c r="J43" s="15">
        <f t="shared" si="3"/>
        <v>4</v>
      </c>
      <c r="K43" s="20"/>
      <c r="L43" s="2"/>
      <c r="M43" s="26"/>
      <c r="N43" s="3"/>
      <c r="O43" s="3"/>
      <c r="P43" s="6"/>
      <c r="U43" s="72"/>
    </row>
    <row r="44" spans="1:23" ht="18.75" customHeight="1">
      <c r="A44" s="2" t="s">
        <v>78</v>
      </c>
      <c r="B44" s="26" t="s">
        <v>86</v>
      </c>
      <c r="C44" s="28">
        <v>4.3</v>
      </c>
      <c r="D44" s="28" t="str">
        <f t="shared" si="2"/>
        <v>CDRØ 4.3</v>
      </c>
      <c r="E44" s="29">
        <v>0.1</v>
      </c>
      <c r="F44" s="29">
        <f t="shared" si="0"/>
        <v>4.2</v>
      </c>
      <c r="G44" s="29">
        <f t="shared" si="1"/>
        <v>4.3999999999999995</v>
      </c>
      <c r="H44" s="3">
        <v>4570</v>
      </c>
      <c r="I44" s="3">
        <v>5270</v>
      </c>
      <c r="J44" s="15">
        <f t="shared" si="3"/>
        <v>4.3</v>
      </c>
      <c r="K44" s="20"/>
      <c r="L44" s="2"/>
      <c r="M44" s="26"/>
      <c r="N44" s="3"/>
      <c r="O44" s="3"/>
      <c r="P44" s="6"/>
      <c r="U44" s="72"/>
    </row>
    <row r="45" spans="1:23" ht="18.75" customHeight="1">
      <c r="A45" s="2" t="s">
        <v>78</v>
      </c>
      <c r="B45" s="26" t="s">
        <v>87</v>
      </c>
      <c r="C45" s="28">
        <v>4.5999999999999996</v>
      </c>
      <c r="D45" s="28" t="str">
        <f t="shared" si="2"/>
        <v>CDRØ 4.6</v>
      </c>
      <c r="E45" s="29">
        <v>0.1</v>
      </c>
      <c r="F45" s="29">
        <f t="shared" si="0"/>
        <v>4.5</v>
      </c>
      <c r="G45" s="29">
        <f t="shared" si="1"/>
        <v>4.6999999999999993</v>
      </c>
      <c r="H45" s="3">
        <v>4570</v>
      </c>
      <c r="I45" s="3">
        <v>5270</v>
      </c>
      <c r="J45" s="15">
        <f t="shared" si="3"/>
        <v>4.5999999999999996</v>
      </c>
      <c r="K45" s="20"/>
      <c r="L45" s="2"/>
      <c r="M45" s="26"/>
      <c r="N45" s="3"/>
      <c r="O45" s="3"/>
      <c r="P45" s="6"/>
      <c r="U45" s="72"/>
    </row>
    <row r="46" spans="1:23" ht="18.75" customHeight="1">
      <c r="A46" s="2" t="s">
        <v>78</v>
      </c>
      <c r="B46" s="26" t="s">
        <v>88</v>
      </c>
      <c r="C46" s="28">
        <v>5</v>
      </c>
      <c r="D46" s="28" t="str">
        <f t="shared" si="2"/>
        <v>CDRØ 5.0</v>
      </c>
      <c r="E46" s="29">
        <v>0.1</v>
      </c>
      <c r="F46" s="29">
        <f t="shared" si="0"/>
        <v>4.9000000000000004</v>
      </c>
      <c r="G46" s="29">
        <f t="shared" si="1"/>
        <v>5.0999999999999996</v>
      </c>
      <c r="H46" s="3">
        <v>4570</v>
      </c>
      <c r="I46" s="3">
        <v>5270</v>
      </c>
      <c r="J46" s="15">
        <f t="shared" si="3"/>
        <v>5</v>
      </c>
      <c r="K46" s="20"/>
      <c r="L46" s="2"/>
      <c r="M46" s="26"/>
      <c r="N46" s="3"/>
      <c r="O46" s="3"/>
      <c r="P46" s="6"/>
      <c r="U46" s="72"/>
    </row>
    <row r="47" spans="1:23" ht="18.75" customHeight="1">
      <c r="A47" s="2" t="s">
        <v>78</v>
      </c>
      <c r="B47" s="26" t="s">
        <v>89</v>
      </c>
      <c r="C47" s="28">
        <v>5.3</v>
      </c>
      <c r="D47" s="28" t="str">
        <f t="shared" si="2"/>
        <v>CDRØ 5.3</v>
      </c>
      <c r="E47" s="29">
        <v>0.1</v>
      </c>
      <c r="F47" s="29">
        <f t="shared" si="0"/>
        <v>5.2</v>
      </c>
      <c r="G47" s="29">
        <f t="shared" si="1"/>
        <v>5.3999999999999995</v>
      </c>
      <c r="H47" s="3">
        <v>4570</v>
      </c>
      <c r="I47" s="3">
        <v>5270</v>
      </c>
      <c r="J47" s="15">
        <f t="shared" si="3"/>
        <v>5.3</v>
      </c>
      <c r="K47" s="20"/>
      <c r="L47" s="2"/>
      <c r="M47" s="26"/>
      <c r="N47" s="3"/>
      <c r="O47" s="3"/>
      <c r="P47" s="6"/>
      <c r="U47" s="72"/>
    </row>
    <row r="48" spans="1:23" ht="18.75" customHeight="1">
      <c r="A48" s="2" t="s">
        <v>78</v>
      </c>
      <c r="B48" s="26" t="s">
        <v>90</v>
      </c>
      <c r="C48" s="28">
        <v>5.6</v>
      </c>
      <c r="D48" s="28" t="str">
        <f t="shared" si="2"/>
        <v>CDRØ 5.6</v>
      </c>
      <c r="E48" s="29">
        <v>0.1</v>
      </c>
      <c r="F48" s="29">
        <f t="shared" si="0"/>
        <v>5.5</v>
      </c>
      <c r="G48" s="29">
        <f t="shared" si="1"/>
        <v>5.6999999999999993</v>
      </c>
      <c r="H48" s="3">
        <v>4570</v>
      </c>
      <c r="I48" s="3">
        <v>5270</v>
      </c>
      <c r="J48" s="15">
        <f t="shared" si="3"/>
        <v>5.6</v>
      </c>
      <c r="K48" s="20"/>
      <c r="L48" s="2"/>
      <c r="M48" s="26"/>
      <c r="N48" s="3"/>
      <c r="O48" s="3"/>
      <c r="P48" s="6"/>
      <c r="U48" s="72"/>
    </row>
    <row r="49" spans="1:21" ht="18.75" customHeight="1">
      <c r="A49" s="2" t="s">
        <v>78</v>
      </c>
      <c r="B49" s="26" t="s">
        <v>91</v>
      </c>
      <c r="C49" s="28">
        <v>6</v>
      </c>
      <c r="D49" s="28" t="str">
        <f t="shared" si="2"/>
        <v>CDRØ 6.0</v>
      </c>
      <c r="E49" s="29">
        <v>0.1</v>
      </c>
      <c r="F49" s="29">
        <f t="shared" si="0"/>
        <v>5.9</v>
      </c>
      <c r="G49" s="29">
        <f t="shared" si="1"/>
        <v>6.1</v>
      </c>
      <c r="H49" s="3">
        <v>4570</v>
      </c>
      <c r="I49" s="3">
        <v>5270</v>
      </c>
      <c r="J49" s="15">
        <f t="shared" si="3"/>
        <v>6</v>
      </c>
      <c r="K49" s="20"/>
      <c r="L49" s="2"/>
      <c r="M49" s="26"/>
      <c r="N49" s="3"/>
      <c r="O49" s="3"/>
      <c r="P49" s="6"/>
      <c r="U49" s="72"/>
    </row>
    <row r="50" spans="1:21" ht="18.75" customHeight="1">
      <c r="A50" s="2" t="s">
        <v>78</v>
      </c>
      <c r="B50" s="26" t="s">
        <v>92</v>
      </c>
      <c r="C50" s="28">
        <v>6.5</v>
      </c>
      <c r="D50" s="28" t="str">
        <f t="shared" si="2"/>
        <v>CDRØ 6.5</v>
      </c>
      <c r="E50" s="29">
        <v>0.1</v>
      </c>
      <c r="F50" s="29">
        <f t="shared" si="0"/>
        <v>6.4</v>
      </c>
      <c r="G50" s="29">
        <f t="shared" si="1"/>
        <v>6.6</v>
      </c>
      <c r="H50" s="3">
        <v>4570</v>
      </c>
      <c r="I50" s="3">
        <v>5270</v>
      </c>
      <c r="J50" s="15">
        <f t="shared" si="3"/>
        <v>6.5</v>
      </c>
      <c r="K50" s="20"/>
      <c r="L50" s="2"/>
      <c r="M50" s="26"/>
      <c r="N50" s="3"/>
      <c r="O50" s="3"/>
      <c r="P50" s="6"/>
      <c r="U50" s="72"/>
    </row>
    <row r="51" spans="1:21" ht="18.75" customHeight="1">
      <c r="A51" s="2" t="s">
        <v>78</v>
      </c>
      <c r="B51" s="26" t="s">
        <v>93</v>
      </c>
      <c r="C51" s="28">
        <v>7</v>
      </c>
      <c r="D51" s="28" t="str">
        <f t="shared" si="2"/>
        <v>CDRØ 7.0</v>
      </c>
      <c r="E51" s="29">
        <v>0.1</v>
      </c>
      <c r="F51" s="29">
        <f t="shared" si="0"/>
        <v>6.9</v>
      </c>
      <c r="G51" s="29">
        <f t="shared" si="1"/>
        <v>7.1</v>
      </c>
      <c r="H51" s="3">
        <v>4570</v>
      </c>
      <c r="I51" s="3">
        <v>5270</v>
      </c>
      <c r="J51" s="15">
        <f t="shared" si="3"/>
        <v>7</v>
      </c>
      <c r="K51" s="20"/>
      <c r="L51" s="2"/>
      <c r="M51" s="26"/>
      <c r="N51" s="3"/>
      <c r="O51" s="3"/>
      <c r="P51" s="6"/>
      <c r="U51" s="72"/>
    </row>
    <row r="52" spans="1:21" ht="18.75" customHeight="1">
      <c r="A52" s="2" t="s">
        <v>78</v>
      </c>
      <c r="B52" s="26" t="s">
        <v>94</v>
      </c>
      <c r="C52" s="28">
        <v>7.5</v>
      </c>
      <c r="D52" s="28" t="str">
        <f t="shared" si="2"/>
        <v>CDRØ 7.5</v>
      </c>
      <c r="E52" s="29">
        <v>0.1</v>
      </c>
      <c r="F52" s="29">
        <f t="shared" si="0"/>
        <v>7.4</v>
      </c>
      <c r="G52" s="29">
        <f t="shared" si="1"/>
        <v>7.6</v>
      </c>
      <c r="H52" s="3">
        <v>4570</v>
      </c>
      <c r="I52" s="3">
        <v>5270</v>
      </c>
      <c r="J52" s="15">
        <f t="shared" si="3"/>
        <v>7.5</v>
      </c>
      <c r="K52" s="20"/>
      <c r="L52" s="2"/>
      <c r="M52" s="26"/>
      <c r="N52" s="3"/>
      <c r="O52" s="3"/>
      <c r="P52" s="6"/>
      <c r="U52" s="72"/>
    </row>
    <row r="53" spans="1:21" ht="18.75" customHeight="1">
      <c r="A53" s="2" t="s">
        <v>78</v>
      </c>
      <c r="B53" s="26" t="s">
        <v>95</v>
      </c>
      <c r="C53" s="28">
        <v>8</v>
      </c>
      <c r="D53" s="28" t="str">
        <f t="shared" si="2"/>
        <v>CDRØ 8.0</v>
      </c>
      <c r="E53" s="29">
        <v>0.1</v>
      </c>
      <c r="F53" s="29">
        <f t="shared" si="0"/>
        <v>7.9</v>
      </c>
      <c r="G53" s="29">
        <f t="shared" si="1"/>
        <v>8.1</v>
      </c>
      <c r="H53" s="3">
        <v>4570</v>
      </c>
      <c r="I53" s="3">
        <v>5270</v>
      </c>
      <c r="J53" s="15">
        <f t="shared" si="3"/>
        <v>8</v>
      </c>
      <c r="K53" s="20"/>
      <c r="P53" s="6"/>
      <c r="U53" s="72"/>
    </row>
    <row r="54" spans="1:21">
      <c r="A54" s="2"/>
      <c r="B54" s="26"/>
      <c r="C54" s="27"/>
    </row>
    <row r="55" spans="1:21">
      <c r="A55" s="2"/>
      <c r="B55" s="26"/>
      <c r="C55" s="27"/>
    </row>
  </sheetData>
  <mergeCells count="37">
    <mergeCell ref="A36:B36"/>
    <mergeCell ref="G20:H21"/>
    <mergeCell ref="I16:J17"/>
    <mergeCell ref="I20:J21"/>
    <mergeCell ref="B25:C25"/>
    <mergeCell ref="I24:J25"/>
    <mergeCell ref="B24:C24"/>
    <mergeCell ref="B20:C20"/>
    <mergeCell ref="B21:C21"/>
    <mergeCell ref="C5:E5"/>
    <mergeCell ref="B23:C23"/>
    <mergeCell ref="G22:H24"/>
    <mergeCell ref="G15:H17"/>
    <mergeCell ref="L22:O24"/>
    <mergeCell ref="L20:O21"/>
    <mergeCell ref="B16:C16"/>
    <mergeCell ref="B17:C17"/>
    <mergeCell ref="G12:H13"/>
    <mergeCell ref="G10:J11"/>
    <mergeCell ref="L15:O17"/>
    <mergeCell ref="I12:J13"/>
    <mergeCell ref="K10:K13"/>
    <mergeCell ref="L10:O13"/>
    <mergeCell ref="Q9:U9"/>
    <mergeCell ref="A10:A13"/>
    <mergeCell ref="B10:C13"/>
    <mergeCell ref="D10:D13"/>
    <mergeCell ref="E10:E13"/>
    <mergeCell ref="F10:F13"/>
    <mergeCell ref="C9:E9"/>
    <mergeCell ref="H1:J1"/>
    <mergeCell ref="K1:O1"/>
    <mergeCell ref="H2:J2"/>
    <mergeCell ref="K2:M2"/>
    <mergeCell ref="K4:L4"/>
    <mergeCell ref="M4:O4"/>
    <mergeCell ref="G4:J8"/>
  </mergeCells>
  <conditionalFormatting sqref="K9:O9 A1:F9 K4:K6 M4:M6 K3:O4">
    <cfRule type="expression" dxfId="16" priority="31">
      <formula>$P$2=0</formula>
    </cfRule>
  </conditionalFormatting>
  <conditionalFormatting sqref="C7">
    <cfRule type="expression" dxfId="15" priority="17">
      <formula>$P$2=0</formula>
    </cfRule>
  </conditionalFormatting>
  <conditionalFormatting sqref="D7:E8 D1:E4 C1:C8">
    <cfRule type="expression" dxfId="14" priority="16">
      <formula>$P$2=0</formula>
    </cfRule>
  </conditionalFormatting>
  <conditionalFormatting sqref="C7">
    <cfRule type="expression" dxfId="13" priority="15">
      <formula>$P$2=0</formula>
    </cfRule>
  </conditionalFormatting>
  <conditionalFormatting sqref="C9:E9">
    <cfRule type="expression" dxfId="12" priority="14">
      <formula>$P$2=0</formula>
    </cfRule>
  </conditionalFormatting>
  <conditionalFormatting sqref="I33">
    <cfRule type="expression" dxfId="11" priority="12">
      <formula>$P$2=0</formula>
    </cfRule>
  </conditionalFormatting>
  <conditionalFormatting sqref="C7">
    <cfRule type="expression" dxfId="10" priority="11">
      <formula>$P$2=0</formula>
    </cfRule>
  </conditionalFormatting>
  <conditionalFormatting sqref="C7">
    <cfRule type="expression" dxfId="9" priority="10">
      <formula>$P$2=0</formula>
    </cfRule>
  </conditionalFormatting>
  <conditionalFormatting sqref="C7">
    <cfRule type="expression" dxfId="8" priority="9">
      <formula>$P$2=0</formula>
    </cfRule>
  </conditionalFormatting>
  <conditionalFormatting sqref="D7:E9 D1:E4 C1:C9">
    <cfRule type="expression" dxfId="7" priority="8">
      <formula>$P$2=0</formula>
    </cfRule>
  </conditionalFormatting>
  <conditionalFormatting sqref="I33">
    <cfRule type="expression" dxfId="6" priority="7">
      <formula>$P$2=0</formula>
    </cfRule>
  </conditionalFormatting>
  <conditionalFormatting sqref="I33">
    <cfRule type="expression" dxfId="5" priority="6">
      <formula>$P$2=0</formula>
    </cfRule>
  </conditionalFormatting>
  <conditionalFormatting sqref="D7:E9 D1:E4 C1:C9">
    <cfRule type="expression" dxfId="4" priority="5">
      <formula>$P$2=0</formula>
    </cfRule>
  </conditionalFormatting>
  <conditionalFormatting sqref="C7">
    <cfRule type="expression" dxfId="3" priority="4">
      <formula>$P$2=0</formula>
    </cfRule>
  </conditionalFormatting>
  <conditionalFormatting sqref="I33">
    <cfRule type="expression" dxfId="2" priority="3">
      <formula>$P$2=0</formula>
    </cfRule>
  </conditionalFormatting>
  <conditionalFormatting sqref="I33">
    <cfRule type="expression" dxfId="1" priority="2">
      <formula>$P$2=0</formula>
    </cfRule>
  </conditionalFormatting>
  <conditionalFormatting sqref="K2:M2">
    <cfRule type="expression" dxfId="0" priority="1">
      <formula>$P$2=0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orientation="landscape" horizontalDpi="4294967293" copies="2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898D71-4D26-4C7E-B246-80EE5C138EBF}"/>
</file>

<file path=customXml/itemProps2.xml><?xml version="1.0" encoding="utf-8"?>
<ds:datastoreItem xmlns:ds="http://schemas.openxmlformats.org/officeDocument/2006/customXml" ds:itemID="{BC4EA696-134E-4410-8F48-08808DD67066}"/>
</file>

<file path=customXml/itemProps3.xml><?xml version="1.0" encoding="utf-8"?>
<ds:datastoreItem xmlns:ds="http://schemas.openxmlformats.org/officeDocument/2006/customXml" ds:itemID="{2064DD07-2D8C-41A6-80F8-AECB54555B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Benjarat Chantaprasert</cp:lastModifiedBy>
  <cp:revision/>
  <dcterms:created xsi:type="dcterms:W3CDTF">1998-02-09T07:46:15Z</dcterms:created>
  <dcterms:modified xsi:type="dcterms:W3CDTF">2024-05-16T12:04:06Z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  <property fmtid="{D5CDD505-2E9C-101B-9397-08002B2CF9AE}" pid="3" name="MediaServiceImageTags">
    <vt:lpwstr/>
  </property>
</Properties>
</file>