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mc:AlternateContent xmlns:mc="http://schemas.openxmlformats.org/markup-compatibility/2006">
    <mc:Choice Requires="x15">
      <x15ac:absPath xmlns:x15ac="http://schemas.microsoft.com/office/spreadsheetml/2010/11/ac" url="E:\แบบฟอร์ม  ไม่มีเลขหน้า กวว(11กพ64)\"/>
    </mc:Choice>
  </mc:AlternateContent>
  <xr:revisionPtr revIDLastSave="0" documentId="11_8527A350DC6D73A6F39C8A758C7C2F5489C30F76" xr6:coauthVersionLast="47" xr6:coauthVersionMax="47" xr10:uidLastSave="{00000000-0000-0000-0000-000000000000}"/>
  <bookViews>
    <workbookView xWindow="345" yWindow="2250" windowWidth="9360" windowHeight="3120" tabRatio="794" firstSheet="1" activeTab="1" xr2:uid="{00000000-000D-0000-FFFF-FFFF00000000}"/>
  </bookViews>
  <sheets>
    <sheet name="กู้คืน_Sheet1" sheetId="1" state="veryHidden" r:id="rId1"/>
    <sheet name="ตารางแรงดึง" sheetId="20" r:id="rId2"/>
    <sheet name="ตารางแรงเฉือน" sheetId="21" r:id="rId3"/>
    <sheet name="ตารางการดัดโค้ง" sheetId="22" r:id="rId4"/>
    <sheet name="ตัวอย่างแรงดึง" sheetId="15" r:id="rId5"/>
    <sheet name="ตัวอย่างแรงเฉือน" sheetId="16" r:id="rId6"/>
    <sheet name="ตัวอย่างการดัดโค้ง" sheetId="17" r:id="rId7"/>
  </sheets>
  <definedNames>
    <definedName name="_xlnm.Print_Area" localSheetId="6">ตัวอย่างการดัดโค้ง!$A$1:$O$33</definedName>
    <definedName name="_xlnm.Print_Area" localSheetId="5">ตัวอย่างแรงเฉือน!$A$1:$O$33</definedName>
    <definedName name="_xlnm.Print_Area" localSheetId="4">ตัวอย่างแรงดึง!$A$1:$O$32</definedName>
    <definedName name="_xlnm.Print_Area" localSheetId="3">ตารางการดัดโค้ง!$A$1:$O$34</definedName>
    <definedName name="_xlnm.Print_Area" localSheetId="2">ตารางแรงเฉือน!$A$1:$O$37</definedName>
    <definedName name="_xlnm.Print_Area" localSheetId="1">ตารางแรงดึง!$A$1:$O$33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6" l="1"/>
  <c r="G19" i="16"/>
  <c r="G20" i="16"/>
  <c r="G17" i="16"/>
  <c r="G19" i="15"/>
  <c r="G22" i="15"/>
  <c r="G23" i="15"/>
  <c r="G18" i="15"/>
  <c r="H19" i="15"/>
  <c r="H22" i="15"/>
  <c r="H23" i="15"/>
  <c r="H18" i="15"/>
  <c r="I17" i="16" l="1"/>
  <c r="P1" i="16" l="1"/>
  <c r="Q12" i="16"/>
  <c r="Q17" i="16"/>
  <c r="A18" i="16"/>
  <c r="Q19" i="16"/>
  <c r="A20" i="16"/>
  <c r="G31" i="16"/>
  <c r="D38" i="16"/>
  <c r="F38" i="16"/>
  <c r="G38" i="16"/>
  <c r="J38" i="16"/>
  <c r="D39" i="16"/>
  <c r="F39" i="16"/>
  <c r="G39" i="16"/>
  <c r="J39" i="16"/>
  <c r="D40" i="16"/>
  <c r="F40" i="16"/>
  <c r="G40" i="16"/>
  <c r="J40" i="16"/>
  <c r="D41" i="16"/>
  <c r="F41" i="16"/>
  <c r="G41" i="16"/>
  <c r="J41" i="16"/>
  <c r="D42" i="16"/>
  <c r="F42" i="16"/>
  <c r="G42" i="16"/>
  <c r="J42" i="16"/>
  <c r="D43" i="16"/>
  <c r="F43" i="16"/>
  <c r="G43" i="16"/>
  <c r="J43" i="16"/>
  <c r="D44" i="16"/>
  <c r="F44" i="16"/>
  <c r="G44" i="16"/>
  <c r="J44" i="16"/>
  <c r="D45" i="16"/>
  <c r="F45" i="16"/>
  <c r="G45" i="16"/>
  <c r="J45" i="16"/>
  <c r="D46" i="16"/>
  <c r="F46" i="16"/>
  <c r="G46" i="16"/>
  <c r="J46" i="16"/>
  <c r="D47" i="16"/>
  <c r="F47" i="16"/>
  <c r="G47" i="16"/>
  <c r="J47" i="16"/>
  <c r="D48" i="16"/>
  <c r="F48" i="16"/>
  <c r="G48" i="16"/>
  <c r="J48" i="16"/>
  <c r="D49" i="16"/>
  <c r="F49" i="16"/>
  <c r="G49" i="16"/>
  <c r="J49" i="16"/>
  <c r="D50" i="16"/>
  <c r="F50" i="16"/>
  <c r="G50" i="16"/>
  <c r="J50" i="16"/>
  <c r="D51" i="16"/>
  <c r="F51" i="16"/>
  <c r="G51" i="16"/>
  <c r="J51" i="16"/>
  <c r="D52" i="16"/>
  <c r="F52" i="16"/>
  <c r="G52" i="16"/>
  <c r="J52" i="16"/>
  <c r="D53" i="16"/>
  <c r="F53" i="16"/>
  <c r="G53" i="16"/>
  <c r="J53" i="16"/>
  <c r="D54" i="16"/>
  <c r="F54" i="16"/>
  <c r="G54" i="16"/>
  <c r="J54" i="16"/>
  <c r="G31" i="17"/>
  <c r="Q20" i="16" l="1"/>
  <c r="Q18" i="16"/>
  <c r="J54" i="17"/>
  <c r="G54" i="17"/>
  <c r="F54" i="17"/>
  <c r="D54" i="17"/>
  <c r="J53" i="17"/>
  <c r="G53" i="17"/>
  <c r="F53" i="17"/>
  <c r="D53" i="17"/>
  <c r="J52" i="17"/>
  <c r="G52" i="17"/>
  <c r="F52" i="17"/>
  <c r="D52" i="17"/>
  <c r="J51" i="17"/>
  <c r="G51" i="17"/>
  <c r="F51" i="17"/>
  <c r="D51" i="17"/>
  <c r="J50" i="17"/>
  <c r="G50" i="17"/>
  <c r="F50" i="17"/>
  <c r="D50" i="17"/>
  <c r="J49" i="17"/>
  <c r="G49" i="17"/>
  <c r="F49" i="17"/>
  <c r="D49" i="17"/>
  <c r="J48" i="17"/>
  <c r="G48" i="17"/>
  <c r="F48" i="17"/>
  <c r="D48" i="17"/>
  <c r="J47" i="17"/>
  <c r="G47" i="17"/>
  <c r="F47" i="17"/>
  <c r="D47" i="17"/>
  <c r="J46" i="17"/>
  <c r="G46" i="17"/>
  <c r="F46" i="17"/>
  <c r="D46" i="17"/>
  <c r="J45" i="17"/>
  <c r="G45" i="17"/>
  <c r="F45" i="17"/>
  <c r="D45" i="17"/>
  <c r="J44" i="17"/>
  <c r="G44" i="17"/>
  <c r="F44" i="17"/>
  <c r="D44" i="17"/>
  <c r="J43" i="17"/>
  <c r="G43" i="17"/>
  <c r="F43" i="17"/>
  <c r="D43" i="17"/>
  <c r="J42" i="17"/>
  <c r="G42" i="17"/>
  <c r="F42" i="17"/>
  <c r="D42" i="17"/>
  <c r="J41" i="17"/>
  <c r="G41" i="17"/>
  <c r="F41" i="17"/>
  <c r="D41" i="17"/>
  <c r="J40" i="17"/>
  <c r="G40" i="17"/>
  <c r="F40" i="17"/>
  <c r="D40" i="17"/>
  <c r="J39" i="17"/>
  <c r="G39" i="17"/>
  <c r="F39" i="17"/>
  <c r="D39" i="17"/>
  <c r="J38" i="17"/>
  <c r="G38" i="17"/>
  <c r="F38" i="17"/>
  <c r="D38" i="17"/>
  <c r="Q12" i="17"/>
  <c r="P1" i="17"/>
  <c r="J53" i="15"/>
  <c r="G53" i="15"/>
  <c r="F53" i="15"/>
  <c r="D53" i="15"/>
  <c r="J52" i="15"/>
  <c r="G52" i="15"/>
  <c r="F52" i="15"/>
  <c r="D52" i="15"/>
  <c r="J51" i="15"/>
  <c r="G51" i="15"/>
  <c r="F51" i="15"/>
  <c r="D51" i="15"/>
  <c r="J50" i="15"/>
  <c r="G50" i="15"/>
  <c r="F50" i="15"/>
  <c r="D50" i="15"/>
  <c r="J49" i="15"/>
  <c r="G49" i="15"/>
  <c r="F49" i="15"/>
  <c r="D49" i="15"/>
  <c r="J48" i="15"/>
  <c r="G48" i="15"/>
  <c r="F48" i="15"/>
  <c r="D48" i="15"/>
  <c r="J47" i="15"/>
  <c r="G47" i="15"/>
  <c r="F47" i="15"/>
  <c r="D47" i="15"/>
  <c r="J46" i="15"/>
  <c r="G46" i="15"/>
  <c r="F46" i="15"/>
  <c r="D46" i="15"/>
  <c r="J45" i="15"/>
  <c r="G45" i="15"/>
  <c r="F45" i="15"/>
  <c r="D45" i="15"/>
  <c r="J44" i="15"/>
  <c r="G44" i="15"/>
  <c r="F44" i="15"/>
  <c r="D44" i="15"/>
  <c r="J43" i="15"/>
  <c r="G43" i="15"/>
  <c r="F43" i="15"/>
  <c r="D43" i="15"/>
  <c r="J42" i="15"/>
  <c r="G42" i="15"/>
  <c r="F42" i="15"/>
  <c r="D42" i="15"/>
  <c r="J41" i="15"/>
  <c r="G41" i="15"/>
  <c r="F41" i="15"/>
  <c r="D41" i="15"/>
  <c r="J40" i="15"/>
  <c r="G40" i="15"/>
  <c r="F40" i="15"/>
  <c r="D40" i="15"/>
  <c r="J39" i="15"/>
  <c r="G39" i="15"/>
  <c r="F39" i="15"/>
  <c r="D39" i="15"/>
  <c r="J38" i="15"/>
  <c r="G38" i="15"/>
  <c r="F38" i="15"/>
  <c r="D38" i="15"/>
  <c r="J37" i="15"/>
  <c r="G37" i="15"/>
  <c r="F37" i="15"/>
  <c r="D37" i="15"/>
  <c r="G30" i="15"/>
  <c r="A19" i="15"/>
  <c r="F19" i="15" s="1"/>
  <c r="S18" i="15"/>
  <c r="F18" i="15"/>
  <c r="Q12" i="15"/>
  <c r="P1" i="15"/>
  <c r="F18" i="17" l="1"/>
  <c r="D18" i="15"/>
  <c r="D19" i="15"/>
  <c r="E19" i="15" s="1"/>
  <c r="J19" i="15" s="1"/>
  <c r="S19" i="15"/>
  <c r="S22" i="15" s="1"/>
  <c r="S23" i="15" s="1"/>
  <c r="D18" i="17" l="1"/>
  <c r="E18" i="15"/>
  <c r="I19" i="15"/>
  <c r="F22" i="15"/>
  <c r="F23" i="15"/>
  <c r="D23" i="15" s="1"/>
  <c r="E23" i="15" s="1"/>
  <c r="J23" i="15" s="1"/>
  <c r="E18" i="17" l="1"/>
  <c r="F25" i="17"/>
  <c r="D22" i="15"/>
  <c r="I18" i="15"/>
  <c r="J18" i="15"/>
  <c r="I23" i="15"/>
  <c r="D25" i="17" l="1"/>
  <c r="E22" i="15"/>
  <c r="E25" i="17" l="1"/>
  <c r="I22" i="15"/>
  <c r="J22" i="15"/>
</calcChain>
</file>

<file path=xl/sharedStrings.xml><?xml version="1.0" encoding="utf-8"?>
<sst xmlns="http://schemas.openxmlformats.org/spreadsheetml/2006/main" count="384" uniqueCount="105">
  <si>
    <t xml:space="preserve"> โครงการ   </t>
  </si>
  <si>
    <t xml:space="preserve"> กองวิเคราะห์วิจัยและทดสอบวัสดุ</t>
  </si>
  <si>
    <t>บฟ.มยผ. 1103.2</t>
  </si>
  <si>
    <t xml:space="preserve"> สัญญาจ้างเลขที่</t>
  </si>
  <si>
    <t xml:space="preserve"> กรมโยธาธิการและผังเมือง</t>
  </si>
  <si>
    <t xml:space="preserve"> ทะเบียนทดสอบเลขที่  </t>
  </si>
  <si>
    <t>แผ่นที่</t>
  </si>
  <si>
    <t>1/3</t>
  </si>
  <si>
    <t xml:space="preserve"> สถานที่</t>
  </si>
  <si>
    <t>ผลการทดสอบแรงดึง
ตะแกรงเหล็กกล้าข้ออ้อยเชื่อมติดเสริมคอนกรีต
ชนิดทำจากลวดเหล็กกล้าข้ออ้อยดึงเย็นเสริมคอนกรีต
(Wire Mesh CDD)</t>
  </si>
  <si>
    <t xml:space="preserve"> เจ้าหน้าที่ทดสอบ</t>
  </si>
  <si>
    <t xml:space="preserve"> ชนิดตัวอย่าง</t>
  </si>
  <si>
    <t xml:space="preserve"> ส่วนของโครงสร้าง</t>
  </si>
  <si>
    <t xml:space="preserve"> เจ้าหน้าที่วิเคราะห์ผล</t>
  </si>
  <si>
    <t xml:space="preserve"> ผู้ขอรับบริการ</t>
  </si>
  <si>
    <t xml:space="preserve"> เจ้าหน้าที่ตรวจสอบ</t>
  </si>
  <si>
    <t xml:space="preserve"> วันที่ทดสอบ</t>
  </si>
  <si>
    <t>ลำดับที่</t>
  </si>
  <si>
    <t>เส้นผ่านศูนย์
กลางระบุ
(มม.)</t>
  </si>
  <si>
    <t>เส้นผ่านศูนย์
กลางจริง
(มม.)</t>
  </si>
  <si>
    <r>
      <t>พื้นที่หน้าตัด
(ซม.</t>
    </r>
    <r>
      <rPr>
        <b/>
        <vertAlign val="superscript"/>
        <sz val="14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</si>
  <si>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t>น้ำหนัก
(กก./ม.)</t>
  </si>
  <si>
    <t>แรงดึงพิสูจน์
ที่ 0.5 %
(กิโลนิวตัน)</t>
  </si>
  <si>
    <t>แรงดึง
(กิโลนิวตัน)</t>
  </si>
  <si>
    <r>
      <t>หน่วยแรงพิสูจน์
  ที่ 0.5 %
(กก./ซม.</t>
    </r>
    <r>
      <rPr>
        <b/>
        <vertAlign val="superscript"/>
        <sz val="14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</si>
  <si>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r>
      <t>ความต้าน
แรงดึง
(กก./ซม.</t>
    </r>
    <r>
      <rPr>
        <b/>
        <vertAlign val="superscript"/>
        <sz val="14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</si>
  <si>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t>เครื่องหมาย
การค้า</t>
  </si>
  <si>
    <t>หมายเหตุ</t>
  </si>
  <si>
    <t xml:space="preserve"> หมายเหตุ</t>
  </si>
  <si>
    <t xml:space="preserve"> สรุปผลการทดสอบ</t>
  </si>
  <si>
    <t xml:space="preserve">ผู้นำส่งวัสดุ </t>
  </si>
  <si>
    <t xml:space="preserve"> ทะเบียนทดสอบเลขที่   </t>
  </si>
  <si>
    <t>2/3</t>
  </si>
  <si>
    <t>ผลการทดสอบแรงเฉือนของจุดเชื่อม
ตะแกรงเหล็กกล้าข้ออ้อยเชื่อมติดเสริมคอนกรีต
ชนิดทำจากลวดเหล็กกล้าข้ออ้อยดึงเย็นเสริมคอนกรีต
(Wire Mesh CDD)</t>
  </si>
  <si>
    <t>ลวดยืน</t>
  </si>
  <si>
    <t>ลวดขวาง</t>
  </si>
  <si>
    <t>แรงเฉือนของจุดเชื่อม</t>
  </si>
  <si>
    <t>แรงเฉือนของจุดเชื่อมเฉลี่ย</t>
  </si>
  <si>
    <t>(ยึดทดสอบตามแนวตั้ง)</t>
  </si>
  <si>
    <t>(วางทดสอบตามแนวนอน)</t>
  </si>
  <si>
    <t>(กิโลนิวตัน)</t>
  </si>
  <si>
    <t>3/3</t>
  </si>
  <si>
    <t>ผลการทดสอบการดัดโค้งเย็น
ตะแกรงเหล็กกล้าข้ออ้อยเชื่อมติดเสริมคอนกรีต
ชนิดทำจากลวดเหล็กกล้าข้ออ้อยดึงเย็นเสริมคอนกรีต
(Wire Mesh CDD)</t>
  </si>
  <si>
    <t>การดัดโค้งเย็น 90 องศา</t>
  </si>
  <si>
    <t>ผลการทดสอบ</t>
  </si>
  <si>
    <t>ภาพถ่าย</t>
  </si>
  <si>
    <t xml:space="preserve">ก่อสร้างระบบป้องกันน้ำท่วมพื้นที่ชุมชนบรรพตพิสัย ระยะที่ 2 </t>
  </si>
  <si>
    <t>อำเภอบรรพตพิสัย จังหวัดนครสวรรค์</t>
  </si>
  <si>
    <r>
      <t xml:space="preserve"> ทะเบียนทดสอบเลขที่   </t>
    </r>
    <r>
      <rPr>
        <sz val="14"/>
        <color theme="1"/>
        <rFont val="TH SarabunPSK"/>
        <family val="2"/>
      </rPr>
      <t>กวท1-64-0561</t>
    </r>
  </si>
  <si>
    <t>281/2558 ลงวันที่ 26 พฤษภาคม 2558 สัญญาแก้ไขเพิ่มเติม ลงวันที่</t>
  </si>
  <si>
    <t xml:space="preserve"> 10 พฤษภาคม 2559 สัญญาแก้ไขเพิ่มเติม (ฉบับที่ 2) ลงวันที่ 25 พฤษภาคม 2560 สัญญาแก้ไข</t>
  </si>
  <si>
    <t>นายวันชัย  สวาฤทธิ์</t>
  </si>
  <si>
    <t xml:space="preserve"> เพิ่มเติม (ฉบับที่ 3) ลงวันที่ 18 พฤศจิกายน 2562 สัญญาแก้ไขเพิ่มเติม (ฉบับที่ 4) ลงวันที่</t>
  </si>
  <si>
    <t xml:space="preserve"> 25 มิถุนายน 2563 และสัญญาแก้ไขเพิ่มเติม (ฉบับที่ 5) ลงวันที่ 16 กันยายน 2563</t>
  </si>
  <si>
    <t>นายไกรสิทธิ์  โลมรัตน์</t>
  </si>
  <si>
    <t>ตะแกรงเหล็กกล้าข้ออ้อยเชื่อมติดเสริมคอนกรีตแบบลวดเดี่ยว</t>
  </si>
  <si>
    <t>ชนิดทำจากลวดเหล็กกล้าข้ออ้อยดึงเย็นเสริมคอนกรีต (CDD)</t>
  </si>
  <si>
    <t xml:space="preserve">Wire Mesh ขนาด 4.0 มม. x 4.0 มม. </t>
  </si>
  <si>
    <t>นายไกรสิทธิ์ โลมรัตน์</t>
  </si>
  <si>
    <t>บริษัท ทิพากร จำกัด</t>
  </si>
  <si>
    <r>
      <t>พื้นที่หน้าตัด
(ซม.</t>
    </r>
    <r>
      <rPr>
        <b/>
        <vertAlign val="superscript"/>
        <sz val="14"/>
        <color theme="1"/>
        <rFont val="TH SarabunPSK"/>
        <family val="2"/>
      </rPr>
      <t>2</t>
    </r>
    <r>
      <rPr>
        <b/>
        <sz val="14"/>
        <color theme="1"/>
        <rFont val="TH SarabunPSK"/>
        <family val="2"/>
      </rPr>
      <t>)</t>
    </r>
  </si>
  <si>
    <r>
      <t>หน่วยแรงพิสูจน์
  ที่ 0.5 %
(กก./ซม.</t>
    </r>
    <r>
      <rPr>
        <b/>
        <vertAlign val="superscript"/>
        <sz val="14"/>
        <color theme="1"/>
        <rFont val="TH SarabunPSK"/>
        <family val="2"/>
      </rPr>
      <t>2</t>
    </r>
    <r>
      <rPr>
        <b/>
        <sz val="14"/>
        <color theme="1"/>
        <rFont val="TH SarabunPSK"/>
        <family val="2"/>
      </rPr>
      <t>)</t>
    </r>
  </si>
  <si>
    <r>
      <t>ความต้าน
แรงดึง
(กก./ซม.</t>
    </r>
    <r>
      <rPr>
        <b/>
        <vertAlign val="superscript"/>
        <sz val="14"/>
        <color theme="1"/>
        <rFont val="TH SarabunPSK"/>
        <family val="2"/>
      </rPr>
      <t>2</t>
    </r>
    <r>
      <rPr>
        <b/>
        <sz val="14"/>
        <color theme="1"/>
        <rFont val="TH SarabunPSK"/>
        <family val="2"/>
      </rPr>
      <t>)</t>
    </r>
  </si>
  <si>
    <t>w</t>
  </si>
  <si>
    <t>l0</t>
  </si>
  <si>
    <t>Ø</t>
  </si>
  <si>
    <t>Fm/kn</t>
  </si>
  <si>
    <t>Fp0.5/kn</t>
  </si>
  <si>
    <r>
      <t xml:space="preserve">ลวดยืน </t>
    </r>
    <r>
      <rPr>
        <sz val="14"/>
        <rFont val="TH SarabunPSK"/>
        <family val="2"/>
      </rPr>
      <t/>
    </r>
  </si>
  <si>
    <t>CDD   Ø 4.0</t>
  </si>
  <si>
    <t>BMI</t>
  </si>
  <si>
    <t xml:space="preserve">     ผู้ผลิต บริษัท บิลเลี่ยน เมส อินดัสตรี้ จำกัด</t>
  </si>
  <si>
    <t xml:space="preserve">ทดสอบตามใบนำส่งตัวอย่างวัสดุของ </t>
  </si>
  <si>
    <t xml:space="preserve">  นายเกียรติภูมิ  แสงเงิน</t>
  </si>
  <si>
    <t>± 0.1 kg</t>
  </si>
  <si>
    <t>ขนาด</t>
  </si>
  <si>
    <t>ที่ยอมให้</t>
  </si>
  <si>
    <t>Ø min</t>
  </si>
  <si>
    <t>Ø max</t>
  </si>
  <si>
    <t>max</t>
  </si>
  <si>
    <t>CDR</t>
  </si>
  <si>
    <t>Ø 2.0</t>
  </si>
  <si>
    <t>Ø 2.3</t>
  </si>
  <si>
    <t>Ø 2.6</t>
  </si>
  <si>
    <t>Ø 3.0</t>
  </si>
  <si>
    <t>Ø 3.3</t>
  </si>
  <si>
    <t>Ø 3.6</t>
  </si>
  <si>
    <t>Ø 4.0</t>
  </si>
  <si>
    <t>Ø 4.3</t>
  </si>
  <si>
    <t>Ø 4.6</t>
  </si>
  <si>
    <t>Ø 5.0</t>
  </si>
  <si>
    <t>Ø 5.3</t>
  </si>
  <si>
    <t>Ø 5.6</t>
  </si>
  <si>
    <t>Ø 6.0</t>
  </si>
  <si>
    <t>Ø 6.5</t>
  </si>
  <si>
    <t>Ø 7.0</t>
  </si>
  <si>
    <t>Ø 7.5</t>
  </si>
  <si>
    <t>Ø 8.0</t>
  </si>
  <si>
    <t xml:space="preserve"> 10 พฤษภาคม 2559 สัญญาแก้ไขเพิ่มเติม (ฉบับที่ 2) ลงวันที่ 25 พฤษภาคม 2560 สัญญา</t>
  </si>
  <si>
    <t xml:space="preserve"> แก้ไขเพิ่มเติม (ฉบับที่ 3) ลงวันที่ 18 พฤศจิกายน 2562 สัญญาแก้ไขเพิ่มเติม (ฉบับที่ 4)</t>
  </si>
  <si>
    <t xml:space="preserve">  ลงวันที่ 25 มิถุนายน 2563 และสัญญาแก้ไขเพิ่มเติม (ฉบับที่ 5) ลงวันที่ 16 กันยายน 2563</t>
  </si>
  <si>
    <t xml:space="preserve">    ผู้ผลิต บริษัท บิลเลี่ยน เมส อินดัสตรี้ จำกัด</t>
  </si>
  <si>
    <r>
      <t xml:space="preserve"> ทะเบียนทดสอบเลขที่  </t>
    </r>
    <r>
      <rPr>
        <sz val="14"/>
        <color theme="1"/>
        <rFont val="TH SarabunPSK"/>
        <family val="2"/>
      </rPr>
      <t>กวท1-64-0561</t>
    </r>
  </si>
  <si>
    <t>ชิ้นทดสอบ ไม่มีรอยร้าวหรือปริ
ตรงส่วนโค้งด้านนอกของชิ้นทดสอบ</t>
  </si>
  <si>
    <t xml:space="preserve">   ผู้ผลิต บริษัท บิลเลี่ยน เมส อินดัสตรี้ จำกัด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</si>
</sst>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00"/>
    <numFmt numFmtId="166" formatCode="0.0"/>
    <numFmt numFmtId="167" formatCode="[$-107041E]d\ mmmm\ yyyy;@"/>
    <numFmt numFmtId="168" formatCode="_-* #,##0_-;\-* #,##0_-;_-* &quot;-&quot;??_-;_-@_-"/>
    <numFmt numFmtId="169" formatCode="0.0000"/>
    <numFmt numFmtId="170" formatCode="0.0%"/>
  </numFmts>
  <fonts count="36">
    <font>
      <sz val="14"/>
      <name val="CordiaUPC"/>
    </font>
    <font>
      <b/>
      <sz val="20"/>
      <name val="TH SarabunPSK"/>
      <family val="2"/>
    </font>
    <font>
      <b/>
      <sz val="25"/>
      <name val="TH SarabunPSK"/>
      <family val="2"/>
    </font>
    <font>
      <b/>
      <sz val="16"/>
      <name val="TH SarabunPSK"/>
      <family val="2"/>
    </font>
    <font>
      <b/>
      <sz val="18"/>
      <name val="TH SarabunPSK"/>
      <family val="2"/>
    </font>
    <font>
      <b/>
      <sz val="14"/>
      <name val="TH SarabunPSK"/>
      <family val="2"/>
    </font>
    <font>
      <b/>
      <vertAlign val="superscript"/>
      <sz val="14"/>
      <name val="TH SarabunPSK"/>
      <family val="2"/>
    </font>
    <font>
      <b/>
      <sz val="15"/>
      <name val="TH SarabunPSK"/>
      <family val="2"/>
    </font>
    <font>
      <b/>
      <sz val="13"/>
      <name val="TH SarabunPSK"/>
      <family val="2"/>
    </font>
    <font>
      <sz val="14"/>
      <name val="TH SarabunPSK"/>
      <family val="2"/>
    </font>
    <font>
      <sz val="14"/>
      <name val="CordiaUPC"/>
      <family val="2"/>
      <charset val="222"/>
    </font>
    <font>
      <sz val="14"/>
      <name val="CordiaUPC"/>
      <family val="2"/>
      <charset val="222"/>
    </font>
    <font>
      <sz val="13"/>
      <name val="TH SarabunPSK"/>
      <family val="2"/>
    </font>
    <font>
      <sz val="14"/>
      <name val="CordiaUPC"/>
      <family val="2"/>
    </font>
    <font>
      <b/>
      <sz val="12"/>
      <name val="TH SarabunPSK"/>
      <family val="2"/>
    </font>
    <font>
      <sz val="10"/>
      <name val="TH SarabunPSK"/>
      <family val="2"/>
    </font>
    <font>
      <sz val="11"/>
      <name val="TH SarabunPSK"/>
      <family val="2"/>
    </font>
    <font>
      <sz val="12"/>
      <name val="TH SarabunPSK"/>
      <family val="2"/>
    </font>
    <font>
      <b/>
      <sz val="14"/>
      <color rgb="FF0000FF"/>
      <name val="TH SarabunPSK"/>
      <family val="2"/>
    </font>
    <font>
      <sz val="13"/>
      <color rgb="FF0000FF"/>
      <name val="TH SarabunPSK"/>
      <family val="2"/>
    </font>
    <font>
      <b/>
      <sz val="14"/>
      <color theme="1"/>
      <name val="TH SarabunPSK"/>
      <family val="2"/>
    </font>
    <font>
      <sz val="14"/>
      <color theme="1"/>
      <name val="TH SarabunPSK"/>
      <family val="2"/>
    </font>
    <font>
      <b/>
      <sz val="20"/>
      <color theme="1"/>
      <name val="TH SarabunPSK"/>
      <family val="2"/>
    </font>
    <font>
      <b/>
      <sz val="18"/>
      <color theme="1"/>
      <name val="TH SarabunPSK"/>
      <family val="2"/>
    </font>
    <font>
      <b/>
      <sz val="15"/>
      <color theme="1"/>
      <name val="TH SarabunPSK"/>
      <family val="2"/>
    </font>
    <font>
      <sz val="14"/>
      <color theme="1"/>
      <name val="CordiaUPC"/>
      <family val="2"/>
    </font>
    <font>
      <b/>
      <sz val="25"/>
      <color theme="1"/>
      <name val="TH SarabunPSK"/>
      <family val="2"/>
    </font>
    <font>
      <b/>
      <sz val="16"/>
      <color theme="1"/>
      <name val="TH SarabunPSK"/>
      <family val="2"/>
    </font>
    <font>
      <sz val="14"/>
      <color theme="1"/>
      <name val="AngsanaUPC"/>
      <family val="1"/>
    </font>
    <font>
      <b/>
      <vertAlign val="superscript"/>
      <sz val="14"/>
      <color theme="1"/>
      <name val="TH SarabunPSK"/>
      <family val="2"/>
    </font>
    <font>
      <sz val="13"/>
      <color theme="1"/>
      <name val="TH SarabunPSK"/>
      <family val="2"/>
    </font>
    <font>
      <b/>
      <sz val="13"/>
      <color theme="1"/>
      <name val="TH SarabunPSK"/>
      <family val="2"/>
    </font>
    <font>
      <sz val="11"/>
      <color theme="1"/>
      <name val="TH SarabunPSK"/>
      <family val="2"/>
    </font>
    <font>
      <sz val="10"/>
      <color theme="1"/>
      <name val="TH SarabunPSK"/>
      <family val="2"/>
    </font>
    <font>
      <b/>
      <sz val="12"/>
      <color theme="1"/>
      <name val="TH SarabunPSK"/>
      <family val="2"/>
    </font>
    <font>
      <sz val="12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ouble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ouble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</borders>
  <cellStyleXfs count="4">
    <xf numFmtId="0" fontId="0" fillId="0" borderId="0"/>
    <xf numFmtId="0" fontId="10" fillId="0" borderId="0"/>
    <xf numFmtId="164" fontId="11" fillId="0" borderId="0" applyFont="0" applyFill="0" applyBorder="0" applyAlignment="0" applyProtection="0"/>
    <xf numFmtId="164" fontId="10" fillId="0" borderId="0" applyFont="0" applyFill="0" applyBorder="0" applyAlignment="0" applyProtection="0"/>
  </cellStyleXfs>
  <cellXfs count="488">
    <xf numFmtId="0" fontId="0" fillId="0" borderId="0" xfId="0"/>
    <xf numFmtId="0" fontId="5" fillId="0" borderId="7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168" fontId="9" fillId="0" borderId="0" xfId="2" applyNumberFormat="1" applyFont="1" applyBorder="1" applyAlignment="1">
      <alignment horizontal="center" vertical="center"/>
    </xf>
    <xf numFmtId="0" fontId="5" fillId="0" borderId="4" xfId="1" applyFont="1" applyBorder="1" applyAlignment="1">
      <alignment vertical="center"/>
    </xf>
    <xf numFmtId="0" fontId="1" fillId="0" borderId="1" xfId="1" applyFont="1" applyBorder="1" applyAlignment="1">
      <alignment horizontal="centerContinuous" vertical="center"/>
    </xf>
    <xf numFmtId="0" fontId="5" fillId="0" borderId="0" xfId="1" applyFont="1" applyAlignment="1">
      <alignment vertical="center"/>
    </xf>
    <xf numFmtId="0" fontId="13" fillId="0" borderId="24" xfId="1" applyFont="1" applyBorder="1" applyAlignment="1">
      <alignment vertical="center"/>
    </xf>
    <xf numFmtId="0" fontId="2" fillId="0" borderId="2" xfId="1" applyFont="1" applyBorder="1" applyAlignment="1">
      <alignment horizontal="centerContinuous" vertical="center"/>
    </xf>
    <xf numFmtId="0" fontId="13" fillId="0" borderId="0" xfId="1" applyFont="1" applyAlignment="1">
      <alignment vertical="center"/>
    </xf>
    <xf numFmtId="0" fontId="5" fillId="0" borderId="8" xfId="1" applyFont="1" applyBorder="1" applyAlignment="1">
      <alignment vertical="center"/>
    </xf>
    <xf numFmtId="2" fontId="8" fillId="0" borderId="6" xfId="1" applyNumberFormat="1" applyFont="1" applyBorder="1" applyAlignment="1">
      <alignment horizontal="center" vertical="center"/>
    </xf>
    <xf numFmtId="165" fontId="8" fillId="0" borderId="6" xfId="1" applyNumberFormat="1" applyFont="1" applyBorder="1" applyAlignment="1">
      <alignment horizontal="center" vertical="center"/>
    </xf>
    <xf numFmtId="166" fontId="8" fillId="0" borderId="0" xfId="1" applyNumberFormat="1" applyFont="1" applyAlignment="1">
      <alignment horizontal="center" vertical="center"/>
    </xf>
    <xf numFmtId="2" fontId="5" fillId="0" borderId="0" xfId="1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5" fillId="0" borderId="7" xfId="1" applyFont="1" applyBorder="1" applyAlignment="1">
      <alignment vertical="center"/>
    </xf>
    <xf numFmtId="166" fontId="5" fillId="0" borderId="0" xfId="1" applyNumberFormat="1" applyFont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165" fontId="8" fillId="0" borderId="0" xfId="1" applyNumberFormat="1" applyFont="1" applyAlignment="1">
      <alignment horizontal="center" vertical="center"/>
    </xf>
    <xf numFmtId="1" fontId="8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49" fontId="5" fillId="0" borderId="0" xfId="1" applyNumberFormat="1" applyFont="1" applyAlignment="1">
      <alignment vertical="center"/>
    </xf>
    <xf numFmtId="0" fontId="15" fillId="0" borderId="0" xfId="0" applyFont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2" fontId="12" fillId="0" borderId="0" xfId="1" applyNumberFormat="1" applyFont="1" applyAlignment="1">
      <alignment horizontal="center" vertical="center"/>
    </xf>
    <xf numFmtId="2" fontId="9" fillId="0" borderId="0" xfId="1" applyNumberFormat="1" applyFont="1" applyAlignment="1">
      <alignment horizontal="center" vertical="center"/>
    </xf>
    <xf numFmtId="1" fontId="9" fillId="0" borderId="0" xfId="1" applyNumberFormat="1" applyFont="1" applyAlignment="1">
      <alignment horizontal="center" vertical="center"/>
    </xf>
    <xf numFmtId="166" fontId="12" fillId="0" borderId="0" xfId="1" applyNumberFormat="1" applyFont="1" applyAlignment="1">
      <alignment horizontal="center" vertical="center"/>
    </xf>
    <xf numFmtId="0" fontId="8" fillId="0" borderId="0" xfId="1" applyFont="1" applyAlignment="1">
      <alignment vertical="center"/>
    </xf>
    <xf numFmtId="0" fontId="8" fillId="0" borderId="16" xfId="1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8" fillId="0" borderId="20" xfId="1" applyFont="1" applyBorder="1" applyAlignment="1">
      <alignment vertical="center"/>
    </xf>
    <xf numFmtId="2" fontId="8" fillId="0" borderId="0" xfId="1" applyNumberFormat="1" applyFont="1" applyAlignment="1">
      <alignment vertical="center"/>
    </xf>
    <xf numFmtId="0" fontId="5" fillId="0" borderId="4" xfId="1" applyFont="1" applyBorder="1" applyAlignment="1">
      <alignment horizontal="centerContinuous" vertical="center"/>
    </xf>
    <xf numFmtId="0" fontId="5" fillId="0" borderId="3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49" fontId="9" fillId="0" borderId="19" xfId="1" applyNumberFormat="1" applyFont="1" applyBorder="1" applyAlignment="1">
      <alignment horizontal="center" vertical="center"/>
    </xf>
    <xf numFmtId="169" fontId="12" fillId="0" borderId="6" xfId="1" applyNumberFormat="1" applyFont="1" applyBorder="1" applyAlignment="1">
      <alignment horizontal="center" vertical="center"/>
    </xf>
    <xf numFmtId="165" fontId="12" fillId="0" borderId="6" xfId="1" applyNumberFormat="1" applyFont="1" applyBorder="1" applyAlignment="1">
      <alignment horizontal="center" vertical="center"/>
    </xf>
    <xf numFmtId="165" fontId="12" fillId="0" borderId="25" xfId="1" applyNumberFormat="1" applyFont="1" applyBorder="1" applyAlignment="1">
      <alignment horizontal="center" vertical="center"/>
    </xf>
    <xf numFmtId="1" fontId="12" fillId="0" borderId="5" xfId="1" applyNumberFormat="1" applyFont="1" applyBorder="1" applyAlignment="1">
      <alignment horizontal="center" vertical="center"/>
    </xf>
    <xf numFmtId="0" fontId="15" fillId="0" borderId="0" xfId="1" applyFont="1" applyAlignment="1">
      <alignment horizontal="left" vertical="center"/>
    </xf>
    <xf numFmtId="0" fontId="12" fillId="0" borderId="16" xfId="1" applyFont="1" applyBorder="1" applyAlignment="1">
      <alignment horizontal="center" vertical="center"/>
    </xf>
    <xf numFmtId="49" fontId="12" fillId="0" borderId="17" xfId="1" applyNumberFormat="1" applyFont="1" applyBorder="1" applyAlignment="1">
      <alignment horizontal="center" vertical="center"/>
    </xf>
    <xf numFmtId="49" fontId="12" fillId="0" borderId="2" xfId="1" applyNumberFormat="1" applyFont="1" applyBorder="1" applyAlignment="1">
      <alignment horizontal="center" vertical="center"/>
    </xf>
    <xf numFmtId="49" fontId="12" fillId="0" borderId="29" xfId="1" applyNumberFormat="1" applyFont="1" applyBorder="1" applyAlignment="1">
      <alignment horizontal="center" vertical="center"/>
    </xf>
    <xf numFmtId="2" fontId="12" fillId="0" borderId="2" xfId="1" applyNumberFormat="1" applyFont="1" applyBorder="1" applyAlignment="1">
      <alignment horizontal="center" vertical="center"/>
    </xf>
    <xf numFmtId="169" fontId="12" fillId="0" borderId="2" xfId="1" applyNumberFormat="1" applyFont="1" applyBorder="1" applyAlignment="1">
      <alignment horizontal="center" vertical="center"/>
    </xf>
    <xf numFmtId="165" fontId="12" fillId="0" borderId="2" xfId="1" applyNumberFormat="1" applyFont="1" applyBorder="1" applyAlignment="1">
      <alignment horizontal="center" vertical="center"/>
    </xf>
    <xf numFmtId="166" fontId="12" fillId="0" borderId="2" xfId="1" applyNumberFormat="1" applyFont="1" applyBorder="1" applyAlignment="1">
      <alignment horizontal="center" vertical="center"/>
    </xf>
    <xf numFmtId="1" fontId="12" fillId="0" borderId="2" xfId="1" applyNumberFormat="1" applyFont="1" applyBorder="1" applyAlignment="1">
      <alignment horizontal="center" vertical="center"/>
    </xf>
    <xf numFmtId="0" fontId="12" fillId="0" borderId="18" xfId="1" applyFont="1" applyBorder="1" applyAlignment="1">
      <alignment horizontal="center" vertical="center"/>
    </xf>
    <xf numFmtId="166" fontId="12" fillId="0" borderId="18" xfId="1" applyNumberFormat="1" applyFont="1" applyBorder="1" applyAlignment="1">
      <alignment horizontal="center" vertical="center"/>
    </xf>
    <xf numFmtId="0" fontId="12" fillId="0" borderId="19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right" vertical="center"/>
    </xf>
    <xf numFmtId="2" fontId="14" fillId="0" borderId="6" xfId="1" applyNumberFormat="1" applyFont="1" applyBorder="1" applyAlignment="1">
      <alignment vertical="center" wrapText="1"/>
    </xf>
    <xf numFmtId="2" fontId="14" fillId="0" borderId="0" xfId="1" applyNumberFormat="1" applyFont="1" applyAlignment="1">
      <alignment vertical="center" wrapText="1"/>
    </xf>
    <xf numFmtId="2" fontId="14" fillId="0" borderId="16" xfId="1" applyNumberFormat="1" applyFont="1" applyBorder="1" applyAlignment="1">
      <alignment vertical="center" wrapText="1"/>
    </xf>
    <xf numFmtId="0" fontId="16" fillId="0" borderId="6" xfId="0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169" fontId="5" fillId="0" borderId="0" xfId="1" applyNumberFormat="1" applyFont="1" applyAlignment="1">
      <alignment horizontal="center" vertical="center"/>
    </xf>
    <xf numFmtId="166" fontId="12" fillId="0" borderId="29" xfId="1" applyNumberFormat="1" applyFont="1" applyBorder="1" applyAlignment="1">
      <alignment horizontal="center" vertical="center"/>
    </xf>
    <xf numFmtId="1" fontId="12" fillId="0" borderId="29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vertical="center" wrapText="1"/>
    </xf>
    <xf numFmtId="0" fontId="8" fillId="0" borderId="29" xfId="1" applyFont="1" applyBorder="1" applyAlignment="1">
      <alignment vertical="center" wrapText="1"/>
    </xf>
    <xf numFmtId="0" fontId="5" fillId="0" borderId="11" xfId="1" applyFont="1" applyBorder="1" applyAlignment="1">
      <alignment vertical="center"/>
    </xf>
    <xf numFmtId="0" fontId="5" fillId="0" borderId="31" xfId="1" applyFont="1" applyBorder="1" applyAlignment="1">
      <alignment vertical="center"/>
    </xf>
    <xf numFmtId="0" fontId="5" fillId="0" borderId="32" xfId="1" applyFont="1" applyBorder="1" applyAlignment="1">
      <alignment vertical="center"/>
    </xf>
    <xf numFmtId="0" fontId="5" fillId="0" borderId="10" xfId="1" applyFont="1" applyBorder="1" applyAlignment="1">
      <alignment horizontal="center" vertical="center"/>
    </xf>
    <xf numFmtId="49" fontId="12" fillId="0" borderId="18" xfId="1" applyNumberFormat="1" applyFont="1" applyBorder="1" applyAlignment="1">
      <alignment horizontal="center" vertical="center"/>
    </xf>
    <xf numFmtId="2" fontId="12" fillId="0" borderId="29" xfId="1" applyNumberFormat="1" applyFont="1" applyBorder="1" applyAlignment="1">
      <alignment horizontal="center" vertical="center"/>
    </xf>
    <xf numFmtId="0" fontId="5" fillId="0" borderId="28" xfId="1" applyFont="1" applyBorder="1" applyAlignment="1">
      <alignment vertical="center" wrapText="1"/>
    </xf>
    <xf numFmtId="165" fontId="12" fillId="0" borderId="24" xfId="1" applyNumberFormat="1" applyFont="1" applyBorder="1" applyAlignment="1">
      <alignment horizontal="center" vertical="center"/>
    </xf>
    <xf numFmtId="165" fontId="12" fillId="0" borderId="29" xfId="1" applyNumberFormat="1" applyFont="1" applyBorder="1" applyAlignment="1">
      <alignment horizontal="center" vertical="center"/>
    </xf>
    <xf numFmtId="0" fontId="5" fillId="0" borderId="29" xfId="1" applyFont="1" applyBorder="1" applyAlignment="1">
      <alignment vertical="center" wrapText="1"/>
    </xf>
    <xf numFmtId="0" fontId="8" fillId="0" borderId="18" xfId="1" applyFont="1" applyBorder="1" applyAlignment="1">
      <alignment vertical="center" wrapText="1"/>
    </xf>
    <xf numFmtId="2" fontId="12" fillId="0" borderId="6" xfId="1" applyNumberFormat="1" applyFont="1" applyBorder="1" applyAlignment="1">
      <alignment vertical="center" wrapText="1"/>
    </xf>
    <xf numFmtId="2" fontId="12" fillId="0" borderId="0" xfId="1" applyNumberFormat="1" applyFont="1" applyAlignment="1">
      <alignment vertical="center" wrapText="1"/>
    </xf>
    <xf numFmtId="2" fontId="12" fillId="0" borderId="16" xfId="1" applyNumberFormat="1" applyFont="1" applyBorder="1" applyAlignment="1">
      <alignment vertical="center" wrapText="1"/>
    </xf>
    <xf numFmtId="2" fontId="12" fillId="0" borderId="11" xfId="1" applyNumberFormat="1" applyFont="1" applyBorder="1" applyAlignment="1">
      <alignment vertical="center" wrapText="1"/>
    </xf>
    <xf numFmtId="2" fontId="12" fillId="0" borderId="12" xfId="1" applyNumberFormat="1" applyFont="1" applyBorder="1" applyAlignment="1">
      <alignment vertical="center" wrapText="1"/>
    </xf>
    <xf numFmtId="2" fontId="12" fillId="0" borderId="15" xfId="1" applyNumberFormat="1" applyFont="1" applyBorder="1" applyAlignment="1">
      <alignment vertical="center" wrapText="1"/>
    </xf>
    <xf numFmtId="1" fontId="12" fillId="0" borderId="0" xfId="1" applyNumberFormat="1" applyFont="1" applyAlignment="1">
      <alignment horizontal="center" vertical="center"/>
    </xf>
    <xf numFmtId="1" fontId="12" fillId="0" borderId="18" xfId="1" applyNumberFormat="1" applyFont="1" applyBorder="1" applyAlignment="1">
      <alignment horizontal="center" vertical="center"/>
    </xf>
    <xf numFmtId="2" fontId="17" fillId="0" borderId="6" xfId="1" applyNumberFormat="1" applyFont="1" applyBorder="1" applyAlignment="1">
      <alignment vertical="center" wrapText="1"/>
    </xf>
    <xf numFmtId="2" fontId="17" fillId="0" borderId="0" xfId="1" applyNumberFormat="1" applyFont="1" applyAlignment="1">
      <alignment vertical="center" wrapText="1"/>
    </xf>
    <xf numFmtId="2" fontId="17" fillId="0" borderId="16" xfId="1" applyNumberFormat="1" applyFont="1" applyBorder="1" applyAlignment="1">
      <alignment vertical="center" wrapText="1"/>
    </xf>
    <xf numFmtId="0" fontId="9" fillId="0" borderId="4" xfId="0" applyFont="1" applyBorder="1" applyAlignment="1">
      <alignment horizontal="left" vertical="center"/>
    </xf>
    <xf numFmtId="0" fontId="9" fillId="0" borderId="4" xfId="1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0" xfId="1" applyFont="1" applyAlignment="1">
      <alignment horizontal="left" vertical="center"/>
    </xf>
    <xf numFmtId="0" fontId="12" fillId="0" borderId="5" xfId="1" applyFont="1" applyBorder="1" applyAlignment="1">
      <alignment horizontal="center" vertical="center"/>
    </xf>
    <xf numFmtId="1" fontId="5" fillId="0" borderId="0" xfId="1" applyNumberFormat="1" applyFont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49" fontId="12" fillId="0" borderId="6" xfId="1" applyNumberFormat="1" applyFont="1" applyBorder="1" applyAlignment="1">
      <alignment vertical="center"/>
    </xf>
    <xf numFmtId="49" fontId="12" fillId="0" borderId="24" xfId="1" applyNumberFormat="1" applyFont="1" applyBorder="1" applyAlignment="1">
      <alignment vertical="center"/>
    </xf>
    <xf numFmtId="49" fontId="12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9" fillId="0" borderId="8" xfId="1" applyFont="1" applyBorder="1" applyAlignment="1">
      <alignment horizontal="left" vertical="center"/>
    </xf>
    <xf numFmtId="170" fontId="5" fillId="0" borderId="0" xfId="0" applyNumberFormat="1" applyFont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12" fillId="0" borderId="25" xfId="1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49" fontId="12" fillId="0" borderId="6" xfId="1" applyNumberFormat="1" applyFont="1" applyBorder="1" applyAlignment="1">
      <alignment horizontal="center" vertical="center"/>
    </xf>
    <xf numFmtId="49" fontId="12" fillId="0" borderId="24" xfId="1" applyNumberFormat="1" applyFont="1" applyBorder="1" applyAlignment="1">
      <alignment horizontal="center" vertical="center"/>
    </xf>
    <xf numFmtId="0" fontId="5" fillId="0" borderId="3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1" fontId="12" fillId="0" borderId="6" xfId="1" applyNumberFormat="1" applyFont="1" applyBorder="1" applyAlignment="1">
      <alignment horizontal="center" vertical="center"/>
    </xf>
    <xf numFmtId="1" fontId="12" fillId="0" borderId="24" xfId="1" applyNumberFormat="1" applyFont="1" applyBorder="1" applyAlignment="1">
      <alignment horizontal="center" vertical="center"/>
    </xf>
    <xf numFmtId="166" fontId="12" fillId="0" borderId="6" xfId="1" applyNumberFormat="1" applyFont="1" applyBorder="1" applyAlignment="1">
      <alignment horizontal="center" vertical="center"/>
    </xf>
    <xf numFmtId="166" fontId="12" fillId="0" borderId="24" xfId="1" applyNumberFormat="1" applyFont="1" applyBorder="1" applyAlignment="1">
      <alignment horizontal="center" vertical="center"/>
    </xf>
    <xf numFmtId="49" fontId="12" fillId="0" borderId="0" xfId="1" applyNumberFormat="1" applyFont="1" applyAlignment="1">
      <alignment horizontal="center" vertical="center"/>
    </xf>
    <xf numFmtId="2" fontId="12" fillId="0" borderId="6" xfId="1" applyNumberFormat="1" applyFont="1" applyBorder="1" applyAlignment="1">
      <alignment horizontal="center" vertical="center"/>
    </xf>
    <xf numFmtId="2" fontId="12" fillId="0" borderId="24" xfId="1" applyNumberFormat="1" applyFont="1" applyBorder="1" applyAlignment="1">
      <alignment horizontal="center" vertical="center"/>
    </xf>
    <xf numFmtId="2" fontId="18" fillId="0" borderId="0" xfId="1" applyNumberFormat="1" applyFont="1" applyAlignment="1">
      <alignment horizontal="center" vertical="center"/>
    </xf>
    <xf numFmtId="166" fontId="18" fillId="0" borderId="0" xfId="1" applyNumberFormat="1" applyFont="1" applyAlignment="1">
      <alignment horizontal="center" vertical="center"/>
    </xf>
    <xf numFmtId="49" fontId="19" fillId="0" borderId="6" xfId="1" applyNumberFormat="1" applyFont="1" applyBorder="1" applyAlignment="1">
      <alignment horizontal="center" vertical="center"/>
    </xf>
    <xf numFmtId="49" fontId="19" fillId="0" borderId="24" xfId="1" applyNumberFormat="1" applyFont="1" applyBorder="1" applyAlignment="1">
      <alignment horizontal="center" vertical="center"/>
    </xf>
    <xf numFmtId="49" fontId="18" fillId="0" borderId="0" xfId="1" applyNumberFormat="1" applyFont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2" fillId="0" borderId="11" xfId="1" applyFont="1" applyBorder="1" applyAlignment="1">
      <alignment vertical="center"/>
    </xf>
    <xf numFmtId="0" fontId="12" fillId="0" borderId="31" xfId="1" applyFont="1" applyBorder="1" applyAlignment="1">
      <alignment vertical="center"/>
    </xf>
    <xf numFmtId="0" fontId="12" fillId="0" borderId="6" xfId="1" applyFont="1" applyBorder="1" applyAlignment="1">
      <alignment vertical="center"/>
    </xf>
    <xf numFmtId="0" fontId="12" fillId="0" borderId="24" xfId="1" applyFont="1" applyBorder="1" applyAlignment="1">
      <alignment vertical="center"/>
    </xf>
    <xf numFmtId="0" fontId="12" fillId="0" borderId="0" xfId="1" applyFont="1" applyAlignment="1">
      <alignment vertical="center"/>
    </xf>
    <xf numFmtId="0" fontId="18" fillId="0" borderId="0" xfId="1" applyFont="1" applyAlignment="1">
      <alignment vertical="center"/>
    </xf>
    <xf numFmtId="49" fontId="19" fillId="0" borderId="6" xfId="1" applyNumberFormat="1" applyFont="1" applyBorder="1" applyAlignment="1">
      <alignment vertical="center"/>
    </xf>
    <xf numFmtId="49" fontId="19" fillId="0" borderId="24" xfId="1" applyNumberFormat="1" applyFont="1" applyBorder="1" applyAlignment="1">
      <alignment vertical="center"/>
    </xf>
    <xf numFmtId="0" fontId="13" fillId="0" borderId="0" xfId="0" applyFont="1"/>
    <xf numFmtId="0" fontId="13" fillId="0" borderId="16" xfId="0" applyFont="1" applyBorder="1"/>
    <xf numFmtId="0" fontId="13" fillId="0" borderId="6" xfId="0" applyFont="1" applyBorder="1"/>
    <xf numFmtId="0" fontId="12" fillId="0" borderId="25" xfId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16" xfId="0" applyFont="1" applyBorder="1" applyAlignment="1">
      <alignment vertical="center"/>
    </xf>
    <xf numFmtId="0" fontId="13" fillId="0" borderId="27" xfId="1" applyFont="1" applyBorder="1" applyAlignment="1">
      <alignment vertical="center"/>
    </xf>
    <xf numFmtId="49" fontId="19" fillId="0" borderId="0" xfId="1" applyNumberFormat="1" applyFont="1" applyAlignment="1">
      <alignment vertical="center"/>
    </xf>
    <xf numFmtId="2" fontId="12" fillId="0" borderId="6" xfId="1" applyNumberFormat="1" applyFont="1" applyBorder="1" applyAlignment="1">
      <alignment vertical="center"/>
    </xf>
    <xf numFmtId="2" fontId="12" fillId="0" borderId="24" xfId="1" applyNumberFormat="1" applyFont="1" applyBorder="1" applyAlignment="1">
      <alignment vertical="center"/>
    </xf>
    <xf numFmtId="2" fontId="12" fillId="0" borderId="11" xfId="1" applyNumberFormat="1" applyFont="1" applyBorder="1" applyAlignment="1">
      <alignment vertical="center"/>
    </xf>
    <xf numFmtId="2" fontId="0" fillId="0" borderId="31" xfId="0" applyNumberFormat="1" applyBorder="1"/>
    <xf numFmtId="0" fontId="12" fillId="0" borderId="32" xfId="1" applyFont="1" applyBorder="1" applyAlignment="1">
      <alignment vertical="center"/>
    </xf>
    <xf numFmtId="2" fontId="0" fillId="0" borderId="6" xfId="0" applyNumberFormat="1" applyBorder="1"/>
    <xf numFmtId="2" fontId="0" fillId="0" borderId="24" xfId="0" applyNumberFormat="1" applyBorder="1"/>
    <xf numFmtId="166" fontId="12" fillId="0" borderId="6" xfId="1" applyNumberFormat="1" applyFont="1" applyBorder="1" applyAlignment="1">
      <alignment vertical="center"/>
    </xf>
    <xf numFmtId="166" fontId="12" fillId="0" borderId="24" xfId="1" applyNumberFormat="1" applyFont="1" applyBorder="1" applyAlignment="1">
      <alignment vertical="center"/>
    </xf>
    <xf numFmtId="1" fontId="12" fillId="0" borderId="6" xfId="1" applyNumberFormat="1" applyFont="1" applyBorder="1" applyAlignment="1">
      <alignment vertical="center"/>
    </xf>
    <xf numFmtId="0" fontId="13" fillId="0" borderId="24" xfId="0" applyFont="1" applyBorder="1"/>
    <xf numFmtId="1" fontId="12" fillId="0" borderId="24" xfId="1" applyNumberFormat="1" applyFont="1" applyBorder="1" applyAlignment="1">
      <alignment vertical="center"/>
    </xf>
    <xf numFmtId="0" fontId="5" fillId="0" borderId="5" xfId="1" applyFont="1" applyBorder="1" applyAlignment="1">
      <alignment horizontal="center" vertical="center"/>
    </xf>
    <xf numFmtId="49" fontId="12" fillId="0" borderId="11" xfId="1" applyNumberFormat="1" applyFont="1" applyBorder="1" applyAlignment="1">
      <alignment vertical="center" wrapText="1"/>
    </xf>
    <xf numFmtId="49" fontId="12" fillId="0" borderId="31" xfId="1" applyNumberFormat="1" applyFont="1" applyBorder="1" applyAlignment="1">
      <alignment vertical="center" wrapText="1"/>
    </xf>
    <xf numFmtId="49" fontId="12" fillId="0" borderId="6" xfId="1" applyNumberFormat="1" applyFont="1" applyBorder="1" applyAlignment="1">
      <alignment vertical="center" wrapText="1"/>
    </xf>
    <xf numFmtId="49" fontId="12" fillId="0" borderId="24" xfId="1" applyNumberFormat="1" applyFont="1" applyBorder="1" applyAlignment="1">
      <alignment vertical="center" wrapText="1"/>
    </xf>
    <xf numFmtId="0" fontId="20" fillId="0" borderId="3" xfId="0" applyFont="1" applyBorder="1" applyAlignment="1">
      <alignment vertical="center"/>
    </xf>
    <xf numFmtId="0" fontId="21" fillId="0" borderId="4" xfId="0" applyFont="1" applyBorder="1" applyAlignment="1">
      <alignment horizontal="left" vertical="center"/>
    </xf>
    <xf numFmtId="0" fontId="21" fillId="0" borderId="4" xfId="1" applyFont="1" applyBorder="1" applyAlignment="1">
      <alignment vertical="center"/>
    </xf>
    <xf numFmtId="0" fontId="20" fillId="0" borderId="4" xfId="1" applyFont="1" applyBorder="1" applyAlignment="1">
      <alignment horizontal="centerContinuous" vertical="center"/>
    </xf>
    <xf numFmtId="0" fontId="22" fillId="0" borderId="1" xfId="1" applyFont="1" applyBorder="1" applyAlignment="1">
      <alignment horizontal="centerContinuous" vertical="center"/>
    </xf>
    <xf numFmtId="0" fontId="20" fillId="0" borderId="0" xfId="1" applyFont="1" applyAlignment="1">
      <alignment horizontal="center" vertical="center"/>
    </xf>
    <xf numFmtId="0" fontId="20" fillId="0" borderId="0" xfId="1" applyFont="1" applyAlignment="1">
      <alignment vertical="center"/>
    </xf>
    <xf numFmtId="0" fontId="21" fillId="0" borderId="5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0" xfId="0" applyFont="1" applyAlignment="1">
      <alignment horizontal="left" vertical="center"/>
    </xf>
    <xf numFmtId="0" fontId="25" fillId="0" borderId="0" xfId="1" applyFont="1" applyAlignment="1">
      <alignment vertical="center"/>
    </xf>
    <xf numFmtId="0" fontId="25" fillId="0" borderId="24" xfId="1" applyFont="1" applyBorder="1" applyAlignment="1">
      <alignment vertical="center"/>
    </xf>
    <xf numFmtId="0" fontId="26" fillId="0" borderId="2" xfId="1" applyFont="1" applyBorder="1" applyAlignment="1">
      <alignment horizontal="centerContinuous" vertical="center"/>
    </xf>
    <xf numFmtId="0" fontId="20" fillId="0" borderId="2" xfId="1" applyFont="1" applyBorder="1" applyAlignment="1">
      <alignment horizontal="center" vertical="center"/>
    </xf>
    <xf numFmtId="49" fontId="21" fillId="0" borderId="19" xfId="1" applyNumberFormat="1" applyFont="1" applyBorder="1" applyAlignment="1">
      <alignment horizontal="center" vertical="center"/>
    </xf>
    <xf numFmtId="0" fontId="20" fillId="0" borderId="5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7" fillId="0" borderId="11" xfId="1" applyFont="1" applyBorder="1" applyAlignment="1">
      <alignment vertical="center" wrapText="1"/>
    </xf>
    <xf numFmtId="0" fontId="27" fillId="0" borderId="12" xfId="1" applyFont="1" applyBorder="1" applyAlignment="1">
      <alignment vertical="center" wrapText="1"/>
    </xf>
    <xf numFmtId="0" fontId="27" fillId="0" borderId="31" xfId="1" applyFont="1" applyBorder="1" applyAlignment="1">
      <alignment vertical="center" wrapText="1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21" fillId="0" borderId="15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7" fillId="0" borderId="6" xfId="1" applyFont="1" applyBorder="1" applyAlignment="1">
      <alignment vertical="center" wrapText="1"/>
    </xf>
    <xf numFmtId="0" fontId="27" fillId="0" borderId="0" xfId="1" applyFont="1" applyAlignment="1">
      <alignment vertical="center" wrapText="1"/>
    </xf>
    <xf numFmtId="0" fontId="27" fillId="0" borderId="24" xfId="1" applyFont="1" applyBorder="1" applyAlignment="1">
      <alignment vertical="center" wrapText="1"/>
    </xf>
    <xf numFmtId="0" fontId="21" fillId="0" borderId="16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7" fillId="0" borderId="0" xfId="1" applyFont="1" applyAlignment="1">
      <alignment vertical="center"/>
    </xf>
    <xf numFmtId="0" fontId="21" fillId="0" borderId="0" xfId="1" applyFont="1" applyAlignment="1">
      <alignment horizontal="left" vertical="center"/>
    </xf>
    <xf numFmtId="0" fontId="21" fillId="0" borderId="0" xfId="1" applyFont="1" applyAlignment="1">
      <alignment horizontal="left" vertical="center" wrapText="1"/>
    </xf>
    <xf numFmtId="0" fontId="28" fillId="0" borderId="0" xfId="1" applyFont="1" applyAlignment="1">
      <alignment vertical="center"/>
    </xf>
    <xf numFmtId="0" fontId="21" fillId="0" borderId="0" xfId="1" applyFont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7" fillId="0" borderId="8" xfId="1" applyFont="1" applyBorder="1" applyAlignment="1">
      <alignment vertical="center"/>
    </xf>
    <xf numFmtId="0" fontId="20" fillId="0" borderId="8" xfId="1" applyFont="1" applyBorder="1" applyAlignment="1">
      <alignment vertical="center"/>
    </xf>
    <xf numFmtId="0" fontId="27" fillId="0" borderId="9" xfId="1" applyFont="1" applyBorder="1" applyAlignment="1">
      <alignment vertical="center" wrapText="1"/>
    </xf>
    <xf numFmtId="0" fontId="27" fillId="0" borderId="8" xfId="1" applyFont="1" applyBorder="1" applyAlignment="1">
      <alignment vertical="center" wrapText="1"/>
    </xf>
    <xf numFmtId="0" fontId="27" fillId="0" borderId="27" xfId="1" applyFont="1" applyBorder="1" applyAlignment="1">
      <alignment vertical="center" wrapText="1"/>
    </xf>
    <xf numFmtId="0" fontId="20" fillId="0" borderId="9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1" fillId="0" borderId="8" xfId="0" applyFont="1" applyBorder="1" applyAlignment="1">
      <alignment vertical="center"/>
    </xf>
    <xf numFmtId="0" fontId="21" fillId="0" borderId="20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10" xfId="1" applyFont="1" applyBorder="1" applyAlignment="1">
      <alignment horizontal="center" vertical="center"/>
    </xf>
    <xf numFmtId="0" fontId="20" fillId="0" borderId="11" xfId="1" applyFont="1" applyBorder="1" applyAlignment="1">
      <alignment vertical="center"/>
    </xf>
    <xf numFmtId="0" fontId="20" fillId="0" borderId="31" xfId="1" applyFont="1" applyBorder="1" applyAlignment="1">
      <alignment vertical="center"/>
    </xf>
    <xf numFmtId="0" fontId="20" fillId="0" borderId="32" xfId="1" applyFont="1" applyBorder="1" applyAlignment="1">
      <alignment vertical="center"/>
    </xf>
    <xf numFmtId="2" fontId="30" fillId="0" borderId="11" xfId="1" applyNumberFormat="1" applyFont="1" applyBorder="1" applyAlignment="1">
      <alignment vertical="center" wrapText="1"/>
    </xf>
    <xf numFmtId="2" fontId="30" fillId="0" borderId="12" xfId="1" applyNumberFormat="1" applyFont="1" applyBorder="1" applyAlignment="1">
      <alignment vertical="center" wrapText="1"/>
    </xf>
    <xf numFmtId="2" fontId="30" fillId="0" borderId="15" xfId="1" applyNumberFormat="1" applyFont="1" applyBorder="1" applyAlignment="1">
      <alignment vertical="center" wrapText="1"/>
    </xf>
    <xf numFmtId="0" fontId="30" fillId="0" borderId="5" xfId="1" applyFont="1" applyBorder="1" applyAlignment="1">
      <alignment horizontal="center" vertical="center"/>
    </xf>
    <xf numFmtId="2" fontId="30" fillId="0" borderId="6" xfId="1" applyNumberFormat="1" applyFont="1" applyBorder="1" applyAlignment="1">
      <alignment horizontal="center" vertical="center"/>
    </xf>
    <xf numFmtId="165" fontId="30" fillId="0" borderId="6" xfId="1" applyNumberFormat="1" applyFont="1" applyBorder="1" applyAlignment="1">
      <alignment horizontal="center" vertical="center"/>
    </xf>
    <xf numFmtId="2" fontId="31" fillId="0" borderId="6" xfId="1" applyNumberFormat="1" applyFont="1" applyBorder="1" applyAlignment="1">
      <alignment horizontal="center" vertical="center"/>
    </xf>
    <xf numFmtId="2" fontId="20" fillId="0" borderId="0" xfId="1" applyNumberFormat="1" applyFont="1" applyAlignment="1">
      <alignment horizontal="center" vertical="center"/>
    </xf>
    <xf numFmtId="166" fontId="20" fillId="0" borderId="0" xfId="1" applyNumberFormat="1" applyFont="1" applyAlignment="1">
      <alignment horizontal="center" vertical="center"/>
    </xf>
    <xf numFmtId="49" fontId="20" fillId="0" borderId="0" xfId="1" applyNumberFormat="1" applyFont="1" applyAlignment="1">
      <alignment vertical="center"/>
    </xf>
    <xf numFmtId="1" fontId="30" fillId="0" borderId="5" xfId="1" applyNumberFormat="1" applyFont="1" applyBorder="1" applyAlignment="1">
      <alignment horizontal="center" vertical="center"/>
    </xf>
    <xf numFmtId="165" fontId="30" fillId="0" borderId="25" xfId="1" applyNumberFormat="1" applyFont="1" applyBorder="1" applyAlignment="1">
      <alignment horizontal="center" vertical="center"/>
    </xf>
    <xf numFmtId="49" fontId="30" fillId="0" borderId="6" xfId="1" applyNumberFormat="1" applyFont="1" applyBorder="1" applyAlignment="1">
      <alignment horizontal="center" vertical="center"/>
    </xf>
    <xf numFmtId="49" fontId="30" fillId="0" borderId="24" xfId="1" applyNumberFormat="1" applyFont="1" applyBorder="1" applyAlignment="1">
      <alignment horizontal="center" vertical="center"/>
    </xf>
    <xf numFmtId="0" fontId="30" fillId="0" borderId="25" xfId="1" applyFont="1" applyBorder="1" applyAlignment="1">
      <alignment vertical="center" wrapText="1"/>
    </xf>
    <xf numFmtId="2" fontId="30" fillId="0" borderId="6" xfId="1" applyNumberFormat="1" applyFont="1" applyBorder="1" applyAlignment="1">
      <alignment vertical="center" wrapText="1"/>
    </xf>
    <xf numFmtId="2" fontId="30" fillId="0" borderId="0" xfId="1" applyNumberFormat="1" applyFont="1" applyAlignment="1">
      <alignment vertical="center" wrapText="1"/>
    </xf>
    <xf numFmtId="2" fontId="30" fillId="0" borderId="16" xfId="1" applyNumberFormat="1" applyFont="1" applyBorder="1" applyAlignment="1">
      <alignment vertical="center" wrapText="1"/>
    </xf>
    <xf numFmtId="49" fontId="20" fillId="0" borderId="0" xfId="1" applyNumberFormat="1" applyFont="1" applyAlignment="1">
      <alignment horizontal="center" vertical="center"/>
    </xf>
    <xf numFmtId="0" fontId="20" fillId="0" borderId="34" xfId="1" applyFont="1" applyBorder="1" applyAlignment="1">
      <alignment horizontal="center" vertical="center"/>
    </xf>
    <xf numFmtId="0" fontId="30" fillId="0" borderId="6" xfId="1" applyFont="1" applyBorder="1" applyAlignment="1">
      <alignment horizontal="center" vertical="center"/>
    </xf>
    <xf numFmtId="166" fontId="30" fillId="0" borderId="6" xfId="1" applyNumberFormat="1" applyFont="1" applyBorder="1" applyAlignment="1">
      <alignment horizontal="center" vertical="center"/>
    </xf>
    <xf numFmtId="1" fontId="30" fillId="0" borderId="6" xfId="1" applyNumberFormat="1" applyFont="1" applyBorder="1" applyAlignment="1">
      <alignment horizontal="center" vertical="center"/>
    </xf>
    <xf numFmtId="2" fontId="30" fillId="0" borderId="42" xfId="1" applyNumberFormat="1" applyFont="1" applyBorder="1" applyAlignment="1">
      <alignment vertical="center" wrapText="1"/>
    </xf>
    <xf numFmtId="2" fontId="30" fillId="0" borderId="43" xfId="1" applyNumberFormat="1" applyFont="1" applyBorder="1" applyAlignment="1">
      <alignment vertical="center" wrapText="1"/>
    </xf>
    <xf numFmtId="2" fontId="30" fillId="0" borderId="44" xfId="1" applyNumberFormat="1" applyFont="1" applyBorder="1" applyAlignment="1">
      <alignment vertical="center" wrapText="1"/>
    </xf>
    <xf numFmtId="165" fontId="20" fillId="0" borderId="0" xfId="1" applyNumberFormat="1" applyFont="1" applyAlignment="1">
      <alignment horizontal="center" vertical="center"/>
    </xf>
    <xf numFmtId="169" fontId="20" fillId="0" borderId="0" xfId="1" applyNumberFormat="1" applyFont="1" applyAlignment="1">
      <alignment horizontal="center" vertical="center"/>
    </xf>
    <xf numFmtId="2" fontId="21" fillId="0" borderId="0" xfId="1" applyNumberFormat="1" applyFont="1" applyAlignment="1">
      <alignment horizontal="center" vertical="center"/>
    </xf>
    <xf numFmtId="1" fontId="30" fillId="0" borderId="38" xfId="1" applyNumberFormat="1" applyFont="1" applyBorder="1" applyAlignment="1">
      <alignment horizontal="center" vertical="center"/>
    </xf>
    <xf numFmtId="49" fontId="30" fillId="0" borderId="39" xfId="1" applyNumberFormat="1" applyFont="1" applyBorder="1" applyAlignment="1">
      <alignment horizontal="center" vertical="center"/>
    </xf>
    <xf numFmtId="49" fontId="30" fillId="0" borderId="40" xfId="1" applyNumberFormat="1" applyFont="1" applyBorder="1" applyAlignment="1">
      <alignment horizontal="center" vertical="center"/>
    </xf>
    <xf numFmtId="2" fontId="30" fillId="0" borderId="39" xfId="1" applyNumberFormat="1" applyFont="1" applyBorder="1" applyAlignment="1">
      <alignment horizontal="center" vertical="center"/>
    </xf>
    <xf numFmtId="169" fontId="30" fillId="0" borderId="39" xfId="1" applyNumberFormat="1" applyFont="1" applyBorder="1" applyAlignment="1">
      <alignment horizontal="center" vertical="center"/>
    </xf>
    <xf numFmtId="165" fontId="30" fillId="0" borderId="39" xfId="1" applyNumberFormat="1" applyFont="1" applyBorder="1" applyAlignment="1">
      <alignment horizontal="center" vertical="center"/>
    </xf>
    <xf numFmtId="166" fontId="30" fillId="0" borderId="39" xfId="1" applyNumberFormat="1" applyFont="1" applyBorder="1" applyAlignment="1">
      <alignment horizontal="center" vertical="center"/>
    </xf>
    <xf numFmtId="1" fontId="30" fillId="0" borderId="39" xfId="1" applyNumberFormat="1" applyFont="1" applyBorder="1" applyAlignment="1">
      <alignment horizontal="center" vertical="center"/>
    </xf>
    <xf numFmtId="0" fontId="30" fillId="0" borderId="39" xfId="1" applyFont="1" applyBorder="1" applyAlignment="1">
      <alignment horizontal="center" vertical="center"/>
    </xf>
    <xf numFmtId="2" fontId="30" fillId="0" borderId="39" xfId="1" applyNumberFormat="1" applyFont="1" applyBorder="1" applyAlignment="1">
      <alignment vertical="center" wrapText="1"/>
    </xf>
    <xf numFmtId="2" fontId="30" fillId="0" borderId="40" xfId="1" applyNumberFormat="1" applyFont="1" applyBorder="1" applyAlignment="1">
      <alignment vertical="center" wrapText="1"/>
    </xf>
    <xf numFmtId="2" fontId="30" fillId="0" borderId="41" xfId="1" applyNumberFormat="1" applyFont="1" applyBorder="1" applyAlignment="1">
      <alignment vertical="center" wrapText="1"/>
    </xf>
    <xf numFmtId="1" fontId="20" fillId="0" borderId="0" xfId="1" applyNumberFormat="1" applyFont="1" applyAlignment="1">
      <alignment horizontal="center" vertical="center"/>
    </xf>
    <xf numFmtId="1" fontId="21" fillId="0" borderId="0" xfId="1" applyNumberFormat="1" applyFont="1" applyAlignment="1">
      <alignment horizontal="center" vertical="center"/>
    </xf>
    <xf numFmtId="49" fontId="30" fillId="0" borderId="0" xfId="1" applyNumberFormat="1" applyFont="1" applyAlignment="1">
      <alignment horizontal="center" vertical="center"/>
    </xf>
    <xf numFmtId="169" fontId="30" fillId="0" borderId="6" xfId="1" applyNumberFormat="1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3" fillId="0" borderId="0" xfId="1" applyFont="1" applyAlignment="1">
      <alignment horizontal="left" vertical="center"/>
    </xf>
    <xf numFmtId="166" fontId="30" fillId="0" borderId="0" xfId="1" applyNumberFormat="1" applyFont="1" applyAlignment="1">
      <alignment horizontal="center" vertical="center"/>
    </xf>
    <xf numFmtId="0" fontId="30" fillId="0" borderId="16" xfId="1" applyFont="1" applyBorder="1" applyAlignment="1">
      <alignment horizontal="center" vertical="center"/>
    </xf>
    <xf numFmtId="165" fontId="31" fillId="0" borderId="6" xfId="1" applyNumberFormat="1" applyFont="1" applyBorder="1" applyAlignment="1">
      <alignment horizontal="center" vertical="center"/>
    </xf>
    <xf numFmtId="165" fontId="20" fillId="0" borderId="0" xfId="1" applyNumberFormat="1" applyFont="1" applyAlignment="1">
      <alignment vertical="center"/>
    </xf>
    <xf numFmtId="2" fontId="20" fillId="0" borderId="0" xfId="1" applyNumberFormat="1" applyFont="1" applyAlignment="1">
      <alignment vertical="center"/>
    </xf>
    <xf numFmtId="49" fontId="30" fillId="0" borderId="17" xfId="1" applyNumberFormat="1" applyFont="1" applyBorder="1" applyAlignment="1">
      <alignment horizontal="center" vertical="center"/>
    </xf>
    <xf numFmtId="49" fontId="30" fillId="0" borderId="2" xfId="1" applyNumberFormat="1" applyFont="1" applyBorder="1" applyAlignment="1">
      <alignment horizontal="center" vertical="center"/>
    </xf>
    <xf numFmtId="49" fontId="30" fillId="0" borderId="29" xfId="1" applyNumberFormat="1" applyFont="1" applyBorder="1" applyAlignment="1">
      <alignment horizontal="center" vertical="center"/>
    </xf>
    <xf numFmtId="2" fontId="30" fillId="0" borderId="2" xfId="1" applyNumberFormat="1" applyFont="1" applyBorder="1" applyAlignment="1">
      <alignment horizontal="center" vertical="center"/>
    </xf>
    <xf numFmtId="169" fontId="30" fillId="0" borderId="2" xfId="1" applyNumberFormat="1" applyFont="1" applyBorder="1" applyAlignment="1">
      <alignment horizontal="center" vertical="center"/>
    </xf>
    <xf numFmtId="165" fontId="30" fillId="0" borderId="2" xfId="1" applyNumberFormat="1" applyFont="1" applyBorder="1" applyAlignment="1">
      <alignment horizontal="center" vertical="center"/>
    </xf>
    <xf numFmtId="166" fontId="30" fillId="0" borderId="2" xfId="1" applyNumberFormat="1" applyFont="1" applyBorder="1" applyAlignment="1">
      <alignment horizontal="center" vertical="center"/>
    </xf>
    <xf numFmtId="1" fontId="30" fillId="0" borderId="2" xfId="1" applyNumberFormat="1" applyFont="1" applyBorder="1" applyAlignment="1">
      <alignment horizontal="center" vertical="center"/>
    </xf>
    <xf numFmtId="0" fontId="30" fillId="0" borderId="2" xfId="1" applyFont="1" applyBorder="1" applyAlignment="1">
      <alignment horizontal="center" vertical="center"/>
    </xf>
    <xf numFmtId="0" fontId="30" fillId="0" borderId="18" xfId="1" applyFont="1" applyBorder="1" applyAlignment="1">
      <alignment horizontal="center" vertical="center"/>
    </xf>
    <xf numFmtId="166" fontId="30" fillId="0" borderId="18" xfId="1" applyNumberFormat="1" applyFont="1" applyBorder="1" applyAlignment="1">
      <alignment horizontal="center" vertical="center"/>
    </xf>
    <xf numFmtId="0" fontId="30" fillId="0" borderId="19" xfId="1" applyFont="1" applyBorder="1" applyAlignment="1">
      <alignment horizontal="center" vertical="center"/>
    </xf>
    <xf numFmtId="0" fontId="20" fillId="0" borderId="5" xfId="1" applyFont="1" applyBorder="1" applyAlignment="1">
      <alignment horizontal="left" vertical="center"/>
    </xf>
    <xf numFmtId="0" fontId="31" fillId="0" borderId="0" xfId="1" applyFont="1" applyAlignment="1">
      <alignment vertical="center"/>
    </xf>
    <xf numFmtId="0" fontId="31" fillId="0" borderId="16" xfId="1" applyFont="1" applyBorder="1" applyAlignment="1">
      <alignment vertical="center"/>
    </xf>
    <xf numFmtId="0" fontId="20" fillId="0" borderId="5" xfId="1" applyFont="1" applyBorder="1" applyAlignment="1">
      <alignment vertical="center"/>
    </xf>
    <xf numFmtId="2" fontId="31" fillId="0" borderId="0" xfId="1" applyNumberFormat="1" applyFont="1" applyAlignment="1">
      <alignment vertical="center"/>
    </xf>
    <xf numFmtId="0" fontId="20" fillId="0" borderId="7" xfId="1" applyFont="1" applyBorder="1" applyAlignment="1">
      <alignment vertical="center"/>
    </xf>
    <xf numFmtId="0" fontId="31" fillId="0" borderId="8" xfId="1" applyFont="1" applyBorder="1" applyAlignment="1">
      <alignment vertical="center"/>
    </xf>
    <xf numFmtId="0" fontId="20" fillId="0" borderId="8" xfId="1" applyFont="1" applyBorder="1" applyAlignment="1">
      <alignment horizontal="right" vertical="center"/>
    </xf>
    <xf numFmtId="0" fontId="21" fillId="0" borderId="8" xfId="1" applyFont="1" applyBorder="1" applyAlignment="1">
      <alignment horizontal="left" vertical="center"/>
    </xf>
    <xf numFmtId="0" fontId="31" fillId="0" borderId="20" xfId="1" applyFont="1" applyBorder="1" applyAlignment="1">
      <alignment vertical="center"/>
    </xf>
    <xf numFmtId="0" fontId="20" fillId="0" borderId="4" xfId="1" applyFont="1" applyBorder="1" applyAlignment="1">
      <alignment vertical="center"/>
    </xf>
    <xf numFmtId="0" fontId="31" fillId="0" borderId="0" xfId="1" applyFont="1" applyAlignment="1">
      <alignment horizontal="center" vertical="center"/>
    </xf>
    <xf numFmtId="2" fontId="31" fillId="0" borderId="0" xfId="1" applyNumberFormat="1" applyFont="1" applyAlignment="1">
      <alignment horizontal="center" vertical="center"/>
    </xf>
    <xf numFmtId="165" fontId="31" fillId="0" borderId="0" xfId="1" applyNumberFormat="1" applyFont="1" applyAlignment="1">
      <alignment horizontal="center" vertical="center"/>
    </xf>
    <xf numFmtId="166" fontId="31" fillId="0" borderId="0" xfId="1" applyNumberFormat="1" applyFont="1" applyAlignment="1">
      <alignment horizontal="center" vertical="center"/>
    </xf>
    <xf numFmtId="1" fontId="31" fillId="0" borderId="0" xfId="1" applyNumberFormat="1" applyFont="1" applyAlignment="1">
      <alignment horizontal="center" vertical="center"/>
    </xf>
    <xf numFmtId="170" fontId="20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8" fontId="21" fillId="0" borderId="0" xfId="2" applyNumberFormat="1" applyFont="1" applyBorder="1" applyAlignment="1">
      <alignment horizontal="center" vertical="center"/>
    </xf>
    <xf numFmtId="166" fontId="30" fillId="0" borderId="0" xfId="0" applyNumberFormat="1" applyFont="1" applyAlignment="1">
      <alignment horizontal="center" vertical="center"/>
    </xf>
    <xf numFmtId="2" fontId="30" fillId="0" borderId="0" xfId="1" applyNumberFormat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0" fillId="0" borderId="28" xfId="1" applyFont="1" applyBorder="1" applyAlignment="1">
      <alignment vertical="center" wrapText="1"/>
    </xf>
    <xf numFmtId="0" fontId="31" fillId="0" borderId="2" xfId="1" applyFont="1" applyBorder="1" applyAlignment="1">
      <alignment vertical="center" wrapText="1"/>
    </xf>
    <xf numFmtId="0" fontId="31" fillId="0" borderId="18" xfId="1" applyFont="1" applyBorder="1" applyAlignment="1">
      <alignment vertical="center" wrapText="1"/>
    </xf>
    <xf numFmtId="0" fontId="20" fillId="0" borderId="29" xfId="1" applyFont="1" applyBorder="1" applyAlignment="1">
      <alignment vertical="center" wrapText="1"/>
    </xf>
    <xf numFmtId="0" fontId="31" fillId="0" borderId="29" xfId="1" applyFont="1" applyBorder="1" applyAlignment="1">
      <alignment vertical="center" wrapText="1"/>
    </xf>
    <xf numFmtId="0" fontId="30" fillId="0" borderId="0" xfId="1" applyFont="1" applyAlignment="1">
      <alignment vertical="center"/>
    </xf>
    <xf numFmtId="1" fontId="30" fillId="0" borderId="46" xfId="1" applyNumberFormat="1" applyFont="1" applyBorder="1" applyAlignment="1">
      <alignment horizontal="center" vertical="center"/>
    </xf>
    <xf numFmtId="49" fontId="30" fillId="0" borderId="42" xfId="1" applyNumberFormat="1" applyFont="1" applyBorder="1" applyAlignment="1">
      <alignment horizontal="center" vertical="center"/>
    </xf>
    <xf numFmtId="49" fontId="30" fillId="0" borderId="43" xfId="1" applyNumberFormat="1" applyFont="1" applyBorder="1" applyAlignment="1">
      <alignment horizontal="center" vertical="center"/>
    </xf>
    <xf numFmtId="2" fontId="30" fillId="0" borderId="45" xfId="1" applyNumberFormat="1" applyFont="1" applyBorder="1" applyAlignment="1">
      <alignment horizontal="center" vertical="center"/>
    </xf>
    <xf numFmtId="169" fontId="30" fillId="0" borderId="42" xfId="1" applyNumberFormat="1" applyFont="1" applyBorder="1" applyAlignment="1">
      <alignment horizontal="center" vertical="center"/>
    </xf>
    <xf numFmtId="165" fontId="30" fillId="0" borderId="45" xfId="1" applyNumberFormat="1" applyFont="1" applyBorder="1" applyAlignment="1">
      <alignment horizontal="center" vertical="center"/>
    </xf>
    <xf numFmtId="0" fontId="30" fillId="0" borderId="42" xfId="1" applyFont="1" applyBorder="1" applyAlignment="1">
      <alignment horizontal="center" vertical="center"/>
    </xf>
    <xf numFmtId="2" fontId="30" fillId="0" borderId="24" xfId="1" applyNumberFormat="1" applyFont="1" applyBorder="1" applyAlignment="1">
      <alignment horizontal="center" vertical="center"/>
    </xf>
    <xf numFmtId="165" fontId="30" fillId="0" borderId="24" xfId="1" applyNumberFormat="1" applyFont="1" applyBorder="1" applyAlignment="1">
      <alignment horizontal="center" vertical="center"/>
    </xf>
    <xf numFmtId="166" fontId="30" fillId="0" borderId="24" xfId="1" applyNumberFormat="1" applyFont="1" applyBorder="1" applyAlignment="1">
      <alignment horizontal="center" vertical="center"/>
    </xf>
    <xf numFmtId="1" fontId="30" fillId="0" borderId="24" xfId="1" applyNumberFormat="1" applyFont="1" applyBorder="1" applyAlignment="1">
      <alignment horizontal="center" vertical="center"/>
    </xf>
    <xf numFmtId="0" fontId="31" fillId="0" borderId="6" xfId="1" applyFont="1" applyBorder="1" applyAlignment="1">
      <alignment horizontal="center" vertical="center"/>
    </xf>
    <xf numFmtId="2" fontId="34" fillId="0" borderId="6" xfId="1" applyNumberFormat="1" applyFont="1" applyBorder="1" applyAlignment="1">
      <alignment vertical="center" wrapText="1"/>
    </xf>
    <xf numFmtId="2" fontId="34" fillId="0" borderId="0" xfId="1" applyNumberFormat="1" applyFont="1" applyAlignment="1">
      <alignment vertical="center" wrapText="1"/>
    </xf>
    <xf numFmtId="2" fontId="34" fillId="0" borderId="16" xfId="1" applyNumberFormat="1" applyFont="1" applyBorder="1" applyAlignment="1">
      <alignment vertical="center" wrapText="1"/>
    </xf>
    <xf numFmtId="49" fontId="30" fillId="0" borderId="18" xfId="1" applyNumberFormat="1" applyFont="1" applyBorder="1" applyAlignment="1">
      <alignment horizontal="center" vertical="center"/>
    </xf>
    <xf numFmtId="2" fontId="30" fillId="0" borderId="29" xfId="1" applyNumberFormat="1" applyFont="1" applyBorder="1" applyAlignment="1">
      <alignment horizontal="center" vertical="center"/>
    </xf>
    <xf numFmtId="165" fontId="30" fillId="0" borderId="29" xfId="1" applyNumberFormat="1" applyFont="1" applyBorder="1" applyAlignment="1">
      <alignment horizontal="center" vertical="center"/>
    </xf>
    <xf numFmtId="166" fontId="30" fillId="0" borderId="29" xfId="1" applyNumberFormat="1" applyFont="1" applyBorder="1" applyAlignment="1">
      <alignment horizontal="center" vertical="center"/>
    </xf>
    <xf numFmtId="1" fontId="30" fillId="0" borderId="29" xfId="1" applyNumberFormat="1" applyFont="1" applyBorder="1" applyAlignment="1">
      <alignment horizontal="center" vertical="center"/>
    </xf>
    <xf numFmtId="1" fontId="30" fillId="0" borderId="0" xfId="1" applyNumberFormat="1" applyFont="1" applyAlignment="1">
      <alignment horizontal="center" vertical="center"/>
    </xf>
    <xf numFmtId="49" fontId="30" fillId="0" borderId="6" xfId="1" applyNumberFormat="1" applyFont="1" applyBorder="1" applyAlignment="1">
      <alignment vertical="center"/>
    </xf>
    <xf numFmtId="49" fontId="30" fillId="0" borderId="24" xfId="1" applyNumberFormat="1" applyFont="1" applyBorder="1" applyAlignment="1">
      <alignment vertical="center"/>
    </xf>
    <xf numFmtId="2" fontId="35" fillId="0" borderId="6" xfId="1" applyNumberFormat="1" applyFont="1" applyBorder="1" applyAlignment="1">
      <alignment vertical="center" wrapText="1"/>
    </xf>
    <xf numFmtId="2" fontId="35" fillId="0" borderId="0" xfId="1" applyNumberFormat="1" applyFont="1" applyAlignment="1">
      <alignment vertical="center" wrapText="1"/>
    </xf>
    <xf numFmtId="2" fontId="35" fillId="0" borderId="16" xfId="1" applyNumberFormat="1" applyFont="1" applyBorder="1" applyAlignment="1">
      <alignment vertical="center" wrapText="1"/>
    </xf>
    <xf numFmtId="49" fontId="30" fillId="0" borderId="0" xfId="1" applyNumberFormat="1" applyFont="1" applyAlignment="1">
      <alignment vertical="center"/>
    </xf>
    <xf numFmtId="1" fontId="30" fillId="0" borderId="18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30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35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5" fillId="0" borderId="3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 wrapText="1"/>
    </xf>
    <xf numFmtId="0" fontId="5" fillId="0" borderId="34" xfId="1" applyFont="1" applyBorder="1" applyAlignment="1">
      <alignment horizontal="center" vertical="center"/>
    </xf>
    <xf numFmtId="0" fontId="5" fillId="0" borderId="36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29" xfId="1" applyFont="1" applyBorder="1" applyAlignment="1">
      <alignment horizontal="center" vertical="center"/>
    </xf>
    <xf numFmtId="0" fontId="5" fillId="0" borderId="25" xfId="1" applyFont="1" applyBorder="1" applyAlignment="1">
      <alignment horizontal="center" vertical="center"/>
    </xf>
    <xf numFmtId="0" fontId="5" fillId="0" borderId="35" xfId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28" xfId="1" applyFont="1" applyBorder="1" applyAlignment="1">
      <alignment horizontal="left" vertical="center"/>
    </xf>
    <xf numFmtId="0" fontId="7" fillId="0" borderId="21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4" fillId="0" borderId="29" xfId="1" applyFont="1" applyBorder="1" applyAlignment="1">
      <alignment horizontal="left" vertical="center"/>
    </xf>
    <xf numFmtId="0" fontId="5" fillId="0" borderId="13" xfId="1" applyFont="1" applyBorder="1" applyAlignment="1">
      <alignment horizontal="left" vertical="center"/>
    </xf>
    <xf numFmtId="0" fontId="5" fillId="0" borderId="14" xfId="1" applyFont="1" applyBorder="1" applyAlignment="1">
      <alignment horizontal="left" vertical="center"/>
    </xf>
    <xf numFmtId="0" fontId="5" fillId="0" borderId="26" xfId="1" applyFont="1" applyBorder="1" applyAlignment="1">
      <alignment horizontal="left" vertical="center"/>
    </xf>
    <xf numFmtId="0" fontId="3" fillId="0" borderId="11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3" fillId="0" borderId="31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27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34" xfId="1" applyFont="1" applyBorder="1" applyAlignment="1">
      <alignment horizontal="center" vertical="center" wrapText="1"/>
    </xf>
    <xf numFmtId="0" fontId="5" fillId="0" borderId="36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18" xfId="1" applyFont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4" xfId="1" applyFont="1" applyBorder="1" applyAlignment="1">
      <alignment horizontal="center" vertical="center"/>
    </xf>
    <xf numFmtId="0" fontId="20" fillId="0" borderId="37" xfId="1" applyFont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0" fillId="0" borderId="16" xfId="1" applyFont="1" applyBorder="1" applyAlignment="1">
      <alignment horizontal="center" vertical="center"/>
    </xf>
    <xf numFmtId="0" fontId="20" fillId="0" borderId="18" xfId="1" applyFont="1" applyBorder="1" applyAlignment="1">
      <alignment horizontal="center" vertical="center"/>
    </xf>
    <xf numFmtId="0" fontId="20" fillId="0" borderId="19" xfId="1" applyFont="1" applyBorder="1" applyAlignment="1">
      <alignment horizontal="center" vertical="center"/>
    </xf>
    <xf numFmtId="2" fontId="30" fillId="0" borderId="6" xfId="1" applyNumberFormat="1" applyFont="1" applyBorder="1" applyAlignment="1">
      <alignment horizontal="center" vertical="center" wrapText="1"/>
    </xf>
    <xf numFmtId="49" fontId="30" fillId="0" borderId="6" xfId="1" applyNumberFormat="1" applyFont="1" applyBorder="1" applyAlignment="1">
      <alignment horizontal="center" vertical="center"/>
    </xf>
    <xf numFmtId="49" fontId="30" fillId="0" borderId="24" xfId="1" applyNumberFormat="1" applyFont="1" applyBorder="1" applyAlignment="1">
      <alignment horizontal="center" vertical="center"/>
    </xf>
    <xf numFmtId="0" fontId="30" fillId="0" borderId="25" xfId="1" applyFont="1" applyBorder="1" applyAlignment="1">
      <alignment horizontal="center" vertical="center" wrapText="1"/>
    </xf>
    <xf numFmtId="0" fontId="30" fillId="0" borderId="25" xfId="1" applyFont="1" applyBorder="1" applyAlignment="1">
      <alignment horizontal="center" vertical="center"/>
    </xf>
    <xf numFmtId="0" fontId="23" fillId="0" borderId="1" xfId="1" applyFont="1" applyBorder="1" applyAlignment="1">
      <alignment horizontal="left" vertical="center"/>
    </xf>
    <xf numFmtId="0" fontId="23" fillId="0" borderId="4" xfId="1" applyFont="1" applyBorder="1" applyAlignment="1">
      <alignment horizontal="left" vertical="center"/>
    </xf>
    <xf numFmtId="0" fontId="23" fillId="0" borderId="28" xfId="1" applyFont="1" applyBorder="1" applyAlignment="1">
      <alignment horizontal="left" vertical="center"/>
    </xf>
    <xf numFmtId="167" fontId="20" fillId="0" borderId="0" xfId="0" applyNumberFormat="1" applyFont="1" applyAlignment="1">
      <alignment horizontal="left" vertical="center"/>
    </xf>
    <xf numFmtId="167" fontId="20" fillId="0" borderId="0" xfId="0" quotePrefix="1" applyNumberFormat="1" applyFont="1" applyAlignment="1">
      <alignment horizontal="left" vertical="center"/>
    </xf>
    <xf numFmtId="0" fontId="20" fillId="0" borderId="33" xfId="1" applyFont="1" applyBorder="1" applyAlignment="1">
      <alignment horizontal="center" vertical="center" wrapText="1"/>
    </xf>
    <xf numFmtId="0" fontId="20" fillId="0" borderId="34" xfId="1" applyFont="1" applyBorder="1" applyAlignment="1">
      <alignment horizontal="center" vertical="center"/>
    </xf>
    <xf numFmtId="0" fontId="20" fillId="0" borderId="36" xfId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 wrapText="1"/>
    </xf>
    <xf numFmtId="0" fontId="20" fillId="0" borderId="28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24" xfId="1" applyFont="1" applyBorder="1" applyAlignment="1">
      <alignment horizontal="center" vertical="center"/>
    </xf>
    <xf numFmtId="0" fontId="20" fillId="0" borderId="2" xfId="1" applyFont="1" applyBorder="1" applyAlignment="1">
      <alignment horizontal="center" vertical="center"/>
    </xf>
    <xf numFmtId="0" fontId="20" fillId="0" borderId="29" xfId="1" applyFont="1" applyBorder="1" applyAlignment="1">
      <alignment horizontal="center" vertical="center"/>
    </xf>
    <xf numFmtId="0" fontId="20" fillId="0" borderId="30" xfId="1" applyFont="1" applyBorder="1" applyAlignment="1">
      <alignment horizontal="center" vertical="center" wrapText="1"/>
    </xf>
    <xf numFmtId="0" fontId="20" fillId="0" borderId="25" xfId="1" applyFont="1" applyBorder="1" applyAlignment="1">
      <alignment horizontal="center" vertical="center"/>
    </xf>
    <xf numFmtId="0" fontId="20" fillId="0" borderId="35" xfId="1" applyFont="1" applyBorder="1" applyAlignment="1">
      <alignment horizontal="center" vertical="center"/>
    </xf>
    <xf numFmtId="0" fontId="20" fillId="0" borderId="25" xfId="1" applyFont="1" applyBorder="1" applyAlignment="1">
      <alignment horizontal="center" vertical="center" wrapText="1"/>
    </xf>
    <xf numFmtId="0" fontId="20" fillId="0" borderId="35" xfId="1" applyFont="1" applyBorder="1" applyAlignment="1">
      <alignment horizontal="center" vertical="center" wrapText="1"/>
    </xf>
    <xf numFmtId="0" fontId="20" fillId="0" borderId="28" xfId="1" applyFont="1" applyBorder="1" applyAlignment="1">
      <alignment horizontal="center" vertical="center" wrapText="1"/>
    </xf>
    <xf numFmtId="0" fontId="20" fillId="0" borderId="24" xfId="1" applyFont="1" applyBorder="1" applyAlignment="1">
      <alignment horizontal="center" vertical="center" wrapText="1"/>
    </xf>
    <xf numFmtId="0" fontId="20" fillId="0" borderId="29" xfId="1" applyFont="1" applyBorder="1" applyAlignment="1">
      <alignment horizontal="center" vertical="center" wrapText="1"/>
    </xf>
    <xf numFmtId="0" fontId="21" fillId="0" borderId="0" xfId="1" applyFont="1" applyAlignment="1">
      <alignment horizontal="left" vertical="center" wrapText="1"/>
    </xf>
    <xf numFmtId="0" fontId="21" fillId="0" borderId="24" xfId="1" applyFont="1" applyBorder="1" applyAlignment="1">
      <alignment horizontal="left" vertical="center" wrapText="1"/>
    </xf>
    <xf numFmtId="167" fontId="21" fillId="0" borderId="8" xfId="0" applyNumberFormat="1" applyFont="1" applyBorder="1" applyAlignment="1">
      <alignment horizontal="left" vertical="center"/>
    </xf>
    <xf numFmtId="167" fontId="21" fillId="0" borderId="8" xfId="0" quotePrefix="1" applyNumberFormat="1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4" fillId="0" borderId="21" xfId="1" applyFont="1" applyBorder="1" applyAlignment="1">
      <alignment horizontal="center" vertical="center"/>
    </xf>
    <xf numFmtId="0" fontId="24" fillId="0" borderId="22" xfId="1" applyFont="1" applyBorder="1" applyAlignment="1">
      <alignment horizontal="center" vertical="center"/>
    </xf>
    <xf numFmtId="0" fontId="24" fillId="0" borderId="23" xfId="1" applyFont="1" applyBorder="1" applyAlignment="1">
      <alignment horizontal="center" vertical="center"/>
    </xf>
    <xf numFmtId="0" fontId="23" fillId="0" borderId="2" xfId="1" applyFont="1" applyBorder="1" applyAlignment="1">
      <alignment horizontal="left" vertical="center"/>
    </xf>
    <xf numFmtId="0" fontId="23" fillId="0" borderId="18" xfId="1" applyFont="1" applyBorder="1" applyAlignment="1">
      <alignment horizontal="left" vertical="center"/>
    </xf>
    <xf numFmtId="0" fontId="23" fillId="0" borderId="29" xfId="1" applyFont="1" applyBorder="1" applyAlignment="1">
      <alignment horizontal="left" vertical="center"/>
    </xf>
    <xf numFmtId="0" fontId="20" fillId="0" borderId="13" xfId="1" applyFont="1" applyBorder="1" applyAlignment="1">
      <alignment horizontal="left" vertical="center"/>
    </xf>
    <xf numFmtId="0" fontId="20" fillId="0" borderId="14" xfId="1" applyFont="1" applyBorder="1" applyAlignment="1">
      <alignment horizontal="left" vertical="center"/>
    </xf>
    <xf numFmtId="0" fontId="20" fillId="0" borderId="26" xfId="1" applyFont="1" applyBorder="1" applyAlignment="1">
      <alignment horizontal="left" vertical="center"/>
    </xf>
    <xf numFmtId="0" fontId="21" fillId="0" borderId="16" xfId="0" applyFont="1" applyBorder="1" applyAlignment="1">
      <alignment horizontal="left" vertical="center"/>
    </xf>
    <xf numFmtId="0" fontId="27" fillId="0" borderId="6" xfId="1" applyFont="1" applyBorder="1" applyAlignment="1">
      <alignment horizontal="center" vertical="center" wrapText="1"/>
    </xf>
    <xf numFmtId="0" fontId="27" fillId="0" borderId="0" xfId="1" applyFont="1" applyAlignment="1">
      <alignment horizontal="center" vertical="center" wrapText="1"/>
    </xf>
    <xf numFmtId="0" fontId="27" fillId="0" borderId="24" xfId="1" applyFont="1" applyBorder="1" applyAlignment="1">
      <alignment horizontal="center" vertical="center" wrapText="1"/>
    </xf>
    <xf numFmtId="1" fontId="30" fillId="0" borderId="6" xfId="1" applyNumberFormat="1" applyFont="1" applyBorder="1" applyAlignment="1">
      <alignment horizontal="center" vertical="center"/>
    </xf>
    <xf numFmtId="1" fontId="30" fillId="0" borderId="24" xfId="1" applyNumberFormat="1" applyFont="1" applyBorder="1" applyAlignment="1">
      <alignment horizontal="center" vertical="center"/>
    </xf>
    <xf numFmtId="0" fontId="30" fillId="0" borderId="6" xfId="1" applyFont="1" applyBorder="1" applyAlignment="1">
      <alignment horizontal="center" vertical="center"/>
    </xf>
    <xf numFmtId="0" fontId="30" fillId="0" borderId="24" xfId="1" applyFont="1" applyBorder="1" applyAlignment="1">
      <alignment horizontal="center" vertical="center"/>
    </xf>
    <xf numFmtId="166" fontId="30" fillId="0" borderId="6" xfId="1" applyNumberFormat="1" applyFont="1" applyBorder="1" applyAlignment="1">
      <alignment horizontal="center" vertical="center"/>
    </xf>
    <xf numFmtId="166" fontId="30" fillId="0" borderId="24" xfId="1" applyNumberFormat="1" applyFont="1" applyBorder="1" applyAlignment="1">
      <alignment horizontal="center" vertical="center"/>
    </xf>
    <xf numFmtId="1" fontId="30" fillId="0" borderId="42" xfId="1" applyNumberFormat="1" applyFont="1" applyBorder="1" applyAlignment="1">
      <alignment horizontal="center" vertical="center"/>
    </xf>
    <xf numFmtId="2" fontId="30" fillId="0" borderId="11" xfId="1" applyNumberFormat="1" applyFont="1" applyBorder="1" applyAlignment="1">
      <alignment horizontal="center" vertical="center"/>
    </xf>
    <xf numFmtId="0" fontId="20" fillId="0" borderId="34" xfId="1" applyFont="1" applyBorder="1" applyAlignment="1">
      <alignment horizontal="center" vertical="center" wrapText="1"/>
    </xf>
    <xf numFmtId="0" fontId="20" fillId="0" borderId="36" xfId="1" applyFont="1" applyBorder="1" applyAlignment="1">
      <alignment horizontal="center" vertical="center" wrapText="1"/>
    </xf>
    <xf numFmtId="0" fontId="20" fillId="0" borderId="6" xfId="1" applyFont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/>
    </xf>
    <xf numFmtId="0" fontId="20" fillId="0" borderId="0" xfId="1" applyFont="1" applyAlignment="1">
      <alignment horizontal="center" vertical="center" wrapText="1"/>
    </xf>
    <xf numFmtId="0" fontId="30" fillId="0" borderId="11" xfId="1" applyFont="1" applyBorder="1" applyAlignment="1">
      <alignment horizontal="center" vertical="center"/>
    </xf>
    <xf numFmtId="0" fontId="30" fillId="0" borderId="31" xfId="1" applyFont="1" applyBorder="1" applyAlignment="1">
      <alignment horizontal="center" vertical="center"/>
    </xf>
    <xf numFmtId="166" fontId="30" fillId="0" borderId="42" xfId="1" applyNumberFormat="1" applyFont="1" applyBorder="1" applyAlignment="1">
      <alignment horizontal="center" vertical="center"/>
    </xf>
    <xf numFmtId="166" fontId="30" fillId="0" borderId="45" xfId="1" applyNumberFormat="1" applyFont="1" applyBorder="1" applyAlignment="1">
      <alignment horizontal="center" vertical="center"/>
    </xf>
    <xf numFmtId="49" fontId="30" fillId="0" borderId="0" xfId="1" applyNumberFormat="1" applyFont="1" applyAlignment="1">
      <alignment horizontal="center" vertical="center"/>
    </xf>
    <xf numFmtId="2" fontId="30" fillId="0" borderId="6" xfId="1" applyNumberFormat="1" applyFont="1" applyBorder="1" applyAlignment="1">
      <alignment horizontal="center" vertical="center"/>
    </xf>
    <xf numFmtId="2" fontId="30" fillId="0" borderId="24" xfId="1" applyNumberFormat="1" applyFont="1" applyBorder="1" applyAlignment="1">
      <alignment horizontal="center" vertical="center"/>
    </xf>
    <xf numFmtId="2" fontId="30" fillId="0" borderId="11" xfId="1" applyNumberFormat="1" applyFont="1" applyBorder="1" applyAlignment="1">
      <alignment horizontal="center" vertical="center" wrapText="1"/>
    </xf>
    <xf numFmtId="2" fontId="30" fillId="0" borderId="12" xfId="1" applyNumberFormat="1" applyFont="1" applyBorder="1" applyAlignment="1">
      <alignment horizontal="center" vertical="center" wrapText="1"/>
    </xf>
    <xf numFmtId="2" fontId="30" fillId="0" borderId="15" xfId="1" applyNumberFormat="1" applyFont="1" applyBorder="1" applyAlignment="1">
      <alignment horizontal="center" vertical="center" wrapText="1"/>
    </xf>
    <xf numFmtId="2" fontId="30" fillId="0" borderId="0" xfId="1" applyNumberFormat="1" applyFont="1" applyAlignment="1">
      <alignment horizontal="center" vertical="center" wrapText="1"/>
    </xf>
    <xf numFmtId="2" fontId="30" fillId="0" borderId="16" xfId="1" applyNumberFormat="1" applyFont="1" applyBorder="1" applyAlignment="1">
      <alignment horizontal="center" vertical="center" wrapText="1"/>
    </xf>
    <xf numFmtId="0" fontId="30" fillId="0" borderId="32" xfId="1" applyFont="1" applyBorder="1" applyAlignment="1">
      <alignment horizontal="center" vertical="center"/>
    </xf>
    <xf numFmtId="0" fontId="20" fillId="0" borderId="2" xfId="1" applyFont="1" applyBorder="1" applyAlignment="1">
      <alignment horizontal="center" vertical="center" wrapText="1"/>
    </xf>
    <xf numFmtId="0" fontId="20" fillId="0" borderId="4" xfId="1" applyFont="1" applyBorder="1" applyAlignment="1">
      <alignment horizontal="center" vertical="center" wrapText="1"/>
    </xf>
    <xf numFmtId="0" fontId="20" fillId="0" borderId="18" xfId="1" applyFont="1" applyBorder="1" applyAlignment="1">
      <alignment horizontal="center" vertical="center" wrapText="1"/>
    </xf>
    <xf numFmtId="49" fontId="30" fillId="0" borderId="6" xfId="1" applyNumberFormat="1" applyFont="1" applyBorder="1" applyAlignment="1">
      <alignment horizontal="center" vertical="center" wrapText="1"/>
    </xf>
    <xf numFmtId="49" fontId="30" fillId="0" borderId="24" xfId="1" applyNumberFormat="1" applyFont="1" applyBorder="1" applyAlignment="1">
      <alignment horizontal="center" vertical="center" wrapText="1"/>
    </xf>
    <xf numFmtId="49" fontId="30" fillId="0" borderId="11" xfId="1" applyNumberFormat="1" applyFont="1" applyBorder="1" applyAlignment="1">
      <alignment horizontal="center" vertical="center" wrapText="1"/>
    </xf>
    <xf numFmtId="49" fontId="30" fillId="0" borderId="31" xfId="1" applyNumberFormat="1" applyFont="1" applyBorder="1" applyAlignment="1">
      <alignment horizontal="center" vertical="center" wrapText="1"/>
    </xf>
    <xf numFmtId="0" fontId="25" fillId="0" borderId="0" xfId="0" applyFont="1" applyAlignment="1"/>
    <xf numFmtId="0" fontId="25" fillId="0" borderId="16" xfId="0" applyFont="1" applyBorder="1" applyAlignment="1"/>
    <xf numFmtId="0" fontId="25" fillId="0" borderId="6" xfId="0" applyFont="1" applyBorder="1" applyAlignment="1"/>
    <xf numFmtId="2" fontId="25" fillId="0" borderId="31" xfId="0" applyNumberFormat="1" applyFont="1" applyBorder="1" applyAlignment="1"/>
    <xf numFmtId="2" fontId="25" fillId="0" borderId="6" xfId="0" applyNumberFormat="1" applyFont="1" applyBorder="1" applyAlignment="1"/>
    <xf numFmtId="2" fontId="25" fillId="0" borderId="24" xfId="0" applyNumberFormat="1" applyFont="1" applyBorder="1" applyAlignment="1"/>
    <xf numFmtId="0" fontId="25" fillId="0" borderId="45" xfId="0" applyFont="1" applyBorder="1" applyAlignment="1"/>
  </cellXfs>
  <cellStyles count="4">
    <cellStyle name="Comma" xfId="2" builtinId="3"/>
    <cellStyle name="Normal" xfId="0" builtinId="0"/>
    <cellStyle name="เครื่องหมายจุลภาค 2" xfId="3" xr:uid="{00000000-0005-0000-0000-000001000000}"/>
    <cellStyle name="ปกติ 2" xfId="1" xr:uid="{00000000-0005-0000-0000-000003000000}"/>
  </cellStyles>
  <dxfs count="68"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  <color rgb="FF008000"/>
      <color rgb="FF000099"/>
      <color rgb="FF003366"/>
      <color rgb="FF660066"/>
      <color rgb="FF660033"/>
      <color rgb="FF663300"/>
      <color rgb="FF003300"/>
      <color rgb="FF002D00"/>
      <color rgb="FF002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127005</xdr:colOff>
      <xdr:row>0</xdr:row>
      <xdr:rowOff>19050</xdr:rowOff>
    </xdr:from>
    <xdr:to>
      <xdr:col>6</xdr:col>
      <xdr:colOff>762598</xdr:colOff>
      <xdr:row>1</xdr:row>
      <xdr:rowOff>325437</xdr:rowOff>
    </xdr:to>
    <xdr:pic>
      <xdr:nvPicPr>
        <xdr:cNvPr id="2" name="Picture 1" descr="LogoDPT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27580" y="19050"/>
          <a:ext cx="635593" cy="6492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34416</xdr:colOff>
      <xdr:row>32</xdr:row>
      <xdr:rowOff>110031</xdr:rowOff>
    </xdr:from>
    <xdr:to>
      <xdr:col>14</xdr:col>
      <xdr:colOff>172514</xdr:colOff>
      <xdr:row>32</xdr:row>
      <xdr:rowOff>262772</xdr:rowOff>
    </xdr:to>
    <xdr:sp macro="" textlink="">
      <xdr:nvSpPr>
        <xdr:cNvPr id="5" name="TextBox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633499" y="7391364"/>
          <a:ext cx="1196432" cy="1527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th-TH" sz="1000">
              <a:latin typeface="TH SarabunPSK" pitchFamily="34" charset="-34"/>
              <a:cs typeface="TH SarabunPSK" pitchFamily="34" charset="-34"/>
            </a:rPr>
            <a:t>ใช้เพื่อตรวจสอบต้นฉบับ</a:t>
          </a:r>
        </a:p>
      </xdr:txBody>
    </xdr:sp>
    <xdr:clientData/>
  </xdr:twoCellAnchor>
  <xdr:twoCellAnchor>
    <xdr:from>
      <xdr:col>12</xdr:col>
      <xdr:colOff>317507</xdr:colOff>
      <xdr:row>30</xdr:row>
      <xdr:rowOff>52917</xdr:rowOff>
    </xdr:from>
    <xdr:to>
      <xdr:col>13</xdr:col>
      <xdr:colOff>315673</xdr:colOff>
      <xdr:row>32</xdr:row>
      <xdr:rowOff>93417</xdr:rowOff>
    </xdr:to>
    <xdr:sp macro="" textlink="">
      <xdr:nvSpPr>
        <xdr:cNvPr id="8" name="กล่องข้อความ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9916590" y="6762750"/>
          <a:ext cx="612000" cy="61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QR</a:t>
          </a:r>
        </a:p>
        <a:p>
          <a:pPr algn="ctr"/>
          <a:r>
            <a:rPr lang="en-US" sz="1100"/>
            <a:t>Code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55563</xdr:colOff>
      <xdr:row>0</xdr:row>
      <xdr:rowOff>19050</xdr:rowOff>
    </xdr:from>
    <xdr:to>
      <xdr:col>6</xdr:col>
      <xdr:colOff>722313</xdr:colOff>
      <xdr:row>1</xdr:row>
      <xdr:rowOff>333375</xdr:rowOff>
    </xdr:to>
    <xdr:pic>
      <xdr:nvPicPr>
        <xdr:cNvPr id="2" name="Picture 1" descr="LogoDPT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84688" y="19050"/>
          <a:ext cx="666750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92076</xdr:colOff>
      <xdr:row>36</xdr:row>
      <xdr:rowOff>102051</xdr:rowOff>
    </xdr:from>
    <xdr:to>
      <xdr:col>14</xdr:col>
      <xdr:colOff>82551</xdr:colOff>
      <xdr:row>36</xdr:row>
      <xdr:rowOff>254799</xdr:rowOff>
    </xdr:to>
    <xdr:sp macro="" textlink="">
      <xdr:nvSpPr>
        <xdr:cNvPr id="5" name="TextBox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9384243" y="7372801"/>
          <a:ext cx="1101725" cy="1527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th-TH" sz="1000">
              <a:latin typeface="TH SarabunPSK" pitchFamily="34" charset="-34"/>
              <a:cs typeface="TH SarabunPSK" pitchFamily="34" charset="-34"/>
            </a:rPr>
            <a:t>ใช้เพื่อตรวจสอบต้นฉบับ</a:t>
          </a:r>
        </a:p>
      </xdr:txBody>
    </xdr:sp>
    <xdr:clientData/>
  </xdr:twoCellAnchor>
  <xdr:twoCellAnchor>
    <xdr:from>
      <xdr:col>12</xdr:col>
      <xdr:colOff>317508</xdr:colOff>
      <xdr:row>34</xdr:row>
      <xdr:rowOff>42333</xdr:rowOff>
    </xdr:from>
    <xdr:to>
      <xdr:col>13</xdr:col>
      <xdr:colOff>315675</xdr:colOff>
      <xdr:row>36</xdr:row>
      <xdr:rowOff>82833</xdr:rowOff>
    </xdr:to>
    <xdr:sp macro="" textlink="">
      <xdr:nvSpPr>
        <xdr:cNvPr id="7" name="กล่องข้อความ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9609675" y="6741583"/>
          <a:ext cx="612000" cy="61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QR</a:t>
          </a:r>
        </a:p>
        <a:p>
          <a:pPr algn="ctr"/>
          <a:r>
            <a:rPr lang="en-US" sz="1100"/>
            <a:t>Code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87315</xdr:colOff>
      <xdr:row>0</xdr:row>
      <xdr:rowOff>19050</xdr:rowOff>
    </xdr:from>
    <xdr:to>
      <xdr:col>6</xdr:col>
      <xdr:colOff>722908</xdr:colOff>
      <xdr:row>1</xdr:row>
      <xdr:rowOff>325437</xdr:rowOff>
    </xdr:to>
    <xdr:pic>
      <xdr:nvPicPr>
        <xdr:cNvPr id="2" name="Picture 1" descr="LogoDPT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97415" y="19050"/>
          <a:ext cx="635593" cy="6492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55570</xdr:colOff>
      <xdr:row>33</xdr:row>
      <xdr:rowOff>109995</xdr:rowOff>
    </xdr:from>
    <xdr:to>
      <xdr:col>14</xdr:col>
      <xdr:colOff>193668</xdr:colOff>
      <xdr:row>33</xdr:row>
      <xdr:rowOff>262749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9432403" y="7401912"/>
          <a:ext cx="1132932" cy="1527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th-TH" sz="1000">
              <a:latin typeface="TH SarabunPSK" pitchFamily="34" charset="-34"/>
              <a:cs typeface="TH SarabunPSK" pitchFamily="34" charset="-34"/>
            </a:rPr>
            <a:t>ใช้เพื่อตรวจสอบต้นฉบับ</a:t>
          </a:r>
        </a:p>
      </xdr:txBody>
    </xdr:sp>
    <xdr:clientData/>
  </xdr:twoCellAnchor>
  <xdr:twoCellAnchor>
    <xdr:from>
      <xdr:col>12</xdr:col>
      <xdr:colOff>306920</xdr:colOff>
      <xdr:row>31</xdr:row>
      <xdr:rowOff>52917</xdr:rowOff>
    </xdr:from>
    <xdr:to>
      <xdr:col>13</xdr:col>
      <xdr:colOff>305086</xdr:colOff>
      <xdr:row>33</xdr:row>
      <xdr:rowOff>93417</xdr:rowOff>
    </xdr:to>
    <xdr:sp macro="" textlink="">
      <xdr:nvSpPr>
        <xdr:cNvPr id="10" name="กล่องข้อความ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9683753" y="6773334"/>
          <a:ext cx="612000" cy="61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QR</a:t>
          </a:r>
        </a:p>
        <a:p>
          <a:pPr algn="ctr"/>
          <a:r>
            <a:rPr lang="en-US" sz="1100"/>
            <a:t>Code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127005</xdr:colOff>
      <xdr:row>0</xdr:row>
      <xdr:rowOff>19050</xdr:rowOff>
    </xdr:from>
    <xdr:to>
      <xdr:col>6</xdr:col>
      <xdr:colOff>762598</xdr:colOff>
      <xdr:row>1</xdr:row>
      <xdr:rowOff>325437</xdr:rowOff>
    </xdr:to>
    <xdr:pic>
      <xdr:nvPicPr>
        <xdr:cNvPr id="2" name="Picture 1" descr="LogoDPT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35505" y="19050"/>
          <a:ext cx="635593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44999</xdr:colOff>
      <xdr:row>29</xdr:row>
      <xdr:rowOff>49592</xdr:rowOff>
    </xdr:from>
    <xdr:to>
      <xdr:col>14</xdr:col>
      <xdr:colOff>183097</xdr:colOff>
      <xdr:row>31</xdr:row>
      <xdr:rowOff>262754</xdr:rowOff>
    </xdr:to>
    <xdr:grpSp>
      <xdr:nvGrpSpPr>
        <xdr:cNvPr id="4" name="กลุ่ม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9646199" y="6993317"/>
          <a:ext cx="1195373" cy="784662"/>
          <a:chOff x="8714477" y="6655053"/>
          <a:chExt cx="1258199" cy="782907"/>
        </a:xfrm>
      </xdr:grpSpPr>
      <xdr:pic>
        <xdr:nvPicPr>
          <xdr:cNvPr id="5" name="Picture 1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9003874" y="6655053"/>
            <a:ext cx="652908" cy="608203"/>
          </a:xfrm>
          <a:prstGeom prst="rect">
            <a:avLst/>
          </a:prstGeom>
          <a:noFill/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 txBox="1"/>
        </xdr:nvSpPr>
        <xdr:spPr>
          <a:xfrm>
            <a:off x="8714477" y="7285561"/>
            <a:ext cx="1258199" cy="1523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th-TH" sz="1000">
                <a:latin typeface="TH SarabunPSK" pitchFamily="34" charset="-34"/>
                <a:cs typeface="TH SarabunPSK" pitchFamily="34" charset="-34"/>
              </a:rPr>
              <a:t>ใช้เพื่อตรวจสอบต้นฉบับ</a:t>
            </a:r>
          </a:p>
        </xdr:txBody>
      </xdr:sp>
    </xdr:grpSp>
    <xdr:clientData/>
  </xdr:twoCellAnchor>
  <xdr:twoCellAnchor>
    <xdr:from>
      <xdr:col>11</xdr:col>
      <xdr:colOff>20809</xdr:colOff>
      <xdr:row>17</xdr:row>
      <xdr:rowOff>38097</xdr:rowOff>
    </xdr:from>
    <xdr:to>
      <xdr:col>11</xdr:col>
      <xdr:colOff>203689</xdr:colOff>
      <xdr:row>18</xdr:row>
      <xdr:rowOff>190500</xdr:rowOff>
    </xdr:to>
    <xdr:sp macro="" textlink="">
      <xdr:nvSpPr>
        <xdr:cNvPr id="8" name="วงเล็บปีกกาขวา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 bwMode="auto">
        <a:xfrm>
          <a:off x="8962149" y="4699267"/>
          <a:ext cx="182880" cy="379382"/>
        </a:xfrm>
        <a:prstGeom prst="rightBrace">
          <a:avLst/>
        </a:prstGeom>
        <a:solidFill>
          <a:schemeClr val="bg1"/>
        </a:solidFill>
        <a:ln w="63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11</xdr:col>
      <xdr:colOff>23242</xdr:colOff>
      <xdr:row>21</xdr:row>
      <xdr:rowOff>48635</xdr:rowOff>
    </xdr:from>
    <xdr:to>
      <xdr:col>11</xdr:col>
      <xdr:colOff>206122</xdr:colOff>
      <xdr:row>22</xdr:row>
      <xdr:rowOff>201038</xdr:rowOff>
    </xdr:to>
    <xdr:sp macro="" textlink="">
      <xdr:nvSpPr>
        <xdr:cNvPr id="11" name="วงเล็บปีกกาขวา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 bwMode="auto">
        <a:xfrm>
          <a:off x="8964582" y="5552869"/>
          <a:ext cx="182880" cy="379382"/>
        </a:xfrm>
        <a:prstGeom prst="rightBrace">
          <a:avLst/>
        </a:prstGeom>
        <a:solidFill>
          <a:schemeClr val="bg1"/>
        </a:solidFill>
        <a:ln w="63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55563</xdr:colOff>
      <xdr:row>0</xdr:row>
      <xdr:rowOff>19050</xdr:rowOff>
    </xdr:from>
    <xdr:to>
      <xdr:col>6</xdr:col>
      <xdr:colOff>722313</xdr:colOff>
      <xdr:row>1</xdr:row>
      <xdr:rowOff>333375</xdr:rowOff>
    </xdr:to>
    <xdr:pic>
      <xdr:nvPicPr>
        <xdr:cNvPr id="2" name="Picture 1" descr="LogoDPT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76688" y="19050"/>
          <a:ext cx="666750" cy="679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77124</xdr:colOff>
      <xdr:row>30</xdr:row>
      <xdr:rowOff>26829</xdr:rowOff>
    </xdr:from>
    <xdr:to>
      <xdr:col>14</xdr:col>
      <xdr:colOff>67599</xdr:colOff>
      <xdr:row>32</xdr:row>
      <xdr:rowOff>254821</xdr:rowOff>
    </xdr:to>
    <xdr:grpSp>
      <xdr:nvGrpSpPr>
        <xdr:cNvPr id="4" name="กลุ่ม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9354474" y="6751479"/>
          <a:ext cx="1095375" cy="799492"/>
          <a:chOff x="8731737" y="6632378"/>
          <a:chExt cx="1258199" cy="797663"/>
        </a:xfrm>
      </xdr:grpSpPr>
      <xdr:pic>
        <xdr:nvPicPr>
          <xdr:cNvPr id="5" name="Picture 1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8992201" y="6632378"/>
            <a:ext cx="696307" cy="633009"/>
          </a:xfrm>
          <a:prstGeom prst="rect">
            <a:avLst/>
          </a:prstGeom>
          <a:noFill/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 txBox="1"/>
        </xdr:nvSpPr>
        <xdr:spPr>
          <a:xfrm>
            <a:off x="8731737" y="7277642"/>
            <a:ext cx="1258199" cy="1523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th-TH" sz="1000">
                <a:latin typeface="TH SarabunPSK" pitchFamily="34" charset="-34"/>
                <a:cs typeface="TH SarabunPSK" pitchFamily="34" charset="-34"/>
              </a:rPr>
              <a:t>ใช้เพื่อตรวจสอบต้นฉบับ</a:t>
            </a:r>
          </a:p>
        </xdr:txBody>
      </xdr:sp>
    </xdr:grpSp>
    <xdr:clientData/>
  </xdr:twoCellAnchor>
  <xdr:twoCellAnchor>
    <xdr:from>
      <xdr:col>11</xdr:col>
      <xdr:colOff>15876</xdr:colOff>
      <xdr:row>16</xdr:row>
      <xdr:rowOff>50929</xdr:rowOff>
    </xdr:from>
    <xdr:to>
      <xdr:col>11</xdr:col>
      <xdr:colOff>153036</xdr:colOff>
      <xdr:row>19</xdr:row>
      <xdr:rowOff>100262</xdr:rowOff>
    </xdr:to>
    <xdr:sp macro="" textlink="">
      <xdr:nvSpPr>
        <xdr:cNvPr id="7" name="วงเล็บปีกกาขวา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 bwMode="auto">
        <a:xfrm>
          <a:off x="8498139" y="4492587"/>
          <a:ext cx="137160" cy="530596"/>
        </a:xfrm>
        <a:prstGeom prst="rightBrace">
          <a:avLst/>
        </a:prstGeom>
        <a:noFill/>
        <a:ln w="63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87315</xdr:colOff>
      <xdr:row>0</xdr:row>
      <xdr:rowOff>19050</xdr:rowOff>
    </xdr:from>
    <xdr:to>
      <xdr:col>6</xdr:col>
      <xdr:colOff>722908</xdr:colOff>
      <xdr:row>1</xdr:row>
      <xdr:rowOff>325437</xdr:rowOff>
    </xdr:to>
    <xdr:pic>
      <xdr:nvPicPr>
        <xdr:cNvPr id="2" name="Picture 1" descr="LogoDPT5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6440" y="19050"/>
          <a:ext cx="635593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38757</xdr:colOff>
      <xdr:row>30</xdr:row>
      <xdr:rowOff>55285</xdr:rowOff>
    </xdr:from>
    <xdr:to>
      <xdr:col>14</xdr:col>
      <xdr:colOff>176855</xdr:colOff>
      <xdr:row>32</xdr:row>
      <xdr:rowOff>262765</xdr:rowOff>
    </xdr:to>
    <xdr:grpSp>
      <xdr:nvGrpSpPr>
        <xdr:cNvPr id="3" name="กลุ่ม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/>
      </xdr:nvGrpSpPr>
      <xdr:grpSpPr>
        <a:xfrm>
          <a:off x="9420882" y="6827560"/>
          <a:ext cx="1128698" cy="778980"/>
          <a:chOff x="8714477" y="6660801"/>
          <a:chExt cx="1258199" cy="777168"/>
        </a:xfrm>
      </xdr:grpSpPr>
      <xdr:pic>
        <xdr:nvPicPr>
          <xdr:cNvPr id="4" name="Picture 1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8986203" y="6660801"/>
            <a:ext cx="712940" cy="638072"/>
          </a:xfrm>
          <a:prstGeom prst="rect">
            <a:avLst/>
          </a:prstGeom>
          <a:noFill/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 txBox="1"/>
        </xdr:nvSpPr>
        <xdr:spPr>
          <a:xfrm>
            <a:off x="8714477" y="7285570"/>
            <a:ext cx="1258199" cy="1523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th-TH" sz="1000">
                <a:latin typeface="TH SarabunPSK" pitchFamily="34" charset="-34"/>
                <a:cs typeface="TH SarabunPSK" pitchFamily="34" charset="-34"/>
              </a:rPr>
              <a:t>ใช้เพื่อตรวจสอบต้นฉบับ</a:t>
            </a:r>
          </a:p>
        </xdr:txBody>
      </xdr:sp>
    </xdr:grpSp>
    <xdr:clientData/>
  </xdr:twoCellAnchor>
  <xdr:twoCellAnchor>
    <xdr:from>
      <xdr:col>11</xdr:col>
      <xdr:colOff>12699</xdr:colOff>
      <xdr:row>16</xdr:row>
      <xdr:rowOff>54129</xdr:rowOff>
    </xdr:from>
    <xdr:to>
      <xdr:col>11</xdr:col>
      <xdr:colOff>149859</xdr:colOff>
      <xdr:row>18</xdr:row>
      <xdr:rowOff>100263</xdr:rowOff>
    </xdr:to>
    <xdr:sp macro="" textlink="">
      <xdr:nvSpPr>
        <xdr:cNvPr id="6" name="วงเล็บปีกกาขวา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 bwMode="auto">
        <a:xfrm>
          <a:off x="8725567" y="4475734"/>
          <a:ext cx="137160" cy="366976"/>
        </a:xfrm>
        <a:prstGeom prst="rightBrace">
          <a:avLst/>
        </a:prstGeom>
        <a:noFill/>
        <a:ln w="63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 editAs="oneCell">
    <xdr:from>
      <xdr:col>8</xdr:col>
      <xdr:colOff>142519</xdr:colOff>
      <xdr:row>16</xdr:row>
      <xdr:rowOff>31740</xdr:rowOff>
    </xdr:from>
    <xdr:to>
      <xdr:col>9</xdr:col>
      <xdr:colOff>644804</xdr:colOff>
      <xdr:row>20</xdr:row>
      <xdr:rowOff>222251</xdr:rowOff>
    </xdr:to>
    <xdr:pic>
      <xdr:nvPicPr>
        <xdr:cNvPr id="12" name="รูปภาพ 11" descr="137980.jpg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25000" contrast="30000"/>
        </a:blip>
        <a:srcRect l="24289" r="27336"/>
        <a:stretch>
          <a:fillRect/>
        </a:stretch>
      </xdr:blipFill>
      <xdr:spPr>
        <a:xfrm rot="5400000">
          <a:off x="6600781" y="3884291"/>
          <a:ext cx="825511" cy="128016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148942</xdr:colOff>
      <xdr:row>23</xdr:row>
      <xdr:rowOff>7937</xdr:rowOff>
    </xdr:from>
    <xdr:to>
      <xdr:col>9</xdr:col>
      <xdr:colOff>623887</xdr:colOff>
      <xdr:row>28</xdr:row>
      <xdr:rowOff>47625</xdr:rowOff>
    </xdr:to>
    <xdr:pic>
      <xdr:nvPicPr>
        <xdr:cNvPr id="14" name="รูปภาพ 13" descr="137990.jpg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lum bright="25000" contrast="30000"/>
        </a:blip>
        <a:srcRect t="30894" b="19202"/>
        <a:stretch>
          <a:fillRect/>
        </a:stretch>
      </xdr:blipFill>
      <xdr:spPr>
        <a:xfrm>
          <a:off x="6379880" y="5270500"/>
          <a:ext cx="1252820" cy="83343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11</xdr:col>
      <xdr:colOff>4678</xdr:colOff>
      <xdr:row>23</xdr:row>
      <xdr:rowOff>56134</xdr:rowOff>
    </xdr:from>
    <xdr:to>
      <xdr:col>11</xdr:col>
      <xdr:colOff>141838</xdr:colOff>
      <xdr:row>25</xdr:row>
      <xdr:rowOff>102268</xdr:rowOff>
    </xdr:to>
    <xdr:sp macro="" textlink="">
      <xdr:nvSpPr>
        <xdr:cNvPr id="11" name="วงเล็บปีกกาขวา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 bwMode="auto">
        <a:xfrm>
          <a:off x="8717546" y="5670871"/>
          <a:ext cx="137160" cy="366976"/>
        </a:xfrm>
        <a:prstGeom prst="rightBrace">
          <a:avLst/>
        </a:prstGeom>
        <a:noFill/>
        <a:ln w="63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21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6"/>
  <sheetViews>
    <sheetView tabSelected="1" zoomScale="90" zoomScaleNormal="90" workbookViewId="0">
      <selection activeCell="R10" sqref="R10"/>
    </sheetView>
  </sheetViews>
  <sheetFormatPr defaultRowHeight="18.75"/>
  <cols>
    <col min="1" max="1" width="8.7109375" style="6" customWidth="1"/>
    <col min="2" max="2" width="6.7109375" style="6" customWidth="1"/>
    <col min="3" max="3" width="7.7109375" style="6" customWidth="1"/>
    <col min="4" max="6" width="15.28515625" style="6" customWidth="1"/>
    <col min="7" max="10" width="13.140625" style="6" customWidth="1"/>
    <col min="11" max="11" width="12.7109375" style="6" customWidth="1"/>
    <col min="12" max="12" width="9.7109375" style="6" customWidth="1"/>
    <col min="13" max="13" width="9.140625" style="6" customWidth="1"/>
    <col min="14" max="15" width="6.7109375" style="6" customWidth="1"/>
    <col min="16" max="16" width="5.7109375" style="63" customWidth="1"/>
    <col min="17" max="17" width="6.5703125" style="63" bestFit="1" customWidth="1"/>
    <col min="18" max="18" width="5.42578125" style="63" bestFit="1" customWidth="1"/>
    <col min="19" max="19" width="4.42578125" style="63" bestFit="1" customWidth="1"/>
    <col min="20" max="20" width="6.42578125" style="63" bestFit="1" customWidth="1"/>
    <col min="21" max="21" width="6.28515625" style="6" bestFit="1" customWidth="1"/>
    <col min="22" max="22" width="6.7109375" style="6" bestFit="1" customWidth="1"/>
    <col min="23" max="23" width="6.28515625" style="6" bestFit="1" customWidth="1"/>
    <col min="24" max="24" width="5" style="6" bestFit="1" customWidth="1"/>
    <col min="25" max="16384" width="9.140625" style="6"/>
  </cols>
  <sheetData>
    <row r="1" spans="1:22" ht="27" customHeight="1" thickTop="1">
      <c r="A1" s="35" t="s">
        <v>0</v>
      </c>
      <c r="B1" s="92"/>
      <c r="C1" s="92"/>
      <c r="D1" s="93"/>
      <c r="E1" s="93"/>
      <c r="F1" s="34"/>
      <c r="G1" s="5"/>
      <c r="H1" s="365" t="s">
        <v>1</v>
      </c>
      <c r="I1" s="366"/>
      <c r="J1" s="367"/>
      <c r="K1" s="368" t="s">
        <v>2</v>
      </c>
      <c r="L1" s="369"/>
      <c r="M1" s="369"/>
      <c r="N1" s="369"/>
      <c r="O1" s="370"/>
    </row>
    <row r="2" spans="1:22" ht="27" customHeight="1">
      <c r="A2" s="36" t="s">
        <v>3</v>
      </c>
      <c r="B2" s="15"/>
      <c r="C2" s="116"/>
      <c r="D2" s="9"/>
      <c r="E2" s="9"/>
      <c r="F2" s="7"/>
      <c r="G2" s="8"/>
      <c r="H2" s="371" t="s">
        <v>4</v>
      </c>
      <c r="I2" s="372"/>
      <c r="J2" s="373"/>
      <c r="K2" s="374" t="s">
        <v>5</v>
      </c>
      <c r="L2" s="375"/>
      <c r="M2" s="376"/>
      <c r="N2" s="113" t="s">
        <v>6</v>
      </c>
      <c r="O2" s="37" t="s">
        <v>7</v>
      </c>
    </row>
    <row r="3" spans="1:22" ht="21.95" customHeight="1">
      <c r="A3" s="36" t="s">
        <v>8</v>
      </c>
      <c r="B3" s="108"/>
      <c r="C3" s="116"/>
      <c r="D3" s="9"/>
      <c r="E3" s="9"/>
      <c r="F3" s="9"/>
      <c r="G3" s="377" t="s">
        <v>9</v>
      </c>
      <c r="H3" s="378"/>
      <c r="I3" s="378"/>
      <c r="J3" s="379"/>
      <c r="K3" s="340" t="s">
        <v>10</v>
      </c>
      <c r="L3" s="341"/>
      <c r="M3" s="94"/>
      <c r="N3" s="94"/>
      <c r="O3" s="95"/>
    </row>
    <row r="4" spans="1:22" ht="21.95" customHeight="1">
      <c r="A4" s="36" t="s">
        <v>11</v>
      </c>
      <c r="B4" s="108"/>
      <c r="C4" s="116"/>
      <c r="D4" s="9"/>
      <c r="E4" s="9"/>
      <c r="F4" s="9"/>
      <c r="G4" s="380"/>
      <c r="H4" s="381"/>
      <c r="I4" s="381"/>
      <c r="J4" s="382"/>
      <c r="K4" s="336"/>
      <c r="L4" s="337"/>
      <c r="M4" s="143"/>
      <c r="N4" s="143"/>
      <c r="O4" s="117"/>
    </row>
    <row r="5" spans="1:22" ht="21.95" customHeight="1">
      <c r="A5" s="36" t="s">
        <v>12</v>
      </c>
      <c r="B5" s="108"/>
      <c r="C5" s="116"/>
      <c r="D5" s="9"/>
      <c r="E5" s="9"/>
      <c r="F5" s="9"/>
      <c r="G5" s="380"/>
      <c r="H5" s="381"/>
      <c r="I5" s="381"/>
      <c r="J5" s="382"/>
      <c r="K5" s="114" t="s">
        <v>13</v>
      </c>
      <c r="L5" s="115"/>
      <c r="M5" s="143"/>
      <c r="N5" s="143"/>
      <c r="O5" s="117"/>
    </row>
    <row r="6" spans="1:22" ht="21.95" customHeight="1">
      <c r="A6" s="36" t="s">
        <v>14</v>
      </c>
      <c r="B6" s="108"/>
      <c r="C6" s="116"/>
      <c r="D6" s="9"/>
      <c r="E6" s="9"/>
      <c r="F6" s="9"/>
      <c r="G6" s="380"/>
      <c r="H6" s="381"/>
      <c r="I6" s="381"/>
      <c r="J6" s="382"/>
      <c r="K6" s="336" t="s">
        <v>15</v>
      </c>
      <c r="L6" s="337"/>
      <c r="M6" s="116"/>
      <c r="N6" s="116"/>
      <c r="O6" s="117"/>
    </row>
    <row r="7" spans="1:22" ht="21.95" customHeight="1" thickBot="1">
      <c r="A7" s="1" t="s">
        <v>16</v>
      </c>
      <c r="B7" s="15"/>
      <c r="C7" s="116"/>
      <c r="D7" s="15"/>
      <c r="E7" s="15"/>
      <c r="F7" s="145"/>
      <c r="G7" s="383"/>
      <c r="H7" s="384"/>
      <c r="I7" s="384"/>
      <c r="J7" s="385"/>
      <c r="K7" s="338"/>
      <c r="L7" s="339"/>
      <c r="M7" s="143"/>
      <c r="N7" s="143"/>
      <c r="O7" s="144"/>
    </row>
    <row r="8" spans="1:22" ht="20.100000000000001" customHeight="1" thickTop="1">
      <c r="A8" s="354" t="s">
        <v>17</v>
      </c>
      <c r="B8" s="357" t="s">
        <v>18</v>
      </c>
      <c r="C8" s="358"/>
      <c r="D8" s="342" t="s">
        <v>19</v>
      </c>
      <c r="E8" s="342" t="s">
        <v>20</v>
      </c>
      <c r="F8" s="342" t="s">
        <v>21</v>
      </c>
      <c r="G8" s="342" t="s">
        <v>22</v>
      </c>
      <c r="H8" s="345" t="s">
        <v>23</v>
      </c>
      <c r="I8" s="342" t="s">
        <v>24</v>
      </c>
      <c r="J8" s="345" t="s">
        <v>25</v>
      </c>
      <c r="K8" s="342" t="s">
        <v>26</v>
      </c>
      <c r="L8" s="348" t="s">
        <v>27</v>
      </c>
      <c r="M8" s="348"/>
      <c r="N8" s="348"/>
      <c r="O8" s="349"/>
    </row>
    <row r="9" spans="1:22" ht="20.100000000000001" customHeight="1">
      <c r="A9" s="355"/>
      <c r="B9" s="359"/>
      <c r="C9" s="360"/>
      <c r="D9" s="363"/>
      <c r="E9" s="363"/>
      <c r="F9" s="363"/>
      <c r="G9" s="343"/>
      <c r="H9" s="346"/>
      <c r="I9" s="343"/>
      <c r="J9" s="346"/>
      <c r="K9" s="343"/>
      <c r="L9" s="350"/>
      <c r="M9" s="350"/>
      <c r="N9" s="350"/>
      <c r="O9" s="351"/>
      <c r="S9" s="6"/>
      <c r="T9" s="6"/>
    </row>
    <row r="10" spans="1:22" ht="20.100000000000001" customHeight="1">
      <c r="A10" s="355"/>
      <c r="B10" s="359"/>
      <c r="C10" s="360"/>
      <c r="D10" s="363"/>
      <c r="E10" s="363"/>
      <c r="F10" s="363"/>
      <c r="G10" s="343"/>
      <c r="H10" s="346"/>
      <c r="I10" s="343"/>
      <c r="J10" s="346"/>
      <c r="K10" s="343"/>
      <c r="L10" s="350"/>
      <c r="M10" s="350"/>
      <c r="N10" s="350"/>
      <c r="O10" s="351"/>
      <c r="S10" s="6"/>
      <c r="T10" s="6"/>
    </row>
    <row r="11" spans="1:22" ht="20.100000000000001" customHeight="1">
      <c r="A11" s="356"/>
      <c r="B11" s="361"/>
      <c r="C11" s="362"/>
      <c r="D11" s="364"/>
      <c r="E11" s="364"/>
      <c r="F11" s="364"/>
      <c r="G11" s="344"/>
      <c r="H11" s="347"/>
      <c r="I11" s="344"/>
      <c r="J11" s="347"/>
      <c r="K11" s="344"/>
      <c r="L11" s="352"/>
      <c r="M11" s="352"/>
      <c r="N11" s="352"/>
      <c r="O11" s="353"/>
      <c r="S11" s="109"/>
      <c r="T11" s="6"/>
    </row>
    <row r="12" spans="1:22" ht="18" customHeight="1">
      <c r="A12" s="73"/>
      <c r="B12" s="70"/>
      <c r="C12" s="71"/>
      <c r="D12" s="72"/>
      <c r="E12" s="72"/>
      <c r="F12" s="72"/>
      <c r="G12" s="72"/>
      <c r="H12" s="72"/>
      <c r="I12" s="72"/>
      <c r="J12" s="72"/>
      <c r="K12" s="72"/>
      <c r="L12" s="84"/>
      <c r="M12" s="85"/>
      <c r="N12" s="85"/>
      <c r="O12" s="86"/>
      <c r="S12" s="6"/>
      <c r="T12" s="6"/>
    </row>
    <row r="13" spans="1:22" ht="18" customHeight="1">
      <c r="A13" s="97"/>
      <c r="B13" s="137"/>
      <c r="C13" s="138"/>
      <c r="D13" s="123"/>
      <c r="E13" s="39"/>
      <c r="F13" s="39"/>
      <c r="G13" s="123"/>
      <c r="H13" s="123"/>
      <c r="I13" s="123"/>
      <c r="J13" s="123"/>
      <c r="K13" s="107"/>
      <c r="L13" s="81"/>
      <c r="M13" s="139"/>
      <c r="N13" s="139"/>
      <c r="O13" s="140"/>
      <c r="P13" s="11"/>
      <c r="Q13" s="125"/>
      <c r="R13" s="126"/>
      <c r="S13" s="22"/>
      <c r="T13" s="6"/>
      <c r="U13" s="125"/>
      <c r="V13" s="125"/>
    </row>
    <row r="14" spans="1:22" ht="18" customHeight="1">
      <c r="A14" s="41"/>
      <c r="B14" s="137"/>
      <c r="C14" s="138"/>
      <c r="D14" s="123"/>
      <c r="E14" s="39"/>
      <c r="F14" s="40"/>
      <c r="G14" s="123"/>
      <c r="H14" s="123"/>
      <c r="I14" s="123"/>
      <c r="J14" s="123"/>
      <c r="K14" s="107"/>
      <c r="L14" s="141"/>
      <c r="M14" s="139"/>
      <c r="N14" s="139"/>
      <c r="O14" s="140"/>
      <c r="P14" s="11"/>
      <c r="Q14" s="125"/>
      <c r="R14" s="126"/>
      <c r="S14" s="22"/>
      <c r="T14" s="6"/>
      <c r="U14" s="125"/>
      <c r="V14" s="125"/>
    </row>
    <row r="15" spans="1:22" ht="12.95" customHeight="1">
      <c r="A15" s="41"/>
      <c r="B15" s="127"/>
      <c r="C15" s="128"/>
      <c r="D15" s="123"/>
      <c r="E15" s="39"/>
      <c r="F15" s="39"/>
      <c r="G15" s="123"/>
      <c r="H15" s="123"/>
      <c r="I15" s="123"/>
      <c r="J15" s="123"/>
      <c r="K15" s="107"/>
      <c r="L15" s="81"/>
      <c r="M15" s="82"/>
      <c r="N15" s="82"/>
      <c r="O15" s="83"/>
      <c r="P15" s="11"/>
      <c r="Q15" s="125"/>
      <c r="R15" s="126"/>
      <c r="S15" s="22"/>
      <c r="T15" s="6"/>
      <c r="U15" s="129"/>
      <c r="V15" s="125"/>
    </row>
    <row r="16" spans="1:22" ht="18" customHeight="1">
      <c r="A16" s="112"/>
      <c r="B16" s="127"/>
      <c r="C16" s="128"/>
      <c r="D16" s="123"/>
      <c r="E16" s="39"/>
      <c r="F16" s="39"/>
      <c r="G16" s="123"/>
      <c r="H16" s="123"/>
      <c r="I16" s="123"/>
      <c r="J16" s="123"/>
      <c r="K16" s="55"/>
      <c r="L16" s="81"/>
      <c r="M16" s="82"/>
      <c r="N16" s="82"/>
      <c r="O16" s="83"/>
      <c r="P16" s="11"/>
      <c r="Q16" s="125"/>
      <c r="R16" s="126"/>
      <c r="S16" s="22"/>
      <c r="T16" s="6"/>
      <c r="U16" s="129"/>
      <c r="V16" s="125"/>
    </row>
    <row r="17" spans="1:25" ht="18" customHeight="1">
      <c r="A17" s="41"/>
      <c r="B17" s="137"/>
      <c r="C17" s="138"/>
      <c r="D17" s="123"/>
      <c r="E17" s="39"/>
      <c r="F17" s="39"/>
      <c r="G17" s="123"/>
      <c r="H17" s="123"/>
      <c r="I17" s="123"/>
      <c r="J17" s="123"/>
      <c r="K17" s="142"/>
      <c r="L17" s="81"/>
      <c r="M17" s="139"/>
      <c r="N17" s="139"/>
      <c r="O17" s="140"/>
      <c r="P17" s="11"/>
      <c r="Q17" s="125"/>
      <c r="R17" s="126"/>
      <c r="S17" s="22"/>
      <c r="T17" s="6"/>
      <c r="U17" s="130"/>
      <c r="V17" s="125"/>
    </row>
    <row r="18" spans="1:25" ht="18" customHeight="1">
      <c r="A18" s="41"/>
      <c r="B18" s="137"/>
      <c r="C18" s="138"/>
      <c r="D18" s="123"/>
      <c r="E18" s="39"/>
      <c r="F18" s="39"/>
      <c r="G18" s="123"/>
      <c r="H18" s="123"/>
      <c r="I18" s="123"/>
      <c r="J18" s="123"/>
      <c r="K18" s="142"/>
      <c r="L18" s="81"/>
      <c r="M18" s="139"/>
      <c r="N18" s="139"/>
      <c r="O18" s="140"/>
      <c r="P18" s="11"/>
      <c r="Q18" s="125"/>
      <c r="R18" s="126"/>
      <c r="S18" s="22"/>
      <c r="T18" s="6"/>
      <c r="U18" s="130"/>
      <c r="V18" s="125"/>
    </row>
    <row r="19" spans="1:25" ht="18" customHeight="1">
      <c r="A19" s="41"/>
      <c r="B19" s="137"/>
      <c r="C19" s="138"/>
      <c r="D19" s="123"/>
      <c r="E19" s="39"/>
      <c r="F19" s="39"/>
      <c r="G19" s="123"/>
      <c r="H19" s="123"/>
      <c r="I19" s="123"/>
      <c r="J19" s="123"/>
      <c r="K19" s="142"/>
      <c r="L19" s="81"/>
      <c r="M19" s="139"/>
      <c r="N19" s="139"/>
      <c r="O19" s="140"/>
      <c r="P19" s="11"/>
      <c r="Q19" s="125"/>
      <c r="R19" s="126"/>
      <c r="S19" s="22"/>
      <c r="T19" s="6"/>
      <c r="U19" s="130"/>
      <c r="V19" s="125"/>
    </row>
    <row r="20" spans="1:25" ht="18" customHeight="1">
      <c r="A20" s="41"/>
      <c r="B20" s="137"/>
      <c r="C20" s="138"/>
      <c r="D20" s="123"/>
      <c r="E20" s="39"/>
      <c r="F20" s="39"/>
      <c r="G20" s="123"/>
      <c r="H20" s="123"/>
      <c r="I20" s="123"/>
      <c r="J20" s="123"/>
      <c r="K20" s="142"/>
      <c r="L20" s="81"/>
      <c r="M20" s="139"/>
      <c r="N20" s="139"/>
      <c r="O20" s="140"/>
      <c r="P20" s="11"/>
      <c r="Q20" s="125"/>
      <c r="R20" s="126"/>
      <c r="S20" s="22"/>
      <c r="T20" s="6"/>
      <c r="U20" s="130"/>
      <c r="V20" s="125"/>
    </row>
    <row r="21" spans="1:25" ht="18" customHeight="1">
      <c r="A21" s="41"/>
      <c r="B21" s="137"/>
      <c r="C21" s="138"/>
      <c r="D21" s="123"/>
      <c r="E21" s="39"/>
      <c r="F21" s="39"/>
      <c r="G21" s="123"/>
      <c r="H21" s="123"/>
      <c r="I21" s="123"/>
      <c r="J21" s="123"/>
      <c r="K21" s="142"/>
      <c r="L21" s="141"/>
      <c r="M21" s="139"/>
      <c r="N21" s="139"/>
      <c r="O21" s="140"/>
      <c r="P21" s="11"/>
      <c r="Q21" s="125"/>
      <c r="R21" s="126"/>
      <c r="S21" s="22"/>
      <c r="T21" s="6"/>
      <c r="U21" s="130"/>
      <c r="V21" s="125"/>
    </row>
    <row r="22" spans="1:25" ht="12.95" customHeight="1">
      <c r="A22" s="41"/>
      <c r="B22" s="110"/>
      <c r="C22" s="111"/>
      <c r="D22" s="123"/>
      <c r="E22" s="39"/>
      <c r="F22" s="39"/>
      <c r="G22" s="123"/>
      <c r="H22" s="120"/>
      <c r="I22" s="118"/>
      <c r="J22" s="118"/>
      <c r="K22" s="55"/>
      <c r="L22" s="81"/>
      <c r="M22" s="82"/>
      <c r="N22" s="82"/>
      <c r="O22" s="83"/>
      <c r="P22" s="11"/>
      <c r="Q22" s="99"/>
      <c r="R22" s="99"/>
      <c r="S22" s="64"/>
      <c r="T22" s="65"/>
      <c r="W22" s="26"/>
      <c r="X22" s="26"/>
      <c r="Y22" s="15"/>
    </row>
    <row r="23" spans="1:25" ht="12.95" customHeight="1">
      <c r="A23" s="41"/>
      <c r="B23" s="110"/>
      <c r="C23" s="122"/>
      <c r="D23" s="123"/>
      <c r="E23" s="39"/>
      <c r="F23" s="39"/>
      <c r="G23" s="123"/>
      <c r="H23" s="120"/>
      <c r="I23" s="118"/>
      <c r="J23" s="118"/>
      <c r="K23" s="55"/>
      <c r="L23" s="81"/>
      <c r="M23" s="82"/>
      <c r="N23" s="82"/>
      <c r="O23" s="83"/>
      <c r="P23" s="11"/>
      <c r="Q23" s="99"/>
      <c r="R23" s="99"/>
      <c r="S23" s="64"/>
      <c r="T23" s="65"/>
      <c r="W23" s="26"/>
      <c r="X23" s="26"/>
      <c r="Y23" s="15"/>
    </row>
    <row r="24" spans="1:25" ht="12.95" customHeight="1">
      <c r="A24" s="41"/>
      <c r="B24" s="110"/>
      <c r="C24" s="122"/>
      <c r="D24" s="123"/>
      <c r="E24" s="39"/>
      <c r="F24" s="39"/>
      <c r="G24" s="123"/>
      <c r="H24" s="120"/>
      <c r="I24" s="118"/>
      <c r="J24" s="118"/>
      <c r="K24" s="55"/>
      <c r="L24" s="81"/>
      <c r="M24" s="82"/>
      <c r="N24" s="82"/>
      <c r="O24" s="83"/>
      <c r="P24" s="11"/>
      <c r="Q24" s="99"/>
      <c r="R24" s="99"/>
      <c r="S24" s="64"/>
      <c r="T24" s="65"/>
      <c r="W24" s="26"/>
      <c r="X24" s="26"/>
      <c r="Y24" s="15"/>
    </row>
    <row r="25" spans="1:25" ht="12.95" customHeight="1">
      <c r="A25" s="41"/>
      <c r="B25" s="110"/>
      <c r="C25" s="122"/>
      <c r="D25" s="123"/>
      <c r="E25" s="39"/>
      <c r="F25" s="39"/>
      <c r="G25" s="123"/>
      <c r="H25" s="120"/>
      <c r="I25" s="118"/>
      <c r="J25" s="118"/>
      <c r="K25" s="55"/>
      <c r="L25" s="81"/>
      <c r="M25" s="82"/>
      <c r="N25" s="82"/>
      <c r="O25" s="83"/>
      <c r="P25" s="11"/>
      <c r="Q25" s="99"/>
      <c r="R25" s="99"/>
      <c r="S25" s="64"/>
      <c r="T25" s="65"/>
      <c r="W25" s="26"/>
      <c r="X25" s="26"/>
      <c r="Y25" s="15"/>
    </row>
    <row r="26" spans="1:25" ht="12.95" customHeight="1">
      <c r="A26" s="41"/>
      <c r="B26" s="110"/>
      <c r="C26" s="122"/>
      <c r="D26" s="123"/>
      <c r="E26" s="38"/>
      <c r="F26" s="39"/>
      <c r="G26" s="120"/>
      <c r="H26" s="120"/>
      <c r="I26" s="118"/>
      <c r="J26" s="118"/>
      <c r="K26" s="55"/>
      <c r="L26" s="81"/>
      <c r="M26" s="82"/>
      <c r="N26" s="82"/>
      <c r="O26" s="83"/>
      <c r="P26" s="11"/>
      <c r="Q26" s="98"/>
      <c r="R26" s="98"/>
      <c r="S26" s="64"/>
      <c r="T26" s="65"/>
      <c r="U26" s="64"/>
      <c r="V26" s="26"/>
      <c r="W26" s="27"/>
      <c r="X26" s="27"/>
      <c r="Y26" s="22"/>
    </row>
    <row r="27" spans="1:25" ht="12.95" customHeight="1">
      <c r="A27" s="41"/>
      <c r="B27" s="110"/>
      <c r="C27" s="122"/>
      <c r="D27" s="123"/>
      <c r="E27" s="38"/>
      <c r="F27" s="39"/>
      <c r="G27" s="120"/>
      <c r="H27" s="120"/>
      <c r="I27" s="118"/>
      <c r="J27" s="118"/>
      <c r="K27" s="55"/>
      <c r="L27" s="81"/>
      <c r="M27" s="82"/>
      <c r="N27" s="82"/>
      <c r="O27" s="83"/>
      <c r="P27" s="11"/>
      <c r="Q27" s="98"/>
      <c r="R27" s="98"/>
      <c r="S27" s="64"/>
      <c r="T27" s="65"/>
      <c r="U27" s="64"/>
      <c r="V27" s="26"/>
      <c r="W27" s="27"/>
      <c r="X27" s="27"/>
      <c r="Y27" s="22"/>
    </row>
    <row r="28" spans="1:25" ht="12.95" customHeight="1">
      <c r="A28" s="41"/>
      <c r="B28" s="110"/>
      <c r="C28" s="111"/>
      <c r="D28" s="123"/>
      <c r="E28" s="38"/>
      <c r="F28" s="40"/>
      <c r="G28" s="120"/>
      <c r="H28" s="120"/>
      <c r="I28" s="118"/>
      <c r="J28" s="118"/>
      <c r="K28" s="123"/>
      <c r="L28" s="62"/>
      <c r="M28" s="42"/>
      <c r="N28" s="28"/>
      <c r="O28" s="43"/>
      <c r="P28" s="12"/>
      <c r="Q28" s="103"/>
      <c r="R28" s="103"/>
      <c r="S28" s="103"/>
      <c r="T28" s="103"/>
      <c r="U28" s="14"/>
      <c r="V28" s="14"/>
      <c r="W28" s="14"/>
    </row>
    <row r="29" spans="1:25" ht="12.95" customHeight="1">
      <c r="A29" s="41"/>
      <c r="B29" s="110"/>
      <c r="C29" s="111"/>
      <c r="D29" s="123"/>
      <c r="E29" s="38"/>
      <c r="F29" s="39"/>
      <c r="G29" s="120"/>
      <c r="H29" s="120"/>
      <c r="I29" s="118"/>
      <c r="J29" s="118"/>
      <c r="K29" s="123"/>
      <c r="L29" s="55"/>
      <c r="M29" s="42"/>
      <c r="N29" s="28"/>
      <c r="O29" s="43"/>
      <c r="P29" s="12"/>
      <c r="Q29" s="103"/>
      <c r="R29" s="103"/>
      <c r="S29" s="103"/>
      <c r="T29" s="103"/>
      <c r="U29" s="14"/>
      <c r="V29" s="14"/>
      <c r="W29" s="14"/>
    </row>
    <row r="30" spans="1:25" ht="12.95" customHeight="1">
      <c r="A30" s="44"/>
      <c r="B30" s="45"/>
      <c r="C30" s="46"/>
      <c r="D30" s="47"/>
      <c r="E30" s="48"/>
      <c r="F30" s="49"/>
      <c r="G30" s="50"/>
      <c r="H30" s="50"/>
      <c r="I30" s="51"/>
      <c r="J30" s="51"/>
      <c r="K30" s="47"/>
      <c r="L30" s="56"/>
      <c r="M30" s="52"/>
      <c r="N30" s="53"/>
      <c r="O30" s="54"/>
      <c r="P30" s="12"/>
      <c r="Q30" s="103"/>
      <c r="R30" s="103"/>
      <c r="S30" s="103"/>
      <c r="T30" s="103"/>
      <c r="U30" s="14"/>
      <c r="V30" s="14"/>
      <c r="W30" s="14"/>
    </row>
    <row r="31" spans="1:25" ht="23.1" customHeight="1">
      <c r="A31" s="57" t="s">
        <v>28</v>
      </c>
      <c r="C31" s="29"/>
      <c r="D31" s="15"/>
      <c r="E31" s="15"/>
      <c r="F31" s="15"/>
      <c r="G31" s="96"/>
      <c r="K31" s="29"/>
      <c r="L31" s="29"/>
      <c r="M31" s="29"/>
      <c r="N31" s="29"/>
      <c r="O31" s="30"/>
    </row>
    <row r="32" spans="1:25" ht="23.1" customHeight="1">
      <c r="A32" s="57" t="s">
        <v>29</v>
      </c>
      <c r="B32" s="15"/>
      <c r="C32" s="15"/>
      <c r="D32" s="15"/>
      <c r="E32" s="15"/>
      <c r="F32" s="15"/>
      <c r="G32" s="15"/>
      <c r="K32" s="33"/>
      <c r="L32" s="33"/>
      <c r="M32" s="29"/>
      <c r="N32" s="29"/>
      <c r="O32" s="30"/>
    </row>
    <row r="33" spans="1:23" ht="23.1" customHeight="1" thickBot="1">
      <c r="A33" s="16"/>
      <c r="B33" s="10"/>
      <c r="C33" s="31"/>
      <c r="D33" s="31"/>
      <c r="E33" s="31"/>
      <c r="F33" s="31"/>
      <c r="G33" s="31"/>
      <c r="H33" s="58" t="s">
        <v>30</v>
      </c>
      <c r="I33" s="104"/>
      <c r="J33" s="104"/>
      <c r="K33" s="104"/>
      <c r="L33" s="10"/>
      <c r="M33" s="31"/>
      <c r="N33" s="31"/>
      <c r="O33" s="32"/>
    </row>
    <row r="34" spans="1:23" ht="19.5" thickTop="1">
      <c r="O34" s="4"/>
    </row>
    <row r="35" spans="1:23">
      <c r="A35" s="21"/>
      <c r="B35" s="21"/>
      <c r="C35" s="21"/>
      <c r="D35" s="18"/>
      <c r="E35" s="19"/>
      <c r="F35" s="19"/>
      <c r="G35" s="13"/>
      <c r="H35" s="13"/>
      <c r="I35" s="20"/>
      <c r="J35" s="20"/>
      <c r="K35" s="13"/>
      <c r="L35" s="21"/>
      <c r="M35" s="21"/>
      <c r="N35" s="13"/>
      <c r="O35" s="21"/>
      <c r="Q35" s="17"/>
      <c r="R35" s="17"/>
      <c r="S35" s="17"/>
      <c r="T35" s="17"/>
      <c r="U35" s="103"/>
      <c r="V35" s="103"/>
    </row>
    <row r="36" spans="1:23" ht="18.75" customHeight="1">
      <c r="A36" s="108"/>
      <c r="B36" s="108"/>
      <c r="C36" s="108"/>
      <c r="D36" s="18"/>
      <c r="E36" s="19"/>
      <c r="F36" s="19"/>
      <c r="G36" s="13"/>
      <c r="H36" s="13"/>
      <c r="I36" s="20"/>
      <c r="J36" s="20"/>
      <c r="K36" s="13"/>
      <c r="L36" s="21"/>
      <c r="M36" s="21"/>
      <c r="N36" s="13"/>
      <c r="O36" s="21"/>
      <c r="Q36" s="17"/>
      <c r="R36" s="17"/>
      <c r="S36" s="17"/>
      <c r="T36" s="17"/>
      <c r="U36" s="103"/>
      <c r="V36" s="103"/>
    </row>
    <row r="37" spans="1:23" ht="18.75" customHeight="1">
      <c r="A37" s="335"/>
      <c r="B37" s="335"/>
      <c r="E37" s="109"/>
      <c r="F37" s="109"/>
      <c r="G37" s="109"/>
      <c r="H37" s="105"/>
      <c r="I37" s="109"/>
      <c r="J37" s="20"/>
      <c r="K37" s="20"/>
      <c r="L37" s="2"/>
      <c r="M37" s="122"/>
      <c r="N37" s="3"/>
      <c r="O37" s="3"/>
      <c r="P37" s="21"/>
      <c r="R37" s="17"/>
      <c r="S37" s="17"/>
      <c r="T37" s="17"/>
      <c r="U37" s="17"/>
      <c r="V37" s="103"/>
      <c r="W37" s="103"/>
    </row>
    <row r="38" spans="1:23" ht="18.75" customHeight="1">
      <c r="A38" s="2"/>
      <c r="B38" s="122"/>
      <c r="C38" s="24"/>
      <c r="D38" s="24"/>
      <c r="E38" s="25"/>
      <c r="F38" s="25"/>
      <c r="G38" s="25"/>
      <c r="H38" s="3"/>
      <c r="I38" s="3"/>
      <c r="J38" s="13"/>
      <c r="K38" s="13"/>
      <c r="L38" s="2"/>
      <c r="M38" s="122"/>
      <c r="N38" s="3"/>
      <c r="O38" s="3"/>
      <c r="P38" s="21"/>
      <c r="R38" s="17"/>
      <c r="S38" s="17"/>
      <c r="T38" s="17"/>
      <c r="U38" s="17"/>
      <c r="V38" s="103"/>
      <c r="W38" s="103"/>
    </row>
    <row r="39" spans="1:23" ht="18.75" customHeight="1">
      <c r="A39" s="2"/>
      <c r="B39" s="122"/>
      <c r="C39" s="24"/>
      <c r="D39" s="24"/>
      <c r="E39" s="25"/>
      <c r="F39" s="25"/>
      <c r="G39" s="25"/>
      <c r="H39" s="3"/>
      <c r="I39" s="3"/>
      <c r="J39" s="13"/>
      <c r="K39" s="13"/>
      <c r="L39" s="2"/>
      <c r="M39" s="122"/>
      <c r="N39" s="3"/>
      <c r="O39" s="3"/>
      <c r="P39" s="21"/>
      <c r="R39" s="17"/>
      <c r="S39" s="17"/>
      <c r="T39" s="17"/>
      <c r="U39" s="17"/>
      <c r="V39" s="103"/>
      <c r="W39" s="103"/>
    </row>
    <row r="40" spans="1:23" ht="18.75" customHeight="1">
      <c r="A40" s="2"/>
      <c r="B40" s="122"/>
      <c r="C40" s="24"/>
      <c r="D40" s="24"/>
      <c r="E40" s="25"/>
      <c r="F40" s="25"/>
      <c r="G40" s="25"/>
      <c r="H40" s="3"/>
      <c r="I40" s="3"/>
      <c r="J40" s="13"/>
      <c r="K40" s="13"/>
      <c r="L40" s="2"/>
      <c r="M40" s="122"/>
      <c r="N40" s="3"/>
      <c r="O40" s="3"/>
      <c r="P40" s="21"/>
      <c r="R40" s="17"/>
      <c r="S40" s="17"/>
      <c r="T40" s="17"/>
      <c r="U40" s="17"/>
      <c r="V40" s="103"/>
      <c r="W40" s="103"/>
    </row>
    <row r="41" spans="1:23" ht="18.75" customHeight="1">
      <c r="A41" s="2"/>
      <c r="B41" s="122"/>
      <c r="C41" s="24"/>
      <c r="D41" s="24"/>
      <c r="E41" s="25"/>
      <c r="F41" s="25"/>
      <c r="G41" s="25"/>
      <c r="H41" s="3"/>
      <c r="I41" s="3"/>
      <c r="J41" s="13"/>
      <c r="K41" s="17"/>
      <c r="L41" s="2"/>
      <c r="M41" s="122"/>
      <c r="N41" s="3"/>
      <c r="O41" s="3"/>
      <c r="P41" s="6"/>
      <c r="U41" s="63"/>
    </row>
    <row r="42" spans="1:23" ht="18.75" customHeight="1">
      <c r="A42" s="2"/>
      <c r="B42" s="122"/>
      <c r="C42" s="24"/>
      <c r="D42" s="24"/>
      <c r="E42" s="25"/>
      <c r="F42" s="25"/>
      <c r="G42" s="25"/>
      <c r="H42" s="3"/>
      <c r="I42" s="3"/>
      <c r="J42" s="13"/>
      <c r="K42" s="13"/>
      <c r="L42" s="2"/>
      <c r="M42" s="122"/>
      <c r="N42" s="3"/>
      <c r="O42" s="3"/>
      <c r="P42" s="6"/>
      <c r="U42" s="63"/>
    </row>
    <row r="43" spans="1:23" ht="18.75" customHeight="1">
      <c r="A43" s="2"/>
      <c r="B43" s="122"/>
      <c r="C43" s="24"/>
      <c r="D43" s="24"/>
      <c r="E43" s="25"/>
      <c r="F43" s="25"/>
      <c r="G43" s="25"/>
      <c r="H43" s="3"/>
      <c r="I43" s="3"/>
      <c r="J43" s="13"/>
      <c r="K43" s="13"/>
      <c r="L43" s="2"/>
      <c r="M43" s="122"/>
      <c r="N43" s="3"/>
      <c r="O43" s="3"/>
      <c r="P43" s="6"/>
      <c r="U43" s="63"/>
    </row>
    <row r="44" spans="1:23" ht="18.75" customHeight="1">
      <c r="A44" s="2"/>
      <c r="B44" s="122"/>
      <c r="C44" s="24"/>
      <c r="D44" s="24"/>
      <c r="E44" s="25"/>
      <c r="F44" s="25"/>
      <c r="G44" s="25"/>
      <c r="H44" s="3"/>
      <c r="I44" s="3"/>
      <c r="J44" s="13"/>
      <c r="K44" s="17"/>
      <c r="L44" s="2"/>
      <c r="M44" s="122"/>
      <c r="N44" s="3"/>
      <c r="O44" s="3"/>
      <c r="P44" s="6"/>
      <c r="U44" s="63"/>
    </row>
    <row r="45" spans="1:23" ht="18.75" customHeight="1">
      <c r="A45" s="2"/>
      <c r="B45" s="122"/>
      <c r="C45" s="24"/>
      <c r="D45" s="24"/>
      <c r="E45" s="25"/>
      <c r="F45" s="25"/>
      <c r="G45" s="25"/>
      <c r="H45" s="3"/>
      <c r="I45" s="3"/>
      <c r="J45" s="13"/>
      <c r="K45" s="17"/>
      <c r="L45" s="2"/>
      <c r="M45" s="122"/>
      <c r="N45" s="3"/>
      <c r="O45" s="3"/>
      <c r="P45" s="6"/>
      <c r="U45" s="63"/>
    </row>
    <row r="46" spans="1:23" ht="18.75" customHeight="1">
      <c r="A46" s="2"/>
      <c r="B46" s="122"/>
      <c r="C46" s="24"/>
      <c r="D46" s="24"/>
      <c r="E46" s="25"/>
      <c r="F46" s="25"/>
      <c r="G46" s="25"/>
      <c r="H46" s="3"/>
      <c r="I46" s="3"/>
      <c r="J46" s="13"/>
      <c r="K46" s="17"/>
      <c r="L46" s="2"/>
      <c r="M46" s="122"/>
      <c r="N46" s="3"/>
      <c r="O46" s="3"/>
      <c r="P46" s="6"/>
      <c r="U46" s="63"/>
    </row>
    <row r="47" spans="1:23" ht="18.75" customHeight="1">
      <c r="A47" s="2"/>
      <c r="B47" s="122"/>
      <c r="C47" s="24"/>
      <c r="D47" s="24"/>
      <c r="E47" s="25"/>
      <c r="F47" s="25"/>
      <c r="G47" s="25"/>
      <c r="H47" s="3"/>
      <c r="I47" s="3"/>
      <c r="J47" s="13"/>
      <c r="K47" s="17"/>
      <c r="L47" s="2"/>
      <c r="M47" s="122"/>
      <c r="N47" s="3"/>
      <c r="O47" s="3"/>
      <c r="P47" s="6"/>
      <c r="U47" s="63"/>
    </row>
    <row r="48" spans="1:23" ht="18.75" customHeight="1">
      <c r="A48" s="2"/>
      <c r="B48" s="122"/>
      <c r="C48" s="24"/>
      <c r="D48" s="24"/>
      <c r="E48" s="25"/>
      <c r="F48" s="25"/>
      <c r="G48" s="25"/>
      <c r="H48" s="3"/>
      <c r="I48" s="3"/>
      <c r="J48" s="13"/>
      <c r="K48" s="17"/>
      <c r="L48" s="2"/>
      <c r="M48" s="122"/>
      <c r="N48" s="3"/>
      <c r="O48" s="3"/>
      <c r="P48" s="6"/>
      <c r="U48" s="63"/>
    </row>
    <row r="49" spans="1:21" ht="18.75" customHeight="1">
      <c r="A49" s="2"/>
      <c r="B49" s="122"/>
      <c r="C49" s="24"/>
      <c r="D49" s="24"/>
      <c r="E49" s="25"/>
      <c r="F49" s="25"/>
      <c r="G49" s="25"/>
      <c r="H49" s="3"/>
      <c r="I49" s="3"/>
      <c r="J49" s="13"/>
      <c r="K49" s="17"/>
      <c r="L49" s="2"/>
      <c r="M49" s="122"/>
      <c r="N49" s="3"/>
      <c r="O49" s="3"/>
      <c r="P49" s="6"/>
      <c r="U49" s="63"/>
    </row>
    <row r="50" spans="1:21" ht="18.75" customHeight="1">
      <c r="A50" s="2"/>
      <c r="B50" s="122"/>
      <c r="C50" s="24"/>
      <c r="D50" s="24"/>
      <c r="E50" s="25"/>
      <c r="F50" s="25"/>
      <c r="G50" s="25"/>
      <c r="H50" s="3"/>
      <c r="I50" s="3"/>
      <c r="J50" s="13"/>
      <c r="K50" s="17"/>
      <c r="L50" s="2"/>
      <c r="M50" s="122"/>
      <c r="N50" s="3"/>
      <c r="O50" s="3"/>
      <c r="P50" s="6"/>
      <c r="U50" s="63"/>
    </row>
    <row r="51" spans="1:21" ht="18.75" customHeight="1">
      <c r="A51" s="2"/>
      <c r="B51" s="122"/>
      <c r="C51" s="24"/>
      <c r="D51" s="24"/>
      <c r="E51" s="25"/>
      <c r="F51" s="25"/>
      <c r="G51" s="25"/>
      <c r="H51" s="3"/>
      <c r="I51" s="3"/>
      <c r="J51" s="13"/>
      <c r="K51" s="17"/>
      <c r="L51" s="2"/>
      <c r="M51" s="122"/>
      <c r="N51" s="3"/>
      <c r="O51" s="3"/>
      <c r="P51" s="6"/>
      <c r="U51" s="63"/>
    </row>
    <row r="52" spans="1:21" ht="18.75" customHeight="1">
      <c r="A52" s="2"/>
      <c r="B52" s="122"/>
      <c r="C52" s="24"/>
      <c r="D52" s="24"/>
      <c r="E52" s="25"/>
      <c r="F52" s="25"/>
      <c r="G52" s="25"/>
      <c r="H52" s="3"/>
      <c r="I52" s="3"/>
      <c r="J52" s="13"/>
      <c r="K52" s="17"/>
      <c r="L52" s="2"/>
      <c r="M52" s="122"/>
      <c r="N52" s="3"/>
      <c r="O52" s="3"/>
      <c r="P52" s="6"/>
      <c r="U52" s="63"/>
    </row>
    <row r="53" spans="1:21" ht="18.75" customHeight="1">
      <c r="A53" s="2"/>
      <c r="B53" s="122"/>
      <c r="C53" s="24"/>
      <c r="D53" s="24"/>
      <c r="E53" s="25"/>
      <c r="F53" s="25"/>
      <c r="G53" s="25"/>
      <c r="H53" s="3"/>
      <c r="I53" s="3"/>
      <c r="J53" s="13"/>
      <c r="K53" s="17"/>
      <c r="L53" s="2"/>
      <c r="M53" s="122"/>
      <c r="N53" s="3"/>
      <c r="O53" s="3"/>
      <c r="P53" s="6"/>
      <c r="U53" s="63"/>
    </row>
    <row r="54" spans="1:21" ht="18.75" customHeight="1">
      <c r="A54" s="2"/>
      <c r="B54" s="122"/>
      <c r="C54" s="24"/>
      <c r="D54" s="24"/>
      <c r="E54" s="25"/>
      <c r="F54" s="25"/>
      <c r="G54" s="25"/>
      <c r="H54" s="3"/>
      <c r="I54" s="3"/>
      <c r="J54" s="13"/>
      <c r="K54" s="17"/>
      <c r="P54" s="6"/>
      <c r="U54" s="63"/>
    </row>
    <row r="55" spans="1:21">
      <c r="A55" s="2"/>
      <c r="B55" s="122"/>
      <c r="C55" s="23"/>
    </row>
    <row r="56" spans="1:21">
      <c r="A56" s="2"/>
      <c r="B56" s="122"/>
      <c r="C56" s="23"/>
    </row>
  </sheetData>
  <mergeCells count="19">
    <mergeCell ref="H1:J1"/>
    <mergeCell ref="K1:O1"/>
    <mergeCell ref="H2:J2"/>
    <mergeCell ref="K2:M2"/>
    <mergeCell ref="G3:J7"/>
    <mergeCell ref="A37:B37"/>
    <mergeCell ref="K6:L7"/>
    <mergeCell ref="K3:L4"/>
    <mergeCell ref="G8:G11"/>
    <mergeCell ref="H8:H11"/>
    <mergeCell ref="I8:I11"/>
    <mergeCell ref="J8:J11"/>
    <mergeCell ref="K8:K11"/>
    <mergeCell ref="L8:O11"/>
    <mergeCell ref="A8:A11"/>
    <mergeCell ref="B8:C11"/>
    <mergeCell ref="D8:D11"/>
    <mergeCell ref="E8:E11"/>
    <mergeCell ref="F8:F11"/>
  </mergeCells>
  <conditionalFormatting sqref="I26:J27">
    <cfRule type="cellIs" dxfId="67" priority="13" operator="lessThan">
      <formula>W26</formula>
    </cfRule>
  </conditionalFormatting>
  <conditionalFormatting sqref="H26:H27 H13:H21">
    <cfRule type="cellIs" dxfId="66" priority="12" operator="lessThanOrEqual">
      <formula>G13</formula>
    </cfRule>
  </conditionalFormatting>
  <conditionalFormatting sqref="H14:H16">
    <cfRule type="cellIs" dxfId="65" priority="11" operator="lessThanOrEqual">
      <formula>G14</formula>
    </cfRule>
  </conditionalFormatting>
  <conditionalFormatting sqref="A33:D33 L16:O16 K8:O11 K13 K16:K20 G1:O2 B1 L26:O33 K22:K33 D13:D31 B22:C31 E13:J33 M3:O3 D1:F11 B2:C11 A1:A31">
    <cfRule type="expression" dxfId="64" priority="10">
      <formula>$P$2=0</formula>
    </cfRule>
  </conditionalFormatting>
  <conditionalFormatting sqref="K8:K11">
    <cfRule type="expression" dxfId="63" priority="9">
      <formula>$Q$2=0</formula>
    </cfRule>
  </conditionalFormatting>
  <conditionalFormatting sqref="D26:D27">
    <cfRule type="cellIs" dxfId="62" priority="8" operator="notBetween">
      <formula>U26</formula>
      <formula>V26</formula>
    </cfRule>
  </conditionalFormatting>
  <conditionalFormatting sqref="H13:H21">
    <cfRule type="cellIs" dxfId="61" priority="7" operator="lessThanOrEqual">
      <formula>G13</formula>
    </cfRule>
  </conditionalFormatting>
  <conditionalFormatting sqref="H14">
    <cfRule type="cellIs" dxfId="60" priority="6" operator="lessThanOrEqual">
      <formula>G14</formula>
    </cfRule>
  </conditionalFormatting>
  <conditionalFormatting sqref="H17:H21">
    <cfRule type="cellIs" dxfId="59" priority="5" operator="lessThanOrEqual">
      <formula>G17</formula>
    </cfRule>
  </conditionalFormatting>
  <conditionalFormatting sqref="H13:H21">
    <cfRule type="cellIs" dxfId="58" priority="4" operator="lessThanOrEqual">
      <formula>G13</formula>
    </cfRule>
  </conditionalFormatting>
  <conditionalFormatting sqref="C1">
    <cfRule type="expression" dxfId="57" priority="2">
      <formula>$P$2=0</formula>
    </cfRule>
  </conditionalFormatting>
  <conditionalFormatting sqref="I13:J21">
    <cfRule type="cellIs" dxfId="56" priority="14" operator="lessThan">
      <formula>#REF!</formula>
    </cfRule>
  </conditionalFormatting>
  <conditionalFormatting sqref="D13:D21">
    <cfRule type="cellIs" dxfId="55" priority="15" operator="notBetween">
      <formula>#REF!</formula>
      <formula>#REF!</formula>
    </cfRule>
  </conditionalFormatting>
  <conditionalFormatting sqref="A32">
    <cfRule type="expression" dxfId="54" priority="1">
      <formula>$P$2=0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3" orientation="landscape" copies="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60"/>
  <sheetViews>
    <sheetView zoomScale="90" zoomScaleNormal="90" workbookViewId="0">
      <selection activeCell="G3" sqref="G3:J7"/>
    </sheetView>
  </sheetViews>
  <sheetFormatPr defaultRowHeight="18.75"/>
  <cols>
    <col min="1" max="1" width="7.28515625" style="6" customWidth="1"/>
    <col min="2" max="3" width="7.7109375" style="6" customWidth="1"/>
    <col min="4" max="4" width="14.7109375" style="6" customWidth="1"/>
    <col min="5" max="5" width="15" style="6" customWidth="1"/>
    <col min="6" max="6" width="14" style="6" customWidth="1"/>
    <col min="7" max="9" width="11.7109375" style="6" customWidth="1"/>
    <col min="10" max="10" width="15.140625" style="6" customWidth="1"/>
    <col min="11" max="11" width="12.7109375" style="6" customWidth="1"/>
    <col min="12" max="12" width="9.7109375" style="6" customWidth="1"/>
    <col min="13" max="13" width="9.140625" style="6" customWidth="1"/>
    <col min="14" max="14" width="7.42578125" style="6" customWidth="1"/>
    <col min="15" max="15" width="7" style="6" customWidth="1"/>
    <col min="16" max="16" width="5.7109375" style="63" customWidth="1"/>
    <col min="17" max="17" width="4" style="63" bestFit="1" customWidth="1"/>
    <col min="18" max="18" width="5" style="63" bestFit="1" customWidth="1"/>
    <col min="19" max="19" width="4.42578125" style="63" bestFit="1" customWidth="1"/>
    <col min="20" max="20" width="6.42578125" style="63" bestFit="1" customWidth="1"/>
    <col min="21" max="21" width="6.28515625" style="6" bestFit="1" customWidth="1"/>
    <col min="22" max="22" width="6.7109375" style="6" bestFit="1" customWidth="1"/>
    <col min="23" max="23" width="6.7109375" style="6" customWidth="1"/>
    <col min="24" max="24" width="6.28515625" style="6" bestFit="1" customWidth="1"/>
    <col min="25" max="25" width="5" style="6" bestFit="1" customWidth="1"/>
    <col min="26" max="16384" width="9.140625" style="6"/>
  </cols>
  <sheetData>
    <row r="1" spans="1:26" ht="29.1" customHeight="1" thickTop="1">
      <c r="A1" s="35" t="s">
        <v>0</v>
      </c>
      <c r="B1" s="92"/>
      <c r="C1" s="92"/>
      <c r="D1" s="93"/>
      <c r="E1" s="93"/>
      <c r="F1" s="34"/>
      <c r="G1" s="5"/>
      <c r="H1" s="365" t="s">
        <v>1</v>
      </c>
      <c r="I1" s="366"/>
      <c r="J1" s="367"/>
      <c r="K1" s="368" t="s">
        <v>2</v>
      </c>
      <c r="L1" s="369"/>
      <c r="M1" s="369"/>
      <c r="N1" s="369"/>
      <c r="O1" s="370"/>
    </row>
    <row r="2" spans="1:26" ht="27" customHeight="1">
      <c r="A2" s="36" t="s">
        <v>3</v>
      </c>
      <c r="B2" s="15"/>
      <c r="C2" s="116"/>
      <c r="D2" s="9"/>
      <c r="E2" s="9"/>
      <c r="F2" s="7"/>
      <c r="G2" s="8"/>
      <c r="H2" s="371" t="s">
        <v>4</v>
      </c>
      <c r="I2" s="372"/>
      <c r="J2" s="373"/>
      <c r="K2" s="374" t="s">
        <v>31</v>
      </c>
      <c r="L2" s="375"/>
      <c r="M2" s="376"/>
      <c r="N2" s="113" t="s">
        <v>6</v>
      </c>
      <c r="O2" s="37" t="s">
        <v>32</v>
      </c>
    </row>
    <row r="3" spans="1:26" ht="21.95" customHeight="1">
      <c r="A3" s="36" t="s">
        <v>8</v>
      </c>
      <c r="B3" s="108"/>
      <c r="C3" s="116"/>
      <c r="D3" s="9"/>
      <c r="E3" s="9"/>
      <c r="F3" s="9"/>
      <c r="G3" s="377" t="s">
        <v>33</v>
      </c>
      <c r="H3" s="378"/>
      <c r="I3" s="378"/>
      <c r="J3" s="379"/>
      <c r="K3" s="340" t="s">
        <v>10</v>
      </c>
      <c r="L3" s="341"/>
      <c r="M3" s="94"/>
      <c r="N3" s="94"/>
      <c r="O3" s="95"/>
    </row>
    <row r="4" spans="1:26" ht="21.95" customHeight="1">
      <c r="A4" s="36" t="s">
        <v>11</v>
      </c>
      <c r="B4" s="108"/>
      <c r="C4" s="116"/>
      <c r="D4" s="9"/>
      <c r="E4" s="9"/>
      <c r="F4" s="9"/>
      <c r="G4" s="380"/>
      <c r="H4" s="381"/>
      <c r="I4" s="381"/>
      <c r="J4" s="382"/>
      <c r="K4" s="336"/>
      <c r="L4" s="337"/>
      <c r="M4" s="143"/>
      <c r="N4" s="143"/>
      <c r="O4" s="117"/>
    </row>
    <row r="5" spans="1:26" ht="21.95" customHeight="1">
      <c r="A5" s="36" t="s">
        <v>12</v>
      </c>
      <c r="B5" s="108"/>
      <c r="C5" s="116"/>
      <c r="D5" s="9"/>
      <c r="E5" s="9"/>
      <c r="F5" s="9"/>
      <c r="G5" s="380"/>
      <c r="H5" s="381"/>
      <c r="I5" s="381"/>
      <c r="J5" s="382"/>
      <c r="K5" s="114" t="s">
        <v>13</v>
      </c>
      <c r="L5" s="115"/>
      <c r="M5" s="143"/>
      <c r="N5" s="143"/>
      <c r="O5" s="117"/>
    </row>
    <row r="6" spans="1:26" ht="21.95" customHeight="1">
      <c r="A6" s="36" t="s">
        <v>14</v>
      </c>
      <c r="B6" s="108"/>
      <c r="C6" s="116"/>
      <c r="D6" s="9"/>
      <c r="E6" s="9"/>
      <c r="F6" s="9"/>
      <c r="G6" s="380"/>
      <c r="H6" s="381"/>
      <c r="I6" s="381"/>
      <c r="J6" s="382"/>
      <c r="K6" s="336" t="s">
        <v>15</v>
      </c>
      <c r="L6" s="337"/>
      <c r="M6" s="116"/>
      <c r="N6" s="116"/>
      <c r="O6" s="117"/>
    </row>
    <row r="7" spans="1:26" ht="21.95" customHeight="1" thickBot="1">
      <c r="A7" s="1" t="s">
        <v>16</v>
      </c>
      <c r="B7" s="15"/>
      <c r="C7" s="116"/>
      <c r="D7" s="15"/>
      <c r="E7" s="15"/>
      <c r="F7" s="9"/>
      <c r="G7" s="383"/>
      <c r="H7" s="384"/>
      <c r="I7" s="384"/>
      <c r="J7" s="385"/>
      <c r="K7" s="338"/>
      <c r="L7" s="339"/>
      <c r="M7" s="143"/>
      <c r="N7" s="143"/>
      <c r="O7" s="144"/>
    </row>
    <row r="8" spans="1:26" ht="20.100000000000001" customHeight="1" thickTop="1">
      <c r="A8" s="354" t="s">
        <v>17</v>
      </c>
      <c r="B8" s="390"/>
      <c r="C8" s="348"/>
      <c r="D8" s="76"/>
      <c r="E8" s="390"/>
      <c r="F8" s="358"/>
      <c r="G8" s="390"/>
      <c r="H8" s="358"/>
      <c r="I8" s="390"/>
      <c r="J8" s="358"/>
      <c r="K8" s="342" t="s">
        <v>26</v>
      </c>
      <c r="L8" s="348" t="s">
        <v>27</v>
      </c>
      <c r="M8" s="348"/>
      <c r="N8" s="348"/>
      <c r="O8" s="349"/>
    </row>
    <row r="9" spans="1:26" ht="20.100000000000001" customHeight="1">
      <c r="A9" s="388"/>
      <c r="B9" s="359" t="s">
        <v>34</v>
      </c>
      <c r="C9" s="350"/>
      <c r="D9" s="360"/>
      <c r="E9" s="359" t="s">
        <v>35</v>
      </c>
      <c r="F9" s="360"/>
      <c r="G9" s="359" t="s">
        <v>36</v>
      </c>
      <c r="H9" s="360"/>
      <c r="I9" s="359" t="s">
        <v>37</v>
      </c>
      <c r="J9" s="360"/>
      <c r="K9" s="343"/>
      <c r="L9" s="350"/>
      <c r="M9" s="350"/>
      <c r="N9" s="350"/>
      <c r="O9" s="351"/>
      <c r="Q9" s="6"/>
      <c r="R9" s="6"/>
      <c r="S9" s="6"/>
      <c r="T9" s="6"/>
    </row>
    <row r="10" spans="1:26" ht="20.100000000000001" customHeight="1">
      <c r="A10" s="388"/>
      <c r="B10" s="386" t="s">
        <v>38</v>
      </c>
      <c r="C10" s="387"/>
      <c r="D10" s="346"/>
      <c r="E10" s="386" t="s">
        <v>39</v>
      </c>
      <c r="F10" s="346"/>
      <c r="G10" s="386" t="s">
        <v>40</v>
      </c>
      <c r="H10" s="346"/>
      <c r="I10" s="386" t="s">
        <v>40</v>
      </c>
      <c r="J10" s="346"/>
      <c r="K10" s="343"/>
      <c r="L10" s="350"/>
      <c r="M10" s="350"/>
      <c r="N10" s="350"/>
      <c r="O10" s="351"/>
      <c r="Q10" s="6"/>
      <c r="R10" s="6"/>
      <c r="S10" s="6"/>
      <c r="T10" s="6"/>
    </row>
    <row r="11" spans="1:26" ht="20.100000000000001" customHeight="1">
      <c r="A11" s="389"/>
      <c r="B11" s="68"/>
      <c r="C11" s="80"/>
      <c r="D11" s="79"/>
      <c r="E11" s="68"/>
      <c r="F11" s="69"/>
      <c r="G11" s="68"/>
      <c r="H11" s="69"/>
      <c r="I11" s="68"/>
      <c r="J11" s="69"/>
      <c r="K11" s="344"/>
      <c r="L11" s="352"/>
      <c r="M11" s="352"/>
      <c r="N11" s="352"/>
      <c r="O11" s="353"/>
      <c r="Q11" s="109"/>
      <c r="R11" s="6"/>
      <c r="S11" s="6"/>
      <c r="T11" s="6"/>
    </row>
    <row r="12" spans="1:26" ht="12.95" customHeight="1">
      <c r="A12" s="97"/>
      <c r="B12" s="137"/>
      <c r="C12" s="146"/>
      <c r="D12" s="138"/>
      <c r="E12" s="147"/>
      <c r="F12" s="148"/>
      <c r="G12" s="131"/>
      <c r="H12" s="132"/>
      <c r="I12" s="149"/>
      <c r="J12" s="150"/>
      <c r="K12" s="151"/>
      <c r="L12" s="84"/>
      <c r="M12" s="85"/>
      <c r="N12" s="85"/>
      <c r="O12" s="86"/>
      <c r="P12" s="11"/>
      <c r="Q12" s="22"/>
      <c r="R12" s="6"/>
      <c r="S12" s="6"/>
      <c r="T12" s="136"/>
      <c r="U12" s="135"/>
    </row>
    <row r="13" spans="1:26" ht="12.95" customHeight="1">
      <c r="A13" s="41"/>
      <c r="B13" s="137"/>
      <c r="C13" s="146"/>
      <c r="D13" s="138"/>
      <c r="E13" s="147"/>
      <c r="F13" s="148"/>
      <c r="G13" s="133"/>
      <c r="H13" s="134"/>
      <c r="I13" s="152"/>
      <c r="J13" s="153"/>
      <c r="K13" s="142"/>
      <c r="L13" s="81"/>
      <c r="M13" s="82"/>
      <c r="N13" s="82"/>
      <c r="O13" s="83"/>
      <c r="P13" s="11"/>
      <c r="Q13" s="22"/>
      <c r="R13" s="6"/>
      <c r="S13" s="6"/>
      <c r="T13" s="136"/>
      <c r="U13" s="135"/>
    </row>
    <row r="14" spans="1:26" ht="12.95" customHeight="1">
      <c r="A14" s="97"/>
      <c r="B14" s="137"/>
      <c r="C14" s="146"/>
      <c r="D14" s="138"/>
      <c r="E14" s="147"/>
      <c r="F14" s="148"/>
      <c r="G14" s="133"/>
      <c r="H14" s="134"/>
      <c r="I14" s="152"/>
      <c r="J14" s="153"/>
      <c r="K14" s="142"/>
      <c r="L14" s="81"/>
      <c r="M14" s="82"/>
      <c r="N14" s="82"/>
      <c r="O14" s="83"/>
      <c r="P14" s="11"/>
      <c r="Q14" s="22"/>
      <c r="R14" s="6"/>
      <c r="S14" s="6"/>
      <c r="T14" s="136"/>
      <c r="U14" s="135"/>
    </row>
    <row r="15" spans="1:26" ht="12.95" customHeight="1">
      <c r="A15" s="41"/>
      <c r="B15" s="137"/>
      <c r="C15" s="146"/>
      <c r="D15" s="138"/>
      <c r="E15" s="147"/>
      <c r="F15" s="148"/>
      <c r="G15" s="133"/>
      <c r="H15" s="134"/>
      <c r="I15" s="152"/>
      <c r="J15" s="153"/>
      <c r="K15" s="142"/>
      <c r="L15" s="81"/>
      <c r="M15" s="82"/>
      <c r="N15" s="82"/>
      <c r="O15" s="83"/>
      <c r="P15" s="11"/>
      <c r="Q15" s="22"/>
      <c r="R15" s="6"/>
      <c r="S15" s="6"/>
      <c r="T15" s="136"/>
      <c r="U15" s="135"/>
    </row>
    <row r="16" spans="1:26" ht="12.95" customHeight="1">
      <c r="A16" s="41"/>
      <c r="B16" s="110"/>
      <c r="C16" s="122"/>
      <c r="D16" s="124"/>
      <c r="E16" s="38"/>
      <c r="F16" s="77"/>
      <c r="G16" s="154"/>
      <c r="H16" s="155"/>
      <c r="I16" s="156"/>
      <c r="J16" s="157"/>
      <c r="K16" s="55"/>
      <c r="L16" s="81"/>
      <c r="M16" s="82"/>
      <c r="N16" s="82"/>
      <c r="O16" s="83"/>
      <c r="P16" s="11"/>
      <c r="Q16" s="98"/>
      <c r="R16" s="98"/>
      <c r="S16" s="64"/>
      <c r="T16" s="65"/>
      <c r="U16" s="64"/>
      <c r="V16" s="26"/>
      <c r="W16" s="27"/>
      <c r="X16" s="27"/>
      <c r="Y16" s="27"/>
      <c r="Z16" s="22"/>
    </row>
    <row r="17" spans="1:26" ht="12.95" customHeight="1">
      <c r="A17" s="41"/>
      <c r="B17" s="110"/>
      <c r="C17" s="122"/>
      <c r="D17" s="124"/>
      <c r="E17" s="38"/>
      <c r="F17" s="77"/>
      <c r="G17" s="154"/>
      <c r="H17" s="155"/>
      <c r="I17" s="156"/>
      <c r="J17" s="157"/>
      <c r="K17" s="55"/>
      <c r="L17" s="81"/>
      <c r="M17" s="82"/>
      <c r="N17" s="82"/>
      <c r="O17" s="83"/>
      <c r="P17" s="11"/>
      <c r="Q17" s="98"/>
      <c r="R17" s="98"/>
      <c r="S17" s="64"/>
      <c r="T17" s="65"/>
      <c r="U17" s="64"/>
      <c r="V17" s="26"/>
      <c r="W17" s="27"/>
      <c r="X17" s="27"/>
      <c r="Y17" s="27"/>
      <c r="Z17" s="22"/>
    </row>
    <row r="18" spans="1:26" ht="12.95" customHeight="1">
      <c r="A18" s="41"/>
      <c r="B18" s="110"/>
      <c r="C18" s="122"/>
      <c r="D18" s="124"/>
      <c r="E18" s="38"/>
      <c r="F18" s="77"/>
      <c r="G18" s="154"/>
      <c r="H18" s="155"/>
      <c r="I18" s="156"/>
      <c r="J18" s="157"/>
      <c r="K18" s="55"/>
      <c r="L18" s="81"/>
      <c r="M18" s="82"/>
      <c r="N18" s="82"/>
      <c r="O18" s="83"/>
      <c r="P18" s="11"/>
      <c r="Q18" s="98"/>
      <c r="R18" s="98"/>
      <c r="S18" s="64"/>
      <c r="T18" s="65"/>
      <c r="U18" s="64"/>
      <c r="V18" s="26"/>
      <c r="W18" s="27"/>
      <c r="X18" s="27"/>
      <c r="Y18" s="27"/>
      <c r="Z18" s="22"/>
    </row>
    <row r="19" spans="1:26" ht="12.95" customHeight="1">
      <c r="A19" s="41"/>
      <c r="B19" s="110"/>
      <c r="C19" s="122"/>
      <c r="D19" s="124"/>
      <c r="E19" s="38"/>
      <c r="F19" s="77"/>
      <c r="G19" s="154"/>
      <c r="H19" s="155"/>
      <c r="I19" s="156"/>
      <c r="J19" s="157"/>
      <c r="K19" s="55"/>
      <c r="L19" s="81"/>
      <c r="M19" s="82"/>
      <c r="N19" s="82"/>
      <c r="O19" s="83"/>
      <c r="P19" s="11"/>
      <c r="Q19" s="98"/>
      <c r="R19" s="98"/>
      <c r="S19" s="64"/>
      <c r="T19" s="65"/>
      <c r="U19" s="64"/>
      <c r="V19" s="26"/>
      <c r="W19" s="27"/>
      <c r="X19" s="27"/>
      <c r="Y19" s="27"/>
      <c r="Z19" s="22"/>
    </row>
    <row r="20" spans="1:26" ht="12.95" customHeight="1">
      <c r="A20" s="41"/>
      <c r="B20" s="110"/>
      <c r="C20" s="122"/>
      <c r="D20" s="124"/>
      <c r="E20" s="38"/>
      <c r="F20" s="77"/>
      <c r="G20" s="154"/>
      <c r="H20" s="155"/>
      <c r="I20" s="156"/>
      <c r="J20" s="157"/>
      <c r="K20" s="55"/>
      <c r="L20" s="81"/>
      <c r="M20" s="82"/>
      <c r="N20" s="82"/>
      <c r="O20" s="83"/>
      <c r="P20" s="11"/>
      <c r="Q20" s="98"/>
      <c r="R20" s="98"/>
      <c r="S20" s="64"/>
      <c r="T20" s="65"/>
      <c r="U20" s="64"/>
      <c r="V20" s="26"/>
      <c r="W20" s="27"/>
      <c r="X20" s="27"/>
      <c r="Y20" s="27"/>
      <c r="Z20" s="22"/>
    </row>
    <row r="21" spans="1:26" ht="12.95" customHeight="1">
      <c r="A21" s="41"/>
      <c r="B21" s="110"/>
      <c r="C21" s="122"/>
      <c r="D21" s="124"/>
      <c r="E21" s="38"/>
      <c r="F21" s="77"/>
      <c r="G21" s="154"/>
      <c r="H21" s="155"/>
      <c r="I21" s="156"/>
      <c r="J21" s="157"/>
      <c r="K21" s="55"/>
      <c r="L21" s="81"/>
      <c r="M21" s="82"/>
      <c r="N21" s="82"/>
      <c r="O21" s="83"/>
      <c r="P21" s="11"/>
      <c r="Q21" s="98"/>
      <c r="R21" s="98"/>
      <c r="S21" s="64"/>
      <c r="T21" s="65"/>
      <c r="U21" s="64"/>
      <c r="V21" s="26"/>
      <c r="W21" s="27"/>
      <c r="X21" s="27"/>
      <c r="Y21" s="27"/>
      <c r="Z21" s="22"/>
    </row>
    <row r="22" spans="1:26" ht="12.95" customHeight="1">
      <c r="A22" s="41"/>
      <c r="B22" s="110"/>
      <c r="C22" s="122"/>
      <c r="D22" s="124"/>
      <c r="E22" s="38"/>
      <c r="F22" s="77"/>
      <c r="G22" s="154"/>
      <c r="H22" s="155"/>
      <c r="I22" s="156"/>
      <c r="J22" s="157"/>
      <c r="K22" s="55"/>
      <c r="L22" s="81"/>
      <c r="M22" s="82"/>
      <c r="N22" s="82"/>
      <c r="O22" s="83"/>
      <c r="P22" s="11"/>
      <c r="Q22" s="98"/>
      <c r="R22" s="98"/>
      <c r="S22" s="64"/>
      <c r="T22" s="65"/>
      <c r="U22" s="64"/>
      <c r="V22" s="26"/>
      <c r="W22" s="27"/>
      <c r="X22" s="27"/>
      <c r="Y22" s="27"/>
      <c r="Z22" s="22"/>
    </row>
    <row r="23" spans="1:26" ht="12.95" customHeight="1">
      <c r="A23" s="41"/>
      <c r="B23" s="110"/>
      <c r="C23" s="122"/>
      <c r="D23" s="124"/>
      <c r="E23" s="38"/>
      <c r="F23" s="77"/>
      <c r="G23" s="154"/>
      <c r="H23" s="155"/>
      <c r="I23" s="156"/>
      <c r="J23" s="157"/>
      <c r="K23" s="55"/>
      <c r="L23" s="81"/>
      <c r="M23" s="82"/>
      <c r="N23" s="82"/>
      <c r="O23" s="83"/>
      <c r="P23" s="11"/>
      <c r="Q23" s="98"/>
      <c r="R23" s="98"/>
      <c r="S23" s="64"/>
      <c r="T23" s="65"/>
      <c r="U23" s="64"/>
      <c r="V23" s="26"/>
      <c r="W23" s="27"/>
      <c r="X23" s="27"/>
      <c r="Y23" s="27"/>
      <c r="Z23" s="22"/>
    </row>
    <row r="24" spans="1:26" ht="12.95" customHeight="1">
      <c r="A24" s="41"/>
      <c r="B24" s="110"/>
      <c r="C24" s="122"/>
      <c r="D24" s="124"/>
      <c r="E24" s="38"/>
      <c r="F24" s="77"/>
      <c r="G24" s="154"/>
      <c r="H24" s="155"/>
      <c r="I24" s="156"/>
      <c r="J24" s="157"/>
      <c r="K24" s="55"/>
      <c r="L24" s="81"/>
      <c r="M24" s="82"/>
      <c r="N24" s="82"/>
      <c r="O24" s="83"/>
      <c r="P24" s="11"/>
      <c r="Q24" s="98"/>
      <c r="R24" s="98"/>
      <c r="S24" s="64"/>
      <c r="T24" s="65"/>
      <c r="U24" s="64"/>
      <c r="V24" s="26"/>
      <c r="W24" s="27"/>
      <c r="X24" s="27"/>
      <c r="Y24" s="27"/>
      <c r="Z24" s="22"/>
    </row>
    <row r="25" spans="1:26" ht="12.95" customHeight="1">
      <c r="A25" s="41"/>
      <c r="B25" s="110"/>
      <c r="C25" s="122"/>
      <c r="D25" s="124"/>
      <c r="E25" s="38"/>
      <c r="F25" s="77"/>
      <c r="G25" s="154"/>
      <c r="H25" s="155"/>
      <c r="I25" s="156"/>
      <c r="J25" s="157"/>
      <c r="K25" s="55"/>
      <c r="L25" s="81"/>
      <c r="M25" s="82"/>
      <c r="N25" s="82"/>
      <c r="O25" s="83"/>
      <c r="P25" s="11"/>
      <c r="Q25" s="98"/>
      <c r="R25" s="98"/>
      <c r="S25" s="64"/>
      <c r="T25" s="65"/>
      <c r="U25" s="64"/>
      <c r="V25" s="26"/>
      <c r="W25" s="27"/>
      <c r="X25" s="27"/>
      <c r="Y25" s="27"/>
      <c r="Z25" s="22"/>
    </row>
    <row r="26" spans="1:26" ht="12.95" customHeight="1">
      <c r="A26" s="41"/>
      <c r="B26" s="110"/>
      <c r="C26" s="122"/>
      <c r="D26" s="124"/>
      <c r="E26" s="38"/>
      <c r="F26" s="77"/>
      <c r="G26" s="154"/>
      <c r="H26" s="155"/>
      <c r="I26" s="156"/>
      <c r="J26" s="158"/>
      <c r="K26" s="55"/>
      <c r="L26" s="81"/>
      <c r="M26" s="82"/>
      <c r="N26" s="82"/>
      <c r="O26" s="83"/>
      <c r="P26" s="11"/>
      <c r="Q26" s="98"/>
      <c r="R26" s="98"/>
      <c r="S26" s="64"/>
      <c r="T26" s="65"/>
      <c r="U26" s="64"/>
      <c r="V26" s="26"/>
      <c r="W26" s="27"/>
      <c r="X26" s="27"/>
      <c r="Y26" s="27"/>
      <c r="Z26" s="22"/>
    </row>
    <row r="27" spans="1:26" ht="12.95" customHeight="1">
      <c r="A27" s="41"/>
      <c r="B27" s="110"/>
      <c r="C27" s="122"/>
      <c r="D27" s="124"/>
      <c r="E27" s="38"/>
      <c r="F27" s="77"/>
      <c r="G27" s="154"/>
      <c r="H27" s="155"/>
      <c r="I27" s="156"/>
      <c r="J27" s="158"/>
      <c r="K27" s="55"/>
      <c r="L27" s="81"/>
      <c r="M27" s="82"/>
      <c r="N27" s="82"/>
      <c r="O27" s="83"/>
      <c r="P27" s="11"/>
      <c r="Q27" s="98"/>
      <c r="R27" s="98"/>
      <c r="S27" s="64"/>
      <c r="T27" s="65"/>
      <c r="U27" s="64"/>
      <c r="V27" s="26"/>
      <c r="W27" s="27"/>
      <c r="X27" s="27"/>
      <c r="Y27" s="27"/>
      <c r="Z27" s="22"/>
    </row>
    <row r="28" spans="1:26" ht="12.95" customHeight="1">
      <c r="A28" s="41"/>
      <c r="B28" s="110"/>
      <c r="C28" s="122"/>
      <c r="D28" s="124"/>
      <c r="E28" s="38"/>
      <c r="F28" s="77"/>
      <c r="G28" s="120"/>
      <c r="H28" s="121"/>
      <c r="I28" s="118"/>
      <c r="J28" s="119"/>
      <c r="K28" s="55"/>
      <c r="L28" s="81"/>
      <c r="M28" s="82"/>
      <c r="N28" s="82"/>
      <c r="O28" s="83"/>
      <c r="P28" s="11"/>
      <c r="Q28" s="98"/>
      <c r="R28" s="98"/>
      <c r="S28" s="64"/>
      <c r="T28" s="65"/>
      <c r="U28" s="64"/>
      <c r="V28" s="26"/>
      <c r="W28" s="27"/>
      <c r="X28" s="27"/>
      <c r="Y28" s="27"/>
      <c r="Z28" s="22"/>
    </row>
    <row r="29" spans="1:26" ht="12.95" customHeight="1">
      <c r="A29" s="41"/>
      <c r="B29" s="110"/>
      <c r="C29" s="122"/>
      <c r="D29" s="124"/>
      <c r="E29" s="38"/>
      <c r="F29" s="77"/>
      <c r="G29" s="120"/>
      <c r="H29" s="121"/>
      <c r="I29" s="118"/>
      <c r="J29" s="119"/>
      <c r="K29" s="55"/>
      <c r="L29" s="81"/>
      <c r="M29" s="82"/>
      <c r="N29" s="82"/>
      <c r="O29" s="83"/>
      <c r="P29" s="11"/>
      <c r="Q29" s="98"/>
      <c r="R29" s="98"/>
      <c r="S29" s="64"/>
      <c r="T29" s="65"/>
      <c r="U29" s="64"/>
      <c r="V29" s="26"/>
      <c r="W29" s="27"/>
      <c r="X29" s="27"/>
      <c r="Y29" s="27"/>
      <c r="Z29" s="22"/>
    </row>
    <row r="30" spans="1:26" ht="12.95" customHeight="1">
      <c r="A30" s="41"/>
      <c r="B30" s="110"/>
      <c r="C30" s="122"/>
      <c r="D30" s="124"/>
      <c r="E30" s="38"/>
      <c r="F30" s="77"/>
      <c r="G30" s="120"/>
      <c r="H30" s="121"/>
      <c r="I30" s="118"/>
      <c r="J30" s="119"/>
      <c r="K30" s="55"/>
      <c r="L30" s="81"/>
      <c r="M30" s="82"/>
      <c r="N30" s="82"/>
      <c r="O30" s="83"/>
      <c r="P30" s="11"/>
      <c r="Q30" s="98"/>
      <c r="R30" s="98"/>
      <c r="S30" s="64"/>
      <c r="T30" s="65"/>
      <c r="U30" s="64"/>
      <c r="V30" s="26"/>
      <c r="W30" s="27"/>
      <c r="X30" s="27"/>
      <c r="Y30" s="27"/>
      <c r="Z30" s="22"/>
    </row>
    <row r="31" spans="1:26" ht="12.95" customHeight="1">
      <c r="A31" s="41"/>
      <c r="B31" s="110"/>
      <c r="C31" s="122"/>
      <c r="D31" s="124"/>
      <c r="E31" s="38"/>
      <c r="F31" s="77"/>
      <c r="G31" s="120"/>
      <c r="H31" s="121"/>
      <c r="I31" s="118"/>
      <c r="J31" s="119"/>
      <c r="K31" s="106"/>
      <c r="L31" s="59"/>
      <c r="M31" s="60"/>
      <c r="N31" s="60"/>
      <c r="O31" s="61"/>
      <c r="P31" s="12"/>
      <c r="Q31" s="103"/>
      <c r="R31" s="103"/>
      <c r="S31" s="103"/>
      <c r="T31" s="103"/>
      <c r="U31" s="14"/>
      <c r="V31" s="14"/>
      <c r="W31" s="14"/>
      <c r="X31" s="14"/>
    </row>
    <row r="32" spans="1:26" ht="12.95" customHeight="1">
      <c r="A32" s="41"/>
      <c r="B32" s="110"/>
      <c r="C32" s="122"/>
      <c r="D32" s="124"/>
      <c r="E32" s="38"/>
      <c r="F32" s="77"/>
      <c r="G32" s="120"/>
      <c r="H32" s="121"/>
      <c r="I32" s="118"/>
      <c r="J32" s="119"/>
      <c r="K32" s="123"/>
      <c r="L32" s="55"/>
      <c r="M32" s="42"/>
      <c r="N32" s="28"/>
      <c r="O32" s="43"/>
      <c r="P32" s="12"/>
      <c r="Q32" s="103"/>
      <c r="R32" s="103"/>
      <c r="S32" s="103"/>
      <c r="T32" s="103"/>
      <c r="U32" s="14"/>
      <c r="V32" s="14"/>
      <c r="W32" s="14"/>
      <c r="X32" s="14"/>
    </row>
    <row r="33" spans="1:24" ht="12.95" customHeight="1">
      <c r="A33" s="41"/>
      <c r="B33" s="110"/>
      <c r="C33" s="122"/>
      <c r="D33" s="124"/>
      <c r="E33" s="38"/>
      <c r="F33" s="77"/>
      <c r="G33" s="120"/>
      <c r="H33" s="121"/>
      <c r="I33" s="118"/>
      <c r="J33" s="119"/>
      <c r="K33" s="123"/>
      <c r="L33" s="55"/>
      <c r="M33" s="42"/>
      <c r="N33" s="28"/>
      <c r="O33" s="43"/>
      <c r="P33" s="12"/>
      <c r="Q33" s="103"/>
      <c r="R33" s="103"/>
      <c r="S33" s="103"/>
      <c r="T33" s="103"/>
      <c r="U33" s="14"/>
      <c r="V33" s="14"/>
      <c r="W33" s="14"/>
      <c r="X33" s="14"/>
    </row>
    <row r="34" spans="1:24" ht="12.95" customHeight="1">
      <c r="A34" s="44"/>
      <c r="B34" s="45"/>
      <c r="C34" s="74"/>
      <c r="D34" s="75"/>
      <c r="E34" s="48"/>
      <c r="F34" s="78"/>
      <c r="G34" s="50"/>
      <c r="H34" s="66"/>
      <c r="I34" s="51"/>
      <c r="J34" s="67"/>
      <c r="K34" s="47"/>
      <c r="L34" s="56"/>
      <c r="M34" s="52"/>
      <c r="N34" s="53"/>
      <c r="O34" s="54"/>
      <c r="P34" s="12"/>
      <c r="Q34" s="103"/>
      <c r="R34" s="103"/>
      <c r="S34" s="103"/>
      <c r="T34" s="103"/>
      <c r="U34" s="14"/>
      <c r="V34" s="14"/>
      <c r="W34" s="14"/>
      <c r="X34" s="14"/>
    </row>
    <row r="35" spans="1:24" ht="23.1" customHeight="1">
      <c r="A35" s="57" t="s">
        <v>28</v>
      </c>
      <c r="C35" s="29"/>
      <c r="D35" s="15"/>
      <c r="E35" s="15"/>
      <c r="F35" s="15"/>
      <c r="G35" s="96"/>
      <c r="K35" s="29"/>
      <c r="L35" s="29"/>
      <c r="M35" s="29"/>
      <c r="N35" s="29"/>
      <c r="O35" s="30"/>
    </row>
    <row r="36" spans="1:24" ht="23.1" customHeight="1">
      <c r="A36" s="57"/>
      <c r="B36" s="15"/>
      <c r="C36" s="15"/>
      <c r="D36" s="15"/>
      <c r="E36" s="15"/>
      <c r="F36" s="15"/>
      <c r="G36" s="15"/>
      <c r="K36" s="33"/>
      <c r="L36" s="33"/>
      <c r="M36" s="29"/>
      <c r="N36" s="29"/>
      <c r="O36" s="30"/>
    </row>
    <row r="37" spans="1:24" ht="23.1" customHeight="1" thickBot="1">
      <c r="A37" s="16"/>
      <c r="B37" s="10"/>
      <c r="C37" s="31"/>
      <c r="D37" s="31"/>
      <c r="E37" s="31"/>
      <c r="F37" s="31"/>
      <c r="G37" s="31"/>
      <c r="H37" s="58" t="s">
        <v>30</v>
      </c>
      <c r="I37" s="104"/>
      <c r="J37" s="58"/>
      <c r="K37" s="104"/>
      <c r="L37" s="10"/>
      <c r="M37" s="31"/>
      <c r="N37" s="31"/>
      <c r="O37" s="32"/>
    </row>
    <row r="38" spans="1:24" ht="19.5" thickTop="1">
      <c r="O38" s="4"/>
    </row>
    <row r="39" spans="1:24">
      <c r="A39" s="21"/>
      <c r="B39" s="21"/>
      <c r="C39" s="21"/>
      <c r="D39" s="18"/>
      <c r="E39" s="19"/>
      <c r="F39" s="19"/>
      <c r="G39" s="13"/>
      <c r="H39" s="13"/>
      <c r="I39" s="20"/>
      <c r="J39" s="20"/>
      <c r="K39" s="13"/>
      <c r="L39" s="21"/>
      <c r="M39" s="21"/>
      <c r="N39" s="13"/>
      <c r="O39" s="21"/>
      <c r="Q39" s="17"/>
      <c r="R39" s="17"/>
      <c r="S39" s="17"/>
      <c r="T39" s="17"/>
      <c r="U39" s="103"/>
      <c r="V39" s="103"/>
      <c r="W39" s="103"/>
    </row>
    <row r="40" spans="1:24" ht="18.75" customHeight="1">
      <c r="A40" s="108"/>
      <c r="B40" s="108"/>
      <c r="C40" s="108"/>
      <c r="D40" s="18"/>
      <c r="E40" s="19"/>
      <c r="F40" s="19"/>
      <c r="G40" s="13"/>
      <c r="H40" s="13"/>
      <c r="I40" s="20"/>
      <c r="J40" s="20"/>
      <c r="K40" s="13"/>
      <c r="L40" s="21"/>
      <c r="M40" s="21"/>
      <c r="N40" s="13"/>
      <c r="O40" s="21"/>
      <c r="Q40" s="17"/>
      <c r="R40" s="17"/>
      <c r="S40" s="17"/>
      <c r="T40" s="17"/>
      <c r="U40" s="103"/>
      <c r="V40" s="103"/>
      <c r="W40" s="103"/>
    </row>
    <row r="41" spans="1:24" ht="18.75" customHeight="1">
      <c r="A41" s="335"/>
      <c r="B41" s="335"/>
      <c r="E41" s="109"/>
      <c r="F41" s="109"/>
      <c r="G41" s="109"/>
      <c r="H41" s="105"/>
      <c r="I41" s="109"/>
      <c r="J41" s="20"/>
      <c r="K41" s="20"/>
      <c r="L41" s="2"/>
      <c r="M41" s="122"/>
      <c r="N41" s="3"/>
      <c r="O41" s="3"/>
      <c r="P41" s="21"/>
      <c r="R41" s="17"/>
      <c r="S41" s="17"/>
      <c r="T41" s="17"/>
      <c r="U41" s="17"/>
      <c r="V41" s="103"/>
      <c r="W41" s="103"/>
      <c r="X41" s="103"/>
    </row>
    <row r="42" spans="1:24" ht="18.75" customHeight="1">
      <c r="A42" s="2"/>
      <c r="B42" s="122"/>
      <c r="C42" s="24"/>
      <c r="D42" s="24"/>
      <c r="E42" s="25"/>
      <c r="F42" s="25"/>
      <c r="G42" s="25"/>
      <c r="H42" s="3"/>
      <c r="I42" s="3"/>
      <c r="J42" s="13"/>
      <c r="K42" s="13"/>
      <c r="L42" s="2"/>
      <c r="M42" s="122"/>
      <c r="N42" s="3"/>
      <c r="O42" s="3"/>
      <c r="P42" s="21"/>
      <c r="R42" s="17"/>
      <c r="S42" s="17"/>
      <c r="T42" s="17"/>
      <c r="U42" s="17"/>
      <c r="V42" s="103"/>
      <c r="W42" s="103"/>
      <c r="X42" s="103"/>
    </row>
    <row r="43" spans="1:24" ht="18.75" customHeight="1">
      <c r="A43" s="2"/>
      <c r="B43" s="122"/>
      <c r="C43" s="24"/>
      <c r="D43" s="24"/>
      <c r="E43" s="25"/>
      <c r="F43" s="25"/>
      <c r="G43" s="25"/>
      <c r="H43" s="3"/>
      <c r="I43" s="3"/>
      <c r="J43" s="13"/>
      <c r="K43" s="13"/>
      <c r="L43" s="2"/>
      <c r="M43" s="122"/>
      <c r="N43" s="3"/>
      <c r="O43" s="3"/>
      <c r="P43" s="21"/>
      <c r="R43" s="17"/>
      <c r="S43" s="17"/>
      <c r="T43" s="17"/>
      <c r="U43" s="17"/>
      <c r="V43" s="103"/>
      <c r="W43" s="103"/>
      <c r="X43" s="103"/>
    </row>
    <row r="44" spans="1:24" ht="18.75" customHeight="1">
      <c r="A44" s="2"/>
      <c r="B44" s="122"/>
      <c r="C44" s="24"/>
      <c r="D44" s="24"/>
      <c r="E44" s="25"/>
      <c r="F44" s="25"/>
      <c r="G44" s="25"/>
      <c r="H44" s="3"/>
      <c r="I44" s="3"/>
      <c r="J44" s="13"/>
      <c r="K44" s="13"/>
      <c r="L44" s="2"/>
      <c r="M44" s="122"/>
      <c r="N44" s="3"/>
      <c r="O44" s="3"/>
      <c r="P44" s="21"/>
      <c r="R44" s="17"/>
      <c r="S44" s="17"/>
      <c r="T44" s="17"/>
      <c r="U44" s="17"/>
      <c r="V44" s="103"/>
      <c r="W44" s="103"/>
      <c r="X44" s="103"/>
    </row>
    <row r="45" spans="1:24" ht="18.75" customHeight="1">
      <c r="A45" s="2"/>
      <c r="B45" s="122"/>
      <c r="C45" s="24"/>
      <c r="D45" s="24"/>
      <c r="E45" s="25"/>
      <c r="F45" s="25"/>
      <c r="G45" s="25"/>
      <c r="H45" s="3"/>
      <c r="I45" s="3"/>
      <c r="J45" s="13"/>
      <c r="K45" s="17"/>
      <c r="L45" s="2"/>
      <c r="M45" s="122"/>
      <c r="N45" s="3"/>
      <c r="O45" s="3"/>
      <c r="P45" s="6"/>
      <c r="U45" s="63"/>
    </row>
    <row r="46" spans="1:24" ht="18.75" customHeight="1">
      <c r="A46" s="2"/>
      <c r="B46" s="122"/>
      <c r="C46" s="24"/>
      <c r="D46" s="24"/>
      <c r="E46" s="25"/>
      <c r="F46" s="25"/>
      <c r="G46" s="25"/>
      <c r="H46" s="3"/>
      <c r="I46" s="3"/>
      <c r="J46" s="13"/>
      <c r="K46" s="13"/>
      <c r="L46" s="2"/>
      <c r="M46" s="122"/>
      <c r="N46" s="3"/>
      <c r="O46" s="3"/>
      <c r="P46" s="6"/>
      <c r="U46" s="63"/>
    </row>
    <row r="47" spans="1:24" ht="18.75" customHeight="1">
      <c r="A47" s="2"/>
      <c r="B47" s="122"/>
      <c r="C47" s="24"/>
      <c r="D47" s="24"/>
      <c r="E47" s="25"/>
      <c r="F47" s="25"/>
      <c r="G47" s="25"/>
      <c r="H47" s="3"/>
      <c r="I47" s="3"/>
      <c r="J47" s="13"/>
      <c r="K47" s="13"/>
      <c r="L47" s="2"/>
      <c r="M47" s="122"/>
      <c r="N47" s="3"/>
      <c r="O47" s="3"/>
      <c r="P47" s="6"/>
      <c r="U47" s="63"/>
    </row>
    <row r="48" spans="1:24" ht="18.75" customHeight="1">
      <c r="A48" s="2"/>
      <c r="B48" s="122"/>
      <c r="C48" s="24"/>
      <c r="D48" s="24"/>
      <c r="E48" s="25"/>
      <c r="F48" s="25"/>
      <c r="G48" s="25"/>
      <c r="H48" s="3"/>
      <c r="I48" s="3"/>
      <c r="J48" s="13"/>
      <c r="K48" s="17"/>
      <c r="L48" s="2"/>
      <c r="M48" s="122"/>
      <c r="N48" s="3"/>
      <c r="O48" s="3"/>
      <c r="P48" s="6"/>
      <c r="U48" s="63"/>
    </row>
    <row r="49" spans="1:21" ht="18.75" customHeight="1">
      <c r="A49" s="2"/>
      <c r="B49" s="122"/>
      <c r="C49" s="24"/>
      <c r="D49" s="24"/>
      <c r="E49" s="25"/>
      <c r="F49" s="25"/>
      <c r="G49" s="25"/>
      <c r="H49" s="3"/>
      <c r="I49" s="3"/>
      <c r="J49" s="13"/>
      <c r="K49" s="17"/>
      <c r="L49" s="2"/>
      <c r="M49" s="122"/>
      <c r="N49" s="3"/>
      <c r="O49" s="3"/>
      <c r="P49" s="6"/>
      <c r="U49" s="63"/>
    </row>
    <row r="50" spans="1:21" ht="18.75" customHeight="1">
      <c r="A50" s="2"/>
      <c r="B50" s="122"/>
      <c r="C50" s="24"/>
      <c r="D50" s="24"/>
      <c r="E50" s="25"/>
      <c r="F50" s="25"/>
      <c r="G50" s="25"/>
      <c r="H50" s="3"/>
      <c r="I50" s="3"/>
      <c r="J50" s="13"/>
      <c r="K50" s="17"/>
      <c r="L50" s="2"/>
      <c r="M50" s="122"/>
      <c r="N50" s="3"/>
      <c r="O50" s="3"/>
      <c r="P50" s="6"/>
      <c r="U50" s="63"/>
    </row>
    <row r="51" spans="1:21" ht="18.75" customHeight="1">
      <c r="A51" s="2"/>
      <c r="B51" s="122"/>
      <c r="C51" s="24"/>
      <c r="D51" s="24"/>
      <c r="E51" s="25"/>
      <c r="F51" s="25"/>
      <c r="G51" s="25"/>
      <c r="H51" s="3"/>
      <c r="I51" s="3"/>
      <c r="J51" s="13"/>
      <c r="K51" s="17"/>
      <c r="L51" s="2"/>
      <c r="M51" s="122"/>
      <c r="N51" s="3"/>
      <c r="O51" s="3"/>
      <c r="P51" s="6"/>
      <c r="U51" s="63"/>
    </row>
    <row r="52" spans="1:21" ht="18.75" customHeight="1">
      <c r="A52" s="2"/>
      <c r="B52" s="122"/>
      <c r="C52" s="24"/>
      <c r="D52" s="24"/>
      <c r="E52" s="25"/>
      <c r="F52" s="25"/>
      <c r="G52" s="25"/>
      <c r="H52" s="3"/>
      <c r="I52" s="3"/>
      <c r="J52" s="13"/>
      <c r="K52" s="17"/>
      <c r="L52" s="2"/>
      <c r="M52" s="122"/>
      <c r="N52" s="3"/>
      <c r="O52" s="3"/>
      <c r="P52" s="6"/>
      <c r="U52" s="63"/>
    </row>
    <row r="53" spans="1:21" ht="18.75" customHeight="1">
      <c r="A53" s="2"/>
      <c r="B53" s="122"/>
      <c r="C53" s="24"/>
      <c r="D53" s="24"/>
      <c r="E53" s="25"/>
      <c r="F53" s="25"/>
      <c r="G53" s="25"/>
      <c r="H53" s="3"/>
      <c r="I53" s="3"/>
      <c r="J53" s="13"/>
      <c r="K53" s="17"/>
      <c r="L53" s="2"/>
      <c r="M53" s="122"/>
      <c r="N53" s="3"/>
      <c r="O53" s="3"/>
      <c r="P53" s="6"/>
      <c r="U53" s="63"/>
    </row>
    <row r="54" spans="1:21" ht="18.75" customHeight="1">
      <c r="A54" s="2"/>
      <c r="B54" s="122"/>
      <c r="C54" s="24"/>
      <c r="D54" s="24"/>
      <c r="E54" s="25"/>
      <c r="F54" s="25"/>
      <c r="G54" s="25"/>
      <c r="H54" s="3"/>
      <c r="I54" s="3"/>
      <c r="J54" s="13"/>
      <c r="K54" s="17"/>
      <c r="L54" s="2"/>
      <c r="M54" s="122"/>
      <c r="N54" s="3"/>
      <c r="O54" s="3"/>
      <c r="P54" s="6"/>
      <c r="U54" s="63"/>
    </row>
    <row r="55" spans="1:21" ht="18.75" customHeight="1">
      <c r="A55" s="2"/>
      <c r="B55" s="122"/>
      <c r="C55" s="24"/>
      <c r="D55" s="24"/>
      <c r="E55" s="25"/>
      <c r="F55" s="25"/>
      <c r="G55" s="25"/>
      <c r="H55" s="3"/>
      <c r="I55" s="3"/>
      <c r="J55" s="13"/>
      <c r="K55" s="17"/>
      <c r="L55" s="2"/>
      <c r="M55" s="122"/>
      <c r="N55" s="3"/>
      <c r="O55" s="3"/>
      <c r="P55" s="6"/>
      <c r="U55" s="63"/>
    </row>
    <row r="56" spans="1:21" ht="18.75" customHeight="1">
      <c r="A56" s="2"/>
      <c r="B56" s="122"/>
      <c r="C56" s="24"/>
      <c r="D56" s="24"/>
      <c r="E56" s="25"/>
      <c r="F56" s="25"/>
      <c r="G56" s="25"/>
      <c r="H56" s="3"/>
      <c r="I56" s="3"/>
      <c r="J56" s="13"/>
      <c r="K56" s="17"/>
      <c r="L56" s="2"/>
      <c r="M56" s="122"/>
      <c r="N56" s="3"/>
      <c r="O56" s="3"/>
      <c r="P56" s="6"/>
      <c r="U56" s="63"/>
    </row>
    <row r="57" spans="1:21" ht="18.75" customHeight="1">
      <c r="A57" s="2"/>
      <c r="B57" s="122"/>
      <c r="C57" s="24"/>
      <c r="D57" s="24"/>
      <c r="E57" s="25"/>
      <c r="F57" s="25"/>
      <c r="G57" s="25"/>
      <c r="H57" s="3"/>
      <c r="I57" s="3"/>
      <c r="J57" s="13"/>
      <c r="K57" s="17"/>
      <c r="L57" s="2"/>
      <c r="M57" s="122"/>
      <c r="N57" s="3"/>
      <c r="O57" s="3"/>
      <c r="P57" s="6"/>
      <c r="U57" s="63"/>
    </row>
    <row r="58" spans="1:21" ht="18.75" customHeight="1">
      <c r="A58" s="2"/>
      <c r="B58" s="122"/>
      <c r="C58" s="24"/>
      <c r="D58" s="24"/>
      <c r="E58" s="25"/>
      <c r="F58" s="25"/>
      <c r="G58" s="25"/>
      <c r="H58" s="3"/>
      <c r="I58" s="3"/>
      <c r="J58" s="13"/>
      <c r="K58" s="17"/>
      <c r="P58" s="6"/>
      <c r="U58" s="63"/>
    </row>
    <row r="59" spans="1:21">
      <c r="A59" s="2"/>
      <c r="B59" s="122"/>
      <c r="C59" s="23"/>
    </row>
    <row r="60" spans="1:21">
      <c r="A60" s="2"/>
      <c r="B60" s="122"/>
      <c r="C60" s="23"/>
    </row>
  </sheetData>
  <mergeCells count="23">
    <mergeCell ref="K3:L4"/>
    <mergeCell ref="K6:L7"/>
    <mergeCell ref="H1:J1"/>
    <mergeCell ref="K1:O1"/>
    <mergeCell ref="H2:J2"/>
    <mergeCell ref="K2:M2"/>
    <mergeCell ref="G3:J7"/>
    <mergeCell ref="A41:B41"/>
    <mergeCell ref="K8:K11"/>
    <mergeCell ref="L8:O11"/>
    <mergeCell ref="B9:D9"/>
    <mergeCell ref="E9:F9"/>
    <mergeCell ref="G9:H9"/>
    <mergeCell ref="I9:J9"/>
    <mergeCell ref="B10:D10"/>
    <mergeCell ref="E10:F10"/>
    <mergeCell ref="G10:H10"/>
    <mergeCell ref="I10:J10"/>
    <mergeCell ref="A8:A11"/>
    <mergeCell ref="B8:C8"/>
    <mergeCell ref="E8:F8"/>
    <mergeCell ref="G8:H8"/>
    <mergeCell ref="I8:J8"/>
  </mergeCells>
  <conditionalFormatting sqref="C8 F11 C11 I8:I12 J8:J11 H8:H9 M8:O11 K8:L12 F8:F9 G1:O2 F16:F37 H11:H37 G8:G37 A12:A37 I16:O36 B8:B11 E8:E37 B16:D37 J37:O37">
    <cfRule type="expression" dxfId="53" priority="13">
      <formula>$P$2=0</formula>
    </cfRule>
  </conditionalFormatting>
  <conditionalFormatting sqref="K8:K11">
    <cfRule type="expression" dxfId="52" priority="12">
      <formula>$Q$2=0</formula>
    </cfRule>
  </conditionalFormatting>
  <conditionalFormatting sqref="D16:D30">
    <cfRule type="cellIs" dxfId="51" priority="11" operator="notBetween">
      <formula>U16</formula>
      <formula>V16</formula>
    </cfRule>
  </conditionalFormatting>
  <conditionalFormatting sqref="D1:F7 C2 C4:C7">
    <cfRule type="expression" dxfId="50" priority="10">
      <formula>$P$2=0</formula>
    </cfRule>
  </conditionalFormatting>
  <conditionalFormatting sqref="M3:O3">
    <cfRule type="expression" dxfId="49" priority="8">
      <formula>$P$2=0</formula>
    </cfRule>
  </conditionalFormatting>
  <conditionalFormatting sqref="I37">
    <cfRule type="expression" dxfId="48" priority="6">
      <formula>$P$2=0</formula>
    </cfRule>
  </conditionalFormatting>
  <conditionalFormatting sqref="C1">
    <cfRule type="expression" dxfId="47" priority="4">
      <formula>$P$2=0</formula>
    </cfRule>
  </conditionalFormatting>
  <conditionalFormatting sqref="C3">
    <cfRule type="expression" dxfId="46" priority="3">
      <formula>$P$2=0</formula>
    </cfRule>
  </conditionalFormatting>
  <conditionalFormatting sqref="E12:E15">
    <cfRule type="cellIs" dxfId="45" priority="14" operator="notBetween">
      <formula>#REF!</formula>
      <formula>#REF!</formula>
    </cfRule>
  </conditionalFormatting>
  <conditionalFormatting sqref="U12:U15">
    <cfRule type="expression" dxfId="44" priority="2">
      <formula>$P$2=0</formula>
    </cfRule>
  </conditionalFormatting>
  <conditionalFormatting sqref="A1:B7">
    <cfRule type="expression" dxfId="43" priority="1">
      <formula>$P$2=0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6" orientation="landscape" copies="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57"/>
  <sheetViews>
    <sheetView zoomScale="90" zoomScaleNormal="90" workbookViewId="0">
      <selection activeCell="G3" sqref="G3:J7"/>
    </sheetView>
  </sheetViews>
  <sheetFormatPr defaultRowHeight="18.75"/>
  <cols>
    <col min="1" max="1" width="8.7109375" style="6" customWidth="1"/>
    <col min="2" max="3" width="7.28515625" style="6" customWidth="1"/>
    <col min="4" max="6" width="15.28515625" style="6" customWidth="1"/>
    <col min="7" max="8" width="12.7109375" style="6" customWidth="1"/>
    <col min="9" max="9" width="11.7109375" style="6" customWidth="1"/>
    <col min="10" max="10" width="12.28515625" style="6" customWidth="1"/>
    <col min="11" max="11" width="11.85546875" style="6" customWidth="1"/>
    <col min="12" max="12" width="10.28515625" style="6" customWidth="1"/>
    <col min="13" max="13" width="9.140625" style="6" customWidth="1"/>
    <col min="14" max="14" width="5.7109375" style="6" customWidth="1"/>
    <col min="15" max="15" width="7.140625" style="6" customWidth="1"/>
    <col min="16" max="16" width="5.7109375" style="63" customWidth="1"/>
    <col min="17" max="17" width="5.42578125" style="63" bestFit="1" customWidth="1"/>
    <col min="18" max="18" width="5" style="63" bestFit="1" customWidth="1"/>
    <col min="19" max="19" width="4.42578125" style="63" bestFit="1" customWidth="1"/>
    <col min="20" max="20" width="6.42578125" style="63" bestFit="1" customWidth="1"/>
    <col min="21" max="21" width="6.28515625" style="6" bestFit="1" customWidth="1"/>
    <col min="22" max="22" width="6.7109375" style="6" bestFit="1" customWidth="1"/>
    <col min="23" max="23" width="6.28515625" style="6" bestFit="1" customWidth="1"/>
    <col min="24" max="24" width="5" style="6" bestFit="1" customWidth="1"/>
    <col min="25" max="16384" width="9.140625" style="6"/>
  </cols>
  <sheetData>
    <row r="1" spans="1:20" ht="27" customHeight="1" thickTop="1">
      <c r="A1" s="35" t="s">
        <v>0</v>
      </c>
      <c r="B1" s="92"/>
      <c r="C1" s="92"/>
      <c r="D1" s="93"/>
      <c r="E1" s="93"/>
      <c r="F1" s="34"/>
      <c r="G1" s="5"/>
      <c r="H1" s="365" t="s">
        <v>1</v>
      </c>
      <c r="I1" s="366"/>
      <c r="J1" s="367"/>
      <c r="K1" s="368" t="s">
        <v>2</v>
      </c>
      <c r="L1" s="369"/>
      <c r="M1" s="369"/>
      <c r="N1" s="369"/>
      <c r="O1" s="370"/>
    </row>
    <row r="2" spans="1:20" ht="27" customHeight="1">
      <c r="A2" s="36" t="s">
        <v>3</v>
      </c>
      <c r="B2" s="15"/>
      <c r="C2" s="116"/>
      <c r="D2" s="9"/>
      <c r="E2" s="9"/>
      <c r="F2" s="7"/>
      <c r="G2" s="8"/>
      <c r="H2" s="371" t="s">
        <v>4</v>
      </c>
      <c r="I2" s="372"/>
      <c r="J2" s="373"/>
      <c r="K2" s="374" t="s">
        <v>5</v>
      </c>
      <c r="L2" s="375"/>
      <c r="M2" s="376"/>
      <c r="N2" s="113" t="s">
        <v>6</v>
      </c>
      <c r="O2" s="37" t="s">
        <v>41</v>
      </c>
    </row>
    <row r="3" spans="1:20" ht="21.95" customHeight="1">
      <c r="A3" s="36" t="s">
        <v>8</v>
      </c>
      <c r="B3" s="108"/>
      <c r="C3" s="116"/>
      <c r="D3" s="9"/>
      <c r="E3" s="9"/>
      <c r="F3" s="9"/>
      <c r="G3" s="377" t="s">
        <v>42</v>
      </c>
      <c r="H3" s="378"/>
      <c r="I3" s="378"/>
      <c r="J3" s="379"/>
      <c r="K3" s="340" t="s">
        <v>10</v>
      </c>
      <c r="L3" s="341"/>
      <c r="M3" s="94"/>
      <c r="N3" s="94"/>
      <c r="O3" s="95"/>
    </row>
    <row r="4" spans="1:20" ht="21.95" customHeight="1">
      <c r="A4" s="36" t="s">
        <v>11</v>
      </c>
      <c r="B4" s="108"/>
      <c r="C4" s="116"/>
      <c r="D4" s="9"/>
      <c r="E4" s="9"/>
      <c r="F4" s="9"/>
      <c r="G4" s="380"/>
      <c r="H4" s="381"/>
      <c r="I4" s="381"/>
      <c r="J4" s="382"/>
      <c r="K4" s="336"/>
      <c r="L4" s="337"/>
      <c r="M4" s="143"/>
      <c r="N4" s="143"/>
      <c r="O4" s="117"/>
    </row>
    <row r="5" spans="1:20" ht="21.95" customHeight="1">
      <c r="A5" s="36" t="s">
        <v>12</v>
      </c>
      <c r="B5" s="108"/>
      <c r="C5" s="116"/>
      <c r="D5" s="9"/>
      <c r="E5" s="9"/>
      <c r="F5" s="9"/>
      <c r="G5" s="380"/>
      <c r="H5" s="381"/>
      <c r="I5" s="381"/>
      <c r="J5" s="382"/>
      <c r="K5" s="114" t="s">
        <v>13</v>
      </c>
      <c r="L5" s="115"/>
      <c r="M5" s="143"/>
      <c r="N5" s="143"/>
      <c r="O5" s="117"/>
    </row>
    <row r="6" spans="1:20" ht="21.95" customHeight="1">
      <c r="A6" s="36" t="s">
        <v>14</v>
      </c>
      <c r="B6" s="108"/>
      <c r="C6" s="116"/>
      <c r="D6" s="9"/>
      <c r="E6" s="9"/>
      <c r="F6" s="9"/>
      <c r="G6" s="380"/>
      <c r="H6" s="381"/>
      <c r="I6" s="381"/>
      <c r="J6" s="382"/>
      <c r="K6" s="336" t="s">
        <v>15</v>
      </c>
      <c r="L6" s="337"/>
      <c r="M6" s="116"/>
      <c r="N6" s="116"/>
      <c r="O6" s="117"/>
    </row>
    <row r="7" spans="1:20" ht="21.95" customHeight="1" thickBot="1">
      <c r="A7" s="1" t="s">
        <v>16</v>
      </c>
      <c r="B7" s="15"/>
      <c r="C7" s="116"/>
      <c r="D7" s="15"/>
      <c r="E7" s="15"/>
      <c r="F7" s="9"/>
      <c r="G7" s="383"/>
      <c r="H7" s="384"/>
      <c r="I7" s="384"/>
      <c r="J7" s="385"/>
      <c r="K7" s="338"/>
      <c r="L7" s="339"/>
      <c r="M7" s="143"/>
      <c r="N7" s="143"/>
      <c r="O7" s="144"/>
    </row>
    <row r="8" spans="1:20" ht="20.100000000000001" customHeight="1" thickTop="1">
      <c r="A8" s="354" t="s">
        <v>17</v>
      </c>
      <c r="B8" s="357" t="s">
        <v>18</v>
      </c>
      <c r="C8" s="358"/>
      <c r="D8" s="342" t="s">
        <v>19</v>
      </c>
      <c r="E8" s="342" t="s">
        <v>20</v>
      </c>
      <c r="F8" s="342" t="s">
        <v>21</v>
      </c>
      <c r="G8" s="357" t="s">
        <v>43</v>
      </c>
      <c r="H8" s="391"/>
      <c r="I8" s="391"/>
      <c r="J8" s="345"/>
      <c r="K8" s="342" t="s">
        <v>26</v>
      </c>
      <c r="L8" s="348" t="s">
        <v>27</v>
      </c>
      <c r="M8" s="348"/>
      <c r="N8" s="348"/>
      <c r="O8" s="349"/>
    </row>
    <row r="9" spans="1:20" ht="20.100000000000001" customHeight="1">
      <c r="A9" s="355"/>
      <c r="B9" s="359"/>
      <c r="C9" s="360"/>
      <c r="D9" s="363"/>
      <c r="E9" s="363"/>
      <c r="F9" s="363"/>
      <c r="G9" s="392"/>
      <c r="H9" s="393"/>
      <c r="I9" s="393"/>
      <c r="J9" s="347"/>
      <c r="K9" s="343"/>
      <c r="L9" s="350"/>
      <c r="M9" s="350"/>
      <c r="N9" s="350"/>
      <c r="O9" s="351"/>
      <c r="Q9" s="6"/>
      <c r="R9" s="6"/>
      <c r="S9" s="6"/>
      <c r="T9" s="6"/>
    </row>
    <row r="10" spans="1:20" ht="20.100000000000001" customHeight="1">
      <c r="A10" s="355"/>
      <c r="B10" s="359"/>
      <c r="C10" s="360"/>
      <c r="D10" s="363"/>
      <c r="E10" s="363"/>
      <c r="F10" s="363"/>
      <c r="G10" s="386" t="s">
        <v>44</v>
      </c>
      <c r="H10" s="346"/>
      <c r="I10" s="386" t="s">
        <v>45</v>
      </c>
      <c r="J10" s="346"/>
      <c r="K10" s="343"/>
      <c r="L10" s="350"/>
      <c r="M10" s="350"/>
      <c r="N10" s="350"/>
      <c r="O10" s="351"/>
      <c r="Q10" s="6"/>
      <c r="R10" s="6"/>
      <c r="S10" s="6"/>
      <c r="T10" s="6"/>
    </row>
    <row r="11" spans="1:20" ht="20.100000000000001" customHeight="1">
      <c r="A11" s="356"/>
      <c r="B11" s="361"/>
      <c r="C11" s="362"/>
      <c r="D11" s="364"/>
      <c r="E11" s="364"/>
      <c r="F11" s="364"/>
      <c r="G11" s="392"/>
      <c r="H11" s="347"/>
      <c r="I11" s="392"/>
      <c r="J11" s="347"/>
      <c r="K11" s="344"/>
      <c r="L11" s="352"/>
      <c r="M11" s="352"/>
      <c r="N11" s="352"/>
      <c r="O11" s="353"/>
      <c r="Q11" s="6"/>
      <c r="R11" s="6"/>
      <c r="S11" s="6"/>
      <c r="T11" s="6"/>
    </row>
    <row r="12" spans="1:20" ht="12.95" customHeight="1">
      <c r="A12" s="73"/>
      <c r="B12" s="70"/>
      <c r="C12" s="71"/>
      <c r="D12" s="72"/>
      <c r="E12" s="72"/>
      <c r="F12" s="72"/>
      <c r="G12" s="160"/>
      <c r="H12" s="161"/>
      <c r="I12" s="70"/>
      <c r="J12" s="71"/>
      <c r="K12" s="151"/>
      <c r="L12" s="84"/>
      <c r="M12" s="85"/>
      <c r="N12" s="85"/>
      <c r="O12" s="86"/>
      <c r="Q12" s="6"/>
      <c r="R12" s="6"/>
      <c r="S12" s="6"/>
      <c r="T12" s="6"/>
    </row>
    <row r="13" spans="1:20" ht="12.95" customHeight="1">
      <c r="A13" s="97"/>
      <c r="B13" s="137"/>
      <c r="C13" s="138"/>
      <c r="D13" s="123"/>
      <c r="E13" s="39"/>
      <c r="F13" s="39"/>
      <c r="G13" s="162"/>
      <c r="H13" s="163"/>
      <c r="I13" s="100"/>
      <c r="J13" s="101"/>
      <c r="K13" s="142"/>
      <c r="L13" s="81"/>
      <c r="M13" s="82"/>
      <c r="N13" s="82"/>
      <c r="O13" s="83"/>
      <c r="P13" s="11"/>
      <c r="Q13" s="6"/>
      <c r="R13" s="6"/>
      <c r="S13" s="6"/>
      <c r="T13" s="6"/>
    </row>
    <row r="14" spans="1:20" ht="12.95" customHeight="1">
      <c r="A14" s="41"/>
      <c r="B14" s="100"/>
      <c r="C14" s="101"/>
      <c r="D14" s="123"/>
      <c r="E14" s="39"/>
      <c r="F14" s="40"/>
      <c r="G14" s="162"/>
      <c r="H14" s="163"/>
      <c r="I14" s="100"/>
      <c r="J14" s="101"/>
      <c r="K14" s="142"/>
      <c r="L14" s="81"/>
      <c r="M14" s="82"/>
      <c r="N14" s="82"/>
      <c r="O14" s="83"/>
      <c r="P14" s="11"/>
      <c r="Q14" s="6"/>
      <c r="R14" s="6"/>
      <c r="S14" s="6"/>
      <c r="T14" s="6"/>
    </row>
    <row r="15" spans="1:20" ht="12.75" customHeight="1">
      <c r="A15" s="41"/>
      <c r="B15" s="110"/>
      <c r="C15" s="111"/>
      <c r="D15" s="123"/>
      <c r="E15" s="39"/>
      <c r="F15" s="39"/>
      <c r="G15" s="120"/>
      <c r="H15" s="28"/>
      <c r="I15" s="118"/>
      <c r="J15" s="87"/>
      <c r="K15" s="55"/>
      <c r="L15" s="81"/>
      <c r="M15" s="82"/>
      <c r="N15" s="82"/>
      <c r="O15" s="83"/>
      <c r="P15" s="11"/>
      <c r="Q15" s="6"/>
      <c r="R15" s="6"/>
      <c r="S15" s="6"/>
      <c r="T15" s="6"/>
    </row>
    <row r="16" spans="1:20" ht="18" customHeight="1">
      <c r="A16" s="112"/>
      <c r="B16" s="110"/>
      <c r="C16" s="111"/>
      <c r="D16" s="123"/>
      <c r="E16" s="39"/>
      <c r="F16" s="39"/>
      <c r="G16" s="120"/>
      <c r="H16" s="28"/>
      <c r="I16" s="118"/>
      <c r="J16" s="87"/>
      <c r="K16" s="55"/>
      <c r="L16" s="81"/>
      <c r="M16" s="82"/>
      <c r="N16" s="82"/>
      <c r="O16" s="83"/>
      <c r="P16" s="11"/>
      <c r="Q16" s="6"/>
      <c r="R16" s="6"/>
      <c r="S16" s="6"/>
      <c r="T16" s="6"/>
    </row>
    <row r="17" spans="1:25" ht="18" customHeight="1">
      <c r="A17" s="159"/>
      <c r="B17" s="110"/>
      <c r="C17" s="111"/>
      <c r="D17" s="123"/>
      <c r="E17" s="39"/>
      <c r="F17" s="39"/>
      <c r="G17" s="120"/>
      <c r="H17" s="28"/>
      <c r="I17" s="118"/>
      <c r="J17" s="87"/>
      <c r="K17" s="55"/>
      <c r="L17" s="81"/>
      <c r="M17" s="82"/>
      <c r="N17" s="82"/>
      <c r="O17" s="83"/>
      <c r="P17" s="11"/>
      <c r="Q17" s="6"/>
      <c r="R17" s="6"/>
      <c r="S17" s="6"/>
      <c r="T17" s="6"/>
    </row>
    <row r="18" spans="1:25" ht="18" customHeight="1">
      <c r="A18" s="159"/>
      <c r="B18" s="110"/>
      <c r="C18" s="111"/>
      <c r="D18" s="123"/>
      <c r="E18" s="39"/>
      <c r="F18" s="39"/>
      <c r="G18" s="120"/>
      <c r="H18" s="28"/>
      <c r="I18" s="118"/>
      <c r="J18" s="87"/>
      <c r="K18" s="55"/>
      <c r="L18" s="81"/>
      <c r="M18" s="82"/>
      <c r="N18" s="82"/>
      <c r="O18" s="83"/>
      <c r="P18" s="11"/>
      <c r="Q18" s="6"/>
      <c r="R18" s="6"/>
      <c r="S18" s="6"/>
      <c r="T18" s="6"/>
    </row>
    <row r="19" spans="1:25" ht="18" customHeight="1">
      <c r="A19" s="159"/>
      <c r="B19" s="110"/>
      <c r="C19" s="111"/>
      <c r="D19" s="123"/>
      <c r="E19" s="39"/>
      <c r="F19" s="39"/>
      <c r="G19" s="120"/>
      <c r="H19" s="28"/>
      <c r="I19" s="118"/>
      <c r="J19" s="87"/>
      <c r="K19" s="55"/>
      <c r="L19" s="81"/>
      <c r="M19" s="82"/>
      <c r="N19" s="82"/>
      <c r="O19" s="83"/>
      <c r="P19" s="11"/>
      <c r="Q19" s="6"/>
      <c r="R19" s="6"/>
      <c r="S19" s="6"/>
      <c r="T19" s="6"/>
    </row>
    <row r="20" spans="1:25" ht="18" customHeight="1">
      <c r="A20" s="159"/>
      <c r="B20" s="110"/>
      <c r="C20" s="111"/>
      <c r="D20" s="123"/>
      <c r="E20" s="39"/>
      <c r="F20" s="39"/>
      <c r="G20" s="120"/>
      <c r="H20" s="28"/>
      <c r="I20" s="118"/>
      <c r="J20" s="87"/>
      <c r="K20" s="55"/>
      <c r="L20" s="81"/>
      <c r="M20" s="82"/>
      <c r="N20" s="82"/>
      <c r="O20" s="83"/>
      <c r="P20" s="11"/>
      <c r="Q20" s="6"/>
      <c r="R20" s="6"/>
      <c r="S20" s="6"/>
      <c r="T20" s="6"/>
    </row>
    <row r="21" spans="1:25" ht="18" customHeight="1">
      <c r="A21" s="159"/>
      <c r="B21" s="110"/>
      <c r="C21" s="111"/>
      <c r="D21" s="123"/>
      <c r="E21" s="39"/>
      <c r="F21" s="39"/>
      <c r="G21" s="120"/>
      <c r="H21" s="28"/>
      <c r="I21" s="118"/>
      <c r="J21" s="87"/>
      <c r="K21" s="55"/>
      <c r="L21" s="81"/>
      <c r="M21" s="82"/>
      <c r="N21" s="82"/>
      <c r="O21" s="83"/>
      <c r="P21" s="11"/>
      <c r="Q21" s="6"/>
      <c r="R21" s="6"/>
      <c r="S21" s="6"/>
      <c r="T21" s="6"/>
    </row>
    <row r="22" spans="1:25" ht="18" customHeight="1">
      <c r="A22" s="159"/>
      <c r="B22" s="110"/>
      <c r="C22" s="111"/>
      <c r="D22" s="123"/>
      <c r="E22" s="39"/>
      <c r="F22" s="39"/>
      <c r="G22" s="120"/>
      <c r="H22" s="28"/>
      <c r="I22" s="118"/>
      <c r="J22" s="87"/>
      <c r="K22" s="55"/>
      <c r="L22" s="81"/>
      <c r="M22" s="82"/>
      <c r="N22" s="82"/>
      <c r="O22" s="83"/>
      <c r="P22" s="11"/>
      <c r="Q22" s="6"/>
      <c r="R22" s="6"/>
      <c r="S22" s="6"/>
      <c r="T22" s="6"/>
    </row>
    <row r="23" spans="1:25" ht="12.95" customHeight="1">
      <c r="A23" s="41"/>
      <c r="B23" s="100"/>
      <c r="C23" s="101"/>
      <c r="D23" s="123"/>
      <c r="E23" s="39"/>
      <c r="F23" s="39"/>
      <c r="G23" s="100"/>
      <c r="H23" s="101"/>
      <c r="I23" s="100"/>
      <c r="J23" s="101"/>
      <c r="K23" s="55"/>
      <c r="L23" s="81"/>
      <c r="M23" s="82"/>
      <c r="N23" s="82"/>
      <c r="O23" s="83"/>
      <c r="P23" s="11"/>
      <c r="Q23" s="6"/>
      <c r="R23" s="6"/>
      <c r="S23" s="6"/>
      <c r="T23" s="6"/>
    </row>
    <row r="24" spans="1:25" ht="12.95" customHeight="1">
      <c r="A24" s="41"/>
      <c r="B24" s="100"/>
      <c r="C24" s="101"/>
      <c r="D24" s="123"/>
      <c r="E24" s="39"/>
      <c r="F24" s="39"/>
      <c r="G24" s="100"/>
      <c r="H24" s="101"/>
      <c r="I24" s="100"/>
      <c r="J24" s="101"/>
      <c r="K24" s="55"/>
      <c r="L24" s="81"/>
      <c r="M24" s="82"/>
      <c r="N24" s="82"/>
      <c r="O24" s="83"/>
      <c r="P24" s="11"/>
      <c r="Q24" s="6"/>
      <c r="R24" s="6"/>
      <c r="S24" s="6"/>
      <c r="T24" s="6"/>
    </row>
    <row r="25" spans="1:25" ht="12.95" customHeight="1">
      <c r="A25" s="112"/>
      <c r="B25" s="110"/>
      <c r="C25" s="111"/>
      <c r="D25" s="123"/>
      <c r="E25" s="39"/>
      <c r="F25" s="39"/>
      <c r="G25" s="162"/>
      <c r="H25" s="163"/>
      <c r="I25" s="118"/>
      <c r="J25" s="87"/>
      <c r="K25" s="142"/>
      <c r="L25" s="81"/>
      <c r="M25" s="82"/>
      <c r="N25" s="82"/>
      <c r="O25" s="83"/>
      <c r="P25" s="11"/>
      <c r="Q25" s="6"/>
      <c r="R25" s="6"/>
      <c r="S25" s="6"/>
      <c r="T25" s="6"/>
    </row>
    <row r="26" spans="1:25" ht="12.95" customHeight="1">
      <c r="A26" s="97"/>
      <c r="B26" s="137"/>
      <c r="C26" s="138"/>
      <c r="D26" s="123"/>
      <c r="E26" s="39"/>
      <c r="F26" s="39"/>
      <c r="G26" s="162"/>
      <c r="H26" s="163"/>
      <c r="I26" s="118"/>
      <c r="J26" s="87"/>
      <c r="K26" s="142"/>
      <c r="L26" s="81"/>
      <c r="M26" s="82"/>
      <c r="N26" s="82"/>
      <c r="O26" s="83"/>
      <c r="P26" s="11"/>
      <c r="Q26" s="6"/>
      <c r="R26" s="6"/>
      <c r="S26" s="6"/>
      <c r="T26" s="6"/>
    </row>
    <row r="27" spans="1:25" ht="12.95" customHeight="1">
      <c r="A27" s="41"/>
      <c r="B27" s="100"/>
      <c r="C27" s="101"/>
      <c r="D27" s="123"/>
      <c r="E27" s="38"/>
      <c r="F27" s="39"/>
      <c r="G27" s="162"/>
      <c r="H27" s="163"/>
      <c r="I27" s="100"/>
      <c r="J27" s="101"/>
      <c r="K27" s="142"/>
      <c r="L27" s="81"/>
      <c r="M27" s="82"/>
      <c r="N27" s="82"/>
      <c r="O27" s="83"/>
      <c r="P27" s="11"/>
      <c r="Q27" s="6"/>
      <c r="R27" s="6"/>
      <c r="S27" s="6"/>
      <c r="T27" s="6"/>
    </row>
    <row r="28" spans="1:25" ht="12.95" customHeight="1">
      <c r="A28" s="41"/>
      <c r="B28" s="100"/>
      <c r="C28" s="101"/>
      <c r="D28" s="123"/>
      <c r="E28" s="38"/>
      <c r="F28" s="39"/>
      <c r="G28" s="100"/>
      <c r="H28" s="101"/>
      <c r="I28" s="100"/>
      <c r="J28" s="101"/>
      <c r="K28" s="55"/>
      <c r="L28" s="89"/>
      <c r="M28" s="90"/>
      <c r="N28" s="90"/>
      <c r="O28" s="91"/>
      <c r="P28" s="11"/>
      <c r="Q28" s="6"/>
      <c r="R28" s="6"/>
      <c r="S28" s="6"/>
      <c r="T28" s="6"/>
    </row>
    <row r="29" spans="1:25" ht="12.95" customHeight="1">
      <c r="A29" s="41"/>
      <c r="B29" s="110"/>
      <c r="C29" s="111"/>
      <c r="D29" s="123"/>
      <c r="E29" s="38"/>
      <c r="F29" s="39"/>
      <c r="G29" s="100"/>
      <c r="H29" s="102"/>
      <c r="I29" s="110"/>
      <c r="J29" s="122"/>
      <c r="K29" s="55"/>
      <c r="L29" s="89"/>
      <c r="M29" s="90"/>
      <c r="N29" s="90"/>
      <c r="O29" s="91"/>
      <c r="P29" s="11"/>
      <c r="Q29" s="6"/>
      <c r="R29" s="6"/>
      <c r="S29" s="6"/>
      <c r="T29" s="6"/>
    </row>
    <row r="30" spans="1:25" ht="12.95" customHeight="1">
      <c r="A30" s="41"/>
      <c r="B30" s="110"/>
      <c r="C30" s="122"/>
      <c r="D30" s="123"/>
      <c r="E30" s="38"/>
      <c r="F30" s="39"/>
      <c r="G30" s="100"/>
      <c r="H30" s="102"/>
      <c r="I30" s="110"/>
      <c r="J30" s="122"/>
      <c r="K30" s="55"/>
      <c r="L30" s="89"/>
      <c r="M30" s="90"/>
      <c r="N30" s="90"/>
      <c r="O30" s="91"/>
      <c r="P30" s="11"/>
      <c r="Q30" s="64"/>
      <c r="R30" s="98"/>
      <c r="S30" s="64"/>
      <c r="T30" s="65"/>
      <c r="U30" s="64"/>
      <c r="V30" s="26"/>
      <c r="W30" s="27"/>
      <c r="X30" s="27"/>
      <c r="Y30" s="22"/>
    </row>
    <row r="31" spans="1:25" ht="12.95" customHeight="1">
      <c r="A31" s="44"/>
      <c r="B31" s="45"/>
      <c r="C31" s="46"/>
      <c r="D31" s="47"/>
      <c r="E31" s="48"/>
      <c r="F31" s="49"/>
      <c r="G31" s="50"/>
      <c r="H31" s="53"/>
      <c r="I31" s="51"/>
      <c r="J31" s="88"/>
      <c r="K31" s="47"/>
      <c r="L31" s="56"/>
      <c r="M31" s="52"/>
      <c r="N31" s="53"/>
      <c r="O31" s="54"/>
      <c r="P31" s="12"/>
      <c r="Q31" s="103"/>
      <c r="R31" s="103"/>
      <c r="S31" s="103"/>
      <c r="T31" s="103"/>
      <c r="U31" s="14"/>
      <c r="V31" s="14"/>
      <c r="W31" s="14"/>
    </row>
    <row r="32" spans="1:25" ht="23.1" customHeight="1">
      <c r="A32" s="57" t="s">
        <v>28</v>
      </c>
      <c r="C32" s="29"/>
      <c r="D32" s="15"/>
      <c r="E32" s="15"/>
      <c r="F32" s="15"/>
      <c r="G32" s="96"/>
      <c r="K32" s="29"/>
      <c r="L32" s="29"/>
      <c r="M32" s="29"/>
      <c r="N32" s="29"/>
      <c r="O32" s="30"/>
    </row>
    <row r="33" spans="1:23" ht="23.1" customHeight="1">
      <c r="A33" s="57"/>
      <c r="B33" s="15"/>
      <c r="C33" s="15"/>
      <c r="D33" s="15"/>
      <c r="E33" s="15"/>
      <c r="F33" s="15"/>
      <c r="G33" s="15"/>
      <c r="K33" s="33"/>
      <c r="L33" s="33"/>
      <c r="M33" s="29"/>
      <c r="N33" s="29"/>
      <c r="O33" s="30"/>
    </row>
    <row r="34" spans="1:23" ht="23.1" customHeight="1" thickBot="1">
      <c r="A34" s="16"/>
      <c r="B34" s="10"/>
      <c r="C34" s="31"/>
      <c r="D34" s="31"/>
      <c r="E34" s="31"/>
      <c r="F34" s="31"/>
      <c r="G34" s="31"/>
      <c r="H34" s="58" t="s">
        <v>30</v>
      </c>
      <c r="I34" s="104"/>
      <c r="J34" s="104"/>
      <c r="K34" s="104"/>
      <c r="L34" s="10"/>
      <c r="M34" s="31"/>
      <c r="N34" s="31"/>
      <c r="O34" s="32"/>
    </row>
    <row r="35" spans="1:23" ht="19.5" thickTop="1">
      <c r="O35" s="4"/>
    </row>
    <row r="36" spans="1:23">
      <c r="A36" s="21"/>
      <c r="B36" s="21"/>
      <c r="C36" s="21"/>
      <c r="D36" s="18"/>
      <c r="E36" s="19"/>
      <c r="F36" s="19"/>
      <c r="G36" s="13"/>
      <c r="H36" s="13"/>
      <c r="I36" s="20"/>
      <c r="J36" s="20"/>
      <c r="K36" s="13"/>
      <c r="L36" s="21"/>
      <c r="M36" s="21"/>
      <c r="N36" s="13"/>
      <c r="O36" s="21"/>
      <c r="Q36" s="17"/>
      <c r="R36" s="17"/>
      <c r="S36" s="17"/>
      <c r="T36" s="17"/>
      <c r="U36" s="103"/>
      <c r="V36" s="103"/>
    </row>
    <row r="37" spans="1:23" ht="18.75" customHeight="1">
      <c r="A37" s="108"/>
      <c r="B37" s="108"/>
      <c r="C37" s="108"/>
      <c r="D37" s="18"/>
      <c r="E37" s="19"/>
      <c r="F37" s="19"/>
      <c r="G37" s="13"/>
      <c r="H37" s="13"/>
      <c r="I37" s="20"/>
      <c r="J37" s="20"/>
      <c r="K37" s="13"/>
      <c r="L37" s="21"/>
      <c r="M37" s="21"/>
      <c r="N37" s="13"/>
      <c r="O37" s="21"/>
      <c r="Q37" s="17"/>
      <c r="R37" s="17"/>
      <c r="S37" s="17"/>
      <c r="T37" s="17"/>
      <c r="U37" s="103"/>
      <c r="V37" s="103"/>
    </row>
    <row r="38" spans="1:23" ht="18.75" customHeight="1">
      <c r="A38" s="335"/>
      <c r="B38" s="335"/>
      <c r="E38" s="109"/>
      <c r="F38" s="109"/>
      <c r="G38" s="109"/>
      <c r="H38" s="105"/>
      <c r="I38" s="109"/>
      <c r="J38" s="20"/>
      <c r="K38" s="20"/>
      <c r="L38" s="2"/>
      <c r="M38" s="122"/>
      <c r="N38" s="3"/>
      <c r="O38" s="3"/>
      <c r="P38" s="21"/>
      <c r="R38" s="17"/>
      <c r="S38" s="17"/>
      <c r="T38" s="17"/>
      <c r="U38" s="17"/>
      <c r="V38" s="103"/>
      <c r="W38" s="103"/>
    </row>
    <row r="39" spans="1:23" ht="18.75" customHeight="1">
      <c r="A39" s="2"/>
      <c r="B39" s="122"/>
      <c r="C39" s="24"/>
      <c r="D39" s="24"/>
      <c r="E39" s="25"/>
      <c r="F39" s="25"/>
      <c r="G39" s="25"/>
      <c r="H39" s="3"/>
      <c r="I39" s="3"/>
      <c r="J39" s="13"/>
      <c r="K39" s="13"/>
      <c r="L39" s="2"/>
      <c r="M39" s="122"/>
      <c r="N39" s="3"/>
      <c r="O39" s="3"/>
      <c r="P39" s="21"/>
      <c r="R39" s="17"/>
      <c r="S39" s="17"/>
      <c r="T39" s="17"/>
      <c r="U39" s="17"/>
      <c r="V39" s="103"/>
      <c r="W39" s="103"/>
    </row>
    <row r="40" spans="1:23" ht="18.75" customHeight="1">
      <c r="A40" s="2"/>
      <c r="B40" s="122"/>
      <c r="C40" s="24"/>
      <c r="D40" s="24"/>
      <c r="E40" s="25"/>
      <c r="F40" s="25"/>
      <c r="G40" s="25"/>
      <c r="H40" s="3"/>
      <c r="I40" s="3"/>
      <c r="J40" s="13"/>
      <c r="K40" s="13"/>
      <c r="L40" s="2"/>
      <c r="M40" s="122"/>
      <c r="N40" s="3"/>
      <c r="O40" s="3"/>
      <c r="P40" s="21"/>
      <c r="R40" s="17"/>
      <c r="S40" s="17"/>
      <c r="T40" s="17"/>
      <c r="U40" s="17"/>
      <c r="V40" s="103"/>
      <c r="W40" s="103"/>
    </row>
    <row r="41" spans="1:23" ht="18.75" customHeight="1">
      <c r="A41" s="2"/>
      <c r="B41" s="122"/>
      <c r="C41" s="24"/>
      <c r="D41" s="24"/>
      <c r="E41" s="25"/>
      <c r="F41" s="25"/>
      <c r="G41" s="25"/>
      <c r="H41" s="3"/>
      <c r="I41" s="3"/>
      <c r="J41" s="13"/>
      <c r="K41" s="13"/>
      <c r="L41" s="2"/>
      <c r="M41" s="122"/>
      <c r="N41" s="3"/>
      <c r="O41" s="3"/>
      <c r="P41" s="21"/>
      <c r="R41" s="17"/>
      <c r="S41" s="17"/>
      <c r="T41" s="17"/>
      <c r="U41" s="17"/>
      <c r="V41" s="103"/>
      <c r="W41" s="103"/>
    </row>
    <row r="42" spans="1:23" ht="18.75" customHeight="1">
      <c r="A42" s="2"/>
      <c r="B42" s="122"/>
      <c r="C42" s="24"/>
      <c r="D42" s="24"/>
      <c r="E42" s="25"/>
      <c r="F42" s="25"/>
      <c r="G42" s="25"/>
      <c r="H42" s="3"/>
      <c r="I42" s="3"/>
      <c r="J42" s="13"/>
      <c r="K42" s="17"/>
      <c r="L42" s="2"/>
      <c r="M42" s="122"/>
      <c r="N42" s="3"/>
      <c r="O42" s="3"/>
      <c r="P42" s="6"/>
      <c r="U42" s="63"/>
    </row>
    <row r="43" spans="1:23" ht="18.75" customHeight="1">
      <c r="A43" s="2"/>
      <c r="B43" s="122"/>
      <c r="C43" s="24"/>
      <c r="D43" s="24"/>
      <c r="E43" s="25"/>
      <c r="F43" s="25"/>
      <c r="G43" s="25"/>
      <c r="H43" s="3"/>
      <c r="I43" s="3"/>
      <c r="J43" s="13"/>
      <c r="K43" s="13"/>
      <c r="L43" s="2"/>
      <c r="M43" s="122"/>
      <c r="N43" s="3"/>
      <c r="O43" s="3"/>
      <c r="P43" s="6"/>
      <c r="U43" s="63"/>
    </row>
    <row r="44" spans="1:23" ht="18.75" customHeight="1">
      <c r="A44" s="2"/>
      <c r="B44" s="122"/>
      <c r="C44" s="24"/>
      <c r="D44" s="24"/>
      <c r="E44" s="25"/>
      <c r="F44" s="25"/>
      <c r="G44" s="25"/>
      <c r="H44" s="3"/>
      <c r="I44" s="3"/>
      <c r="J44" s="13"/>
      <c r="K44" s="13"/>
      <c r="L44" s="2"/>
      <c r="M44" s="122"/>
      <c r="N44" s="3"/>
      <c r="O44" s="3"/>
      <c r="P44" s="6"/>
      <c r="U44" s="63"/>
    </row>
    <row r="45" spans="1:23" ht="18.75" customHeight="1">
      <c r="A45" s="2"/>
      <c r="B45" s="122"/>
      <c r="C45" s="24"/>
      <c r="D45" s="24"/>
      <c r="E45" s="25"/>
      <c r="F45" s="25"/>
      <c r="G45" s="25"/>
      <c r="H45" s="3"/>
      <c r="I45" s="3"/>
      <c r="J45" s="13"/>
      <c r="K45" s="17"/>
      <c r="L45" s="2"/>
      <c r="M45" s="122"/>
      <c r="N45" s="3"/>
      <c r="O45" s="3"/>
      <c r="P45" s="6"/>
      <c r="U45" s="63"/>
    </row>
    <row r="46" spans="1:23" ht="18.75" customHeight="1">
      <c r="A46" s="2"/>
      <c r="B46" s="122"/>
      <c r="C46" s="24"/>
      <c r="D46" s="24"/>
      <c r="E46" s="25"/>
      <c r="F46" s="25"/>
      <c r="G46" s="25"/>
      <c r="H46" s="3"/>
      <c r="I46" s="3"/>
      <c r="J46" s="13"/>
      <c r="K46" s="17"/>
      <c r="L46" s="2"/>
      <c r="M46" s="122"/>
      <c r="N46" s="3"/>
      <c r="O46" s="3"/>
      <c r="P46" s="6"/>
      <c r="U46" s="63"/>
    </row>
    <row r="47" spans="1:23" ht="18.75" customHeight="1">
      <c r="A47" s="2"/>
      <c r="B47" s="122"/>
      <c r="C47" s="24"/>
      <c r="D47" s="24"/>
      <c r="E47" s="25"/>
      <c r="F47" s="25"/>
      <c r="G47" s="25"/>
      <c r="H47" s="3"/>
      <c r="I47" s="3"/>
      <c r="J47" s="13"/>
      <c r="K47" s="17"/>
      <c r="L47" s="2"/>
      <c r="M47" s="122"/>
      <c r="N47" s="3"/>
      <c r="O47" s="3"/>
      <c r="P47" s="6"/>
      <c r="U47" s="63"/>
    </row>
    <row r="48" spans="1:23" ht="18.75" customHeight="1">
      <c r="A48" s="2"/>
      <c r="B48" s="122"/>
      <c r="C48" s="24"/>
      <c r="D48" s="24"/>
      <c r="E48" s="25"/>
      <c r="F48" s="25"/>
      <c r="G48" s="25"/>
      <c r="H48" s="3"/>
      <c r="I48" s="3"/>
      <c r="J48" s="13"/>
      <c r="K48" s="17"/>
      <c r="L48" s="2"/>
      <c r="M48" s="122"/>
      <c r="N48" s="3"/>
      <c r="O48" s="3"/>
      <c r="P48" s="6"/>
      <c r="U48" s="63"/>
    </row>
    <row r="49" spans="1:21" ht="18.75" customHeight="1">
      <c r="A49" s="2"/>
      <c r="B49" s="122"/>
      <c r="C49" s="24"/>
      <c r="D49" s="24"/>
      <c r="E49" s="25"/>
      <c r="F49" s="25"/>
      <c r="G49" s="25"/>
      <c r="H49" s="3"/>
      <c r="I49" s="3"/>
      <c r="J49" s="13"/>
      <c r="K49" s="17"/>
      <c r="L49" s="2"/>
      <c r="M49" s="122"/>
      <c r="N49" s="3"/>
      <c r="O49" s="3"/>
      <c r="P49" s="6"/>
      <c r="U49" s="63"/>
    </row>
    <row r="50" spans="1:21" ht="18.75" customHeight="1">
      <c r="A50" s="2"/>
      <c r="B50" s="122"/>
      <c r="C50" s="24"/>
      <c r="D50" s="24"/>
      <c r="E50" s="25"/>
      <c r="F50" s="25"/>
      <c r="G50" s="25"/>
      <c r="H50" s="3"/>
      <c r="I50" s="3"/>
      <c r="J50" s="13"/>
      <c r="K50" s="17"/>
      <c r="L50" s="2"/>
      <c r="M50" s="122"/>
      <c r="N50" s="3"/>
      <c r="O50" s="3"/>
      <c r="P50" s="6"/>
      <c r="U50" s="63"/>
    </row>
    <row r="51" spans="1:21" ht="18.75" customHeight="1">
      <c r="A51" s="2"/>
      <c r="B51" s="122"/>
      <c r="C51" s="24"/>
      <c r="D51" s="24"/>
      <c r="E51" s="25"/>
      <c r="F51" s="25"/>
      <c r="G51" s="25"/>
      <c r="H51" s="3"/>
      <c r="I51" s="3"/>
      <c r="J51" s="13"/>
      <c r="K51" s="17"/>
      <c r="L51" s="2"/>
      <c r="M51" s="122"/>
      <c r="N51" s="3"/>
      <c r="O51" s="3"/>
      <c r="P51" s="6"/>
      <c r="U51" s="63"/>
    </row>
    <row r="52" spans="1:21" ht="18.75" customHeight="1">
      <c r="A52" s="2"/>
      <c r="B52" s="122"/>
      <c r="C52" s="24"/>
      <c r="D52" s="24"/>
      <c r="E52" s="25"/>
      <c r="F52" s="25"/>
      <c r="G52" s="25"/>
      <c r="H52" s="3"/>
      <c r="I52" s="3"/>
      <c r="J52" s="13"/>
      <c r="K52" s="17"/>
      <c r="L52" s="2"/>
      <c r="M52" s="122"/>
      <c r="N52" s="3"/>
      <c r="O52" s="3"/>
      <c r="P52" s="6"/>
      <c r="U52" s="63"/>
    </row>
    <row r="53" spans="1:21" ht="18.75" customHeight="1">
      <c r="A53" s="2"/>
      <c r="B53" s="122"/>
      <c r="C53" s="24"/>
      <c r="D53" s="24"/>
      <c r="E53" s="25"/>
      <c r="F53" s="25"/>
      <c r="G53" s="25"/>
      <c r="H53" s="3"/>
      <c r="I53" s="3"/>
      <c r="J53" s="13"/>
      <c r="K53" s="17"/>
      <c r="L53" s="2"/>
      <c r="M53" s="122"/>
      <c r="N53" s="3"/>
      <c r="O53" s="3"/>
      <c r="P53" s="6"/>
      <c r="U53" s="63"/>
    </row>
    <row r="54" spans="1:21" ht="18.75" customHeight="1">
      <c r="A54" s="2"/>
      <c r="B54" s="122"/>
      <c r="C54" s="24"/>
      <c r="D54" s="24"/>
      <c r="E54" s="25"/>
      <c r="F54" s="25"/>
      <c r="G54" s="25"/>
      <c r="H54" s="3"/>
      <c r="I54" s="3"/>
      <c r="J54" s="13"/>
      <c r="K54" s="17"/>
      <c r="L54" s="2"/>
      <c r="M54" s="122"/>
      <c r="N54" s="3"/>
      <c r="O54" s="3"/>
      <c r="P54" s="6"/>
      <c r="U54" s="63"/>
    </row>
    <row r="55" spans="1:21" ht="18.75" customHeight="1">
      <c r="A55" s="2"/>
      <c r="B55" s="122"/>
      <c r="C55" s="24"/>
      <c r="D55" s="24"/>
      <c r="E55" s="25"/>
      <c r="F55" s="25"/>
      <c r="G55" s="25"/>
      <c r="H55" s="3"/>
      <c r="I55" s="3"/>
      <c r="J55" s="13"/>
      <c r="K55" s="17"/>
      <c r="P55" s="6"/>
      <c r="U55" s="63"/>
    </row>
    <row r="56" spans="1:21">
      <c r="A56" s="2"/>
      <c r="B56" s="122"/>
      <c r="C56" s="23"/>
    </row>
    <row r="57" spans="1:21">
      <c r="A57" s="2"/>
      <c r="B57" s="122"/>
      <c r="C57" s="23"/>
    </row>
  </sheetData>
  <mergeCells count="18">
    <mergeCell ref="H1:J1"/>
    <mergeCell ref="K1:O1"/>
    <mergeCell ref="H2:J2"/>
    <mergeCell ref="K2:M2"/>
    <mergeCell ref="G3:J7"/>
    <mergeCell ref="A38:B38"/>
    <mergeCell ref="K3:L4"/>
    <mergeCell ref="K6:L7"/>
    <mergeCell ref="G8:J9"/>
    <mergeCell ref="K8:K11"/>
    <mergeCell ref="L8:O11"/>
    <mergeCell ref="G10:H11"/>
    <mergeCell ref="I10:J11"/>
    <mergeCell ref="A8:A11"/>
    <mergeCell ref="B8:C11"/>
    <mergeCell ref="D8:D11"/>
    <mergeCell ref="E8:E11"/>
    <mergeCell ref="F8:F11"/>
  </mergeCells>
  <conditionalFormatting sqref="K2:M2">
    <cfRule type="expression" dxfId="42" priority="10">
      <formula>$P$2=0</formula>
    </cfRule>
  </conditionalFormatting>
  <conditionalFormatting sqref="C1">
    <cfRule type="expression" dxfId="41" priority="7">
      <formula>$P$2=0</formula>
    </cfRule>
  </conditionalFormatting>
  <conditionalFormatting sqref="D1:F7 B1 B2:C2 B4:C7">
    <cfRule type="expression" dxfId="40" priority="9">
      <formula>$P$2=0</formula>
    </cfRule>
  </conditionalFormatting>
  <conditionalFormatting sqref="M3:O3">
    <cfRule type="expression" dxfId="39" priority="6">
      <formula>$P$2=0</formula>
    </cfRule>
  </conditionalFormatting>
  <conditionalFormatting sqref="I34">
    <cfRule type="expression" dxfId="38" priority="4">
      <formula>$P$2=0</formula>
    </cfRule>
  </conditionalFormatting>
  <conditionalFormatting sqref="B3:C3">
    <cfRule type="expression" dxfId="37" priority="2">
      <formula>$P$2=0</formula>
    </cfRule>
  </conditionalFormatting>
  <conditionalFormatting sqref="A1:A7">
    <cfRule type="expression" dxfId="36" priority="1">
      <formula>$P$2=0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6" orientation="landscape" copies="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Y55"/>
  <sheetViews>
    <sheetView zoomScale="90" zoomScaleNormal="90" workbookViewId="0">
      <selection activeCell="E25" sqref="E25"/>
    </sheetView>
  </sheetViews>
  <sheetFormatPr defaultRowHeight="18.75"/>
  <cols>
    <col min="1" max="1" width="8.7109375" style="170" customWidth="1"/>
    <col min="2" max="2" width="6.7109375" style="170" customWidth="1"/>
    <col min="3" max="3" width="7.7109375" style="170" customWidth="1"/>
    <col min="4" max="6" width="15.28515625" style="170" customWidth="1"/>
    <col min="7" max="10" width="13.140625" style="170" customWidth="1"/>
    <col min="11" max="11" width="12.7109375" style="170" customWidth="1"/>
    <col min="12" max="12" width="9.7109375" style="170" customWidth="1"/>
    <col min="13" max="13" width="9.140625" style="170" customWidth="1"/>
    <col min="14" max="15" width="6.7109375" style="170" customWidth="1"/>
    <col min="16" max="16" width="5.7109375" style="169" customWidth="1"/>
    <col min="17" max="17" width="6.5703125" style="169" bestFit="1" customWidth="1"/>
    <col min="18" max="18" width="5.42578125" style="169" bestFit="1" customWidth="1"/>
    <col min="19" max="19" width="4.42578125" style="169" bestFit="1" customWidth="1"/>
    <col min="20" max="20" width="6.42578125" style="169" bestFit="1" customWidth="1"/>
    <col min="21" max="21" width="6.28515625" style="170" bestFit="1" customWidth="1"/>
    <col min="22" max="22" width="6.7109375" style="170" bestFit="1" customWidth="1"/>
    <col min="23" max="23" width="6.28515625" style="170" bestFit="1" customWidth="1"/>
    <col min="24" max="24" width="5" style="170" bestFit="1" customWidth="1"/>
    <col min="25" max="16384" width="9.140625" style="170"/>
  </cols>
  <sheetData>
    <row r="1" spans="1:22" ht="27" customHeight="1" thickTop="1">
      <c r="A1" s="164" t="s">
        <v>0</v>
      </c>
      <c r="B1" s="165"/>
      <c r="C1" s="165" t="s">
        <v>46</v>
      </c>
      <c r="D1" s="166"/>
      <c r="E1" s="166"/>
      <c r="F1" s="167"/>
      <c r="G1" s="168"/>
      <c r="H1" s="407" t="s">
        <v>1</v>
      </c>
      <c r="I1" s="408"/>
      <c r="J1" s="409"/>
      <c r="K1" s="435" t="s">
        <v>2</v>
      </c>
      <c r="L1" s="436"/>
      <c r="M1" s="436"/>
      <c r="N1" s="436"/>
      <c r="O1" s="437"/>
      <c r="P1" s="169">
        <f>PI()</f>
        <v>3.1415926535897931</v>
      </c>
    </row>
    <row r="2" spans="1:22" ht="27" customHeight="1">
      <c r="A2" s="171"/>
      <c r="B2" s="172"/>
      <c r="C2" s="173" t="s">
        <v>47</v>
      </c>
      <c r="D2" s="174"/>
      <c r="E2" s="174"/>
      <c r="F2" s="175"/>
      <c r="G2" s="176"/>
      <c r="H2" s="438" t="s">
        <v>4</v>
      </c>
      <c r="I2" s="439"/>
      <c r="J2" s="440"/>
      <c r="K2" s="441" t="s">
        <v>48</v>
      </c>
      <c r="L2" s="442"/>
      <c r="M2" s="443"/>
      <c r="N2" s="177" t="s">
        <v>6</v>
      </c>
      <c r="O2" s="178" t="s">
        <v>7</v>
      </c>
    </row>
    <row r="3" spans="1:22" ht="21.95" customHeight="1">
      <c r="A3" s="179" t="s">
        <v>3</v>
      </c>
      <c r="B3" s="180"/>
      <c r="C3" s="173" t="s">
        <v>49</v>
      </c>
      <c r="D3" s="174"/>
      <c r="E3" s="174"/>
      <c r="F3" s="174"/>
      <c r="G3" s="181"/>
      <c r="H3" s="182"/>
      <c r="I3" s="182"/>
      <c r="J3" s="183"/>
      <c r="K3" s="184"/>
      <c r="L3" s="185"/>
      <c r="M3" s="186"/>
      <c r="N3" s="186"/>
      <c r="O3" s="187"/>
    </row>
    <row r="4" spans="1:22" ht="21.95" customHeight="1">
      <c r="A4" s="188" t="s">
        <v>50</v>
      </c>
      <c r="B4" s="180"/>
      <c r="C4" s="173"/>
      <c r="D4" s="174"/>
      <c r="E4" s="174"/>
      <c r="F4" s="174"/>
      <c r="G4" s="189"/>
      <c r="H4" s="190"/>
      <c r="I4" s="190"/>
      <c r="J4" s="191"/>
      <c r="K4" s="433" t="s">
        <v>10</v>
      </c>
      <c r="L4" s="434"/>
      <c r="M4" s="394" t="s">
        <v>51</v>
      </c>
      <c r="N4" s="394"/>
      <c r="O4" s="192"/>
    </row>
    <row r="5" spans="1:22" ht="21.95" customHeight="1">
      <c r="A5" s="188" t="s">
        <v>52</v>
      </c>
      <c r="B5" s="180"/>
      <c r="C5" s="173"/>
      <c r="D5" s="174"/>
      <c r="E5" s="174"/>
      <c r="F5" s="174"/>
      <c r="G5" s="189"/>
      <c r="H5" s="190"/>
      <c r="I5" s="190"/>
      <c r="J5" s="191"/>
      <c r="K5" s="433"/>
      <c r="L5" s="434"/>
      <c r="M5" s="394"/>
      <c r="N5" s="394"/>
      <c r="O5" s="192"/>
    </row>
    <row r="6" spans="1:22" ht="21.95" customHeight="1">
      <c r="A6" s="188" t="s">
        <v>53</v>
      </c>
      <c r="B6" s="180"/>
      <c r="C6" s="173"/>
      <c r="D6" s="174"/>
      <c r="E6" s="174"/>
      <c r="F6" s="174"/>
      <c r="G6" s="445" t="s">
        <v>9</v>
      </c>
      <c r="H6" s="446"/>
      <c r="I6" s="446"/>
      <c r="J6" s="447"/>
      <c r="K6" s="193"/>
      <c r="L6" s="194"/>
      <c r="M6" s="173"/>
      <c r="N6" s="173"/>
      <c r="O6" s="192"/>
    </row>
    <row r="7" spans="1:22" ht="21.95" customHeight="1">
      <c r="A7" s="179" t="s">
        <v>8</v>
      </c>
      <c r="B7" s="172"/>
      <c r="C7" s="173" t="s">
        <v>47</v>
      </c>
      <c r="D7" s="172"/>
      <c r="E7" s="172"/>
      <c r="F7" s="174"/>
      <c r="G7" s="445"/>
      <c r="H7" s="446"/>
      <c r="I7" s="446"/>
      <c r="J7" s="447"/>
      <c r="K7" s="433" t="s">
        <v>13</v>
      </c>
      <c r="L7" s="434"/>
      <c r="M7" s="394" t="s">
        <v>54</v>
      </c>
      <c r="N7" s="394"/>
      <c r="O7" s="444"/>
    </row>
    <row r="8" spans="1:22" ht="21.95" customHeight="1">
      <c r="A8" s="179" t="s">
        <v>11</v>
      </c>
      <c r="B8" s="195"/>
      <c r="C8" s="429" t="s">
        <v>55</v>
      </c>
      <c r="D8" s="429"/>
      <c r="E8" s="429"/>
      <c r="F8" s="430"/>
      <c r="G8" s="445"/>
      <c r="H8" s="446"/>
      <c r="I8" s="446"/>
      <c r="J8" s="447"/>
      <c r="K8" s="433"/>
      <c r="L8" s="434"/>
      <c r="M8" s="394"/>
      <c r="N8" s="394"/>
      <c r="O8" s="444"/>
    </row>
    <row r="9" spans="1:22" ht="21.95" customHeight="1">
      <c r="A9" s="179"/>
      <c r="B9" s="195"/>
      <c r="C9" s="196" t="s">
        <v>56</v>
      </c>
      <c r="D9" s="197"/>
      <c r="E9" s="197"/>
      <c r="F9" s="174"/>
      <c r="G9" s="445"/>
      <c r="H9" s="446"/>
      <c r="I9" s="446"/>
      <c r="J9" s="447"/>
      <c r="K9" s="193"/>
      <c r="L9" s="194"/>
      <c r="M9" s="173"/>
      <c r="N9" s="173"/>
      <c r="O9" s="192"/>
    </row>
    <row r="10" spans="1:22" ht="21.95" customHeight="1">
      <c r="A10" s="179" t="s">
        <v>12</v>
      </c>
      <c r="B10" s="195"/>
      <c r="C10" s="196" t="s">
        <v>57</v>
      </c>
      <c r="D10" s="172"/>
      <c r="E10" s="172"/>
      <c r="F10" s="198"/>
      <c r="G10" s="189"/>
      <c r="H10" s="190"/>
      <c r="I10" s="190"/>
      <c r="J10" s="191"/>
      <c r="K10" s="433" t="s">
        <v>15</v>
      </c>
      <c r="L10" s="434"/>
      <c r="M10" s="394" t="s">
        <v>58</v>
      </c>
      <c r="N10" s="394"/>
      <c r="O10" s="192"/>
    </row>
    <row r="11" spans="1:22" ht="21.95" customHeight="1">
      <c r="A11" s="179" t="s">
        <v>14</v>
      </c>
      <c r="B11" s="195"/>
      <c r="C11" s="173" t="s">
        <v>59</v>
      </c>
      <c r="D11" s="199"/>
      <c r="E11" s="172"/>
      <c r="G11" s="189"/>
      <c r="H11" s="190"/>
      <c r="I11" s="190"/>
      <c r="J11" s="191"/>
      <c r="K11" s="433"/>
      <c r="L11" s="434"/>
      <c r="M11" s="394"/>
      <c r="N11" s="394"/>
      <c r="O11" s="192"/>
    </row>
    <row r="12" spans="1:22" ht="21.95" customHeight="1" thickBot="1">
      <c r="A12" s="200" t="s">
        <v>16</v>
      </c>
      <c r="B12" s="201"/>
      <c r="C12" s="431">
        <v>44173</v>
      </c>
      <c r="D12" s="432"/>
      <c r="E12" s="432"/>
      <c r="F12" s="202"/>
      <c r="G12" s="203"/>
      <c r="H12" s="204"/>
      <c r="I12" s="204"/>
      <c r="J12" s="205"/>
      <c r="K12" s="206"/>
      <c r="L12" s="207"/>
      <c r="M12" s="208"/>
      <c r="N12" s="208"/>
      <c r="O12" s="209"/>
      <c r="Q12" s="410">
        <f ca="1">DAY(0)+TODAY()</f>
        <v>45428</v>
      </c>
      <c r="R12" s="411"/>
      <c r="S12" s="411"/>
      <c r="T12" s="411"/>
      <c r="U12" s="411"/>
    </row>
    <row r="13" spans="1:22" ht="20.100000000000001" customHeight="1" thickTop="1">
      <c r="A13" s="412" t="s">
        <v>17</v>
      </c>
      <c r="B13" s="415" t="s">
        <v>18</v>
      </c>
      <c r="C13" s="416"/>
      <c r="D13" s="421" t="s">
        <v>19</v>
      </c>
      <c r="E13" s="421" t="s">
        <v>60</v>
      </c>
      <c r="F13" s="421" t="s">
        <v>21</v>
      </c>
      <c r="G13" s="421" t="s">
        <v>22</v>
      </c>
      <c r="H13" s="426" t="s">
        <v>23</v>
      </c>
      <c r="I13" s="421" t="s">
        <v>61</v>
      </c>
      <c r="J13" s="426" t="s">
        <v>62</v>
      </c>
      <c r="K13" s="421" t="s">
        <v>26</v>
      </c>
      <c r="L13" s="396" t="s">
        <v>27</v>
      </c>
      <c r="M13" s="396"/>
      <c r="N13" s="396"/>
      <c r="O13" s="397"/>
    </row>
    <row r="14" spans="1:22" ht="20.100000000000001" customHeight="1">
      <c r="A14" s="413"/>
      <c r="B14" s="417"/>
      <c r="C14" s="418"/>
      <c r="D14" s="422"/>
      <c r="E14" s="422"/>
      <c r="F14" s="422"/>
      <c r="G14" s="424"/>
      <c r="H14" s="427"/>
      <c r="I14" s="424"/>
      <c r="J14" s="427"/>
      <c r="K14" s="424"/>
      <c r="L14" s="398"/>
      <c r="M14" s="398"/>
      <c r="N14" s="398"/>
      <c r="O14" s="399"/>
      <c r="S14" s="170"/>
      <c r="T14" s="170"/>
    </row>
    <row r="15" spans="1:22" ht="20.100000000000001" customHeight="1">
      <c r="A15" s="413"/>
      <c r="B15" s="417"/>
      <c r="C15" s="418"/>
      <c r="D15" s="422"/>
      <c r="E15" s="422"/>
      <c r="F15" s="422"/>
      <c r="G15" s="424"/>
      <c r="H15" s="427"/>
      <c r="I15" s="424"/>
      <c r="J15" s="427"/>
      <c r="K15" s="424"/>
      <c r="L15" s="398"/>
      <c r="M15" s="398"/>
      <c r="N15" s="398"/>
      <c r="O15" s="399"/>
      <c r="S15" s="170"/>
      <c r="T15" s="170"/>
    </row>
    <row r="16" spans="1:22" ht="20.100000000000001" customHeight="1">
      <c r="A16" s="414"/>
      <c r="B16" s="419"/>
      <c r="C16" s="420"/>
      <c r="D16" s="423"/>
      <c r="E16" s="423"/>
      <c r="F16" s="423"/>
      <c r="G16" s="425"/>
      <c r="H16" s="428"/>
      <c r="I16" s="425"/>
      <c r="J16" s="428"/>
      <c r="K16" s="425"/>
      <c r="L16" s="400"/>
      <c r="M16" s="400"/>
      <c r="N16" s="400"/>
      <c r="O16" s="401"/>
      <c r="Q16" s="169" t="s">
        <v>63</v>
      </c>
      <c r="R16" s="169" t="s">
        <v>64</v>
      </c>
      <c r="S16" s="210" t="s">
        <v>65</v>
      </c>
      <c r="T16" s="170"/>
      <c r="U16" s="170" t="s">
        <v>66</v>
      </c>
      <c r="V16" s="170" t="s">
        <v>67</v>
      </c>
    </row>
    <row r="17" spans="1:25" ht="18" customHeight="1">
      <c r="A17" s="211" t="s">
        <v>68</v>
      </c>
      <c r="B17" s="212"/>
      <c r="C17" s="213"/>
      <c r="D17" s="214"/>
      <c r="E17" s="214"/>
      <c r="F17" s="214"/>
      <c r="G17" s="214"/>
      <c r="H17" s="214"/>
      <c r="I17" s="214"/>
      <c r="J17" s="214"/>
      <c r="K17" s="214"/>
      <c r="L17" s="215"/>
      <c r="M17" s="216"/>
      <c r="N17" s="216"/>
      <c r="O17" s="217"/>
      <c r="S17" s="170"/>
      <c r="T17" s="170"/>
    </row>
    <row r="18" spans="1:25" ht="18" customHeight="1">
      <c r="A18" s="218">
        <v>1</v>
      </c>
      <c r="B18" s="403" t="s">
        <v>69</v>
      </c>
      <c r="C18" s="404"/>
      <c r="D18" s="219">
        <f t="shared" ref="D18:D22" si="0">IF(A18=0,"  ",SQRT(F18)*12.73)</f>
        <v>3.9815827364198424</v>
      </c>
      <c r="E18" s="220">
        <f>IF(A18=0,"  ",(D18*D18*$P$1)/4/100)</f>
        <v>0.12450917938033403</v>
      </c>
      <c r="F18" s="220">
        <f>IF(A18=0,"  ",Q18/R18)</f>
        <v>9.7826086956521743E-2</v>
      </c>
      <c r="G18" s="219">
        <f>V18</f>
        <v>8.75</v>
      </c>
      <c r="H18" s="219">
        <f>U18</f>
        <v>10.76</v>
      </c>
      <c r="I18" s="219">
        <f>IF(A18=0,"  ",G18*1000/9.807/E18)</f>
        <v>7165.8961002696315</v>
      </c>
      <c r="J18" s="219">
        <f>IF(A18=0,"  ",H18*1000/9.807/E18)</f>
        <v>8812.0048044458563</v>
      </c>
      <c r="K18" s="405" t="s">
        <v>70</v>
      </c>
      <c r="L18" s="402" t="s">
        <v>71</v>
      </c>
      <c r="M18" s="481"/>
      <c r="N18" s="481"/>
      <c r="O18" s="482"/>
      <c r="P18" s="221"/>
      <c r="Q18" s="222">
        <v>18</v>
      </c>
      <c r="R18" s="223">
        <v>184</v>
      </c>
      <c r="S18" s="224" t="str">
        <f>B18&amp;C18</f>
        <v>CDD   Ø 4.0</v>
      </c>
      <c r="T18" s="170"/>
      <c r="U18" s="222">
        <v>10.76</v>
      </c>
      <c r="V18" s="222">
        <v>8.75</v>
      </c>
    </row>
    <row r="19" spans="1:25" ht="18" customHeight="1">
      <c r="A19" s="225">
        <f t="shared" ref="A19" si="1">A18+1</f>
        <v>2</v>
      </c>
      <c r="B19" s="403" t="s">
        <v>69</v>
      </c>
      <c r="C19" s="404"/>
      <c r="D19" s="219">
        <f t="shared" si="0"/>
        <v>3.8589308840101775</v>
      </c>
      <c r="E19" s="220">
        <f t="shared" ref="E19:E22" si="2">IF(A19=0,"  ",(D19*D19*$P$1)/4/100)</f>
        <v>0.11695637030080627</v>
      </c>
      <c r="F19" s="226">
        <f t="shared" ref="F19" si="3">IF(A19=0,"  ",Q19/R19)</f>
        <v>9.1891891891891897E-2</v>
      </c>
      <c r="G19" s="219">
        <f t="shared" ref="G19:G23" si="4">V19</f>
        <v>8.25</v>
      </c>
      <c r="H19" s="219">
        <f t="shared" ref="H19:H23" si="5">U19</f>
        <v>9.6300000000000008</v>
      </c>
      <c r="I19" s="219">
        <f t="shared" ref="I19:I22" si="6">IF(A19=0,"  ",G19*1000/9.807/E19)</f>
        <v>7192.7322109849265</v>
      </c>
      <c r="J19" s="219">
        <f t="shared" ref="J19:J22" si="7">IF(A19=0,"  ",H19*1000/9.807/E19)</f>
        <v>8395.880144458768</v>
      </c>
      <c r="K19" s="405"/>
      <c r="L19" s="483"/>
      <c r="M19" s="481"/>
      <c r="N19" s="481"/>
      <c r="O19" s="482"/>
      <c r="P19" s="221"/>
      <c r="Q19" s="222">
        <v>17</v>
      </c>
      <c r="R19" s="223">
        <v>185</v>
      </c>
      <c r="S19" s="224" t="str">
        <f t="shared" ref="S19:S23" si="8">S18</f>
        <v>CDD   Ø 4.0</v>
      </c>
      <c r="T19" s="170"/>
      <c r="U19" s="222">
        <v>9.6300000000000008</v>
      </c>
      <c r="V19" s="222">
        <v>8.25</v>
      </c>
    </row>
    <row r="20" spans="1:25" ht="12.95" customHeight="1">
      <c r="A20" s="225"/>
      <c r="B20" s="227"/>
      <c r="C20" s="228"/>
      <c r="D20" s="219"/>
      <c r="E20" s="220"/>
      <c r="F20" s="220"/>
      <c r="G20" s="219"/>
      <c r="H20" s="219"/>
      <c r="I20" s="219"/>
      <c r="J20" s="219"/>
      <c r="K20" s="229"/>
      <c r="L20" s="230"/>
      <c r="M20" s="231"/>
      <c r="N20" s="231"/>
      <c r="O20" s="232"/>
      <c r="P20" s="221"/>
      <c r="Q20" s="222"/>
      <c r="R20" s="223"/>
      <c r="S20" s="224"/>
      <c r="T20" s="170"/>
      <c r="U20" s="233"/>
      <c r="V20" s="222"/>
    </row>
    <row r="21" spans="1:25" ht="18" customHeight="1">
      <c r="A21" s="234" t="s">
        <v>35</v>
      </c>
      <c r="B21" s="227"/>
      <c r="C21" s="228"/>
      <c r="D21" s="219"/>
      <c r="E21" s="220"/>
      <c r="F21" s="220"/>
      <c r="G21" s="219"/>
      <c r="H21" s="219"/>
      <c r="I21" s="219"/>
      <c r="J21" s="219"/>
      <c r="K21" s="235"/>
      <c r="L21" s="230"/>
      <c r="M21" s="231"/>
      <c r="N21" s="231"/>
      <c r="O21" s="232"/>
      <c r="P21" s="221"/>
      <c r="Q21" s="222"/>
      <c r="R21" s="223"/>
      <c r="S21" s="224"/>
      <c r="T21" s="170"/>
      <c r="U21" s="233"/>
      <c r="V21" s="222"/>
    </row>
    <row r="22" spans="1:25" ht="18" customHeight="1">
      <c r="A22" s="225">
        <v>1</v>
      </c>
      <c r="B22" s="403" t="s">
        <v>69</v>
      </c>
      <c r="C22" s="404"/>
      <c r="D22" s="219">
        <f t="shared" si="0"/>
        <v>3.8382394164749312</v>
      </c>
      <c r="E22" s="220">
        <f t="shared" si="2"/>
        <v>0.11570550003020942</v>
      </c>
      <c r="F22" s="220">
        <f>IF(A22=0,"  ",Q22/R22)</f>
        <v>9.0909090909090912E-2</v>
      </c>
      <c r="G22" s="219">
        <f t="shared" si="4"/>
        <v>7.6</v>
      </c>
      <c r="H22" s="219">
        <f t="shared" si="5"/>
        <v>9.6300000000000008</v>
      </c>
      <c r="I22" s="219">
        <f t="shared" si="6"/>
        <v>6697.6648768234409</v>
      </c>
      <c r="J22" s="219">
        <f t="shared" si="7"/>
        <v>8486.6464162907541</v>
      </c>
      <c r="K22" s="406" t="s">
        <v>70</v>
      </c>
      <c r="L22" s="402" t="s">
        <v>71</v>
      </c>
      <c r="M22" s="481"/>
      <c r="N22" s="481"/>
      <c r="O22" s="482"/>
      <c r="P22" s="221"/>
      <c r="Q22" s="222">
        <v>17</v>
      </c>
      <c r="R22" s="223">
        <v>187</v>
      </c>
      <c r="S22" s="224" t="str">
        <f t="shared" ref="S22" si="9">S19</f>
        <v>CDD   Ø 4.0</v>
      </c>
      <c r="T22" s="170"/>
      <c r="U22" s="169">
        <v>9.6300000000000008</v>
      </c>
      <c r="V22" s="222">
        <v>7.6</v>
      </c>
    </row>
    <row r="23" spans="1:25" ht="18" customHeight="1">
      <c r="A23" s="225">
        <v>2</v>
      </c>
      <c r="B23" s="403" t="s">
        <v>69</v>
      </c>
      <c r="C23" s="404"/>
      <c r="D23" s="219">
        <f t="shared" ref="D23" si="10">IF(A23=0,"  ",SQRT(F23)*12.73)</f>
        <v>3.8676516428925232</v>
      </c>
      <c r="E23" s="220">
        <f t="shared" ref="E23" si="11">IF(A23=0,"  ",(D23*D23*$P$1)/4/100)</f>
        <v>0.11748558464605879</v>
      </c>
      <c r="F23" s="220">
        <f>IF(A23=0,"  ",Q23/R23)</f>
        <v>9.2307692307692313E-2</v>
      </c>
      <c r="G23" s="219">
        <f t="shared" si="4"/>
        <v>8.0500000000000007</v>
      </c>
      <c r="H23" s="219">
        <f t="shared" si="5"/>
        <v>9.43</v>
      </c>
      <c r="I23" s="219">
        <f t="shared" ref="I23" si="12">IF(A23=0,"  ",G23*1000/9.807/E23)</f>
        <v>6986.7486977628896</v>
      </c>
      <c r="J23" s="219">
        <f t="shared" ref="J23" si="13">IF(A23=0,"  ",H23*1000/9.807/E23)</f>
        <v>8184.4770459508127</v>
      </c>
      <c r="K23" s="406"/>
      <c r="L23" s="483"/>
      <c r="M23" s="481"/>
      <c r="N23" s="481"/>
      <c r="O23" s="482"/>
      <c r="P23" s="221"/>
      <c r="Q23" s="222">
        <v>18</v>
      </c>
      <c r="R23" s="223">
        <v>195</v>
      </c>
      <c r="S23" s="224" t="str">
        <f t="shared" si="8"/>
        <v>CDD   Ø 4.0</v>
      </c>
      <c r="T23" s="170"/>
      <c r="U23" s="169">
        <v>9.43</v>
      </c>
      <c r="V23" s="222">
        <v>8.0500000000000007</v>
      </c>
    </row>
    <row r="24" spans="1:25" ht="12.95" customHeight="1">
      <c r="A24" s="225"/>
      <c r="B24" s="227"/>
      <c r="C24" s="228"/>
      <c r="D24" s="219"/>
      <c r="E24" s="220"/>
      <c r="F24" s="220"/>
      <c r="G24" s="219"/>
      <c r="H24" s="236"/>
      <c r="I24" s="237"/>
      <c r="J24" s="237"/>
      <c r="K24" s="235"/>
      <c r="L24" s="238"/>
      <c r="M24" s="239"/>
      <c r="N24" s="239"/>
      <c r="O24" s="240"/>
      <c r="P24" s="221"/>
      <c r="Q24" s="241"/>
      <c r="R24" s="241"/>
      <c r="S24" s="222"/>
      <c r="T24" s="242"/>
      <c r="W24" s="243"/>
      <c r="X24" s="243"/>
      <c r="Y24" s="172"/>
    </row>
    <row r="25" spans="1:25" ht="12.95" customHeight="1">
      <c r="A25" s="244"/>
      <c r="B25" s="245"/>
      <c r="C25" s="246"/>
      <c r="D25" s="247"/>
      <c r="E25" s="248"/>
      <c r="F25" s="249"/>
      <c r="G25" s="250"/>
      <c r="H25" s="250"/>
      <c r="I25" s="251"/>
      <c r="J25" s="251"/>
      <c r="K25" s="252"/>
      <c r="L25" s="253"/>
      <c r="M25" s="254"/>
      <c r="N25" s="254"/>
      <c r="O25" s="255"/>
      <c r="P25" s="221"/>
      <c r="Q25" s="256"/>
      <c r="R25" s="256"/>
      <c r="S25" s="222"/>
      <c r="T25" s="242"/>
      <c r="U25" s="222"/>
      <c r="V25" s="243"/>
      <c r="W25" s="257"/>
      <c r="X25" s="257"/>
      <c r="Y25" s="224"/>
    </row>
    <row r="26" spans="1:25" ht="12.95" customHeight="1">
      <c r="A26" s="225"/>
      <c r="B26" s="227"/>
      <c r="C26" s="258"/>
      <c r="D26" s="219"/>
      <c r="E26" s="259"/>
      <c r="F26" s="220"/>
      <c r="G26" s="236"/>
      <c r="H26" s="236"/>
      <c r="I26" s="237"/>
      <c r="J26" s="237"/>
      <c r="K26" s="235"/>
      <c r="L26" s="230"/>
      <c r="M26" s="231"/>
      <c r="N26" s="231"/>
      <c r="O26" s="232"/>
      <c r="P26" s="221"/>
      <c r="Q26" s="256"/>
      <c r="R26" s="256"/>
      <c r="S26" s="222"/>
      <c r="T26" s="242"/>
      <c r="U26" s="222"/>
      <c r="V26" s="243"/>
      <c r="W26" s="257"/>
      <c r="X26" s="257"/>
      <c r="Y26" s="224"/>
    </row>
    <row r="27" spans="1:25" ht="12.95" customHeight="1">
      <c r="A27" s="225"/>
      <c r="B27" s="227"/>
      <c r="C27" s="228"/>
      <c r="D27" s="219"/>
      <c r="E27" s="259"/>
      <c r="F27" s="226"/>
      <c r="G27" s="236"/>
      <c r="H27" s="236"/>
      <c r="I27" s="237"/>
      <c r="J27" s="237"/>
      <c r="K27" s="219"/>
      <c r="L27" s="260"/>
      <c r="M27" s="261"/>
      <c r="N27" s="262"/>
      <c r="O27" s="263"/>
      <c r="P27" s="264"/>
      <c r="Q27" s="265"/>
      <c r="R27" s="265"/>
      <c r="S27" s="265"/>
      <c r="T27" s="265"/>
      <c r="U27" s="266"/>
      <c r="V27" s="266"/>
      <c r="W27" s="266"/>
    </row>
    <row r="28" spans="1:25" ht="12.95" customHeight="1">
      <c r="A28" s="225"/>
      <c r="B28" s="227"/>
      <c r="C28" s="228"/>
      <c r="D28" s="219"/>
      <c r="E28" s="259"/>
      <c r="F28" s="220"/>
      <c r="G28" s="236"/>
      <c r="H28" s="236"/>
      <c r="I28" s="237"/>
      <c r="J28" s="237"/>
      <c r="K28" s="219"/>
      <c r="L28" s="235"/>
      <c r="M28" s="261"/>
      <c r="N28" s="262"/>
      <c r="O28" s="263"/>
      <c r="P28" s="264"/>
      <c r="Q28" s="265"/>
      <c r="R28" s="265"/>
      <c r="S28" s="265"/>
      <c r="T28" s="265"/>
      <c r="U28" s="266"/>
      <c r="V28" s="266"/>
      <c r="W28" s="266"/>
    </row>
    <row r="29" spans="1:25" ht="12.95" customHeight="1">
      <c r="A29" s="267"/>
      <c r="B29" s="268"/>
      <c r="C29" s="269"/>
      <c r="D29" s="270"/>
      <c r="E29" s="271"/>
      <c r="F29" s="272"/>
      <c r="G29" s="273"/>
      <c r="H29" s="273"/>
      <c r="I29" s="274"/>
      <c r="J29" s="274"/>
      <c r="K29" s="270"/>
      <c r="L29" s="275"/>
      <c r="M29" s="276"/>
      <c r="N29" s="277"/>
      <c r="O29" s="278"/>
      <c r="P29" s="264"/>
      <c r="Q29" s="265"/>
      <c r="R29" s="265"/>
      <c r="S29" s="265"/>
      <c r="T29" s="265"/>
      <c r="U29" s="266"/>
      <c r="V29" s="266"/>
      <c r="W29" s="266"/>
    </row>
    <row r="30" spans="1:25" ht="23.1" customHeight="1">
      <c r="A30" s="279" t="s">
        <v>28</v>
      </c>
      <c r="C30" s="280"/>
      <c r="D30" s="172" t="s">
        <v>72</v>
      </c>
      <c r="E30" s="172"/>
      <c r="F30" s="172"/>
      <c r="G30" s="196" t="str">
        <f>C11</f>
        <v>บริษัท ทิพากร จำกัด</v>
      </c>
      <c r="K30" s="280"/>
      <c r="L30" s="280"/>
      <c r="M30" s="280"/>
      <c r="N30" s="280"/>
      <c r="O30" s="281"/>
    </row>
    <row r="31" spans="1:25" ht="23.1" customHeight="1">
      <c r="A31" s="282"/>
      <c r="B31" s="172"/>
      <c r="C31" s="172"/>
      <c r="D31" s="172"/>
      <c r="E31" s="172"/>
      <c r="F31" s="172"/>
      <c r="G31" s="172"/>
      <c r="K31" s="283"/>
      <c r="L31" s="283"/>
      <c r="M31" s="280"/>
      <c r="N31" s="280"/>
      <c r="O31" s="281"/>
    </row>
    <row r="32" spans="1:25" ht="23.1" customHeight="1" thickBot="1">
      <c r="A32" s="284"/>
      <c r="B32" s="202"/>
      <c r="C32" s="285"/>
      <c r="D32" s="285"/>
      <c r="E32" s="285"/>
      <c r="F32" s="285"/>
      <c r="G32" s="285"/>
      <c r="H32" s="286" t="s">
        <v>30</v>
      </c>
      <c r="I32" s="287" t="s">
        <v>73</v>
      </c>
      <c r="J32" s="287"/>
      <c r="K32" s="287"/>
      <c r="L32" s="202"/>
      <c r="M32" s="285"/>
      <c r="N32" s="285"/>
      <c r="O32" s="288"/>
    </row>
    <row r="33" spans="1:23" ht="19.5" thickTop="1">
      <c r="O33" s="289"/>
    </row>
    <row r="34" spans="1:23">
      <c r="A34" s="290"/>
      <c r="B34" s="290"/>
      <c r="C34" s="290"/>
      <c r="D34" s="291"/>
      <c r="E34" s="292"/>
      <c r="F34" s="292"/>
      <c r="G34" s="293"/>
      <c r="H34" s="293"/>
      <c r="I34" s="294"/>
      <c r="J34" s="294"/>
      <c r="K34" s="293"/>
      <c r="L34" s="290"/>
      <c r="M34" s="290"/>
      <c r="N34" s="293"/>
      <c r="O34" s="290"/>
      <c r="Q34" s="223"/>
      <c r="R34" s="223"/>
      <c r="S34" s="223"/>
      <c r="T34" s="223"/>
      <c r="U34" s="265"/>
      <c r="V34" s="265"/>
    </row>
    <row r="35" spans="1:23" ht="18.75" customHeight="1">
      <c r="A35" s="180"/>
      <c r="B35" s="180"/>
      <c r="C35" s="180"/>
      <c r="D35" s="291"/>
      <c r="E35" s="292" t="s">
        <v>74</v>
      </c>
      <c r="F35" s="292"/>
      <c r="G35" s="293"/>
      <c r="H35" s="293"/>
      <c r="I35" s="294"/>
      <c r="J35" s="294"/>
      <c r="K35" s="293"/>
      <c r="L35" s="290"/>
      <c r="M35" s="290"/>
      <c r="N35" s="293"/>
      <c r="O35" s="290"/>
      <c r="Q35" s="223"/>
      <c r="R35" s="223"/>
      <c r="S35" s="223"/>
      <c r="T35" s="223"/>
      <c r="U35" s="265"/>
      <c r="V35" s="265"/>
    </row>
    <row r="36" spans="1:23" ht="18.75" customHeight="1">
      <c r="A36" s="395" t="s">
        <v>75</v>
      </c>
      <c r="B36" s="395"/>
      <c r="E36" s="210" t="s">
        <v>76</v>
      </c>
      <c r="F36" s="210" t="s">
        <v>77</v>
      </c>
      <c r="G36" s="210" t="s">
        <v>78</v>
      </c>
      <c r="H36" s="295">
        <v>5.0000000000000001E-3</v>
      </c>
      <c r="I36" s="210" t="s">
        <v>79</v>
      </c>
      <c r="J36" s="294"/>
      <c r="K36" s="294"/>
      <c r="L36" s="296"/>
      <c r="M36" s="258"/>
      <c r="N36" s="297"/>
      <c r="O36" s="297"/>
      <c r="P36" s="290"/>
      <c r="R36" s="223"/>
      <c r="S36" s="223"/>
      <c r="T36" s="223"/>
      <c r="U36" s="223"/>
      <c r="V36" s="265"/>
      <c r="W36" s="265"/>
    </row>
    <row r="37" spans="1:23" ht="18.75" customHeight="1">
      <c r="A37" s="296" t="s">
        <v>80</v>
      </c>
      <c r="B37" s="258" t="s">
        <v>81</v>
      </c>
      <c r="C37" s="298">
        <v>2</v>
      </c>
      <c r="D37" s="298" t="str">
        <f>A37&amp;B37</f>
        <v>CDRØ 2.0</v>
      </c>
      <c r="E37" s="299">
        <v>0.1</v>
      </c>
      <c r="F37" s="299">
        <f t="shared" ref="F37:F53" si="14">C37-E37</f>
        <v>1.9</v>
      </c>
      <c r="G37" s="299">
        <f t="shared" ref="G37:G53" si="15">C37+E37</f>
        <v>2.1</v>
      </c>
      <c r="H37" s="297">
        <v>3940</v>
      </c>
      <c r="I37" s="297">
        <v>4925</v>
      </c>
      <c r="J37" s="293">
        <f>C37</f>
        <v>2</v>
      </c>
      <c r="K37" s="293"/>
      <c r="L37" s="296"/>
      <c r="M37" s="258"/>
      <c r="N37" s="297"/>
      <c r="O37" s="297"/>
      <c r="P37" s="290"/>
      <c r="R37" s="223"/>
      <c r="S37" s="223"/>
      <c r="T37" s="223"/>
      <c r="U37" s="223"/>
      <c r="V37" s="265"/>
      <c r="W37" s="265"/>
    </row>
    <row r="38" spans="1:23" ht="18.75" customHeight="1">
      <c r="A38" s="296" t="s">
        <v>80</v>
      </c>
      <c r="B38" s="258" t="s">
        <v>82</v>
      </c>
      <c r="C38" s="298">
        <v>2.2999999999999998</v>
      </c>
      <c r="D38" s="298" t="str">
        <f t="shared" ref="D38:D53" si="16">A38&amp;B38</f>
        <v>CDRØ 2.3</v>
      </c>
      <c r="E38" s="299">
        <v>0.1</v>
      </c>
      <c r="F38" s="299">
        <f t="shared" si="14"/>
        <v>2.1999999999999997</v>
      </c>
      <c r="G38" s="299">
        <f t="shared" si="15"/>
        <v>2.4</v>
      </c>
      <c r="H38" s="297">
        <v>3940</v>
      </c>
      <c r="I38" s="297">
        <v>4925</v>
      </c>
      <c r="J38" s="293">
        <f t="shared" ref="J38:J53" si="17">C38</f>
        <v>2.2999999999999998</v>
      </c>
      <c r="K38" s="293"/>
      <c r="L38" s="296"/>
      <c r="M38" s="258"/>
      <c r="N38" s="297"/>
      <c r="O38" s="297"/>
      <c r="P38" s="290"/>
      <c r="R38" s="223"/>
      <c r="S38" s="223"/>
      <c r="T38" s="223"/>
      <c r="U38" s="223"/>
      <c r="V38" s="265"/>
      <c r="W38" s="265"/>
    </row>
    <row r="39" spans="1:23" ht="18.75" customHeight="1">
      <c r="A39" s="296" t="s">
        <v>80</v>
      </c>
      <c r="B39" s="258" t="s">
        <v>83</v>
      </c>
      <c r="C39" s="298">
        <v>2.6</v>
      </c>
      <c r="D39" s="298" t="str">
        <f t="shared" si="16"/>
        <v>CDRØ 2.6</v>
      </c>
      <c r="E39" s="299">
        <v>0.1</v>
      </c>
      <c r="F39" s="299">
        <f t="shared" si="14"/>
        <v>2.5</v>
      </c>
      <c r="G39" s="299">
        <f t="shared" si="15"/>
        <v>2.7</v>
      </c>
      <c r="H39" s="297">
        <v>3940</v>
      </c>
      <c r="I39" s="297">
        <v>4925</v>
      </c>
      <c r="J39" s="293">
        <f t="shared" si="17"/>
        <v>2.6</v>
      </c>
      <c r="K39" s="293"/>
      <c r="L39" s="296"/>
      <c r="M39" s="258"/>
      <c r="N39" s="297"/>
      <c r="O39" s="297"/>
      <c r="P39" s="290"/>
      <c r="R39" s="223"/>
      <c r="S39" s="223"/>
      <c r="T39" s="223"/>
      <c r="U39" s="223"/>
      <c r="V39" s="265"/>
      <c r="W39" s="265"/>
    </row>
    <row r="40" spans="1:23" ht="18.75" customHeight="1">
      <c r="A40" s="296" t="s">
        <v>80</v>
      </c>
      <c r="B40" s="258" t="s">
        <v>84</v>
      </c>
      <c r="C40" s="298">
        <v>3</v>
      </c>
      <c r="D40" s="298" t="str">
        <f t="shared" si="16"/>
        <v>CDRØ 3.0</v>
      </c>
      <c r="E40" s="299">
        <v>0.1</v>
      </c>
      <c r="F40" s="299">
        <f t="shared" si="14"/>
        <v>2.9</v>
      </c>
      <c r="G40" s="299">
        <f t="shared" si="15"/>
        <v>3.1</v>
      </c>
      <c r="H40" s="297">
        <v>3940</v>
      </c>
      <c r="I40" s="297">
        <v>4925</v>
      </c>
      <c r="J40" s="293">
        <f t="shared" si="17"/>
        <v>3</v>
      </c>
      <c r="K40" s="223"/>
      <c r="L40" s="296"/>
      <c r="M40" s="258"/>
      <c r="N40" s="297"/>
      <c r="O40" s="297"/>
      <c r="P40" s="170"/>
      <c r="U40" s="169"/>
    </row>
    <row r="41" spans="1:23" ht="18.75" customHeight="1">
      <c r="A41" s="296" t="s">
        <v>80</v>
      </c>
      <c r="B41" s="258" t="s">
        <v>85</v>
      </c>
      <c r="C41" s="298">
        <v>3.3</v>
      </c>
      <c r="D41" s="298" t="str">
        <f t="shared" si="16"/>
        <v>CDRØ 3.3</v>
      </c>
      <c r="E41" s="299">
        <v>0.1</v>
      </c>
      <c r="F41" s="299">
        <f t="shared" si="14"/>
        <v>3.1999999999999997</v>
      </c>
      <c r="G41" s="299">
        <f t="shared" si="15"/>
        <v>3.4</v>
      </c>
      <c r="H41" s="297">
        <v>4570</v>
      </c>
      <c r="I41" s="297">
        <v>5270</v>
      </c>
      <c r="J41" s="293">
        <f t="shared" si="17"/>
        <v>3.3</v>
      </c>
      <c r="K41" s="293"/>
      <c r="L41" s="296"/>
      <c r="M41" s="258"/>
      <c r="N41" s="297"/>
      <c r="O41" s="297"/>
      <c r="P41" s="170"/>
      <c r="U41" s="169"/>
    </row>
    <row r="42" spans="1:23" ht="18.75" customHeight="1">
      <c r="A42" s="296" t="s">
        <v>80</v>
      </c>
      <c r="B42" s="258" t="s">
        <v>86</v>
      </c>
      <c r="C42" s="298">
        <v>3.6</v>
      </c>
      <c r="D42" s="298" t="str">
        <f t="shared" si="16"/>
        <v>CDRØ 3.6</v>
      </c>
      <c r="E42" s="299">
        <v>0.1</v>
      </c>
      <c r="F42" s="299">
        <f t="shared" si="14"/>
        <v>3.5</v>
      </c>
      <c r="G42" s="299">
        <f t="shared" si="15"/>
        <v>3.7</v>
      </c>
      <c r="H42" s="297">
        <v>4570</v>
      </c>
      <c r="I42" s="297">
        <v>5270</v>
      </c>
      <c r="J42" s="293">
        <f t="shared" si="17"/>
        <v>3.6</v>
      </c>
      <c r="K42" s="293"/>
      <c r="L42" s="296"/>
      <c r="M42" s="258"/>
      <c r="N42" s="297"/>
      <c r="O42" s="297"/>
      <c r="P42" s="170"/>
      <c r="U42" s="169"/>
    </row>
    <row r="43" spans="1:23" ht="18.75" customHeight="1">
      <c r="A43" s="296" t="s">
        <v>80</v>
      </c>
      <c r="B43" s="258" t="s">
        <v>87</v>
      </c>
      <c r="C43" s="298">
        <v>4</v>
      </c>
      <c r="D43" s="298" t="str">
        <f t="shared" si="16"/>
        <v>CDRØ 4.0</v>
      </c>
      <c r="E43" s="299">
        <v>0.1</v>
      </c>
      <c r="F43" s="299">
        <f t="shared" si="14"/>
        <v>3.9</v>
      </c>
      <c r="G43" s="299">
        <f t="shared" si="15"/>
        <v>4.0999999999999996</v>
      </c>
      <c r="H43" s="297">
        <v>4570</v>
      </c>
      <c r="I43" s="297">
        <v>5270</v>
      </c>
      <c r="J43" s="293">
        <f t="shared" si="17"/>
        <v>4</v>
      </c>
      <c r="K43" s="223"/>
      <c r="L43" s="296"/>
      <c r="M43" s="258"/>
      <c r="N43" s="297"/>
      <c r="O43" s="297"/>
      <c r="P43" s="170"/>
      <c r="U43" s="169"/>
    </row>
    <row r="44" spans="1:23" ht="18.75" customHeight="1">
      <c r="A44" s="296" t="s">
        <v>80</v>
      </c>
      <c r="B44" s="258" t="s">
        <v>88</v>
      </c>
      <c r="C44" s="298">
        <v>4.3</v>
      </c>
      <c r="D44" s="298" t="str">
        <f t="shared" si="16"/>
        <v>CDRØ 4.3</v>
      </c>
      <c r="E44" s="299">
        <v>0.1</v>
      </c>
      <c r="F44" s="299">
        <f t="shared" si="14"/>
        <v>4.2</v>
      </c>
      <c r="G44" s="299">
        <f t="shared" si="15"/>
        <v>4.3999999999999995</v>
      </c>
      <c r="H44" s="297">
        <v>4570</v>
      </c>
      <c r="I44" s="297">
        <v>5270</v>
      </c>
      <c r="J44" s="293">
        <f t="shared" si="17"/>
        <v>4.3</v>
      </c>
      <c r="K44" s="223"/>
      <c r="L44" s="296"/>
      <c r="M44" s="258"/>
      <c r="N44" s="297"/>
      <c r="O44" s="297"/>
      <c r="P44" s="170"/>
      <c r="U44" s="169"/>
    </row>
    <row r="45" spans="1:23" ht="18.75" customHeight="1">
      <c r="A45" s="296" t="s">
        <v>80</v>
      </c>
      <c r="B45" s="258" t="s">
        <v>89</v>
      </c>
      <c r="C45" s="298">
        <v>4.5999999999999996</v>
      </c>
      <c r="D45" s="298" t="str">
        <f t="shared" si="16"/>
        <v>CDRØ 4.6</v>
      </c>
      <c r="E45" s="299">
        <v>0.1</v>
      </c>
      <c r="F45" s="299">
        <f t="shared" si="14"/>
        <v>4.5</v>
      </c>
      <c r="G45" s="299">
        <f t="shared" si="15"/>
        <v>4.6999999999999993</v>
      </c>
      <c r="H45" s="297">
        <v>4570</v>
      </c>
      <c r="I45" s="297">
        <v>5270</v>
      </c>
      <c r="J45" s="293">
        <f t="shared" si="17"/>
        <v>4.5999999999999996</v>
      </c>
      <c r="K45" s="223"/>
      <c r="L45" s="296"/>
      <c r="M45" s="258"/>
      <c r="N45" s="297"/>
      <c r="O45" s="297"/>
      <c r="P45" s="170"/>
      <c r="U45" s="169"/>
    </row>
    <row r="46" spans="1:23" ht="18.75" customHeight="1">
      <c r="A46" s="296" t="s">
        <v>80</v>
      </c>
      <c r="B46" s="258" t="s">
        <v>90</v>
      </c>
      <c r="C46" s="298">
        <v>5</v>
      </c>
      <c r="D46" s="298" t="str">
        <f t="shared" si="16"/>
        <v>CDRØ 5.0</v>
      </c>
      <c r="E46" s="299">
        <v>0.1</v>
      </c>
      <c r="F46" s="299">
        <f t="shared" si="14"/>
        <v>4.9000000000000004</v>
      </c>
      <c r="G46" s="299">
        <f t="shared" si="15"/>
        <v>5.0999999999999996</v>
      </c>
      <c r="H46" s="297">
        <v>4570</v>
      </c>
      <c r="I46" s="297">
        <v>5270</v>
      </c>
      <c r="J46" s="293">
        <f t="shared" si="17"/>
        <v>5</v>
      </c>
      <c r="K46" s="223"/>
      <c r="L46" s="296"/>
      <c r="M46" s="258"/>
      <c r="N46" s="297"/>
      <c r="O46" s="297"/>
      <c r="P46" s="170"/>
      <c r="U46" s="169"/>
    </row>
    <row r="47" spans="1:23" ht="18.75" customHeight="1">
      <c r="A47" s="296" t="s">
        <v>80</v>
      </c>
      <c r="B47" s="258" t="s">
        <v>91</v>
      </c>
      <c r="C47" s="298">
        <v>5.3</v>
      </c>
      <c r="D47" s="298" t="str">
        <f t="shared" si="16"/>
        <v>CDRØ 5.3</v>
      </c>
      <c r="E47" s="299">
        <v>0.1</v>
      </c>
      <c r="F47" s="299">
        <f t="shared" si="14"/>
        <v>5.2</v>
      </c>
      <c r="G47" s="299">
        <f t="shared" si="15"/>
        <v>5.3999999999999995</v>
      </c>
      <c r="H47" s="297">
        <v>4570</v>
      </c>
      <c r="I47" s="297">
        <v>5270</v>
      </c>
      <c r="J47" s="293">
        <f t="shared" si="17"/>
        <v>5.3</v>
      </c>
      <c r="K47" s="223"/>
      <c r="L47" s="296"/>
      <c r="M47" s="258"/>
      <c r="N47" s="297"/>
      <c r="O47" s="297"/>
      <c r="P47" s="170"/>
      <c r="U47" s="169"/>
    </row>
    <row r="48" spans="1:23" ht="18.75" customHeight="1">
      <c r="A48" s="296" t="s">
        <v>80</v>
      </c>
      <c r="B48" s="258" t="s">
        <v>92</v>
      </c>
      <c r="C48" s="298">
        <v>5.6</v>
      </c>
      <c r="D48" s="298" t="str">
        <f t="shared" si="16"/>
        <v>CDRØ 5.6</v>
      </c>
      <c r="E48" s="299">
        <v>0.1</v>
      </c>
      <c r="F48" s="299">
        <f t="shared" si="14"/>
        <v>5.5</v>
      </c>
      <c r="G48" s="299">
        <f t="shared" si="15"/>
        <v>5.6999999999999993</v>
      </c>
      <c r="H48" s="297">
        <v>4570</v>
      </c>
      <c r="I48" s="297">
        <v>5270</v>
      </c>
      <c r="J48" s="293">
        <f t="shared" si="17"/>
        <v>5.6</v>
      </c>
      <c r="K48" s="223"/>
      <c r="L48" s="296"/>
      <c r="M48" s="258"/>
      <c r="N48" s="297"/>
      <c r="O48" s="297"/>
      <c r="P48" s="170"/>
      <c r="U48" s="169"/>
    </row>
    <row r="49" spans="1:21" ht="18.75" customHeight="1">
      <c r="A49" s="296" t="s">
        <v>80</v>
      </c>
      <c r="B49" s="258" t="s">
        <v>93</v>
      </c>
      <c r="C49" s="298">
        <v>6</v>
      </c>
      <c r="D49" s="298" t="str">
        <f t="shared" si="16"/>
        <v>CDRØ 6.0</v>
      </c>
      <c r="E49" s="299">
        <v>0.1</v>
      </c>
      <c r="F49" s="299">
        <f t="shared" si="14"/>
        <v>5.9</v>
      </c>
      <c r="G49" s="299">
        <f t="shared" si="15"/>
        <v>6.1</v>
      </c>
      <c r="H49" s="297">
        <v>4570</v>
      </c>
      <c r="I49" s="297">
        <v>5270</v>
      </c>
      <c r="J49" s="293">
        <f t="shared" si="17"/>
        <v>6</v>
      </c>
      <c r="K49" s="223"/>
      <c r="L49" s="296"/>
      <c r="M49" s="258"/>
      <c r="N49" s="297"/>
      <c r="O49" s="297"/>
      <c r="P49" s="170"/>
      <c r="U49" s="169"/>
    </row>
    <row r="50" spans="1:21" ht="18.75" customHeight="1">
      <c r="A50" s="296" t="s">
        <v>80</v>
      </c>
      <c r="B50" s="258" t="s">
        <v>94</v>
      </c>
      <c r="C50" s="298">
        <v>6.5</v>
      </c>
      <c r="D50" s="298" t="str">
        <f t="shared" si="16"/>
        <v>CDRØ 6.5</v>
      </c>
      <c r="E50" s="299">
        <v>0.1</v>
      </c>
      <c r="F50" s="299">
        <f t="shared" si="14"/>
        <v>6.4</v>
      </c>
      <c r="G50" s="299">
        <f t="shared" si="15"/>
        <v>6.6</v>
      </c>
      <c r="H50" s="297">
        <v>4570</v>
      </c>
      <c r="I50" s="297">
        <v>5270</v>
      </c>
      <c r="J50" s="293">
        <f t="shared" si="17"/>
        <v>6.5</v>
      </c>
      <c r="K50" s="223"/>
      <c r="L50" s="296"/>
      <c r="M50" s="258"/>
      <c r="N50" s="297"/>
      <c r="O50" s="297"/>
      <c r="P50" s="170"/>
      <c r="U50" s="169"/>
    </row>
    <row r="51" spans="1:21" ht="18.75" customHeight="1">
      <c r="A51" s="296" t="s">
        <v>80</v>
      </c>
      <c r="B51" s="258" t="s">
        <v>95</v>
      </c>
      <c r="C51" s="298">
        <v>7</v>
      </c>
      <c r="D51" s="298" t="str">
        <f t="shared" si="16"/>
        <v>CDRØ 7.0</v>
      </c>
      <c r="E51" s="299">
        <v>0.1</v>
      </c>
      <c r="F51" s="299">
        <f t="shared" si="14"/>
        <v>6.9</v>
      </c>
      <c r="G51" s="299">
        <f t="shared" si="15"/>
        <v>7.1</v>
      </c>
      <c r="H51" s="297">
        <v>4570</v>
      </c>
      <c r="I51" s="297">
        <v>5270</v>
      </c>
      <c r="J51" s="293">
        <f t="shared" si="17"/>
        <v>7</v>
      </c>
      <c r="K51" s="223"/>
      <c r="L51" s="296"/>
      <c r="M51" s="258"/>
      <c r="N51" s="297"/>
      <c r="O51" s="297"/>
      <c r="P51" s="170"/>
      <c r="U51" s="169"/>
    </row>
    <row r="52" spans="1:21" ht="18.75" customHeight="1">
      <c r="A52" s="296" t="s">
        <v>80</v>
      </c>
      <c r="B52" s="258" t="s">
        <v>96</v>
      </c>
      <c r="C52" s="298">
        <v>7.5</v>
      </c>
      <c r="D52" s="298" t="str">
        <f t="shared" si="16"/>
        <v>CDRØ 7.5</v>
      </c>
      <c r="E52" s="299">
        <v>0.1</v>
      </c>
      <c r="F52" s="299">
        <f t="shared" si="14"/>
        <v>7.4</v>
      </c>
      <c r="G52" s="299">
        <f t="shared" si="15"/>
        <v>7.6</v>
      </c>
      <c r="H52" s="297">
        <v>4570</v>
      </c>
      <c r="I52" s="297">
        <v>5270</v>
      </c>
      <c r="J52" s="293">
        <f t="shared" si="17"/>
        <v>7.5</v>
      </c>
      <c r="K52" s="223"/>
      <c r="L52" s="296"/>
      <c r="M52" s="258"/>
      <c r="N52" s="297"/>
      <c r="O52" s="297"/>
      <c r="P52" s="170"/>
      <c r="U52" s="169"/>
    </row>
    <row r="53" spans="1:21" ht="18.75" customHeight="1">
      <c r="A53" s="296" t="s">
        <v>80</v>
      </c>
      <c r="B53" s="258" t="s">
        <v>97</v>
      </c>
      <c r="C53" s="298">
        <v>8</v>
      </c>
      <c r="D53" s="298" t="str">
        <f t="shared" si="16"/>
        <v>CDRØ 8.0</v>
      </c>
      <c r="E53" s="299">
        <v>0.1</v>
      </c>
      <c r="F53" s="299">
        <f t="shared" si="14"/>
        <v>7.9</v>
      </c>
      <c r="G53" s="299">
        <f t="shared" si="15"/>
        <v>8.1</v>
      </c>
      <c r="H53" s="297">
        <v>4570</v>
      </c>
      <c r="I53" s="297">
        <v>5270</v>
      </c>
      <c r="J53" s="293">
        <f t="shared" si="17"/>
        <v>8</v>
      </c>
      <c r="K53" s="223"/>
      <c r="P53" s="170"/>
      <c r="U53" s="169"/>
    </row>
    <row r="54" spans="1:21">
      <c r="A54" s="296"/>
      <c r="B54" s="258"/>
      <c r="C54" s="300"/>
    </row>
    <row r="55" spans="1:21">
      <c r="A55" s="296"/>
      <c r="B55" s="258"/>
      <c r="C55" s="300"/>
    </row>
  </sheetData>
  <mergeCells count="34">
    <mergeCell ref="H2:J2"/>
    <mergeCell ref="K2:M2"/>
    <mergeCell ref="K7:L8"/>
    <mergeCell ref="M7:O8"/>
    <mergeCell ref="K4:L5"/>
    <mergeCell ref="M4:N5"/>
    <mergeCell ref="G6:J9"/>
    <mergeCell ref="H1:J1"/>
    <mergeCell ref="Q12:U12"/>
    <mergeCell ref="A13:A16"/>
    <mergeCell ref="B13:C16"/>
    <mergeCell ref="D13:D16"/>
    <mergeCell ref="E13:E16"/>
    <mergeCell ref="F13:F16"/>
    <mergeCell ref="K13:K16"/>
    <mergeCell ref="G13:G16"/>
    <mergeCell ref="H13:H16"/>
    <mergeCell ref="I13:I16"/>
    <mergeCell ref="J13:J16"/>
    <mergeCell ref="C8:F8"/>
    <mergeCell ref="C12:E12"/>
    <mergeCell ref="K10:L11"/>
    <mergeCell ref="K1:O1"/>
    <mergeCell ref="M10:N11"/>
    <mergeCell ref="A36:B36"/>
    <mergeCell ref="L13:O16"/>
    <mergeCell ref="L18:O19"/>
    <mergeCell ref="L22:O23"/>
    <mergeCell ref="B18:C18"/>
    <mergeCell ref="B19:C19"/>
    <mergeCell ref="B22:C22"/>
    <mergeCell ref="B23:C23"/>
    <mergeCell ref="K18:K19"/>
    <mergeCell ref="K22:K23"/>
  </mergeCells>
  <conditionalFormatting sqref="I25:J26">
    <cfRule type="cellIs" dxfId="35" priority="82" operator="lessThan">
      <formula>W25</formula>
    </cfRule>
  </conditionalFormatting>
  <conditionalFormatting sqref="H25:H26 H18:H23">
    <cfRule type="cellIs" dxfId="34" priority="70" operator="lessThanOrEqual">
      <formula>G18</formula>
    </cfRule>
  </conditionalFormatting>
  <conditionalFormatting sqref="H19:H21">
    <cfRule type="cellIs" dxfId="33" priority="69" operator="lessThanOrEqual">
      <formula>G19</formula>
    </cfRule>
  </conditionalFormatting>
  <conditionalFormatting sqref="A32:D32 L21:O21 K13:O16 K18 K21:K22 D10:E16 G1:J2 K1:O3 D1:F7 F9:F16 B1 B2:C16 L25:O32 K24:K32 D18:D30 A1:A30 B24:C30 E18:J32">
    <cfRule type="expression" dxfId="32" priority="64">
      <formula>$P$2=0</formula>
    </cfRule>
  </conditionalFormatting>
  <conditionalFormatting sqref="K13:K16">
    <cfRule type="expression" dxfId="31" priority="63">
      <formula>$Q$2=0</formula>
    </cfRule>
  </conditionalFormatting>
  <conditionalFormatting sqref="D25:D26">
    <cfRule type="cellIs" dxfId="30" priority="62" operator="notBetween">
      <formula>U25</formula>
      <formula>V25</formula>
    </cfRule>
  </conditionalFormatting>
  <conditionalFormatting sqref="H18:H23">
    <cfRule type="cellIs" dxfId="29" priority="45" operator="lessThanOrEqual">
      <formula>G18</formula>
    </cfRule>
  </conditionalFormatting>
  <conditionalFormatting sqref="H19">
    <cfRule type="cellIs" dxfId="28" priority="44" operator="lessThanOrEqual">
      <formula>G19</formula>
    </cfRule>
  </conditionalFormatting>
  <conditionalFormatting sqref="H22:H23">
    <cfRule type="cellIs" dxfId="27" priority="42" operator="lessThanOrEqual">
      <formula>G22</formula>
    </cfRule>
  </conditionalFormatting>
  <conditionalFormatting sqref="H18:H23">
    <cfRule type="cellIs" dxfId="26" priority="19" operator="lessThanOrEqual">
      <formula>G18</formula>
    </cfRule>
  </conditionalFormatting>
  <conditionalFormatting sqref="C8:C9 D9:E9">
    <cfRule type="expression" dxfId="25" priority="13">
      <formula>$P$2=0</formula>
    </cfRule>
  </conditionalFormatting>
  <conditionalFormatting sqref="C1">
    <cfRule type="expression" dxfId="24" priority="9">
      <formula>$P$2=0</formula>
    </cfRule>
  </conditionalFormatting>
  <conditionalFormatting sqref="I18:J23">
    <cfRule type="cellIs" dxfId="23" priority="118" operator="lessThan">
      <formula>#REF!</formula>
    </cfRule>
  </conditionalFormatting>
  <conditionalFormatting sqref="D18:D23">
    <cfRule type="cellIs" dxfId="22" priority="123" operator="notBetween">
      <formula>#REF!</formula>
      <formula>#REF!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3" orientation="landscape" copies="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Z56"/>
  <sheetViews>
    <sheetView zoomScaleNormal="100" workbookViewId="0">
      <selection activeCell="J27" sqref="J27"/>
    </sheetView>
  </sheetViews>
  <sheetFormatPr defaultRowHeight="18.75"/>
  <cols>
    <col min="1" max="1" width="7.28515625" style="170" customWidth="1"/>
    <col min="2" max="3" width="7.7109375" style="170" customWidth="1"/>
    <col min="4" max="4" width="14.7109375" style="170" customWidth="1"/>
    <col min="5" max="5" width="15" style="170" customWidth="1"/>
    <col min="6" max="6" width="14" style="170" customWidth="1"/>
    <col min="7" max="9" width="11.7109375" style="170" customWidth="1"/>
    <col min="10" max="10" width="15.140625" style="170" customWidth="1"/>
    <col min="11" max="11" width="12.7109375" style="170" customWidth="1"/>
    <col min="12" max="12" width="9.7109375" style="170" customWidth="1"/>
    <col min="13" max="13" width="9.140625" style="170" customWidth="1"/>
    <col min="14" max="14" width="7.42578125" style="170" customWidth="1"/>
    <col min="15" max="15" width="7" style="170" customWidth="1"/>
    <col min="16" max="16" width="5.7109375" style="169" customWidth="1"/>
    <col min="17" max="17" width="4" style="169" bestFit="1" customWidth="1"/>
    <col min="18" max="18" width="5" style="169" bestFit="1" customWidth="1"/>
    <col min="19" max="19" width="4.42578125" style="169" bestFit="1" customWidth="1"/>
    <col min="20" max="20" width="6.42578125" style="169" bestFit="1" customWidth="1"/>
    <col min="21" max="21" width="6.28515625" style="170" bestFit="1" customWidth="1"/>
    <col min="22" max="22" width="6.7109375" style="170" bestFit="1" customWidth="1"/>
    <col min="23" max="23" width="6.7109375" style="170" customWidth="1"/>
    <col min="24" max="24" width="6.28515625" style="170" bestFit="1" customWidth="1"/>
    <col min="25" max="25" width="5" style="170" bestFit="1" customWidth="1"/>
    <col min="26" max="16384" width="9.140625" style="170"/>
  </cols>
  <sheetData>
    <row r="1" spans="1:21" ht="29.1" customHeight="1" thickTop="1">
      <c r="A1" s="164" t="s">
        <v>0</v>
      </c>
      <c r="B1" s="165"/>
      <c r="C1" s="165" t="s">
        <v>46</v>
      </c>
      <c r="D1" s="166"/>
      <c r="E1" s="166"/>
      <c r="F1" s="167"/>
      <c r="G1" s="168"/>
      <c r="H1" s="407" t="s">
        <v>1</v>
      </c>
      <c r="I1" s="408"/>
      <c r="J1" s="409"/>
      <c r="K1" s="435" t="s">
        <v>2</v>
      </c>
      <c r="L1" s="436"/>
      <c r="M1" s="436"/>
      <c r="N1" s="436"/>
      <c r="O1" s="437"/>
      <c r="P1" s="169">
        <f>PI()</f>
        <v>3.1415926535897931</v>
      </c>
    </row>
    <row r="2" spans="1:21" ht="27" customHeight="1">
      <c r="A2" s="171"/>
      <c r="B2" s="172"/>
      <c r="C2" s="173" t="s">
        <v>47</v>
      </c>
      <c r="D2" s="174"/>
      <c r="E2" s="174"/>
      <c r="F2" s="175"/>
      <c r="G2" s="176"/>
      <c r="H2" s="438" t="s">
        <v>4</v>
      </c>
      <c r="I2" s="439"/>
      <c r="J2" s="440"/>
      <c r="K2" s="441" t="s">
        <v>48</v>
      </c>
      <c r="L2" s="442"/>
      <c r="M2" s="443"/>
      <c r="N2" s="177" t="s">
        <v>6</v>
      </c>
      <c r="O2" s="178" t="s">
        <v>32</v>
      </c>
    </row>
    <row r="3" spans="1:21" ht="21.95" customHeight="1">
      <c r="A3" s="179" t="s">
        <v>3</v>
      </c>
      <c r="B3" s="180"/>
      <c r="C3" s="173" t="s">
        <v>49</v>
      </c>
      <c r="D3" s="174"/>
      <c r="E3" s="174"/>
      <c r="F3" s="174"/>
      <c r="G3" s="181"/>
      <c r="H3" s="182"/>
      <c r="I3" s="182"/>
      <c r="J3" s="183"/>
      <c r="K3" s="184"/>
      <c r="L3" s="185"/>
      <c r="M3" s="186"/>
      <c r="N3" s="186"/>
      <c r="O3" s="187"/>
    </row>
    <row r="4" spans="1:21" ht="21.95" customHeight="1">
      <c r="A4" s="188" t="s">
        <v>98</v>
      </c>
      <c r="B4" s="180"/>
      <c r="C4" s="173"/>
      <c r="D4" s="174"/>
      <c r="E4" s="174"/>
      <c r="F4" s="174"/>
      <c r="G4" s="189"/>
      <c r="H4" s="190"/>
      <c r="I4" s="190"/>
      <c r="J4" s="191"/>
      <c r="K4" s="433" t="s">
        <v>10</v>
      </c>
      <c r="L4" s="434"/>
      <c r="M4" s="394" t="s">
        <v>51</v>
      </c>
      <c r="N4" s="394"/>
      <c r="O4" s="192"/>
    </row>
    <row r="5" spans="1:21" ht="21.95" customHeight="1">
      <c r="A5" s="188" t="s">
        <v>99</v>
      </c>
      <c r="B5" s="180"/>
      <c r="C5" s="173"/>
      <c r="D5" s="174"/>
      <c r="E5" s="174"/>
      <c r="F5" s="174"/>
      <c r="G5" s="189"/>
      <c r="H5" s="190"/>
      <c r="I5" s="190"/>
      <c r="J5" s="191"/>
      <c r="K5" s="433"/>
      <c r="L5" s="434"/>
      <c r="M5" s="394"/>
      <c r="N5" s="394"/>
      <c r="O5" s="192"/>
    </row>
    <row r="6" spans="1:21" ht="21.95" customHeight="1">
      <c r="A6" s="188" t="s">
        <v>100</v>
      </c>
      <c r="B6" s="180"/>
      <c r="C6" s="173"/>
      <c r="D6" s="174"/>
      <c r="E6" s="174"/>
      <c r="F6" s="174"/>
      <c r="G6" s="445" t="s">
        <v>33</v>
      </c>
      <c r="H6" s="446"/>
      <c r="I6" s="446"/>
      <c r="J6" s="447"/>
      <c r="K6" s="193"/>
      <c r="L6" s="194"/>
      <c r="M6" s="173"/>
      <c r="N6" s="173"/>
      <c r="O6" s="192"/>
    </row>
    <row r="7" spans="1:21" ht="21.95" customHeight="1">
      <c r="A7" s="179" t="s">
        <v>8</v>
      </c>
      <c r="B7" s="172"/>
      <c r="C7" s="173" t="s">
        <v>47</v>
      </c>
      <c r="D7" s="172"/>
      <c r="E7" s="172"/>
      <c r="F7" s="174"/>
      <c r="G7" s="445"/>
      <c r="H7" s="446"/>
      <c r="I7" s="446"/>
      <c r="J7" s="447"/>
      <c r="K7" s="433" t="s">
        <v>13</v>
      </c>
      <c r="L7" s="434"/>
      <c r="M7" s="394" t="s">
        <v>54</v>
      </c>
      <c r="N7" s="394"/>
      <c r="O7" s="444"/>
    </row>
    <row r="8" spans="1:21" ht="21.95" customHeight="1">
      <c r="A8" s="179" t="s">
        <v>11</v>
      </c>
      <c r="B8" s="195"/>
      <c r="C8" s="429" t="s">
        <v>55</v>
      </c>
      <c r="D8" s="429"/>
      <c r="E8" s="429"/>
      <c r="F8" s="430"/>
      <c r="G8" s="445"/>
      <c r="H8" s="446"/>
      <c r="I8" s="446"/>
      <c r="J8" s="447"/>
      <c r="K8" s="433"/>
      <c r="L8" s="434"/>
      <c r="M8" s="394"/>
      <c r="N8" s="394"/>
      <c r="O8" s="444"/>
    </row>
    <row r="9" spans="1:21" ht="21.95" customHeight="1">
      <c r="A9" s="179"/>
      <c r="B9" s="195"/>
      <c r="C9" s="196" t="s">
        <v>56</v>
      </c>
      <c r="D9" s="197"/>
      <c r="E9" s="197"/>
      <c r="F9" s="174"/>
      <c r="G9" s="445"/>
      <c r="H9" s="446"/>
      <c r="I9" s="446"/>
      <c r="J9" s="447"/>
      <c r="K9" s="193"/>
      <c r="L9" s="194"/>
      <c r="M9" s="173"/>
      <c r="N9" s="173"/>
      <c r="O9" s="192"/>
    </row>
    <row r="10" spans="1:21" ht="21.95" customHeight="1">
      <c r="A10" s="179" t="s">
        <v>12</v>
      </c>
      <c r="B10" s="195"/>
      <c r="C10" s="196" t="s">
        <v>57</v>
      </c>
      <c r="D10" s="172"/>
      <c r="E10" s="172"/>
      <c r="F10" s="198"/>
      <c r="G10" s="189"/>
      <c r="H10" s="190"/>
      <c r="I10" s="190"/>
      <c r="J10" s="191"/>
      <c r="K10" s="433" t="s">
        <v>15</v>
      </c>
      <c r="L10" s="434"/>
      <c r="M10" s="394" t="s">
        <v>58</v>
      </c>
      <c r="N10" s="394"/>
      <c r="O10" s="192"/>
    </row>
    <row r="11" spans="1:21" ht="21.95" customHeight="1">
      <c r="A11" s="179" t="s">
        <v>14</v>
      </c>
      <c r="B11" s="195"/>
      <c r="C11" s="173" t="s">
        <v>59</v>
      </c>
      <c r="D11" s="199"/>
      <c r="E11" s="172"/>
      <c r="G11" s="189"/>
      <c r="H11" s="190"/>
      <c r="I11" s="190"/>
      <c r="J11" s="191"/>
      <c r="K11" s="433"/>
      <c r="L11" s="434"/>
      <c r="M11" s="394"/>
      <c r="N11" s="394"/>
      <c r="O11" s="192"/>
    </row>
    <row r="12" spans="1:21" ht="21.95" customHeight="1" thickBot="1">
      <c r="A12" s="200" t="s">
        <v>16</v>
      </c>
      <c r="B12" s="201"/>
      <c r="C12" s="431">
        <v>44173</v>
      </c>
      <c r="D12" s="432"/>
      <c r="E12" s="432"/>
      <c r="F12" s="202"/>
      <c r="G12" s="203"/>
      <c r="H12" s="204"/>
      <c r="I12" s="204"/>
      <c r="J12" s="205"/>
      <c r="K12" s="206"/>
      <c r="L12" s="207"/>
      <c r="M12" s="208"/>
      <c r="N12" s="208"/>
      <c r="O12" s="209"/>
      <c r="Q12" s="410">
        <f ca="1">DAY(0)+TODAY()</f>
        <v>45428</v>
      </c>
      <c r="R12" s="411"/>
      <c r="S12" s="411"/>
      <c r="T12" s="411"/>
      <c r="U12" s="411"/>
    </row>
    <row r="13" spans="1:21" ht="20.100000000000001" customHeight="1" thickTop="1">
      <c r="A13" s="412" t="s">
        <v>17</v>
      </c>
      <c r="B13" s="459"/>
      <c r="C13" s="396"/>
      <c r="D13" s="301"/>
      <c r="E13" s="459"/>
      <c r="F13" s="416"/>
      <c r="G13" s="459"/>
      <c r="H13" s="416"/>
      <c r="I13" s="459"/>
      <c r="J13" s="416"/>
      <c r="K13" s="421" t="s">
        <v>26</v>
      </c>
      <c r="L13" s="396" t="s">
        <v>27</v>
      </c>
      <c r="M13" s="396"/>
      <c r="N13" s="396"/>
      <c r="O13" s="397"/>
    </row>
    <row r="14" spans="1:21" ht="20.100000000000001" customHeight="1">
      <c r="A14" s="456"/>
      <c r="B14" s="417" t="s">
        <v>34</v>
      </c>
      <c r="C14" s="398"/>
      <c r="D14" s="418"/>
      <c r="E14" s="417" t="s">
        <v>35</v>
      </c>
      <c r="F14" s="418"/>
      <c r="G14" s="417" t="s">
        <v>36</v>
      </c>
      <c r="H14" s="418"/>
      <c r="I14" s="417" t="s">
        <v>37</v>
      </c>
      <c r="J14" s="418"/>
      <c r="K14" s="424"/>
      <c r="L14" s="398"/>
      <c r="M14" s="398"/>
      <c r="N14" s="398"/>
      <c r="O14" s="399"/>
      <c r="Q14" s="170"/>
      <c r="R14" s="170"/>
      <c r="S14" s="170"/>
      <c r="T14" s="170"/>
    </row>
    <row r="15" spans="1:21" ht="20.100000000000001" customHeight="1">
      <c r="A15" s="456"/>
      <c r="B15" s="458" t="s">
        <v>38</v>
      </c>
      <c r="C15" s="460"/>
      <c r="D15" s="427"/>
      <c r="E15" s="458" t="s">
        <v>39</v>
      </c>
      <c r="F15" s="427"/>
      <c r="G15" s="458" t="s">
        <v>40</v>
      </c>
      <c r="H15" s="427"/>
      <c r="I15" s="458" t="s">
        <v>40</v>
      </c>
      <c r="J15" s="427"/>
      <c r="K15" s="424"/>
      <c r="L15" s="398"/>
      <c r="M15" s="398"/>
      <c r="N15" s="398"/>
      <c r="O15" s="399"/>
      <c r="Q15" s="170"/>
      <c r="R15" s="170"/>
      <c r="S15" s="170"/>
      <c r="T15" s="170"/>
    </row>
    <row r="16" spans="1:21" ht="20.100000000000001" customHeight="1">
      <c r="A16" s="457"/>
      <c r="B16" s="302"/>
      <c r="C16" s="303"/>
      <c r="D16" s="304"/>
      <c r="E16" s="302"/>
      <c r="F16" s="305"/>
      <c r="G16" s="302"/>
      <c r="H16" s="305"/>
      <c r="I16" s="302"/>
      <c r="J16" s="305"/>
      <c r="K16" s="425"/>
      <c r="L16" s="400"/>
      <c r="M16" s="400"/>
      <c r="N16" s="400"/>
      <c r="O16" s="401"/>
      <c r="Q16" s="210" t="s">
        <v>65</v>
      </c>
      <c r="R16" s="170"/>
      <c r="S16" s="170"/>
      <c r="T16" s="170" t="s">
        <v>66</v>
      </c>
    </row>
    <row r="17" spans="1:26" ht="12.95" customHeight="1">
      <c r="A17" s="218">
        <v>1</v>
      </c>
      <c r="B17" s="403" t="s">
        <v>69</v>
      </c>
      <c r="C17" s="465"/>
      <c r="D17" s="404"/>
      <c r="E17" s="466" t="s">
        <v>69</v>
      </c>
      <c r="F17" s="467"/>
      <c r="G17" s="461">
        <f>T17</f>
        <v>7.49</v>
      </c>
      <c r="H17" s="462"/>
      <c r="I17" s="455">
        <f>AVERAGE(G17:H20)</f>
        <v>8.0975000000000001</v>
      </c>
      <c r="J17" s="484"/>
      <c r="K17" s="473" t="s">
        <v>70</v>
      </c>
      <c r="L17" s="468" t="s">
        <v>101</v>
      </c>
      <c r="M17" s="469"/>
      <c r="N17" s="469"/>
      <c r="O17" s="470"/>
      <c r="P17" s="221"/>
      <c r="Q17" s="224" t="str">
        <f>B17&amp;C17</f>
        <v>CDD   Ø 4.0</v>
      </c>
      <c r="R17" s="170"/>
      <c r="S17" s="170"/>
      <c r="T17" s="170">
        <v>7.49</v>
      </c>
      <c r="U17" s="306"/>
    </row>
    <row r="18" spans="1:26" ht="12.95" customHeight="1">
      <c r="A18" s="225">
        <f t="shared" ref="A18:A20" si="0">A17+1</f>
        <v>2</v>
      </c>
      <c r="B18" s="403" t="s">
        <v>69</v>
      </c>
      <c r="C18" s="465"/>
      <c r="D18" s="404"/>
      <c r="E18" s="466" t="s">
        <v>69</v>
      </c>
      <c r="F18" s="467"/>
      <c r="G18" s="450">
        <f t="shared" ref="G18:G20" si="1">T18</f>
        <v>8.36</v>
      </c>
      <c r="H18" s="451"/>
      <c r="I18" s="485"/>
      <c r="J18" s="486"/>
      <c r="K18" s="406"/>
      <c r="L18" s="402"/>
      <c r="M18" s="471"/>
      <c r="N18" s="471"/>
      <c r="O18" s="472"/>
      <c r="P18" s="221"/>
      <c r="Q18" s="224" t="str">
        <f t="shared" ref="Q18" si="2">Q17</f>
        <v>CDD   Ø 4.0</v>
      </c>
      <c r="R18" s="170"/>
      <c r="S18" s="170"/>
      <c r="T18" s="170">
        <v>8.36</v>
      </c>
      <c r="U18" s="306"/>
    </row>
    <row r="19" spans="1:26" ht="12.95" customHeight="1">
      <c r="A19" s="218">
        <v>3</v>
      </c>
      <c r="B19" s="403" t="s">
        <v>69</v>
      </c>
      <c r="C19" s="465"/>
      <c r="D19" s="404"/>
      <c r="E19" s="466" t="s">
        <v>69</v>
      </c>
      <c r="F19" s="467"/>
      <c r="G19" s="450">
        <f t="shared" si="1"/>
        <v>9.68</v>
      </c>
      <c r="H19" s="451"/>
      <c r="I19" s="485"/>
      <c r="J19" s="486"/>
      <c r="K19" s="406"/>
      <c r="L19" s="402"/>
      <c r="M19" s="471"/>
      <c r="N19" s="471"/>
      <c r="O19" s="472"/>
      <c r="P19" s="221"/>
      <c r="Q19" s="224" t="str">
        <f>B19&amp;C19</f>
        <v>CDD   Ø 4.0</v>
      </c>
      <c r="R19" s="170"/>
      <c r="S19" s="170"/>
      <c r="T19" s="170">
        <v>9.68</v>
      </c>
      <c r="U19" s="306"/>
    </row>
    <row r="20" spans="1:26" ht="12.95" customHeight="1">
      <c r="A20" s="225">
        <f t="shared" si="0"/>
        <v>4</v>
      </c>
      <c r="B20" s="403" t="s">
        <v>69</v>
      </c>
      <c r="C20" s="465"/>
      <c r="D20" s="404"/>
      <c r="E20" s="466" t="s">
        <v>69</v>
      </c>
      <c r="F20" s="467"/>
      <c r="G20" s="450">
        <f t="shared" si="1"/>
        <v>6.86</v>
      </c>
      <c r="H20" s="451"/>
      <c r="I20" s="485"/>
      <c r="J20" s="486"/>
      <c r="K20" s="406"/>
      <c r="L20" s="402"/>
      <c r="M20" s="471"/>
      <c r="N20" s="471"/>
      <c r="O20" s="472"/>
      <c r="P20" s="221"/>
      <c r="Q20" s="224" t="str">
        <f t="shared" ref="Q20" si="3">Q19</f>
        <v>CDD   Ø 4.0</v>
      </c>
      <c r="R20" s="170"/>
      <c r="S20" s="170"/>
      <c r="T20" s="170">
        <v>6.86</v>
      </c>
      <c r="U20" s="306"/>
    </row>
    <row r="21" spans="1:26" ht="12.95" customHeight="1">
      <c r="A21" s="307"/>
      <c r="B21" s="308"/>
      <c r="C21" s="309"/>
      <c r="D21" s="310"/>
      <c r="E21" s="311"/>
      <c r="F21" s="312"/>
      <c r="G21" s="463"/>
      <c r="H21" s="464"/>
      <c r="I21" s="454"/>
      <c r="J21" s="487"/>
      <c r="K21" s="313"/>
      <c r="L21" s="238"/>
      <c r="M21" s="239"/>
      <c r="N21" s="239"/>
      <c r="O21" s="240"/>
      <c r="P21" s="221"/>
      <c r="Q21" s="256"/>
      <c r="R21" s="256"/>
      <c r="S21" s="222"/>
      <c r="T21" s="242"/>
      <c r="U21" s="222"/>
      <c r="V21" s="243"/>
      <c r="W21" s="257"/>
      <c r="X21" s="257"/>
      <c r="Y21" s="257"/>
      <c r="Z21" s="224"/>
    </row>
    <row r="22" spans="1:26" ht="12.95" customHeight="1">
      <c r="A22" s="225"/>
      <c r="B22" s="227"/>
      <c r="C22" s="258"/>
      <c r="D22" s="314"/>
      <c r="E22" s="259"/>
      <c r="F22" s="315"/>
      <c r="G22" s="452"/>
      <c r="H22" s="453"/>
      <c r="I22" s="448"/>
      <c r="J22" s="449"/>
      <c r="K22" s="235"/>
      <c r="L22" s="230"/>
      <c r="M22" s="231"/>
      <c r="N22" s="231"/>
      <c r="O22" s="232"/>
      <c r="P22" s="221"/>
      <c r="Q22" s="256"/>
      <c r="R22" s="256"/>
      <c r="S22" s="222"/>
      <c r="T22" s="242"/>
      <c r="U22" s="222"/>
      <c r="V22" s="243"/>
      <c r="W22" s="257"/>
      <c r="X22" s="257"/>
      <c r="Y22" s="257"/>
      <c r="Z22" s="224"/>
    </row>
    <row r="23" spans="1:26" ht="12.95" customHeight="1">
      <c r="A23" s="225"/>
      <c r="B23" s="227"/>
      <c r="C23" s="258"/>
      <c r="D23" s="314"/>
      <c r="E23" s="259"/>
      <c r="F23" s="315"/>
      <c r="G23" s="452"/>
      <c r="H23" s="453"/>
      <c r="I23" s="448"/>
      <c r="J23" s="449"/>
      <c r="K23" s="235"/>
      <c r="L23" s="230"/>
      <c r="M23" s="231"/>
      <c r="N23" s="231"/>
      <c r="O23" s="232"/>
      <c r="P23" s="221"/>
      <c r="Q23" s="256"/>
      <c r="R23" s="256"/>
      <c r="S23" s="222"/>
      <c r="T23" s="242"/>
      <c r="U23" s="222"/>
      <c r="V23" s="243"/>
      <c r="W23" s="257"/>
      <c r="X23" s="257"/>
      <c r="Y23" s="257"/>
      <c r="Z23" s="224"/>
    </row>
    <row r="24" spans="1:26" ht="12.95" customHeight="1">
      <c r="A24" s="225"/>
      <c r="B24" s="227"/>
      <c r="C24" s="258"/>
      <c r="D24" s="314"/>
      <c r="E24" s="259"/>
      <c r="F24" s="315"/>
      <c r="G24" s="236"/>
      <c r="H24" s="316"/>
      <c r="I24" s="237"/>
      <c r="J24" s="317"/>
      <c r="K24" s="235"/>
      <c r="L24" s="230"/>
      <c r="M24" s="231"/>
      <c r="N24" s="231"/>
      <c r="O24" s="232"/>
      <c r="P24" s="221"/>
      <c r="Q24" s="256"/>
      <c r="R24" s="256"/>
      <c r="S24" s="222"/>
      <c r="T24" s="242"/>
      <c r="U24" s="222"/>
      <c r="V24" s="243"/>
      <c r="W24" s="257"/>
      <c r="X24" s="257"/>
      <c r="Y24" s="257"/>
      <c r="Z24" s="224"/>
    </row>
    <row r="25" spans="1:26" ht="12.95" customHeight="1">
      <c r="A25" s="225"/>
      <c r="B25" s="227"/>
      <c r="C25" s="258"/>
      <c r="D25" s="314"/>
      <c r="E25" s="259"/>
      <c r="F25" s="315"/>
      <c r="G25" s="236"/>
      <c r="H25" s="316"/>
      <c r="I25" s="237"/>
      <c r="J25" s="317"/>
      <c r="K25" s="235"/>
      <c r="L25" s="230"/>
      <c r="M25" s="231"/>
      <c r="N25" s="231"/>
      <c r="O25" s="232"/>
      <c r="P25" s="221"/>
      <c r="Q25" s="256"/>
      <c r="R25" s="256"/>
      <c r="S25" s="222"/>
      <c r="T25" s="242"/>
      <c r="U25" s="222"/>
      <c r="V25" s="243"/>
      <c r="W25" s="257"/>
      <c r="X25" s="257"/>
      <c r="Y25" s="257"/>
      <c r="Z25" s="224"/>
    </row>
    <row r="26" spans="1:26" ht="12.95" customHeight="1">
      <c r="A26" s="225"/>
      <c r="B26" s="227"/>
      <c r="C26" s="258"/>
      <c r="D26" s="314"/>
      <c r="E26" s="259"/>
      <c r="F26" s="315"/>
      <c r="G26" s="236"/>
      <c r="H26" s="316"/>
      <c r="I26" s="237"/>
      <c r="J26" s="317"/>
      <c r="K26" s="235"/>
      <c r="L26" s="230"/>
      <c r="M26" s="231"/>
      <c r="N26" s="231"/>
      <c r="O26" s="232"/>
      <c r="P26" s="221"/>
      <c r="Q26" s="256"/>
      <c r="R26" s="256"/>
      <c r="S26" s="222"/>
      <c r="T26" s="242"/>
      <c r="U26" s="222"/>
      <c r="V26" s="243"/>
      <c r="W26" s="257"/>
      <c r="X26" s="257"/>
      <c r="Y26" s="257"/>
      <c r="Z26" s="224"/>
    </row>
    <row r="27" spans="1:26" ht="12.95" customHeight="1">
      <c r="A27" s="225"/>
      <c r="B27" s="227"/>
      <c r="C27" s="258"/>
      <c r="D27" s="314"/>
      <c r="E27" s="259"/>
      <c r="F27" s="315"/>
      <c r="G27" s="236"/>
      <c r="H27" s="316"/>
      <c r="I27" s="237"/>
      <c r="J27" s="317"/>
      <c r="K27" s="318"/>
      <c r="L27" s="319"/>
      <c r="M27" s="320"/>
      <c r="N27" s="320"/>
      <c r="O27" s="321"/>
      <c r="P27" s="264"/>
      <c r="Q27" s="265"/>
      <c r="R27" s="265"/>
      <c r="S27" s="265"/>
      <c r="T27" s="265"/>
      <c r="U27" s="266"/>
      <c r="V27" s="266"/>
      <c r="W27" s="266"/>
      <c r="X27" s="266"/>
    </row>
    <row r="28" spans="1:26" ht="12.95" customHeight="1">
      <c r="A28" s="225"/>
      <c r="B28" s="227"/>
      <c r="C28" s="258"/>
      <c r="D28" s="314"/>
      <c r="E28" s="259"/>
      <c r="F28" s="315"/>
      <c r="G28" s="236"/>
      <c r="H28" s="316"/>
      <c r="I28" s="237"/>
      <c r="J28" s="317"/>
      <c r="K28" s="219"/>
      <c r="L28" s="235"/>
      <c r="M28" s="261"/>
      <c r="N28" s="262"/>
      <c r="O28" s="263"/>
      <c r="P28" s="264"/>
      <c r="Q28" s="265"/>
      <c r="R28" s="265"/>
      <c r="S28" s="265"/>
      <c r="T28" s="265"/>
      <c r="U28" s="266"/>
      <c r="V28" s="266"/>
      <c r="W28" s="266"/>
      <c r="X28" s="266"/>
    </row>
    <row r="29" spans="1:26" ht="12.95" customHeight="1">
      <c r="A29" s="225"/>
      <c r="B29" s="227"/>
      <c r="C29" s="258"/>
      <c r="D29" s="314"/>
      <c r="E29" s="259"/>
      <c r="F29" s="315"/>
      <c r="G29" s="236"/>
      <c r="H29" s="316"/>
      <c r="I29" s="237"/>
      <c r="J29" s="317"/>
      <c r="K29" s="219"/>
      <c r="L29" s="235"/>
      <c r="M29" s="261"/>
      <c r="N29" s="262"/>
      <c r="O29" s="263"/>
      <c r="P29" s="264"/>
      <c r="Q29" s="265"/>
      <c r="R29" s="265"/>
      <c r="S29" s="265"/>
      <c r="T29" s="265"/>
      <c r="U29" s="266"/>
      <c r="V29" s="266"/>
      <c r="W29" s="266"/>
      <c r="X29" s="266"/>
    </row>
    <row r="30" spans="1:26" ht="12.95" customHeight="1">
      <c r="A30" s="267"/>
      <c r="B30" s="268"/>
      <c r="C30" s="322"/>
      <c r="D30" s="323"/>
      <c r="E30" s="271"/>
      <c r="F30" s="324"/>
      <c r="G30" s="273"/>
      <c r="H30" s="325"/>
      <c r="I30" s="274"/>
      <c r="J30" s="326"/>
      <c r="K30" s="270"/>
      <c r="L30" s="275"/>
      <c r="M30" s="276"/>
      <c r="N30" s="277"/>
      <c r="O30" s="278"/>
      <c r="P30" s="264"/>
      <c r="Q30" s="265"/>
      <c r="R30" s="265"/>
      <c r="S30" s="265"/>
      <c r="T30" s="265"/>
      <c r="U30" s="266"/>
      <c r="V30" s="266"/>
      <c r="W30" s="266"/>
      <c r="X30" s="266"/>
    </row>
    <row r="31" spans="1:26" ht="23.1" customHeight="1">
      <c r="A31" s="279" t="s">
        <v>28</v>
      </c>
      <c r="C31" s="280"/>
      <c r="D31" s="172" t="s">
        <v>72</v>
      </c>
      <c r="E31" s="172"/>
      <c r="F31" s="172"/>
      <c r="G31" s="196" t="str">
        <f>C11</f>
        <v>บริษัท ทิพากร จำกัด</v>
      </c>
      <c r="K31" s="280"/>
      <c r="L31" s="280"/>
      <c r="M31" s="280"/>
      <c r="N31" s="280"/>
      <c r="O31" s="281"/>
    </row>
    <row r="32" spans="1:26" ht="23.1" customHeight="1">
      <c r="A32" s="279"/>
      <c r="B32" s="172"/>
      <c r="C32" s="172"/>
      <c r="D32" s="172"/>
      <c r="E32" s="172"/>
      <c r="F32" s="172"/>
      <c r="G32" s="172"/>
      <c r="K32" s="283"/>
      <c r="L32" s="283"/>
      <c r="M32" s="280"/>
      <c r="N32" s="280"/>
      <c r="O32" s="281"/>
    </row>
    <row r="33" spans="1:24" ht="23.1" customHeight="1" thickBot="1">
      <c r="A33" s="284"/>
      <c r="B33" s="202"/>
      <c r="C33" s="285"/>
      <c r="D33" s="285"/>
      <c r="E33" s="285"/>
      <c r="F33" s="285"/>
      <c r="G33" s="285"/>
      <c r="H33" s="286" t="s">
        <v>30</v>
      </c>
      <c r="I33" s="287" t="s">
        <v>73</v>
      </c>
      <c r="J33" s="286"/>
      <c r="K33" s="287"/>
      <c r="L33" s="202"/>
      <c r="M33" s="285"/>
      <c r="N33" s="285"/>
      <c r="O33" s="288"/>
    </row>
    <row r="34" spans="1:24" ht="19.5" thickTop="1">
      <c r="O34" s="289"/>
    </row>
    <row r="35" spans="1:24">
      <c r="A35" s="290"/>
      <c r="B35" s="290"/>
      <c r="C35" s="290"/>
      <c r="D35" s="291"/>
      <c r="E35" s="292"/>
      <c r="F35" s="292"/>
      <c r="G35" s="293"/>
      <c r="H35" s="293"/>
      <c r="I35" s="294"/>
      <c r="J35" s="294"/>
      <c r="K35" s="293"/>
      <c r="L35" s="290"/>
      <c r="M35" s="290"/>
      <c r="N35" s="293"/>
      <c r="O35" s="290"/>
      <c r="Q35" s="223"/>
      <c r="R35" s="223"/>
      <c r="S35" s="223"/>
      <c r="T35" s="223"/>
      <c r="U35" s="265"/>
      <c r="V35" s="265"/>
      <c r="W35" s="265"/>
    </row>
    <row r="36" spans="1:24" ht="18.75" customHeight="1">
      <c r="A36" s="180"/>
      <c r="B36" s="180"/>
      <c r="C36" s="180"/>
      <c r="D36" s="291"/>
      <c r="E36" s="292" t="s">
        <v>74</v>
      </c>
      <c r="F36" s="292"/>
      <c r="G36" s="293"/>
      <c r="H36" s="293"/>
      <c r="I36" s="294"/>
      <c r="J36" s="294"/>
      <c r="K36" s="293"/>
      <c r="L36" s="290"/>
      <c r="M36" s="290"/>
      <c r="N36" s="293"/>
      <c r="O36" s="290"/>
      <c r="Q36" s="223"/>
      <c r="R36" s="223"/>
      <c r="S36" s="223"/>
      <c r="T36" s="223"/>
      <c r="U36" s="265"/>
      <c r="V36" s="265"/>
      <c r="W36" s="265"/>
    </row>
    <row r="37" spans="1:24" ht="18.75" customHeight="1">
      <c r="A37" s="395" t="s">
        <v>75</v>
      </c>
      <c r="B37" s="395"/>
      <c r="E37" s="210" t="s">
        <v>76</v>
      </c>
      <c r="F37" s="210" t="s">
        <v>77</v>
      </c>
      <c r="G37" s="210" t="s">
        <v>78</v>
      </c>
      <c r="H37" s="295">
        <v>5.0000000000000001E-3</v>
      </c>
      <c r="I37" s="210" t="s">
        <v>79</v>
      </c>
      <c r="J37" s="294"/>
      <c r="K37" s="294"/>
      <c r="L37" s="296"/>
      <c r="M37" s="258"/>
      <c r="N37" s="297"/>
      <c r="O37" s="297"/>
      <c r="P37" s="290"/>
      <c r="R37" s="223"/>
      <c r="S37" s="223"/>
      <c r="T37" s="223"/>
      <c r="U37" s="223"/>
      <c r="V37" s="265"/>
      <c r="W37" s="265"/>
      <c r="X37" s="265"/>
    </row>
    <row r="38" spans="1:24" ht="18.75" customHeight="1">
      <c r="A38" s="296" t="s">
        <v>80</v>
      </c>
      <c r="B38" s="258" t="s">
        <v>81</v>
      </c>
      <c r="C38" s="298">
        <v>2</v>
      </c>
      <c r="D38" s="298" t="str">
        <f>A38&amp;B38</f>
        <v>CDRØ 2.0</v>
      </c>
      <c r="E38" s="299">
        <v>0.1</v>
      </c>
      <c r="F38" s="299">
        <f t="shared" ref="F38:F54" si="4">C38-E38</f>
        <v>1.9</v>
      </c>
      <c r="G38" s="299">
        <f t="shared" ref="G38:G54" si="5">C38+E38</f>
        <v>2.1</v>
      </c>
      <c r="H38" s="297">
        <v>3940</v>
      </c>
      <c r="I38" s="297">
        <v>4925</v>
      </c>
      <c r="J38" s="293">
        <f>C38</f>
        <v>2</v>
      </c>
      <c r="K38" s="293"/>
      <c r="L38" s="296"/>
      <c r="M38" s="258"/>
      <c r="N38" s="297"/>
      <c r="O38" s="297"/>
      <c r="P38" s="290"/>
      <c r="R38" s="223"/>
      <c r="S38" s="223"/>
      <c r="T38" s="223"/>
      <c r="U38" s="223"/>
      <c r="V38" s="265"/>
      <c r="W38" s="265"/>
      <c r="X38" s="265"/>
    </row>
    <row r="39" spans="1:24" ht="18.75" customHeight="1">
      <c r="A39" s="296" t="s">
        <v>80</v>
      </c>
      <c r="B39" s="258" t="s">
        <v>82</v>
      </c>
      <c r="C39" s="298">
        <v>2.2999999999999998</v>
      </c>
      <c r="D39" s="298" t="str">
        <f t="shared" ref="D39:D54" si="6">A39&amp;B39</f>
        <v>CDRØ 2.3</v>
      </c>
      <c r="E39" s="299">
        <v>0.1</v>
      </c>
      <c r="F39" s="299">
        <f t="shared" si="4"/>
        <v>2.1999999999999997</v>
      </c>
      <c r="G39" s="299">
        <f t="shared" si="5"/>
        <v>2.4</v>
      </c>
      <c r="H39" s="297">
        <v>3940</v>
      </c>
      <c r="I39" s="297">
        <v>4925</v>
      </c>
      <c r="J39" s="293">
        <f t="shared" ref="J39:J54" si="7">C39</f>
        <v>2.2999999999999998</v>
      </c>
      <c r="K39" s="293"/>
      <c r="L39" s="296"/>
      <c r="M39" s="258"/>
      <c r="N39" s="297"/>
      <c r="O39" s="297"/>
      <c r="P39" s="290"/>
      <c r="R39" s="223"/>
      <c r="S39" s="223"/>
      <c r="T39" s="223"/>
      <c r="U39" s="223"/>
      <c r="V39" s="265"/>
      <c r="W39" s="265"/>
      <c r="X39" s="265"/>
    </row>
    <row r="40" spans="1:24" ht="18.75" customHeight="1">
      <c r="A40" s="296" t="s">
        <v>80</v>
      </c>
      <c r="B40" s="258" t="s">
        <v>83</v>
      </c>
      <c r="C40" s="298">
        <v>2.6</v>
      </c>
      <c r="D40" s="298" t="str">
        <f t="shared" si="6"/>
        <v>CDRØ 2.6</v>
      </c>
      <c r="E40" s="299">
        <v>0.1</v>
      </c>
      <c r="F40" s="299">
        <f t="shared" si="4"/>
        <v>2.5</v>
      </c>
      <c r="G40" s="299">
        <f t="shared" si="5"/>
        <v>2.7</v>
      </c>
      <c r="H40" s="297">
        <v>3940</v>
      </c>
      <c r="I40" s="297">
        <v>4925</v>
      </c>
      <c r="J40" s="293">
        <f t="shared" si="7"/>
        <v>2.6</v>
      </c>
      <c r="K40" s="293"/>
      <c r="L40" s="296"/>
      <c r="M40" s="258"/>
      <c r="N40" s="297"/>
      <c r="O40" s="297"/>
      <c r="P40" s="290"/>
      <c r="R40" s="223"/>
      <c r="S40" s="223"/>
      <c r="T40" s="223"/>
      <c r="U40" s="223"/>
      <c r="V40" s="265"/>
      <c r="W40" s="265"/>
      <c r="X40" s="265"/>
    </row>
    <row r="41" spans="1:24" ht="18.75" customHeight="1">
      <c r="A41" s="296" t="s">
        <v>80</v>
      </c>
      <c r="B41" s="258" t="s">
        <v>84</v>
      </c>
      <c r="C41" s="298">
        <v>3</v>
      </c>
      <c r="D41" s="298" t="str">
        <f t="shared" si="6"/>
        <v>CDRØ 3.0</v>
      </c>
      <c r="E41" s="299">
        <v>0.1</v>
      </c>
      <c r="F41" s="299">
        <f t="shared" si="4"/>
        <v>2.9</v>
      </c>
      <c r="G41" s="299">
        <f t="shared" si="5"/>
        <v>3.1</v>
      </c>
      <c r="H41" s="297">
        <v>3940</v>
      </c>
      <c r="I41" s="297">
        <v>4925</v>
      </c>
      <c r="J41" s="293">
        <f t="shared" si="7"/>
        <v>3</v>
      </c>
      <c r="K41" s="223"/>
      <c r="L41" s="296"/>
      <c r="M41" s="258"/>
      <c r="N41" s="297"/>
      <c r="O41" s="297"/>
      <c r="P41" s="170"/>
      <c r="U41" s="169"/>
    </row>
    <row r="42" spans="1:24" ht="18.75" customHeight="1">
      <c r="A42" s="296" t="s">
        <v>80</v>
      </c>
      <c r="B42" s="258" t="s">
        <v>85</v>
      </c>
      <c r="C42" s="298">
        <v>3.3</v>
      </c>
      <c r="D42" s="298" t="str">
        <f t="shared" si="6"/>
        <v>CDRØ 3.3</v>
      </c>
      <c r="E42" s="299">
        <v>0.1</v>
      </c>
      <c r="F42" s="299">
        <f t="shared" si="4"/>
        <v>3.1999999999999997</v>
      </c>
      <c r="G42" s="299">
        <f t="shared" si="5"/>
        <v>3.4</v>
      </c>
      <c r="H42" s="297">
        <v>4570</v>
      </c>
      <c r="I42" s="297">
        <v>5270</v>
      </c>
      <c r="J42" s="293">
        <f t="shared" si="7"/>
        <v>3.3</v>
      </c>
      <c r="K42" s="293"/>
      <c r="L42" s="296"/>
      <c r="M42" s="258"/>
      <c r="N42" s="297"/>
      <c r="O42" s="297"/>
      <c r="P42" s="170"/>
      <c r="U42" s="169"/>
    </row>
    <row r="43" spans="1:24" ht="18.75" customHeight="1">
      <c r="A43" s="296" t="s">
        <v>80</v>
      </c>
      <c r="B43" s="258" t="s">
        <v>86</v>
      </c>
      <c r="C43" s="298">
        <v>3.6</v>
      </c>
      <c r="D43" s="298" t="str">
        <f t="shared" si="6"/>
        <v>CDRØ 3.6</v>
      </c>
      <c r="E43" s="299">
        <v>0.1</v>
      </c>
      <c r="F43" s="299">
        <f t="shared" si="4"/>
        <v>3.5</v>
      </c>
      <c r="G43" s="299">
        <f t="shared" si="5"/>
        <v>3.7</v>
      </c>
      <c r="H43" s="297">
        <v>4570</v>
      </c>
      <c r="I43" s="297">
        <v>5270</v>
      </c>
      <c r="J43" s="293">
        <f t="shared" si="7"/>
        <v>3.6</v>
      </c>
      <c r="K43" s="293"/>
      <c r="L43" s="296"/>
      <c r="M43" s="258"/>
      <c r="N43" s="297"/>
      <c r="O43" s="297"/>
      <c r="P43" s="170"/>
      <c r="U43" s="169"/>
    </row>
    <row r="44" spans="1:24" ht="18.75" customHeight="1">
      <c r="A44" s="296" t="s">
        <v>80</v>
      </c>
      <c r="B44" s="258" t="s">
        <v>87</v>
      </c>
      <c r="C44" s="298">
        <v>4</v>
      </c>
      <c r="D44" s="298" t="str">
        <f t="shared" si="6"/>
        <v>CDRØ 4.0</v>
      </c>
      <c r="E44" s="299">
        <v>0.1</v>
      </c>
      <c r="F44" s="299">
        <f t="shared" si="4"/>
        <v>3.9</v>
      </c>
      <c r="G44" s="299">
        <f t="shared" si="5"/>
        <v>4.0999999999999996</v>
      </c>
      <c r="H44" s="297">
        <v>4570</v>
      </c>
      <c r="I44" s="297">
        <v>5270</v>
      </c>
      <c r="J44" s="293">
        <f t="shared" si="7"/>
        <v>4</v>
      </c>
      <c r="K44" s="223"/>
      <c r="L44" s="296"/>
      <c r="M44" s="258"/>
      <c r="N44" s="297"/>
      <c r="O44" s="297"/>
      <c r="P44" s="170"/>
      <c r="U44" s="169"/>
    </row>
    <row r="45" spans="1:24" ht="18.75" customHeight="1">
      <c r="A45" s="296" t="s">
        <v>80</v>
      </c>
      <c r="B45" s="258" t="s">
        <v>88</v>
      </c>
      <c r="C45" s="298">
        <v>4.3</v>
      </c>
      <c r="D45" s="298" t="str">
        <f t="shared" si="6"/>
        <v>CDRØ 4.3</v>
      </c>
      <c r="E45" s="299">
        <v>0.1</v>
      </c>
      <c r="F45" s="299">
        <f t="shared" si="4"/>
        <v>4.2</v>
      </c>
      <c r="G45" s="299">
        <f t="shared" si="5"/>
        <v>4.3999999999999995</v>
      </c>
      <c r="H45" s="297">
        <v>4570</v>
      </c>
      <c r="I45" s="297">
        <v>5270</v>
      </c>
      <c r="J45" s="293">
        <f t="shared" si="7"/>
        <v>4.3</v>
      </c>
      <c r="K45" s="223"/>
      <c r="L45" s="296"/>
      <c r="M45" s="258"/>
      <c r="N45" s="297"/>
      <c r="O45" s="297"/>
      <c r="P45" s="170"/>
      <c r="U45" s="169"/>
    </row>
    <row r="46" spans="1:24" ht="18.75" customHeight="1">
      <c r="A46" s="296" t="s">
        <v>80</v>
      </c>
      <c r="B46" s="258" t="s">
        <v>89</v>
      </c>
      <c r="C46" s="298">
        <v>4.5999999999999996</v>
      </c>
      <c r="D46" s="298" t="str">
        <f t="shared" si="6"/>
        <v>CDRØ 4.6</v>
      </c>
      <c r="E46" s="299">
        <v>0.1</v>
      </c>
      <c r="F46" s="299">
        <f t="shared" si="4"/>
        <v>4.5</v>
      </c>
      <c r="G46" s="299">
        <f t="shared" si="5"/>
        <v>4.6999999999999993</v>
      </c>
      <c r="H46" s="297">
        <v>4570</v>
      </c>
      <c r="I46" s="297">
        <v>5270</v>
      </c>
      <c r="J46" s="293">
        <f t="shared" si="7"/>
        <v>4.5999999999999996</v>
      </c>
      <c r="K46" s="223"/>
      <c r="L46" s="296"/>
      <c r="M46" s="258"/>
      <c r="N46" s="297"/>
      <c r="O46" s="297"/>
      <c r="P46" s="170"/>
      <c r="U46" s="169"/>
    </row>
    <row r="47" spans="1:24" ht="18.75" customHeight="1">
      <c r="A47" s="296" t="s">
        <v>80</v>
      </c>
      <c r="B47" s="258" t="s">
        <v>90</v>
      </c>
      <c r="C47" s="298">
        <v>5</v>
      </c>
      <c r="D47" s="298" t="str">
        <f t="shared" si="6"/>
        <v>CDRØ 5.0</v>
      </c>
      <c r="E47" s="299">
        <v>0.1</v>
      </c>
      <c r="F47" s="299">
        <f t="shared" si="4"/>
        <v>4.9000000000000004</v>
      </c>
      <c r="G47" s="299">
        <f t="shared" si="5"/>
        <v>5.0999999999999996</v>
      </c>
      <c r="H47" s="297">
        <v>4570</v>
      </c>
      <c r="I47" s="297">
        <v>5270</v>
      </c>
      <c r="J47" s="293">
        <f t="shared" si="7"/>
        <v>5</v>
      </c>
      <c r="K47" s="223"/>
      <c r="L47" s="296"/>
      <c r="M47" s="258"/>
      <c r="N47" s="297"/>
      <c r="O47" s="297"/>
      <c r="P47" s="170"/>
      <c r="U47" s="169"/>
    </row>
    <row r="48" spans="1:24" ht="18.75" customHeight="1">
      <c r="A48" s="296" t="s">
        <v>80</v>
      </c>
      <c r="B48" s="258" t="s">
        <v>91</v>
      </c>
      <c r="C48" s="298">
        <v>5.3</v>
      </c>
      <c r="D48" s="298" t="str">
        <f t="shared" si="6"/>
        <v>CDRØ 5.3</v>
      </c>
      <c r="E48" s="299">
        <v>0.1</v>
      </c>
      <c r="F48" s="299">
        <f t="shared" si="4"/>
        <v>5.2</v>
      </c>
      <c r="G48" s="299">
        <f t="shared" si="5"/>
        <v>5.3999999999999995</v>
      </c>
      <c r="H48" s="297">
        <v>4570</v>
      </c>
      <c r="I48" s="297">
        <v>5270</v>
      </c>
      <c r="J48" s="293">
        <f t="shared" si="7"/>
        <v>5.3</v>
      </c>
      <c r="K48" s="223"/>
      <c r="L48" s="296"/>
      <c r="M48" s="258"/>
      <c r="N48" s="297"/>
      <c r="O48" s="297"/>
      <c r="P48" s="170"/>
      <c r="U48" s="169"/>
    </row>
    <row r="49" spans="1:21" ht="18.75" customHeight="1">
      <c r="A49" s="296" t="s">
        <v>80</v>
      </c>
      <c r="B49" s="258" t="s">
        <v>92</v>
      </c>
      <c r="C49" s="298">
        <v>5.6</v>
      </c>
      <c r="D49" s="298" t="str">
        <f t="shared" si="6"/>
        <v>CDRØ 5.6</v>
      </c>
      <c r="E49" s="299">
        <v>0.1</v>
      </c>
      <c r="F49" s="299">
        <f t="shared" si="4"/>
        <v>5.5</v>
      </c>
      <c r="G49" s="299">
        <f t="shared" si="5"/>
        <v>5.6999999999999993</v>
      </c>
      <c r="H49" s="297">
        <v>4570</v>
      </c>
      <c r="I49" s="297">
        <v>5270</v>
      </c>
      <c r="J49" s="293">
        <f t="shared" si="7"/>
        <v>5.6</v>
      </c>
      <c r="K49" s="223"/>
      <c r="L49" s="296"/>
      <c r="M49" s="258"/>
      <c r="N49" s="297"/>
      <c r="O49" s="297"/>
      <c r="P49" s="170"/>
      <c r="U49" s="169"/>
    </row>
    <row r="50" spans="1:21" ht="18.75" customHeight="1">
      <c r="A50" s="296" t="s">
        <v>80</v>
      </c>
      <c r="B50" s="258" t="s">
        <v>93</v>
      </c>
      <c r="C50" s="298">
        <v>6</v>
      </c>
      <c r="D50" s="298" t="str">
        <f t="shared" si="6"/>
        <v>CDRØ 6.0</v>
      </c>
      <c r="E50" s="299">
        <v>0.1</v>
      </c>
      <c r="F50" s="299">
        <f t="shared" si="4"/>
        <v>5.9</v>
      </c>
      <c r="G50" s="299">
        <f t="shared" si="5"/>
        <v>6.1</v>
      </c>
      <c r="H50" s="297">
        <v>4570</v>
      </c>
      <c r="I50" s="297">
        <v>5270</v>
      </c>
      <c r="J50" s="293">
        <f t="shared" si="7"/>
        <v>6</v>
      </c>
      <c r="K50" s="223"/>
      <c r="L50" s="296"/>
      <c r="M50" s="258"/>
      <c r="N50" s="297"/>
      <c r="O50" s="297"/>
      <c r="P50" s="170"/>
      <c r="U50" s="169"/>
    </row>
    <row r="51" spans="1:21" ht="18.75" customHeight="1">
      <c r="A51" s="296" t="s">
        <v>80</v>
      </c>
      <c r="B51" s="258" t="s">
        <v>94</v>
      </c>
      <c r="C51" s="298">
        <v>6.5</v>
      </c>
      <c r="D51" s="298" t="str">
        <f t="shared" si="6"/>
        <v>CDRØ 6.5</v>
      </c>
      <c r="E51" s="299">
        <v>0.1</v>
      </c>
      <c r="F51" s="299">
        <f t="shared" si="4"/>
        <v>6.4</v>
      </c>
      <c r="G51" s="299">
        <f t="shared" si="5"/>
        <v>6.6</v>
      </c>
      <c r="H51" s="297">
        <v>4570</v>
      </c>
      <c r="I51" s="297">
        <v>5270</v>
      </c>
      <c r="J51" s="293">
        <f t="shared" si="7"/>
        <v>6.5</v>
      </c>
      <c r="K51" s="223"/>
      <c r="L51" s="296"/>
      <c r="M51" s="258"/>
      <c r="N51" s="297"/>
      <c r="O51" s="297"/>
      <c r="P51" s="170"/>
      <c r="U51" s="169"/>
    </row>
    <row r="52" spans="1:21" ht="18.75" customHeight="1">
      <c r="A52" s="296" t="s">
        <v>80</v>
      </c>
      <c r="B52" s="258" t="s">
        <v>95</v>
      </c>
      <c r="C52" s="298">
        <v>7</v>
      </c>
      <c r="D52" s="298" t="str">
        <f t="shared" si="6"/>
        <v>CDRØ 7.0</v>
      </c>
      <c r="E52" s="299">
        <v>0.1</v>
      </c>
      <c r="F52" s="299">
        <f t="shared" si="4"/>
        <v>6.9</v>
      </c>
      <c r="G52" s="299">
        <f t="shared" si="5"/>
        <v>7.1</v>
      </c>
      <c r="H52" s="297">
        <v>4570</v>
      </c>
      <c r="I52" s="297">
        <v>5270</v>
      </c>
      <c r="J52" s="293">
        <f t="shared" si="7"/>
        <v>7</v>
      </c>
      <c r="K52" s="223"/>
      <c r="L52" s="296"/>
      <c r="M52" s="258"/>
      <c r="N52" s="297"/>
      <c r="O52" s="297"/>
      <c r="P52" s="170"/>
      <c r="U52" s="169"/>
    </row>
    <row r="53" spans="1:21" ht="18.75" customHeight="1">
      <c r="A53" s="296" t="s">
        <v>80</v>
      </c>
      <c r="B53" s="258" t="s">
        <v>96</v>
      </c>
      <c r="C53" s="298">
        <v>7.5</v>
      </c>
      <c r="D53" s="298" t="str">
        <f t="shared" si="6"/>
        <v>CDRØ 7.5</v>
      </c>
      <c r="E53" s="299">
        <v>0.1</v>
      </c>
      <c r="F53" s="299">
        <f t="shared" si="4"/>
        <v>7.4</v>
      </c>
      <c r="G53" s="299">
        <f t="shared" si="5"/>
        <v>7.6</v>
      </c>
      <c r="H53" s="297">
        <v>4570</v>
      </c>
      <c r="I53" s="297">
        <v>5270</v>
      </c>
      <c r="J53" s="293">
        <f t="shared" si="7"/>
        <v>7.5</v>
      </c>
      <c r="K53" s="223"/>
      <c r="L53" s="296"/>
      <c r="M53" s="258"/>
      <c r="N53" s="297"/>
      <c r="O53" s="297"/>
      <c r="P53" s="170"/>
      <c r="U53" s="169"/>
    </row>
    <row r="54" spans="1:21" ht="18.75" customHeight="1">
      <c r="A54" s="296" t="s">
        <v>80</v>
      </c>
      <c r="B54" s="258" t="s">
        <v>97</v>
      </c>
      <c r="C54" s="298">
        <v>8</v>
      </c>
      <c r="D54" s="298" t="str">
        <f t="shared" si="6"/>
        <v>CDRØ 8.0</v>
      </c>
      <c r="E54" s="299">
        <v>0.1</v>
      </c>
      <c r="F54" s="299">
        <f t="shared" si="4"/>
        <v>7.9</v>
      </c>
      <c r="G54" s="299">
        <f t="shared" si="5"/>
        <v>8.1</v>
      </c>
      <c r="H54" s="297">
        <v>4570</v>
      </c>
      <c r="I54" s="297">
        <v>5270</v>
      </c>
      <c r="J54" s="293">
        <f t="shared" si="7"/>
        <v>8</v>
      </c>
      <c r="K54" s="223"/>
      <c r="P54" s="170"/>
      <c r="U54" s="169"/>
    </row>
    <row r="55" spans="1:21">
      <c r="A55" s="296"/>
      <c r="B55" s="258"/>
      <c r="C55" s="300"/>
    </row>
    <row r="56" spans="1:21">
      <c r="A56" s="296"/>
      <c r="B56" s="258"/>
      <c r="C56" s="300"/>
    </row>
  </sheetData>
  <mergeCells count="51">
    <mergeCell ref="Q12:U12"/>
    <mergeCell ref="G13:H13"/>
    <mergeCell ref="I13:J13"/>
    <mergeCell ref="K13:K16"/>
    <mergeCell ref="I14:J14"/>
    <mergeCell ref="I15:J15"/>
    <mergeCell ref="G14:H14"/>
    <mergeCell ref="G15:H15"/>
    <mergeCell ref="L17:O20"/>
    <mergeCell ref="K17:K20"/>
    <mergeCell ref="C8:F8"/>
    <mergeCell ref="M4:N5"/>
    <mergeCell ref="K7:L8"/>
    <mergeCell ref="M7:O8"/>
    <mergeCell ref="M10:N11"/>
    <mergeCell ref="L13:O16"/>
    <mergeCell ref="H1:J1"/>
    <mergeCell ref="K1:O1"/>
    <mergeCell ref="H2:J2"/>
    <mergeCell ref="K2:M2"/>
    <mergeCell ref="K10:L11"/>
    <mergeCell ref="K4:L5"/>
    <mergeCell ref="G6:J9"/>
    <mergeCell ref="A37:B37"/>
    <mergeCell ref="G17:H17"/>
    <mergeCell ref="G18:H18"/>
    <mergeCell ref="G20:H20"/>
    <mergeCell ref="G21:H21"/>
    <mergeCell ref="G22:H22"/>
    <mergeCell ref="B18:D18"/>
    <mergeCell ref="B19:D19"/>
    <mergeCell ref="E18:F18"/>
    <mergeCell ref="B17:D17"/>
    <mergeCell ref="E17:F17"/>
    <mergeCell ref="B20:D20"/>
    <mergeCell ref="E20:F20"/>
    <mergeCell ref="E19:F19"/>
    <mergeCell ref="A13:A16"/>
    <mergeCell ref="E15:F15"/>
    <mergeCell ref="C12:E12"/>
    <mergeCell ref="B13:C13"/>
    <mergeCell ref="B14:D14"/>
    <mergeCell ref="E13:F13"/>
    <mergeCell ref="E14:F14"/>
    <mergeCell ref="B15:D15"/>
    <mergeCell ref="I22:J22"/>
    <mergeCell ref="G19:H19"/>
    <mergeCell ref="G23:H23"/>
    <mergeCell ref="I23:J23"/>
    <mergeCell ref="I21:J21"/>
    <mergeCell ref="I17:J20"/>
  </mergeCells>
  <conditionalFormatting sqref="C13 F16 C16 I13:I17 J13:J16 H13:H14 M13:O16 K13:L17 F13:F14 G1:O2 F21:F33 H16:H33 G13:G33 A17:A33 I21:O32 B13:B16 E13:E33 B21:D33 J33:O33 G17:H20">
    <cfRule type="expression" dxfId="21" priority="111">
      <formula>$P$2=0</formula>
    </cfRule>
  </conditionalFormatting>
  <conditionalFormatting sqref="K13:K16">
    <cfRule type="expression" dxfId="20" priority="110">
      <formula>$Q$2=0</formula>
    </cfRule>
  </conditionalFormatting>
  <conditionalFormatting sqref="D21:D26">
    <cfRule type="cellIs" dxfId="19" priority="109" operator="notBetween">
      <formula>U21</formula>
      <formula>V21</formula>
    </cfRule>
  </conditionalFormatting>
  <conditionalFormatting sqref="A1:A2 D10:E11 D1:F7 F9:F12 B1 B2:C2 B11:C11 B10 B12 B4:C9 A4:A12">
    <cfRule type="expression" dxfId="18" priority="13">
      <formula>$P$2=0</formula>
    </cfRule>
  </conditionalFormatting>
  <conditionalFormatting sqref="C8:C9 D9:E9">
    <cfRule type="expression" dxfId="17" priority="12">
      <formula>$P$2=0</formula>
    </cfRule>
  </conditionalFormatting>
  <conditionalFormatting sqref="K3:O3">
    <cfRule type="expression" dxfId="16" priority="9">
      <formula>$P$2=0</formula>
    </cfRule>
  </conditionalFormatting>
  <conditionalFormatting sqref="C10">
    <cfRule type="expression" dxfId="15" priority="6">
      <formula>$P$2=0</formula>
    </cfRule>
  </conditionalFormatting>
  <conditionalFormatting sqref="I33">
    <cfRule type="expression" dxfId="14" priority="5">
      <formula>$P$2=0</formula>
    </cfRule>
  </conditionalFormatting>
  <conditionalFormatting sqref="C12:E12">
    <cfRule type="expression" dxfId="13" priority="4">
      <formula>$P$2=0</formula>
    </cfRule>
  </conditionalFormatting>
  <conditionalFormatting sqref="C1">
    <cfRule type="expression" dxfId="12" priority="3">
      <formula>$P$2=0</formula>
    </cfRule>
  </conditionalFormatting>
  <conditionalFormatting sqref="A3:C3">
    <cfRule type="expression" dxfId="11" priority="2">
      <formula>$P$2=0</formula>
    </cfRule>
  </conditionalFormatting>
  <conditionalFormatting sqref="E17:E20">
    <cfRule type="cellIs" dxfId="10" priority="125" operator="notBetween">
      <formula>#REF!</formula>
      <formula>#REF!</formula>
    </cfRule>
  </conditionalFormatting>
  <conditionalFormatting sqref="U17:U20">
    <cfRule type="expression" dxfId="9" priority="1">
      <formula>$P$2=0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6" orientation="landscape" copies="2" r:id="rId1"/>
  <headerFooter alignWithMargins="0"/>
  <ignoredErrors>
    <ignoredError sqref="Q18:Q19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Y56"/>
  <sheetViews>
    <sheetView topLeftCell="A7" zoomScaleNormal="100" workbookViewId="0">
      <selection activeCell="K35" sqref="K35"/>
    </sheetView>
  </sheetViews>
  <sheetFormatPr defaultRowHeight="18.75"/>
  <cols>
    <col min="1" max="1" width="8.7109375" style="170" customWidth="1"/>
    <col min="2" max="3" width="7.28515625" style="170" customWidth="1"/>
    <col min="4" max="6" width="15.28515625" style="170" customWidth="1"/>
    <col min="7" max="8" width="12.7109375" style="170" customWidth="1"/>
    <col min="9" max="9" width="11.7109375" style="170" customWidth="1"/>
    <col min="10" max="10" width="12.28515625" style="170" customWidth="1"/>
    <col min="11" max="11" width="11.85546875" style="170" customWidth="1"/>
    <col min="12" max="12" width="10.28515625" style="170" customWidth="1"/>
    <col min="13" max="13" width="9.140625" style="170" customWidth="1"/>
    <col min="14" max="14" width="5.7109375" style="170" customWidth="1"/>
    <col min="15" max="15" width="7.140625" style="170" customWidth="1"/>
    <col min="16" max="16" width="5.7109375" style="169" customWidth="1"/>
    <col min="17" max="17" width="5.42578125" style="169" bestFit="1" customWidth="1"/>
    <col min="18" max="18" width="5" style="169" bestFit="1" customWidth="1"/>
    <col min="19" max="19" width="4.42578125" style="169" bestFit="1" customWidth="1"/>
    <col min="20" max="20" width="6.42578125" style="169" bestFit="1" customWidth="1"/>
    <col min="21" max="21" width="6.28515625" style="170" bestFit="1" customWidth="1"/>
    <col min="22" max="22" width="6.7109375" style="170" bestFit="1" customWidth="1"/>
    <col min="23" max="23" width="6.28515625" style="170" bestFit="1" customWidth="1"/>
    <col min="24" max="24" width="5" style="170" bestFit="1" customWidth="1"/>
    <col min="25" max="16384" width="9.140625" style="170"/>
  </cols>
  <sheetData>
    <row r="1" spans="1:21" ht="27" customHeight="1" thickTop="1">
      <c r="A1" s="164" t="s">
        <v>0</v>
      </c>
      <c r="B1" s="165"/>
      <c r="C1" s="165" t="s">
        <v>46</v>
      </c>
      <c r="D1" s="166"/>
      <c r="E1" s="166"/>
      <c r="F1" s="167"/>
      <c r="G1" s="168"/>
      <c r="H1" s="407" t="s">
        <v>1</v>
      </c>
      <c r="I1" s="408"/>
      <c r="J1" s="409"/>
      <c r="K1" s="435" t="s">
        <v>2</v>
      </c>
      <c r="L1" s="436"/>
      <c r="M1" s="436"/>
      <c r="N1" s="436"/>
      <c r="O1" s="437"/>
      <c r="P1" s="169">
        <f>PI()</f>
        <v>3.1415926535897931</v>
      </c>
    </row>
    <row r="2" spans="1:21" ht="27" customHeight="1">
      <c r="A2" s="171"/>
      <c r="B2" s="172"/>
      <c r="C2" s="173" t="s">
        <v>47</v>
      </c>
      <c r="D2" s="174"/>
      <c r="E2" s="174"/>
      <c r="F2" s="175"/>
      <c r="G2" s="176"/>
      <c r="H2" s="438" t="s">
        <v>4</v>
      </c>
      <c r="I2" s="439"/>
      <c r="J2" s="440"/>
      <c r="K2" s="441" t="s">
        <v>102</v>
      </c>
      <c r="L2" s="442"/>
      <c r="M2" s="443"/>
      <c r="N2" s="177" t="s">
        <v>6</v>
      </c>
      <c r="O2" s="178" t="s">
        <v>41</v>
      </c>
    </row>
    <row r="3" spans="1:21" ht="21.95" customHeight="1">
      <c r="A3" s="179" t="s">
        <v>3</v>
      </c>
      <c r="B3" s="180"/>
      <c r="C3" s="173" t="s">
        <v>49</v>
      </c>
      <c r="D3" s="174"/>
      <c r="E3" s="174"/>
      <c r="F3" s="174"/>
      <c r="G3" s="181"/>
      <c r="H3" s="182"/>
      <c r="I3" s="182"/>
      <c r="J3" s="183"/>
      <c r="K3" s="184"/>
      <c r="L3" s="185"/>
      <c r="M3" s="186"/>
      <c r="N3" s="186"/>
      <c r="O3" s="187"/>
    </row>
    <row r="4" spans="1:21" ht="21.95" customHeight="1">
      <c r="A4" s="188" t="s">
        <v>50</v>
      </c>
      <c r="B4" s="180"/>
      <c r="C4" s="173"/>
      <c r="D4" s="174"/>
      <c r="E4" s="174"/>
      <c r="F4" s="174"/>
      <c r="G4" s="189"/>
      <c r="H4" s="190"/>
      <c r="I4" s="190"/>
      <c r="J4" s="191"/>
      <c r="K4" s="433" t="s">
        <v>10</v>
      </c>
      <c r="L4" s="434"/>
      <c r="M4" s="394" t="s">
        <v>51</v>
      </c>
      <c r="N4" s="394"/>
      <c r="O4" s="192"/>
    </row>
    <row r="5" spans="1:21" ht="21.95" customHeight="1">
      <c r="A5" s="188" t="s">
        <v>52</v>
      </c>
      <c r="B5" s="180"/>
      <c r="C5" s="173"/>
      <c r="D5" s="174"/>
      <c r="E5" s="174"/>
      <c r="F5" s="174"/>
      <c r="G5" s="189"/>
      <c r="H5" s="190"/>
      <c r="I5" s="190"/>
      <c r="J5" s="191"/>
      <c r="K5" s="433"/>
      <c r="L5" s="434"/>
      <c r="M5" s="394"/>
      <c r="N5" s="394"/>
      <c r="O5" s="192"/>
    </row>
    <row r="6" spans="1:21" ht="21.95" customHeight="1">
      <c r="A6" s="188" t="s">
        <v>53</v>
      </c>
      <c r="B6" s="180"/>
      <c r="C6" s="173"/>
      <c r="D6" s="174"/>
      <c r="E6" s="174"/>
      <c r="F6" s="174"/>
      <c r="G6" s="445" t="s">
        <v>42</v>
      </c>
      <c r="H6" s="446"/>
      <c r="I6" s="446"/>
      <c r="J6" s="447"/>
      <c r="K6" s="193"/>
      <c r="L6" s="194"/>
      <c r="M6" s="173"/>
      <c r="N6" s="173"/>
      <c r="O6" s="192"/>
    </row>
    <row r="7" spans="1:21" ht="21.95" customHeight="1">
      <c r="A7" s="179" t="s">
        <v>8</v>
      </c>
      <c r="B7" s="172"/>
      <c r="C7" s="173" t="s">
        <v>47</v>
      </c>
      <c r="D7" s="172"/>
      <c r="E7" s="172"/>
      <c r="F7" s="174"/>
      <c r="G7" s="445"/>
      <c r="H7" s="446"/>
      <c r="I7" s="446"/>
      <c r="J7" s="447"/>
      <c r="K7" s="433" t="s">
        <v>13</v>
      </c>
      <c r="L7" s="434"/>
      <c r="M7" s="394" t="s">
        <v>54</v>
      </c>
      <c r="N7" s="394"/>
      <c r="O7" s="444"/>
    </row>
    <row r="8" spans="1:21" ht="21.95" customHeight="1">
      <c r="A8" s="179" t="s">
        <v>11</v>
      </c>
      <c r="B8" s="195"/>
      <c r="C8" s="429" t="s">
        <v>55</v>
      </c>
      <c r="D8" s="429"/>
      <c r="E8" s="429"/>
      <c r="F8" s="430"/>
      <c r="G8" s="445"/>
      <c r="H8" s="446"/>
      <c r="I8" s="446"/>
      <c r="J8" s="447"/>
      <c r="K8" s="433"/>
      <c r="L8" s="434"/>
      <c r="M8" s="394"/>
      <c r="N8" s="394"/>
      <c r="O8" s="444"/>
    </row>
    <row r="9" spans="1:21" ht="21.95" customHeight="1">
      <c r="A9" s="179"/>
      <c r="B9" s="195"/>
      <c r="C9" s="196" t="s">
        <v>56</v>
      </c>
      <c r="D9" s="197"/>
      <c r="E9" s="197"/>
      <c r="F9" s="174"/>
      <c r="G9" s="445"/>
      <c r="H9" s="446"/>
      <c r="I9" s="446"/>
      <c r="J9" s="447"/>
      <c r="K9" s="193"/>
      <c r="L9" s="194"/>
      <c r="M9" s="173"/>
      <c r="N9" s="173"/>
      <c r="O9" s="192"/>
    </row>
    <row r="10" spans="1:21" ht="21.95" customHeight="1">
      <c r="A10" s="179" t="s">
        <v>12</v>
      </c>
      <c r="B10" s="195"/>
      <c r="C10" s="196" t="s">
        <v>57</v>
      </c>
      <c r="D10" s="172"/>
      <c r="E10" s="172"/>
      <c r="F10" s="198"/>
      <c r="G10" s="189"/>
      <c r="H10" s="190"/>
      <c r="I10" s="190"/>
      <c r="J10" s="191"/>
      <c r="K10" s="433" t="s">
        <v>15</v>
      </c>
      <c r="L10" s="434"/>
      <c r="M10" s="394" t="s">
        <v>58</v>
      </c>
      <c r="N10" s="394"/>
      <c r="O10" s="444"/>
    </row>
    <row r="11" spans="1:21" ht="21.95" customHeight="1">
      <c r="A11" s="179" t="s">
        <v>14</v>
      </c>
      <c r="B11" s="195"/>
      <c r="C11" s="173" t="s">
        <v>59</v>
      </c>
      <c r="D11" s="199"/>
      <c r="E11" s="172"/>
      <c r="G11" s="189"/>
      <c r="H11" s="190"/>
      <c r="I11" s="190"/>
      <c r="J11" s="191"/>
      <c r="K11" s="433"/>
      <c r="L11" s="434"/>
      <c r="M11" s="394"/>
      <c r="N11" s="394"/>
      <c r="O11" s="444"/>
    </row>
    <row r="12" spans="1:21" ht="21.95" customHeight="1" thickBot="1">
      <c r="A12" s="200" t="s">
        <v>16</v>
      </c>
      <c r="B12" s="201"/>
      <c r="C12" s="431">
        <v>44173</v>
      </c>
      <c r="D12" s="432"/>
      <c r="E12" s="432"/>
      <c r="F12" s="202"/>
      <c r="G12" s="203"/>
      <c r="H12" s="204"/>
      <c r="I12" s="204"/>
      <c r="J12" s="205"/>
      <c r="K12" s="206"/>
      <c r="L12" s="207"/>
      <c r="M12" s="208"/>
      <c r="N12" s="208"/>
      <c r="O12" s="209"/>
      <c r="Q12" s="410">
        <f ca="1">DAY(0)+TODAY()</f>
        <v>45428</v>
      </c>
      <c r="R12" s="411"/>
      <c r="S12" s="411"/>
      <c r="T12" s="411"/>
      <c r="U12" s="411"/>
    </row>
    <row r="13" spans="1:21" ht="20.100000000000001" customHeight="1" thickTop="1">
      <c r="A13" s="412" t="s">
        <v>17</v>
      </c>
      <c r="B13" s="415" t="s">
        <v>18</v>
      </c>
      <c r="C13" s="416"/>
      <c r="D13" s="421" t="s">
        <v>19</v>
      </c>
      <c r="E13" s="421" t="s">
        <v>60</v>
      </c>
      <c r="F13" s="421" t="s">
        <v>21</v>
      </c>
      <c r="G13" s="415" t="s">
        <v>43</v>
      </c>
      <c r="H13" s="475"/>
      <c r="I13" s="475"/>
      <c r="J13" s="426"/>
      <c r="K13" s="421" t="s">
        <v>26</v>
      </c>
      <c r="L13" s="396" t="s">
        <v>27</v>
      </c>
      <c r="M13" s="396"/>
      <c r="N13" s="396"/>
      <c r="O13" s="397"/>
    </row>
    <row r="14" spans="1:21" ht="20.100000000000001" customHeight="1">
      <c r="A14" s="413"/>
      <c r="B14" s="417"/>
      <c r="C14" s="418"/>
      <c r="D14" s="422"/>
      <c r="E14" s="422"/>
      <c r="F14" s="422"/>
      <c r="G14" s="474"/>
      <c r="H14" s="476"/>
      <c r="I14" s="476"/>
      <c r="J14" s="428"/>
      <c r="K14" s="424"/>
      <c r="L14" s="398"/>
      <c r="M14" s="398"/>
      <c r="N14" s="398"/>
      <c r="O14" s="399"/>
      <c r="Q14" s="170"/>
      <c r="R14" s="170"/>
      <c r="S14" s="170"/>
      <c r="T14" s="170"/>
    </row>
    <row r="15" spans="1:21" ht="20.100000000000001" customHeight="1">
      <c r="A15" s="413"/>
      <c r="B15" s="417"/>
      <c r="C15" s="418"/>
      <c r="D15" s="422"/>
      <c r="E15" s="422"/>
      <c r="F15" s="422"/>
      <c r="G15" s="458" t="s">
        <v>44</v>
      </c>
      <c r="H15" s="427"/>
      <c r="I15" s="458" t="s">
        <v>45</v>
      </c>
      <c r="J15" s="427"/>
      <c r="K15" s="424"/>
      <c r="L15" s="398"/>
      <c r="M15" s="398"/>
      <c r="N15" s="398"/>
      <c r="O15" s="399"/>
      <c r="Q15" s="170"/>
      <c r="R15" s="170"/>
      <c r="S15" s="170"/>
      <c r="T15" s="170"/>
    </row>
    <row r="16" spans="1:21" ht="20.100000000000001" customHeight="1">
      <c r="A16" s="414"/>
      <c r="B16" s="419"/>
      <c r="C16" s="420"/>
      <c r="D16" s="423"/>
      <c r="E16" s="423"/>
      <c r="F16" s="423"/>
      <c r="G16" s="474"/>
      <c r="H16" s="428"/>
      <c r="I16" s="474"/>
      <c r="J16" s="428"/>
      <c r="K16" s="425"/>
      <c r="L16" s="400"/>
      <c r="M16" s="400"/>
      <c r="N16" s="400"/>
      <c r="O16" s="401"/>
      <c r="Q16" s="170"/>
      <c r="R16" s="170"/>
      <c r="S16" s="170"/>
      <c r="T16" s="170"/>
    </row>
    <row r="17" spans="1:25" ht="12.95" customHeight="1">
      <c r="A17" s="211" t="s">
        <v>34</v>
      </c>
      <c r="B17" s="212"/>
      <c r="C17" s="213"/>
      <c r="D17" s="214"/>
      <c r="E17" s="214"/>
      <c r="F17" s="214"/>
      <c r="G17" s="479" t="s">
        <v>103</v>
      </c>
      <c r="H17" s="480"/>
      <c r="I17" s="212"/>
      <c r="J17" s="213"/>
      <c r="K17" s="473" t="s">
        <v>70</v>
      </c>
      <c r="L17" s="468" t="s">
        <v>104</v>
      </c>
      <c r="M17" s="469"/>
      <c r="N17" s="469"/>
      <c r="O17" s="470"/>
      <c r="Q17" s="170"/>
      <c r="R17" s="170"/>
      <c r="S17" s="170"/>
      <c r="T17" s="170"/>
    </row>
    <row r="18" spans="1:25" ht="12.95" customHeight="1">
      <c r="A18" s="218">
        <v>1</v>
      </c>
      <c r="B18" s="403" t="s">
        <v>69</v>
      </c>
      <c r="C18" s="404"/>
      <c r="D18" s="219">
        <f>ตัวอย่างแรงดึง!D18</f>
        <v>3.9815827364198424</v>
      </c>
      <c r="E18" s="220">
        <f>ตัวอย่างแรงดึง!E18</f>
        <v>0.12450917938033403</v>
      </c>
      <c r="F18" s="220">
        <f>ตัวอย่างแรงดึง!F18</f>
        <v>9.7826086956521743E-2</v>
      </c>
      <c r="G18" s="477"/>
      <c r="H18" s="478"/>
      <c r="I18" s="403"/>
      <c r="J18" s="404"/>
      <c r="K18" s="406"/>
      <c r="L18" s="402"/>
      <c r="M18" s="471"/>
      <c r="N18" s="471"/>
      <c r="O18" s="472"/>
      <c r="P18" s="221"/>
      <c r="Q18" s="170"/>
      <c r="R18" s="170"/>
      <c r="S18" s="170"/>
      <c r="T18" s="170"/>
    </row>
    <row r="19" spans="1:25" ht="12.95" customHeight="1">
      <c r="A19" s="225"/>
      <c r="B19" s="403"/>
      <c r="C19" s="404"/>
      <c r="D19" s="219"/>
      <c r="E19" s="220"/>
      <c r="F19" s="226"/>
      <c r="G19" s="477"/>
      <c r="H19" s="478"/>
      <c r="I19" s="403"/>
      <c r="J19" s="404"/>
      <c r="K19" s="406"/>
      <c r="L19" s="402"/>
      <c r="M19" s="471"/>
      <c r="N19" s="471"/>
      <c r="O19" s="472"/>
      <c r="P19" s="221"/>
      <c r="Q19" s="170"/>
      <c r="R19" s="170"/>
      <c r="S19" s="170"/>
      <c r="T19" s="170"/>
    </row>
    <row r="20" spans="1:25" ht="12.75" customHeight="1">
      <c r="A20" s="225"/>
      <c r="B20" s="227"/>
      <c r="C20" s="228"/>
      <c r="D20" s="219"/>
      <c r="E20" s="220"/>
      <c r="F20" s="220"/>
      <c r="G20" s="236"/>
      <c r="H20" s="262"/>
      <c r="I20" s="237"/>
      <c r="J20" s="327"/>
      <c r="K20" s="235"/>
      <c r="L20" s="230"/>
      <c r="M20" s="231"/>
      <c r="N20" s="231"/>
      <c r="O20" s="232"/>
      <c r="P20" s="221"/>
      <c r="Q20" s="170"/>
      <c r="R20" s="170"/>
      <c r="S20" s="170"/>
      <c r="T20" s="170"/>
    </row>
    <row r="21" spans="1:25" ht="18" customHeight="1">
      <c r="A21" s="234"/>
      <c r="B21" s="227"/>
      <c r="C21" s="228"/>
      <c r="D21" s="219"/>
      <c r="E21" s="220"/>
      <c r="F21" s="220"/>
      <c r="G21" s="236"/>
      <c r="H21" s="262"/>
      <c r="I21" s="237"/>
      <c r="J21" s="327"/>
      <c r="K21" s="235"/>
      <c r="L21" s="230"/>
      <c r="M21" s="231"/>
      <c r="N21" s="231"/>
      <c r="O21" s="232"/>
      <c r="P21" s="221"/>
      <c r="Q21" s="170"/>
      <c r="R21" s="170"/>
      <c r="S21" s="170"/>
      <c r="T21" s="170"/>
    </row>
    <row r="22" spans="1:25" ht="12.95" customHeight="1">
      <c r="A22" s="225"/>
      <c r="B22" s="403"/>
      <c r="C22" s="404"/>
      <c r="D22" s="219"/>
      <c r="E22" s="220"/>
      <c r="F22" s="220"/>
      <c r="G22" s="403"/>
      <c r="H22" s="404"/>
      <c r="I22" s="403"/>
      <c r="J22" s="404"/>
      <c r="K22" s="235"/>
      <c r="L22" s="402"/>
      <c r="M22" s="471"/>
      <c r="N22" s="471"/>
      <c r="O22" s="472"/>
      <c r="P22" s="221"/>
      <c r="Q22" s="170"/>
      <c r="R22" s="170"/>
      <c r="S22" s="170"/>
      <c r="T22" s="170"/>
    </row>
    <row r="23" spans="1:25" ht="12.95" customHeight="1">
      <c r="A23" s="225"/>
      <c r="B23" s="403"/>
      <c r="C23" s="404"/>
      <c r="D23" s="219"/>
      <c r="E23" s="220"/>
      <c r="F23" s="220"/>
      <c r="G23" s="403"/>
      <c r="H23" s="404"/>
      <c r="I23" s="403"/>
      <c r="J23" s="404"/>
      <c r="K23" s="235"/>
      <c r="L23" s="402"/>
      <c r="M23" s="471"/>
      <c r="N23" s="471"/>
      <c r="O23" s="472"/>
      <c r="P23" s="221"/>
      <c r="Q23" s="170"/>
      <c r="R23" s="170"/>
      <c r="S23" s="170"/>
      <c r="T23" s="170"/>
    </row>
    <row r="24" spans="1:25" ht="12.95" customHeight="1">
      <c r="A24" s="234" t="s">
        <v>35</v>
      </c>
      <c r="B24" s="227"/>
      <c r="C24" s="228"/>
      <c r="D24" s="219"/>
      <c r="E24" s="220"/>
      <c r="F24" s="220"/>
      <c r="G24" s="477" t="s">
        <v>103</v>
      </c>
      <c r="H24" s="478"/>
      <c r="I24" s="237"/>
      <c r="J24" s="327"/>
      <c r="K24" s="406" t="s">
        <v>70</v>
      </c>
      <c r="L24" s="402" t="s">
        <v>104</v>
      </c>
      <c r="M24" s="471"/>
      <c r="N24" s="471"/>
      <c r="O24" s="472"/>
      <c r="P24" s="221"/>
      <c r="Q24" s="170"/>
      <c r="R24" s="170"/>
      <c r="S24" s="170"/>
      <c r="T24" s="170"/>
    </row>
    <row r="25" spans="1:25" ht="12.95" customHeight="1">
      <c r="A25" s="218">
        <v>1</v>
      </c>
      <c r="B25" s="403" t="s">
        <v>69</v>
      </c>
      <c r="C25" s="404"/>
      <c r="D25" s="219">
        <f>ตัวอย่างแรงดึง!D22</f>
        <v>3.8382394164749312</v>
      </c>
      <c r="E25" s="220">
        <f>ตัวอย่างแรงดึง!E22</f>
        <v>0.11570550003020942</v>
      </c>
      <c r="F25" s="220">
        <f>ตัวอย่างแรงดึง!F22</f>
        <v>9.0909090909090912E-2</v>
      </c>
      <c r="G25" s="477"/>
      <c r="H25" s="478"/>
      <c r="I25" s="237"/>
      <c r="J25" s="327"/>
      <c r="K25" s="406"/>
      <c r="L25" s="402"/>
      <c r="M25" s="471"/>
      <c r="N25" s="471"/>
      <c r="O25" s="472"/>
      <c r="P25" s="221"/>
      <c r="Q25" s="170"/>
      <c r="R25" s="170"/>
      <c r="S25" s="170"/>
      <c r="T25" s="170"/>
    </row>
    <row r="26" spans="1:25" ht="12.95" customHeight="1">
      <c r="A26" s="225"/>
      <c r="B26" s="403"/>
      <c r="C26" s="404"/>
      <c r="D26" s="219"/>
      <c r="E26" s="259"/>
      <c r="F26" s="220"/>
      <c r="G26" s="477"/>
      <c r="H26" s="478"/>
      <c r="I26" s="403"/>
      <c r="J26" s="404"/>
      <c r="K26" s="406"/>
      <c r="L26" s="402"/>
      <c r="M26" s="471"/>
      <c r="N26" s="471"/>
      <c r="O26" s="472"/>
      <c r="P26" s="221"/>
      <c r="Q26" s="170"/>
      <c r="R26" s="170"/>
      <c r="S26" s="170"/>
      <c r="T26" s="170"/>
    </row>
    <row r="27" spans="1:25" ht="12.95" customHeight="1">
      <c r="A27" s="225"/>
      <c r="B27" s="403"/>
      <c r="C27" s="404"/>
      <c r="D27" s="219"/>
      <c r="E27" s="259"/>
      <c r="F27" s="220"/>
      <c r="G27" s="328"/>
      <c r="H27" s="329"/>
      <c r="I27" s="403"/>
      <c r="J27" s="404"/>
      <c r="K27" s="235"/>
      <c r="L27" s="330"/>
      <c r="M27" s="331"/>
      <c r="N27" s="331"/>
      <c r="O27" s="332"/>
      <c r="P27" s="221"/>
      <c r="Q27" s="170"/>
      <c r="R27" s="170"/>
      <c r="S27" s="170"/>
      <c r="T27" s="170"/>
    </row>
    <row r="28" spans="1:25" ht="12.95" customHeight="1">
      <c r="A28" s="225"/>
      <c r="B28" s="227"/>
      <c r="C28" s="228"/>
      <c r="D28" s="219"/>
      <c r="E28" s="259"/>
      <c r="F28" s="220"/>
      <c r="G28" s="328"/>
      <c r="H28" s="333"/>
      <c r="I28" s="227"/>
      <c r="J28" s="258"/>
      <c r="K28" s="235"/>
      <c r="L28" s="330"/>
      <c r="M28" s="331"/>
      <c r="N28" s="331"/>
      <c r="O28" s="332"/>
      <c r="P28" s="221"/>
      <c r="Q28" s="170"/>
      <c r="R28" s="170"/>
      <c r="S28" s="170"/>
      <c r="T28" s="170"/>
    </row>
    <row r="29" spans="1:25" ht="12.95" customHeight="1">
      <c r="A29" s="225"/>
      <c r="B29" s="227"/>
      <c r="C29" s="258"/>
      <c r="D29" s="219"/>
      <c r="E29" s="259"/>
      <c r="F29" s="220"/>
      <c r="G29" s="328"/>
      <c r="H29" s="333"/>
      <c r="I29" s="227"/>
      <c r="J29" s="258"/>
      <c r="K29" s="235"/>
      <c r="L29" s="330"/>
      <c r="M29" s="331"/>
      <c r="N29" s="331"/>
      <c r="O29" s="332"/>
      <c r="P29" s="221"/>
      <c r="Q29" s="222"/>
      <c r="R29" s="256"/>
      <c r="S29" s="222"/>
      <c r="T29" s="242"/>
      <c r="U29" s="222"/>
      <c r="V29" s="243"/>
      <c r="W29" s="257"/>
      <c r="X29" s="257"/>
      <c r="Y29" s="224"/>
    </row>
    <row r="30" spans="1:25" ht="12.95" customHeight="1">
      <c r="A30" s="267"/>
      <c r="B30" s="268"/>
      <c r="C30" s="269"/>
      <c r="D30" s="270"/>
      <c r="E30" s="271"/>
      <c r="F30" s="272"/>
      <c r="G30" s="273"/>
      <c r="H30" s="277"/>
      <c r="I30" s="274"/>
      <c r="J30" s="334"/>
      <c r="K30" s="270"/>
      <c r="L30" s="275"/>
      <c r="M30" s="276"/>
      <c r="N30" s="277"/>
      <c r="O30" s="278"/>
      <c r="P30" s="264"/>
      <c r="Q30" s="265"/>
      <c r="R30" s="265"/>
      <c r="S30" s="265"/>
      <c r="T30" s="265"/>
      <c r="U30" s="266"/>
      <c r="V30" s="266"/>
      <c r="W30" s="266"/>
    </row>
    <row r="31" spans="1:25" ht="23.1" customHeight="1">
      <c r="A31" s="279" t="s">
        <v>28</v>
      </c>
      <c r="C31" s="280"/>
      <c r="D31" s="172" t="s">
        <v>72</v>
      </c>
      <c r="E31" s="172"/>
      <c r="F31" s="172"/>
      <c r="G31" s="196" t="str">
        <f>C11</f>
        <v>บริษัท ทิพากร จำกัด</v>
      </c>
      <c r="K31" s="280"/>
      <c r="L31" s="280"/>
      <c r="M31" s="280"/>
      <c r="N31" s="280"/>
      <c r="O31" s="281"/>
    </row>
    <row r="32" spans="1:25" ht="23.1" customHeight="1">
      <c r="A32" s="279"/>
      <c r="B32" s="172"/>
      <c r="C32" s="172"/>
      <c r="D32" s="172"/>
      <c r="E32" s="172"/>
      <c r="F32" s="172"/>
      <c r="G32" s="172"/>
      <c r="K32" s="283"/>
      <c r="L32" s="283"/>
      <c r="M32" s="280"/>
      <c r="N32" s="280"/>
      <c r="O32" s="281"/>
    </row>
    <row r="33" spans="1:23" ht="23.1" customHeight="1" thickBot="1">
      <c r="A33" s="284"/>
      <c r="B33" s="202"/>
      <c r="C33" s="285"/>
      <c r="D33" s="285"/>
      <c r="E33" s="285"/>
      <c r="F33" s="285"/>
      <c r="G33" s="285"/>
      <c r="H33" s="286" t="s">
        <v>30</v>
      </c>
      <c r="I33" s="287" t="s">
        <v>73</v>
      </c>
      <c r="J33" s="287"/>
      <c r="K33" s="287"/>
      <c r="L33" s="202"/>
      <c r="M33" s="285"/>
      <c r="N33" s="285"/>
      <c r="O33" s="288"/>
    </row>
    <row r="34" spans="1:23" ht="19.5" thickTop="1">
      <c r="O34" s="289"/>
    </row>
    <row r="35" spans="1:23">
      <c r="A35" s="290"/>
      <c r="B35" s="290"/>
      <c r="C35" s="290"/>
      <c r="D35" s="291"/>
      <c r="E35" s="292"/>
      <c r="F35" s="292"/>
      <c r="G35" s="293"/>
      <c r="H35" s="293"/>
      <c r="I35" s="294"/>
      <c r="J35" s="294"/>
      <c r="K35" s="293"/>
      <c r="L35" s="290"/>
      <c r="M35" s="290"/>
      <c r="N35" s="293"/>
      <c r="O35" s="290"/>
      <c r="Q35" s="223"/>
      <c r="R35" s="223"/>
      <c r="S35" s="223"/>
      <c r="T35" s="223"/>
      <c r="U35" s="265"/>
      <c r="V35" s="265"/>
    </row>
    <row r="36" spans="1:23" ht="18.75" customHeight="1">
      <c r="A36" s="180"/>
      <c r="B36" s="180"/>
      <c r="C36" s="180"/>
      <c r="D36" s="291"/>
      <c r="E36" s="292" t="s">
        <v>74</v>
      </c>
      <c r="F36" s="292"/>
      <c r="G36" s="293"/>
      <c r="H36" s="293"/>
      <c r="I36" s="294"/>
      <c r="J36" s="294"/>
      <c r="K36" s="293"/>
      <c r="L36" s="290"/>
      <c r="M36" s="290"/>
      <c r="N36" s="293"/>
      <c r="O36" s="290"/>
      <c r="Q36" s="223"/>
      <c r="R36" s="223"/>
      <c r="S36" s="223"/>
      <c r="T36" s="223"/>
      <c r="U36" s="265"/>
      <c r="V36" s="265"/>
    </row>
    <row r="37" spans="1:23" ht="18.75" customHeight="1">
      <c r="A37" s="395" t="s">
        <v>75</v>
      </c>
      <c r="B37" s="395"/>
      <c r="E37" s="210" t="s">
        <v>76</v>
      </c>
      <c r="F37" s="210" t="s">
        <v>77</v>
      </c>
      <c r="G37" s="210" t="s">
        <v>78</v>
      </c>
      <c r="H37" s="295">
        <v>5.0000000000000001E-3</v>
      </c>
      <c r="I37" s="210" t="s">
        <v>79</v>
      </c>
      <c r="J37" s="294"/>
      <c r="K37" s="294"/>
      <c r="L37" s="296"/>
      <c r="M37" s="258"/>
      <c r="N37" s="297"/>
      <c r="O37" s="297"/>
      <c r="P37" s="290"/>
      <c r="R37" s="223"/>
      <c r="S37" s="223"/>
      <c r="T37" s="223"/>
      <c r="U37" s="223"/>
      <c r="V37" s="265"/>
      <c r="W37" s="265"/>
    </row>
    <row r="38" spans="1:23" ht="18.75" customHeight="1">
      <c r="A38" s="296" t="s">
        <v>80</v>
      </c>
      <c r="B38" s="258" t="s">
        <v>81</v>
      </c>
      <c r="C38" s="298">
        <v>2</v>
      </c>
      <c r="D38" s="298" t="str">
        <f>A38&amp;B38</f>
        <v>CDRØ 2.0</v>
      </c>
      <c r="E38" s="299">
        <v>0.1</v>
      </c>
      <c r="F38" s="299">
        <f t="shared" ref="F38:F54" si="0">C38-E38</f>
        <v>1.9</v>
      </c>
      <c r="G38" s="299">
        <f t="shared" ref="G38:G54" si="1">C38+E38</f>
        <v>2.1</v>
      </c>
      <c r="H38" s="297">
        <v>3940</v>
      </c>
      <c r="I38" s="297">
        <v>4925</v>
      </c>
      <c r="J38" s="293">
        <f>C38</f>
        <v>2</v>
      </c>
      <c r="K38" s="293"/>
      <c r="L38" s="296"/>
      <c r="M38" s="258"/>
      <c r="N38" s="297"/>
      <c r="O38" s="297"/>
      <c r="P38" s="290"/>
      <c r="R38" s="223"/>
      <c r="S38" s="223"/>
      <c r="T38" s="223"/>
      <c r="U38" s="223"/>
      <c r="V38" s="265"/>
      <c r="W38" s="265"/>
    </row>
    <row r="39" spans="1:23" ht="18.75" customHeight="1">
      <c r="A39" s="296" t="s">
        <v>80</v>
      </c>
      <c r="B39" s="258" t="s">
        <v>82</v>
      </c>
      <c r="C39" s="298">
        <v>2.2999999999999998</v>
      </c>
      <c r="D39" s="298" t="str">
        <f t="shared" ref="D39:D54" si="2">A39&amp;B39</f>
        <v>CDRØ 2.3</v>
      </c>
      <c r="E39" s="299">
        <v>0.1</v>
      </c>
      <c r="F39" s="299">
        <f t="shared" si="0"/>
        <v>2.1999999999999997</v>
      </c>
      <c r="G39" s="299">
        <f t="shared" si="1"/>
        <v>2.4</v>
      </c>
      <c r="H39" s="297">
        <v>3940</v>
      </c>
      <c r="I39" s="297">
        <v>4925</v>
      </c>
      <c r="J39" s="293">
        <f t="shared" ref="J39:J54" si="3">C39</f>
        <v>2.2999999999999998</v>
      </c>
      <c r="K39" s="293"/>
      <c r="L39" s="296"/>
      <c r="M39" s="258"/>
      <c r="N39" s="297"/>
      <c r="O39" s="297"/>
      <c r="P39" s="290"/>
      <c r="R39" s="223"/>
      <c r="S39" s="223"/>
      <c r="T39" s="223"/>
      <c r="U39" s="223"/>
      <c r="V39" s="265"/>
      <c r="W39" s="265"/>
    </row>
    <row r="40" spans="1:23" ht="18.75" customHeight="1">
      <c r="A40" s="296" t="s">
        <v>80</v>
      </c>
      <c r="B40" s="258" t="s">
        <v>83</v>
      </c>
      <c r="C40" s="298">
        <v>2.6</v>
      </c>
      <c r="D40" s="298" t="str">
        <f t="shared" si="2"/>
        <v>CDRØ 2.6</v>
      </c>
      <c r="E40" s="299">
        <v>0.1</v>
      </c>
      <c r="F40" s="299">
        <f t="shared" si="0"/>
        <v>2.5</v>
      </c>
      <c r="G40" s="299">
        <f t="shared" si="1"/>
        <v>2.7</v>
      </c>
      <c r="H40" s="297">
        <v>3940</v>
      </c>
      <c r="I40" s="297">
        <v>4925</v>
      </c>
      <c r="J40" s="293">
        <f t="shared" si="3"/>
        <v>2.6</v>
      </c>
      <c r="K40" s="293"/>
      <c r="L40" s="296"/>
      <c r="M40" s="258"/>
      <c r="N40" s="297"/>
      <c r="O40" s="297"/>
      <c r="P40" s="290"/>
      <c r="R40" s="223"/>
      <c r="S40" s="223"/>
      <c r="T40" s="223"/>
      <c r="U40" s="223"/>
      <c r="V40" s="265"/>
      <c r="W40" s="265"/>
    </row>
    <row r="41" spans="1:23" ht="18.75" customHeight="1">
      <c r="A41" s="296" t="s">
        <v>80</v>
      </c>
      <c r="B41" s="258" t="s">
        <v>84</v>
      </c>
      <c r="C41" s="298">
        <v>3</v>
      </c>
      <c r="D41" s="298" t="str">
        <f t="shared" si="2"/>
        <v>CDRØ 3.0</v>
      </c>
      <c r="E41" s="299">
        <v>0.1</v>
      </c>
      <c r="F41" s="299">
        <f t="shared" si="0"/>
        <v>2.9</v>
      </c>
      <c r="G41" s="299">
        <f t="shared" si="1"/>
        <v>3.1</v>
      </c>
      <c r="H41" s="297">
        <v>3940</v>
      </c>
      <c r="I41" s="297">
        <v>4925</v>
      </c>
      <c r="J41" s="293">
        <f t="shared" si="3"/>
        <v>3</v>
      </c>
      <c r="K41" s="223"/>
      <c r="L41" s="296"/>
      <c r="M41" s="258"/>
      <c r="N41" s="297"/>
      <c r="O41" s="297"/>
      <c r="P41" s="170"/>
      <c r="U41" s="169"/>
    </row>
    <row r="42" spans="1:23" ht="18.75" customHeight="1">
      <c r="A42" s="296" t="s">
        <v>80</v>
      </c>
      <c r="B42" s="258" t="s">
        <v>85</v>
      </c>
      <c r="C42" s="298">
        <v>3.3</v>
      </c>
      <c r="D42" s="298" t="str">
        <f t="shared" si="2"/>
        <v>CDRØ 3.3</v>
      </c>
      <c r="E42" s="299">
        <v>0.1</v>
      </c>
      <c r="F42" s="299">
        <f t="shared" si="0"/>
        <v>3.1999999999999997</v>
      </c>
      <c r="G42" s="299">
        <f t="shared" si="1"/>
        <v>3.4</v>
      </c>
      <c r="H42" s="297">
        <v>4570</v>
      </c>
      <c r="I42" s="297">
        <v>5270</v>
      </c>
      <c r="J42" s="293">
        <f t="shared" si="3"/>
        <v>3.3</v>
      </c>
      <c r="K42" s="293"/>
      <c r="L42" s="296"/>
      <c r="M42" s="258"/>
      <c r="N42" s="297"/>
      <c r="O42" s="297"/>
      <c r="P42" s="170"/>
      <c r="U42" s="169"/>
    </row>
    <row r="43" spans="1:23" ht="18.75" customHeight="1">
      <c r="A43" s="296" t="s">
        <v>80</v>
      </c>
      <c r="B43" s="258" t="s">
        <v>86</v>
      </c>
      <c r="C43" s="298">
        <v>3.6</v>
      </c>
      <c r="D43" s="298" t="str">
        <f t="shared" si="2"/>
        <v>CDRØ 3.6</v>
      </c>
      <c r="E43" s="299">
        <v>0.1</v>
      </c>
      <c r="F43" s="299">
        <f t="shared" si="0"/>
        <v>3.5</v>
      </c>
      <c r="G43" s="299">
        <f t="shared" si="1"/>
        <v>3.7</v>
      </c>
      <c r="H43" s="297">
        <v>4570</v>
      </c>
      <c r="I43" s="297">
        <v>5270</v>
      </c>
      <c r="J43" s="293">
        <f t="shared" si="3"/>
        <v>3.6</v>
      </c>
      <c r="K43" s="293"/>
      <c r="L43" s="296"/>
      <c r="M43" s="258"/>
      <c r="N43" s="297"/>
      <c r="O43" s="297"/>
      <c r="P43" s="170"/>
      <c r="U43" s="169"/>
    </row>
    <row r="44" spans="1:23" ht="18.75" customHeight="1">
      <c r="A44" s="296" t="s">
        <v>80</v>
      </c>
      <c r="B44" s="258" t="s">
        <v>87</v>
      </c>
      <c r="C44" s="298">
        <v>4</v>
      </c>
      <c r="D44" s="298" t="str">
        <f t="shared" si="2"/>
        <v>CDRØ 4.0</v>
      </c>
      <c r="E44" s="299">
        <v>0.1</v>
      </c>
      <c r="F44" s="299">
        <f t="shared" si="0"/>
        <v>3.9</v>
      </c>
      <c r="G44" s="299">
        <f t="shared" si="1"/>
        <v>4.0999999999999996</v>
      </c>
      <c r="H44" s="297">
        <v>4570</v>
      </c>
      <c r="I44" s="297">
        <v>5270</v>
      </c>
      <c r="J44" s="293">
        <f t="shared" si="3"/>
        <v>4</v>
      </c>
      <c r="K44" s="223"/>
      <c r="L44" s="296"/>
      <c r="M44" s="258"/>
      <c r="N44" s="297"/>
      <c r="O44" s="297"/>
      <c r="P44" s="170"/>
      <c r="U44" s="169"/>
    </row>
    <row r="45" spans="1:23" ht="18.75" customHeight="1">
      <c r="A45" s="296" t="s">
        <v>80</v>
      </c>
      <c r="B45" s="258" t="s">
        <v>88</v>
      </c>
      <c r="C45" s="298">
        <v>4.3</v>
      </c>
      <c r="D45" s="298" t="str">
        <f t="shared" si="2"/>
        <v>CDRØ 4.3</v>
      </c>
      <c r="E45" s="299">
        <v>0.1</v>
      </c>
      <c r="F45" s="299">
        <f t="shared" si="0"/>
        <v>4.2</v>
      </c>
      <c r="G45" s="299">
        <f t="shared" si="1"/>
        <v>4.3999999999999995</v>
      </c>
      <c r="H45" s="297">
        <v>4570</v>
      </c>
      <c r="I45" s="297">
        <v>5270</v>
      </c>
      <c r="J45" s="293">
        <f t="shared" si="3"/>
        <v>4.3</v>
      </c>
      <c r="K45" s="223"/>
      <c r="L45" s="296"/>
      <c r="M45" s="258"/>
      <c r="N45" s="297"/>
      <c r="O45" s="297"/>
      <c r="P45" s="170"/>
      <c r="U45" s="169"/>
    </row>
    <row r="46" spans="1:23" ht="18.75" customHeight="1">
      <c r="A46" s="296" t="s">
        <v>80</v>
      </c>
      <c r="B46" s="258" t="s">
        <v>89</v>
      </c>
      <c r="C46" s="298">
        <v>4.5999999999999996</v>
      </c>
      <c r="D46" s="298" t="str">
        <f t="shared" si="2"/>
        <v>CDRØ 4.6</v>
      </c>
      <c r="E46" s="299">
        <v>0.1</v>
      </c>
      <c r="F46" s="299">
        <f t="shared" si="0"/>
        <v>4.5</v>
      </c>
      <c r="G46" s="299">
        <f t="shared" si="1"/>
        <v>4.6999999999999993</v>
      </c>
      <c r="H46" s="297">
        <v>4570</v>
      </c>
      <c r="I46" s="297">
        <v>5270</v>
      </c>
      <c r="J46" s="293">
        <f t="shared" si="3"/>
        <v>4.5999999999999996</v>
      </c>
      <c r="K46" s="223"/>
      <c r="L46" s="296"/>
      <c r="M46" s="258"/>
      <c r="N46" s="297"/>
      <c r="O46" s="297"/>
      <c r="P46" s="170"/>
      <c r="U46" s="169"/>
    </row>
    <row r="47" spans="1:23" ht="18.75" customHeight="1">
      <c r="A47" s="296" t="s">
        <v>80</v>
      </c>
      <c r="B47" s="258" t="s">
        <v>90</v>
      </c>
      <c r="C47" s="298">
        <v>5</v>
      </c>
      <c r="D47" s="298" t="str">
        <f t="shared" si="2"/>
        <v>CDRØ 5.0</v>
      </c>
      <c r="E47" s="299">
        <v>0.1</v>
      </c>
      <c r="F47" s="299">
        <f t="shared" si="0"/>
        <v>4.9000000000000004</v>
      </c>
      <c r="G47" s="299">
        <f t="shared" si="1"/>
        <v>5.0999999999999996</v>
      </c>
      <c r="H47" s="297">
        <v>4570</v>
      </c>
      <c r="I47" s="297">
        <v>5270</v>
      </c>
      <c r="J47" s="293">
        <f t="shared" si="3"/>
        <v>5</v>
      </c>
      <c r="K47" s="223"/>
      <c r="L47" s="296"/>
      <c r="M47" s="258"/>
      <c r="N47" s="297"/>
      <c r="O47" s="297"/>
      <c r="P47" s="170"/>
      <c r="U47" s="169"/>
    </row>
    <row r="48" spans="1:23" ht="18.75" customHeight="1">
      <c r="A48" s="296" t="s">
        <v>80</v>
      </c>
      <c r="B48" s="258" t="s">
        <v>91</v>
      </c>
      <c r="C48" s="298">
        <v>5.3</v>
      </c>
      <c r="D48" s="298" t="str">
        <f t="shared" si="2"/>
        <v>CDRØ 5.3</v>
      </c>
      <c r="E48" s="299">
        <v>0.1</v>
      </c>
      <c r="F48" s="299">
        <f t="shared" si="0"/>
        <v>5.2</v>
      </c>
      <c r="G48" s="299">
        <f t="shared" si="1"/>
        <v>5.3999999999999995</v>
      </c>
      <c r="H48" s="297">
        <v>4570</v>
      </c>
      <c r="I48" s="297">
        <v>5270</v>
      </c>
      <c r="J48" s="293">
        <f t="shared" si="3"/>
        <v>5.3</v>
      </c>
      <c r="K48" s="223"/>
      <c r="L48" s="296"/>
      <c r="M48" s="258"/>
      <c r="N48" s="297"/>
      <c r="O48" s="297"/>
      <c r="P48" s="170"/>
      <c r="U48" s="169"/>
    </row>
    <row r="49" spans="1:21" ht="18.75" customHeight="1">
      <c r="A49" s="296" t="s">
        <v>80</v>
      </c>
      <c r="B49" s="258" t="s">
        <v>92</v>
      </c>
      <c r="C49" s="298">
        <v>5.6</v>
      </c>
      <c r="D49" s="298" t="str">
        <f t="shared" si="2"/>
        <v>CDRØ 5.6</v>
      </c>
      <c r="E49" s="299">
        <v>0.1</v>
      </c>
      <c r="F49" s="299">
        <f t="shared" si="0"/>
        <v>5.5</v>
      </c>
      <c r="G49" s="299">
        <f t="shared" si="1"/>
        <v>5.6999999999999993</v>
      </c>
      <c r="H49" s="297">
        <v>4570</v>
      </c>
      <c r="I49" s="297">
        <v>5270</v>
      </c>
      <c r="J49" s="293">
        <f t="shared" si="3"/>
        <v>5.6</v>
      </c>
      <c r="K49" s="223"/>
      <c r="L49" s="296"/>
      <c r="M49" s="258"/>
      <c r="N49" s="297"/>
      <c r="O49" s="297"/>
      <c r="P49" s="170"/>
      <c r="U49" s="169"/>
    </row>
    <row r="50" spans="1:21" ht="18.75" customHeight="1">
      <c r="A50" s="296" t="s">
        <v>80</v>
      </c>
      <c r="B50" s="258" t="s">
        <v>93</v>
      </c>
      <c r="C50" s="298">
        <v>6</v>
      </c>
      <c r="D50" s="298" t="str">
        <f t="shared" si="2"/>
        <v>CDRØ 6.0</v>
      </c>
      <c r="E50" s="299">
        <v>0.1</v>
      </c>
      <c r="F50" s="299">
        <f t="shared" si="0"/>
        <v>5.9</v>
      </c>
      <c r="G50" s="299">
        <f t="shared" si="1"/>
        <v>6.1</v>
      </c>
      <c r="H50" s="297">
        <v>4570</v>
      </c>
      <c r="I50" s="297">
        <v>5270</v>
      </c>
      <c r="J50" s="293">
        <f t="shared" si="3"/>
        <v>6</v>
      </c>
      <c r="K50" s="223"/>
      <c r="L50" s="296"/>
      <c r="M50" s="258"/>
      <c r="N50" s="297"/>
      <c r="O50" s="297"/>
      <c r="P50" s="170"/>
      <c r="U50" s="169"/>
    </row>
    <row r="51" spans="1:21" ht="18.75" customHeight="1">
      <c r="A51" s="296" t="s">
        <v>80</v>
      </c>
      <c r="B51" s="258" t="s">
        <v>94</v>
      </c>
      <c r="C51" s="298">
        <v>6.5</v>
      </c>
      <c r="D51" s="298" t="str">
        <f t="shared" si="2"/>
        <v>CDRØ 6.5</v>
      </c>
      <c r="E51" s="299">
        <v>0.1</v>
      </c>
      <c r="F51" s="299">
        <f t="shared" si="0"/>
        <v>6.4</v>
      </c>
      <c r="G51" s="299">
        <f t="shared" si="1"/>
        <v>6.6</v>
      </c>
      <c r="H51" s="297">
        <v>4570</v>
      </c>
      <c r="I51" s="297">
        <v>5270</v>
      </c>
      <c r="J51" s="293">
        <f t="shared" si="3"/>
        <v>6.5</v>
      </c>
      <c r="K51" s="223"/>
      <c r="L51" s="296"/>
      <c r="M51" s="258"/>
      <c r="N51" s="297"/>
      <c r="O51" s="297"/>
      <c r="P51" s="170"/>
      <c r="U51" s="169"/>
    </row>
    <row r="52" spans="1:21" ht="18.75" customHeight="1">
      <c r="A52" s="296" t="s">
        <v>80</v>
      </c>
      <c r="B52" s="258" t="s">
        <v>95</v>
      </c>
      <c r="C52" s="298">
        <v>7</v>
      </c>
      <c r="D52" s="298" t="str">
        <f t="shared" si="2"/>
        <v>CDRØ 7.0</v>
      </c>
      <c r="E52" s="299">
        <v>0.1</v>
      </c>
      <c r="F52" s="299">
        <f t="shared" si="0"/>
        <v>6.9</v>
      </c>
      <c r="G52" s="299">
        <f t="shared" si="1"/>
        <v>7.1</v>
      </c>
      <c r="H52" s="297">
        <v>4570</v>
      </c>
      <c r="I52" s="297">
        <v>5270</v>
      </c>
      <c r="J52" s="293">
        <f t="shared" si="3"/>
        <v>7</v>
      </c>
      <c r="K52" s="223"/>
      <c r="L52" s="296"/>
      <c r="M52" s="258"/>
      <c r="N52" s="297"/>
      <c r="O52" s="297"/>
      <c r="P52" s="170"/>
      <c r="U52" s="169"/>
    </row>
    <row r="53" spans="1:21" ht="18.75" customHeight="1">
      <c r="A53" s="296" t="s">
        <v>80</v>
      </c>
      <c r="B53" s="258" t="s">
        <v>96</v>
      </c>
      <c r="C53" s="298">
        <v>7.5</v>
      </c>
      <c r="D53" s="298" t="str">
        <f t="shared" si="2"/>
        <v>CDRØ 7.5</v>
      </c>
      <c r="E53" s="299">
        <v>0.1</v>
      </c>
      <c r="F53" s="299">
        <f t="shared" si="0"/>
        <v>7.4</v>
      </c>
      <c r="G53" s="299">
        <f t="shared" si="1"/>
        <v>7.6</v>
      </c>
      <c r="H53" s="297">
        <v>4570</v>
      </c>
      <c r="I53" s="297">
        <v>5270</v>
      </c>
      <c r="J53" s="293">
        <f t="shared" si="3"/>
        <v>7.5</v>
      </c>
      <c r="K53" s="223"/>
      <c r="L53" s="296"/>
      <c r="M53" s="258"/>
      <c r="N53" s="297"/>
      <c r="O53" s="297"/>
      <c r="P53" s="170"/>
      <c r="U53" s="169"/>
    </row>
    <row r="54" spans="1:21" ht="18.75" customHeight="1">
      <c r="A54" s="296" t="s">
        <v>80</v>
      </c>
      <c r="B54" s="258" t="s">
        <v>97</v>
      </c>
      <c r="C54" s="298">
        <v>8</v>
      </c>
      <c r="D54" s="298" t="str">
        <f t="shared" si="2"/>
        <v>CDRØ 8.0</v>
      </c>
      <c r="E54" s="299">
        <v>0.1</v>
      </c>
      <c r="F54" s="299">
        <f t="shared" si="0"/>
        <v>7.9</v>
      </c>
      <c r="G54" s="299">
        <f t="shared" si="1"/>
        <v>8.1</v>
      </c>
      <c r="H54" s="297">
        <v>4570</v>
      </c>
      <c r="I54" s="297">
        <v>5270</v>
      </c>
      <c r="J54" s="293">
        <f t="shared" si="3"/>
        <v>8</v>
      </c>
      <c r="K54" s="223"/>
      <c r="P54" s="170"/>
      <c r="U54" s="169"/>
    </row>
    <row r="55" spans="1:21">
      <c r="A55" s="296"/>
      <c r="B55" s="258"/>
      <c r="C55" s="300"/>
    </row>
    <row r="56" spans="1:21">
      <c r="A56" s="296"/>
      <c r="B56" s="258"/>
      <c r="C56" s="300"/>
    </row>
  </sheetData>
  <mergeCells count="43">
    <mergeCell ref="A13:A16"/>
    <mergeCell ref="Q12:U12"/>
    <mergeCell ref="C8:F8"/>
    <mergeCell ref="A37:B37"/>
    <mergeCell ref="G22:H23"/>
    <mergeCell ref="I18:J19"/>
    <mergeCell ref="I22:J23"/>
    <mergeCell ref="B27:C27"/>
    <mergeCell ref="I26:J27"/>
    <mergeCell ref="B26:C26"/>
    <mergeCell ref="B22:C22"/>
    <mergeCell ref="B23:C23"/>
    <mergeCell ref="B25:C25"/>
    <mergeCell ref="G24:H26"/>
    <mergeCell ref="G17:H19"/>
    <mergeCell ref="B18:C18"/>
    <mergeCell ref="B19:C19"/>
    <mergeCell ref="L24:O26"/>
    <mergeCell ref="L22:O23"/>
    <mergeCell ref="K24:K26"/>
    <mergeCell ref="G15:H16"/>
    <mergeCell ref="B13:C16"/>
    <mergeCell ref="D13:D16"/>
    <mergeCell ref="E13:E16"/>
    <mergeCell ref="F13:F16"/>
    <mergeCell ref="G13:J14"/>
    <mergeCell ref="L17:O19"/>
    <mergeCell ref="I15:J16"/>
    <mergeCell ref="K13:K16"/>
    <mergeCell ref="L13:O16"/>
    <mergeCell ref="K17:K19"/>
    <mergeCell ref="C12:E12"/>
    <mergeCell ref="H1:J1"/>
    <mergeCell ref="K1:O1"/>
    <mergeCell ref="H2:J2"/>
    <mergeCell ref="K2:M2"/>
    <mergeCell ref="K10:L11"/>
    <mergeCell ref="K4:L5"/>
    <mergeCell ref="M4:N5"/>
    <mergeCell ref="K7:L8"/>
    <mergeCell ref="M7:O8"/>
    <mergeCell ref="M10:O11"/>
    <mergeCell ref="G6:J9"/>
  </mergeCells>
  <conditionalFormatting sqref="K2:M2">
    <cfRule type="expression" dxfId="8" priority="72">
      <formula>$P$2=0</formula>
    </cfRule>
  </conditionalFormatting>
  <conditionalFormatting sqref="C8:C9 D9:E9">
    <cfRule type="expression" dxfId="7" priority="8">
      <formula>$P$2=0</formula>
    </cfRule>
  </conditionalFormatting>
  <conditionalFormatting sqref="A1:A2 D10:E11 D1:F7 F9:F12 B1 B2:C2 B11:C11 B10 B12 B4:C9 A4:A12">
    <cfRule type="expression" dxfId="6" priority="9">
      <formula>$P$2=0</formula>
    </cfRule>
  </conditionalFormatting>
  <conditionalFormatting sqref="C1">
    <cfRule type="expression" dxfId="5" priority="7">
      <formula>$P$2=0</formula>
    </cfRule>
  </conditionalFormatting>
  <conditionalFormatting sqref="K3:O3">
    <cfRule type="expression" dxfId="4" priority="5">
      <formula>$P$2=0</formula>
    </cfRule>
  </conditionalFormatting>
  <conditionalFormatting sqref="C10">
    <cfRule type="expression" dxfId="3" priority="4">
      <formula>$P$2=0</formula>
    </cfRule>
  </conditionalFormatting>
  <conditionalFormatting sqref="I33">
    <cfRule type="expression" dxfId="2" priority="3">
      <formula>$P$2=0</formula>
    </cfRule>
  </conditionalFormatting>
  <conditionalFormatting sqref="C12:E12">
    <cfRule type="expression" dxfId="1" priority="2">
      <formula>$P$2=0</formula>
    </cfRule>
  </conditionalFormatting>
  <conditionalFormatting sqref="A3:C3">
    <cfRule type="expression" dxfId="0" priority="1">
      <formula>$P$2=0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6" orientation="landscape" horizontalDpi="4294967293" copies="2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550E935CA92741A5E8AC0B57C5A7C8" ma:contentTypeVersion="20" ma:contentTypeDescription="Create a new document." ma:contentTypeScope="" ma:versionID="d5cda34f0665b0eb33469fea05bfc333">
  <xsd:schema xmlns:xsd="http://www.w3.org/2001/XMLSchema" xmlns:xs="http://www.w3.org/2001/XMLSchema" xmlns:p="http://schemas.microsoft.com/office/2006/metadata/properties" xmlns:ns2="7e097423-58e6-43e3-95b1-27dd6015aaec" xmlns:ns3="a0ac2bfa-2663-43ea-917e-eac1f15ee174" targetNamespace="http://schemas.microsoft.com/office/2006/metadata/properties" ma:root="true" ma:fieldsID="88597348c4d7067656825aaec6c20c53" ns2:_="" ns3:_="">
    <xsd:import namespace="7e097423-58e6-43e3-95b1-27dd6015aaec"/>
    <xsd:import namespace="a0ac2bfa-2663-43ea-917e-eac1f15ee1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For" minOccurs="0"/>
                <xsd:element ref="ns2:lcf76f155ced4ddcb4097134ff3c332f" minOccurs="0"/>
                <xsd:element ref="ns3:TaxCatchAll" minOccurs="0"/>
                <xsd:element ref="ns2:_x0e27__x0e31__x0e19__x0e17__x0e35__x0e48_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97423-58e6-43e3-95b1-27dd6015a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For" ma:index="21" nillable="true" ma:displayName="For" ma:format="Dropdown" ma:internalName="For">
      <xsd:simpleType>
        <xsd:restriction base="dms:Text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0e4009d-798e-4c35-bcc3-592e5b9cc8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x0e27__x0e31__x0e19__x0e17__x0e35__x0e48_" ma:index="25" nillable="true" ma:displayName="วันที่" ma:format="DateOnly" ma:internalName="_x0e27__x0e31__x0e19__x0e17__x0e35__x0e48_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c2bfa-2663-43ea-917e-eac1f15ee17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50f49c1-26a1-4307-aa3e-525d8554db95}" ma:internalName="TaxCatchAll" ma:showField="CatchAllData" ma:web="a0ac2bfa-2663-43ea-917e-eac1f15ee1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097423-58e6-43e3-95b1-27dd6015aaec">
      <Terms xmlns="http://schemas.microsoft.com/office/infopath/2007/PartnerControls"/>
    </lcf76f155ced4ddcb4097134ff3c332f>
    <_x0e27__x0e31__x0e19__x0e17__x0e35__x0e48_ xmlns="7e097423-58e6-43e3-95b1-27dd6015aaec" xsi:nil="true"/>
    <For xmlns="7e097423-58e6-43e3-95b1-27dd6015aaec" xsi:nil="true"/>
    <TaxCatchAll xmlns="a0ac2bfa-2663-43ea-917e-eac1f15ee174" xsi:nil="true"/>
  </documentManagement>
</p:properties>
</file>

<file path=customXml/itemProps1.xml><?xml version="1.0" encoding="utf-8"?>
<ds:datastoreItem xmlns:ds="http://schemas.openxmlformats.org/officeDocument/2006/customXml" ds:itemID="{3F49E3EB-5299-48FD-B923-C116D421CE6C}"/>
</file>

<file path=customXml/itemProps2.xml><?xml version="1.0" encoding="utf-8"?>
<ds:datastoreItem xmlns:ds="http://schemas.openxmlformats.org/officeDocument/2006/customXml" ds:itemID="{88029BE4-2898-4D9A-998D-FEC73A6C8F64}"/>
</file>

<file path=customXml/itemProps3.xml><?xml version="1.0" encoding="utf-8"?>
<ds:datastoreItem xmlns:ds="http://schemas.openxmlformats.org/officeDocument/2006/customXml" ds:itemID="{87EDCB97-3B1E-4FEF-BDA9-B8360C933D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weraphan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weraphan</dc:creator>
  <cp:keywords/>
  <dc:description/>
  <cp:lastModifiedBy>Benjarat Chantaprasert</cp:lastModifiedBy>
  <cp:revision/>
  <dcterms:created xsi:type="dcterms:W3CDTF">1998-02-09T07:46:15Z</dcterms:created>
  <dcterms:modified xsi:type="dcterms:W3CDTF">2024-05-16T09:19:04Z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0x01010037550E935CA92741A5E8AC0B57C5A7C8</vt:lpwstr>
  </property>
  <property fmtid="{D5CDD505-2E9C-101B-9397-08002B2CF9AE}" pid="3" name="MediaServiceImageTags">
    <vt:lpwstr/>
  </property>
</Properties>
</file>