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0DC18D04AFFEEFFFBD7CB0AFF3B4646133971A78" xr6:coauthVersionLast="47" xr6:coauthVersionMax="47" xr10:uidLastSave="{00000000-0000-0000-0000-000000000000}"/>
  <bookViews>
    <workbookView xWindow="345" yWindow="2430" windowWidth="9360" windowHeight="2940" firstSheet="1" activeTab="1" xr2:uid="{00000000-000D-0000-FFFF-FFFF00000000}"/>
  </bookViews>
  <sheets>
    <sheet name="กู้คืน_Sheet1" sheetId="1" state="veryHidden" r:id="rId1"/>
    <sheet name="ตาราง" sheetId="15" r:id="rId2"/>
    <sheet name="ตัวอย่าง" sheetId="14" r:id="rId3"/>
  </sheets>
  <definedNames>
    <definedName name="_xlnm.Print_Area" localSheetId="2">ตัวอย่าง!$A$1:$P$35</definedName>
    <definedName name="_xlnm.Print_Area" localSheetId="1">ตาราง!$A$1:$P$36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4" l="1"/>
  <c r="B19" i="14" s="1"/>
  <c r="B14" i="14"/>
  <c r="B15" i="14" s="1"/>
  <c r="Q1" i="15"/>
  <c r="I16" i="14" l="1"/>
  <c r="I13" i="14"/>
  <c r="H16" i="14"/>
  <c r="H17" i="14"/>
  <c r="H13" i="14"/>
  <c r="Q1" i="14" l="1"/>
  <c r="H15" i="14" l="1"/>
  <c r="H14" i="14"/>
  <c r="H19" i="14"/>
  <c r="H18" i="14"/>
  <c r="H32" i="14"/>
  <c r="A14" i="14" l="1"/>
  <c r="I14" i="14" s="1"/>
  <c r="T13" i="14"/>
  <c r="G13" i="14"/>
  <c r="E13" i="14" s="1"/>
  <c r="A15" i="14" l="1"/>
  <c r="I15" i="14" s="1"/>
  <c r="F13" i="14"/>
  <c r="K13" i="14" s="1"/>
  <c r="G14" i="14"/>
  <c r="E14" i="14" s="1"/>
  <c r="F14" i="14" s="1"/>
  <c r="J14" i="14" s="1"/>
  <c r="A17" i="14"/>
  <c r="G15" i="14"/>
  <c r="E15" i="14" s="1"/>
  <c r="F15" i="14" s="1"/>
  <c r="K15" i="14" s="1"/>
  <c r="T14" i="14"/>
  <c r="T15" i="14" s="1"/>
  <c r="T17" i="14" s="1"/>
  <c r="T18" i="14" s="1"/>
  <c r="T19" i="14" s="1"/>
  <c r="A18" i="14" l="1"/>
  <c r="I18" i="14" s="1"/>
  <c r="I17" i="14"/>
  <c r="J13" i="14"/>
  <c r="K14" i="14"/>
  <c r="G17" i="14"/>
  <c r="E17" i="14" s="1"/>
  <c r="F17" i="14" s="1"/>
  <c r="K17" i="14" s="1"/>
  <c r="J15" i="14"/>
  <c r="A19" i="14"/>
  <c r="I19" i="14" s="1"/>
  <c r="G18" i="14"/>
  <c r="E18" i="14" s="1"/>
  <c r="F18" i="14" s="1"/>
  <c r="K18" i="14" s="1"/>
  <c r="J17" i="14" l="1"/>
  <c r="J18" i="14"/>
  <c r="G19" i="14"/>
  <c r="E19" i="14" s="1"/>
  <c r="F19" i="14" s="1"/>
  <c r="K19" i="14" s="1"/>
  <c r="J19" i="14" l="1"/>
</calcChain>
</file>

<file path=xl/sharedStrings.xml><?xml version="1.0" encoding="utf-8"?>
<sst xmlns="http://schemas.openxmlformats.org/spreadsheetml/2006/main" count="121" uniqueCount="72">
  <si>
    <t xml:space="preserve"> โครงการ</t>
  </si>
  <si>
    <t xml:space="preserve"> กองวิเคราะห์วิจัยและทดสอบวัสดุ</t>
  </si>
  <si>
    <t>บฟ.มยผ. 1103.6</t>
  </si>
  <si>
    <t xml:space="preserve"> สัญญาจ้างเลขที่  </t>
  </si>
  <si>
    <t xml:space="preserve"> กรมโยธาธิการและผังเมือง</t>
  </si>
  <si>
    <t xml:space="preserve"> ทะเบียนทดสอบเลขที่  </t>
  </si>
  <si>
    <t>แผ่นที่</t>
  </si>
  <si>
    <t xml:space="preserve"> สถานที่ </t>
  </si>
  <si>
    <t xml:space="preserve"> ผลการทดสอบลวดเหล็กกล้าคาร์บอนต่ำ
(Ordinary Low Carbon Steel Wire)</t>
  </si>
  <si>
    <t xml:space="preserve"> เจ้าหน้าที่ทดสอบ</t>
  </si>
  <si>
    <t xml:space="preserve"> ชนิดตัวอย่าง</t>
  </si>
  <si>
    <t xml:space="preserve"> เจ้าหน้าที่วิเคราะห์ผล</t>
  </si>
  <si>
    <t xml:space="preserve"> ผู้ขอรับบริการ</t>
  </si>
  <si>
    <t xml:space="preserve"> วันที่ทดสอบ</t>
  </si>
  <si>
    <t xml:space="preserve"> เจ้าหน้าที่ตรวจสอบ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</si>
  <si>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</si>
  <si>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</si>
  <si>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</si>
  <si>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</si>
  <si>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</si>
  <si>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</si>
  <si>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</si>
  <si>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
ความยืด
(%)</t>
  </si>
  <si>
    <t>เครื่องหมาย
การค้า</t>
  </si>
  <si>
    <t>หมายเหตุ</t>
  </si>
  <si>
    <t xml:space="preserve"> </t>
  </si>
  <si>
    <t>แรงดึงพิสูจน์</t>
  </si>
  <si>
    <r>
      <t>หน่วยแรงพิสูจน์
ที่ 0.5 %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</si>
  <si>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 xml:space="preserve">กำลังรับแรง
</t>
  </si>
  <si>
    <t>ที่ 0.5 %</t>
  </si>
  <si>
    <t>สูงสุด</t>
  </si>
  <si>
    <t xml:space="preserve"> (กิโลนิวตัน)</t>
  </si>
  <si>
    <t>(กิโลนิวตัน)</t>
  </si>
  <si>
    <r>
      <t xml:space="preserve">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</si>
  <si>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 xml:space="preserve"> หมายเหตุ</t>
  </si>
  <si>
    <t>ผู้นำส่งวัสดุ</t>
  </si>
  <si>
    <t>อาคารศูนย์บริหารทางพิเศษ กทพ. สัญญาที่ 4</t>
  </si>
  <si>
    <t xml:space="preserve"> งานภายนอกอาคาร งานปรับปรุงภูมิทัศน์ฯ การทางพิเศษแห่งประเทศไทย</t>
  </si>
  <si>
    <r>
      <t xml:space="preserve"> ทะเบียนทดสอบเลขที่  </t>
    </r>
    <r>
      <rPr>
        <sz val="14"/>
        <rFont val="TH SarabunPSK"/>
        <family val="2"/>
      </rPr>
      <t>กวท1-63-2578</t>
    </r>
  </si>
  <si>
    <t>1/1</t>
  </si>
  <si>
    <t>6300000460 ลงวันที่ 13 พฤศจิกายน 2562</t>
  </si>
  <si>
    <t>นายธนภัทร  นันทกุลพงศ์</t>
  </si>
  <si>
    <t>แขวงบางกะปิ เขตห้วยขวาง กรุงเทพมหานคร</t>
  </si>
  <si>
    <t>ลวดเหล็กกล้าคาร์บอนต่ำ</t>
  </si>
  <si>
    <t>นายกิตติรัช  เกิดสำอางค์</t>
  </si>
  <si>
    <t>(Ordinary Low Carbon Steel Wire) TIS 194-2535</t>
  </si>
  <si>
    <t>บริษัท ไฮเทค อินดัสเตรียล เซอร์วิส แอนด์ ซัพพลาย จำกัด</t>
  </si>
  <si>
    <t>นายไกรสิทธิ์  โลมรัตน์</t>
  </si>
  <si>
    <t>w</t>
  </si>
  <si>
    <t>l0</t>
  </si>
  <si>
    <t>Fm
kN</t>
  </si>
  <si>
    <t>Fp0.5
kN</t>
  </si>
  <si>
    <t>Ø 2.8</t>
  </si>
  <si>
    <t>-</t>
  </si>
  <si>
    <t>SIW</t>
  </si>
  <si>
    <t>5.52</t>
  </si>
  <si>
    <t>5.35</t>
  </si>
  <si>
    <t>5.82</t>
  </si>
  <si>
    <t>5.55</t>
  </si>
  <si>
    <t>ห้างหุ้นส่วนจำกัด</t>
  </si>
  <si>
    <t>5.91</t>
  </si>
  <si>
    <t>5.25</t>
  </si>
  <si>
    <t>ลวดสยามอุตสาหกรรม</t>
  </si>
  <si>
    <t>Ø 4.0</t>
  </si>
  <si>
    <t>8.83</t>
  </si>
  <si>
    <t>7.85</t>
  </si>
  <si>
    <t>9.30</t>
  </si>
  <si>
    <t>7.25</t>
  </si>
  <si>
    <t>10.30</t>
  </si>
  <si>
    <t>7.30</t>
  </si>
  <si>
    <t xml:space="preserve">ทดสอบตามใบนำส่งตัวอย่างวัสดุของ </t>
  </si>
  <si>
    <t>นายนุกูล  ยอดเทียน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</si>
</sst>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[$-107041E]d\ mmmm\ yyyy;@"/>
  </numFmts>
  <fonts count="21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b/>
      <sz val="17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b/>
      <sz val="14"/>
      <color rgb="FFFF0000"/>
      <name val="TH SarabunPSK"/>
      <family val="2"/>
    </font>
    <font>
      <b/>
      <sz val="13"/>
      <color rgb="FF0000FF"/>
      <name val="TH SarabunPSK"/>
      <family val="2"/>
    </font>
    <font>
      <b/>
      <sz val="13"/>
      <color rgb="FF3333FF"/>
      <name val="TH SarabunPSK"/>
      <family val="2"/>
    </font>
    <font>
      <sz val="10"/>
      <name val="Arial"/>
      <family val="2"/>
    </font>
    <font>
      <sz val="14"/>
      <name val="CordiaUPC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15" fillId="0" borderId="0"/>
    <xf numFmtId="164" fontId="15" fillId="0" borderId="0" applyFont="0" applyFill="0" applyBorder="0" applyAlignment="0" applyProtection="0"/>
  </cellStyleXfs>
  <cellXfs count="236">
    <xf numFmtId="0" fontId="0" fillId="0" borderId="0" xfId="0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49" fontId="10" fillId="0" borderId="18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0" fillId="0" borderId="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" fontId="11" fillId="0" borderId="6" xfId="1" applyNumberFormat="1" applyFont="1" applyBorder="1" applyAlignment="1">
      <alignment horizontal="center" vertical="center"/>
    </xf>
    <xf numFmtId="1" fontId="11" fillId="0" borderId="5" xfId="1" applyNumberFormat="1" applyFont="1" applyBorder="1" applyAlignment="1">
      <alignment horizontal="center" vertical="center"/>
    </xf>
    <xf numFmtId="49" fontId="9" fillId="0" borderId="23" xfId="1" applyNumberFormat="1" applyFont="1" applyBorder="1" applyAlignment="1">
      <alignment horizontal="center" vertical="center"/>
    </xf>
    <xf numFmtId="165" fontId="11" fillId="0" borderId="24" xfId="1" applyNumberFormat="1" applyFont="1" applyBorder="1" applyAlignment="1">
      <alignment horizontal="center" vertical="center"/>
    </xf>
    <xf numFmtId="165" fontId="10" fillId="0" borderId="0" xfId="1" applyNumberFormat="1" applyFont="1" applyAlignment="1">
      <alignment vertical="center"/>
    </xf>
    <xf numFmtId="49" fontId="11" fillId="0" borderId="16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28" xfId="1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165" fontId="11" fillId="0" borderId="2" xfId="1" applyNumberFormat="1" applyFont="1" applyBorder="1" applyAlignment="1">
      <alignment horizontal="center" vertical="center"/>
    </xf>
    <xf numFmtId="166" fontId="9" fillId="0" borderId="2" xfId="1" applyNumberFormat="1" applyFont="1" applyBorder="1" applyAlignment="1">
      <alignment horizontal="center" vertical="center"/>
    </xf>
    <xf numFmtId="1" fontId="11" fillId="0" borderId="2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15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5" fillId="0" borderId="7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9" fillId="0" borderId="19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Alignment="1">
      <alignment horizontal="centerContinuous" vertical="center"/>
    </xf>
    <xf numFmtId="0" fontId="15" fillId="0" borderId="0" xfId="1" applyAlignment="1">
      <alignment vertical="center"/>
    </xf>
    <xf numFmtId="0" fontId="11" fillId="0" borderId="15" xfId="1" applyFont="1" applyBorder="1" applyAlignment="1">
      <alignment horizontal="left" vertical="center"/>
    </xf>
    <xf numFmtId="1" fontId="10" fillId="0" borderId="0" xfId="1" applyNumberFormat="1" applyFont="1" applyAlignment="1">
      <alignment horizontal="center" vertical="center"/>
    </xf>
    <xf numFmtId="1" fontId="14" fillId="0" borderId="0" xfId="1" applyNumberFormat="1" applyFont="1" applyAlignment="1">
      <alignment horizontal="center" vertical="center"/>
    </xf>
    <xf numFmtId="2" fontId="18" fillId="0" borderId="2" xfId="1" applyNumberFormat="1" applyFont="1" applyBorder="1" applyAlignment="1">
      <alignment horizontal="center" vertical="center"/>
    </xf>
    <xf numFmtId="166" fontId="11" fillId="0" borderId="17" xfId="1" applyNumberFormat="1" applyFont="1" applyBorder="1" applyAlignment="1">
      <alignment horizontal="left" vertical="center"/>
    </xf>
    <xf numFmtId="0" fontId="11" fillId="0" borderId="18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16" fillId="0" borderId="0" xfId="1" applyNumberFormat="1" applyFont="1" applyAlignment="1">
      <alignment vertical="center"/>
    </xf>
    <xf numFmtId="0" fontId="11" fillId="0" borderId="0" xfId="1" applyFont="1" applyAlignment="1">
      <alignment horizontal="left" vertical="center"/>
    </xf>
    <xf numFmtId="0" fontId="11" fillId="0" borderId="17" xfId="1" applyFont="1" applyBorder="1" applyAlignment="1">
      <alignment horizontal="left" vertical="center"/>
    </xf>
    <xf numFmtId="2" fontId="11" fillId="0" borderId="6" xfId="1" applyNumberFormat="1" applyFont="1" applyBorder="1" applyAlignment="1">
      <alignment horizontal="center" vertical="center"/>
    </xf>
    <xf numFmtId="1" fontId="11" fillId="0" borderId="24" xfId="1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49" fontId="17" fillId="0" borderId="24" xfId="0" applyNumberFormat="1" applyFont="1" applyBorder="1" applyAlignment="1">
      <alignment horizontal="center" vertical="center" shrinkToFit="1"/>
    </xf>
    <xf numFmtId="49" fontId="7" fillId="0" borderId="5" xfId="1" applyNumberFormat="1" applyFont="1" applyBorder="1" applyAlignment="1">
      <alignment horizontal="left" vertical="center"/>
    </xf>
    <xf numFmtId="0" fontId="7" fillId="0" borderId="8" xfId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5" fillId="0" borderId="12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Continuous" vertical="center"/>
    </xf>
    <xf numFmtId="0" fontId="7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15" xfId="1" applyFont="1" applyBorder="1" applyAlignment="1">
      <alignment vertical="center"/>
    </xf>
    <xf numFmtId="166" fontId="11" fillId="0" borderId="6" xfId="1" applyNumberFormat="1" applyFont="1" applyBorder="1" applyAlignment="1">
      <alignment vertical="center"/>
    </xf>
    <xf numFmtId="166" fontId="11" fillId="0" borderId="0" xfId="1" applyNumberFormat="1" applyFont="1" applyAlignment="1">
      <alignment vertical="center"/>
    </xf>
    <xf numFmtId="166" fontId="11" fillId="0" borderId="15" xfId="1" applyNumberFormat="1" applyFont="1" applyBorder="1" applyAlignment="1">
      <alignment vertical="center"/>
    </xf>
    <xf numFmtId="49" fontId="17" fillId="0" borderId="0" xfId="0" applyNumberFormat="1" applyFont="1" applyAlignment="1">
      <alignment horizontal="center" vertical="center" wrapText="1" shrinkToFit="1"/>
    </xf>
    <xf numFmtId="49" fontId="17" fillId="0" borderId="31" xfId="0" applyNumberFormat="1" applyFont="1" applyBorder="1" applyAlignment="1">
      <alignment horizontal="center" vertical="center" wrapText="1" shrinkToFit="1"/>
    </xf>
    <xf numFmtId="49" fontId="17" fillId="0" borderId="24" xfId="0" applyNumberFormat="1" applyFont="1" applyBorder="1" applyAlignment="1">
      <alignment horizontal="center" vertical="center" wrapText="1" shrinkToFit="1"/>
    </xf>
    <xf numFmtId="2" fontId="11" fillId="0" borderId="31" xfId="1" applyNumberFormat="1" applyFont="1" applyBorder="1" applyAlignment="1">
      <alignment horizontal="center" vertical="center"/>
    </xf>
    <xf numFmtId="2" fontId="11" fillId="0" borderId="24" xfId="1" applyNumberFormat="1" applyFont="1" applyBorder="1" applyAlignment="1">
      <alignment horizontal="center" vertical="center"/>
    </xf>
    <xf numFmtId="1" fontId="11" fillId="0" borderId="37" xfId="1" applyNumberFormat="1" applyFont="1" applyBorder="1" applyAlignment="1">
      <alignment horizontal="center" vertical="center"/>
    </xf>
    <xf numFmtId="2" fontId="11" fillId="0" borderId="38" xfId="1" applyNumberFormat="1" applyFont="1" applyBorder="1" applyAlignment="1">
      <alignment horizontal="center" vertical="center"/>
    </xf>
    <xf numFmtId="165" fontId="11" fillId="0" borderId="38" xfId="1" applyNumberFormat="1" applyFont="1" applyBorder="1" applyAlignment="1">
      <alignment horizontal="center" vertical="center"/>
    </xf>
    <xf numFmtId="165" fontId="11" fillId="0" borderId="40" xfId="1" applyNumberFormat="1" applyFont="1" applyBorder="1" applyAlignment="1">
      <alignment horizontal="center" vertical="center"/>
    </xf>
    <xf numFmtId="1" fontId="11" fillId="0" borderId="38" xfId="1" applyNumberFormat="1" applyFont="1" applyBorder="1" applyAlignment="1">
      <alignment horizontal="center" vertical="center"/>
    </xf>
    <xf numFmtId="1" fontId="11" fillId="0" borderId="40" xfId="1" applyNumberFormat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38" xfId="1" applyFont="1" applyBorder="1" applyAlignment="1">
      <alignment vertical="center"/>
    </xf>
    <xf numFmtId="0" fontId="11" fillId="0" borderId="41" xfId="1" applyFont="1" applyBorder="1" applyAlignment="1">
      <alignment vertical="center"/>
    </xf>
    <xf numFmtId="0" fontId="11" fillId="0" borderId="42" xfId="1" applyFont="1" applyBorder="1" applyAlignment="1">
      <alignment vertical="center"/>
    </xf>
    <xf numFmtId="49" fontId="19" fillId="0" borderId="0" xfId="0" applyNumberFormat="1" applyFont="1" applyAlignment="1">
      <alignment horizontal="center" vertical="center" wrapText="1" shrinkToFit="1"/>
    </xf>
    <xf numFmtId="0" fontId="14" fillId="0" borderId="0" xfId="1" applyFont="1" applyAlignment="1">
      <alignment vertical="center"/>
    </xf>
    <xf numFmtId="0" fontId="10" fillId="0" borderId="4" xfId="1" applyFont="1" applyBorder="1" applyAlignment="1">
      <alignment horizontal="centerContinuous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49" fontId="9" fillId="0" borderId="0" xfId="1" applyNumberFormat="1" applyFont="1" applyAlignment="1">
      <alignment horizontal="center" vertical="center"/>
    </xf>
    <xf numFmtId="49" fontId="9" fillId="0" borderId="17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49" fontId="9" fillId="0" borderId="0" xfId="1" applyNumberFormat="1" applyFont="1" applyAlignment="1">
      <alignment horizontal="left" vertical="center"/>
    </xf>
    <xf numFmtId="49" fontId="9" fillId="0" borderId="23" xfId="1" applyNumberFormat="1" applyFont="1" applyBorder="1" applyAlignment="1">
      <alignment horizontal="left" vertical="center"/>
    </xf>
    <xf numFmtId="166" fontId="11" fillId="0" borderId="0" xfId="1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1" fillId="0" borderId="6" xfId="1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5" fillId="0" borderId="5" xfId="1" applyFont="1" applyBorder="1" applyAlignment="1">
      <alignment vertical="center"/>
    </xf>
    <xf numFmtId="49" fontId="5" fillId="0" borderId="18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Continuous" vertical="center"/>
    </xf>
    <xf numFmtId="0" fontId="5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49" fontId="11" fillId="0" borderId="6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 shrinkToFit="1"/>
    </xf>
    <xf numFmtId="49" fontId="11" fillId="0" borderId="24" xfId="0" applyNumberFormat="1" applyFont="1" applyBorder="1" applyAlignment="1">
      <alignment horizontal="center" vertical="center" wrapText="1" shrinkToFit="1"/>
    </xf>
    <xf numFmtId="49" fontId="11" fillId="0" borderId="38" xfId="1" applyNumberFormat="1" applyFont="1" applyBorder="1" applyAlignment="1">
      <alignment horizontal="center" vertical="center"/>
    </xf>
    <xf numFmtId="49" fontId="11" fillId="0" borderId="41" xfId="1" applyNumberFormat="1" applyFont="1" applyBorder="1" applyAlignment="1">
      <alignment horizontal="center" vertical="center"/>
    </xf>
    <xf numFmtId="49" fontId="11" fillId="0" borderId="39" xfId="1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 wrapText="1" shrinkToFit="1"/>
    </xf>
    <xf numFmtId="49" fontId="11" fillId="0" borderId="41" xfId="0" applyNumberFormat="1" applyFont="1" applyBorder="1" applyAlignment="1">
      <alignment horizontal="center" vertical="center" wrapText="1" shrinkToFit="1"/>
    </xf>
    <xf numFmtId="49" fontId="11" fillId="0" borderId="0" xfId="1" applyNumberFormat="1" applyFont="1" applyAlignment="1">
      <alignment horizontal="center" vertical="center"/>
    </xf>
    <xf numFmtId="49" fontId="11" fillId="0" borderId="23" xfId="1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shrinkToFit="1"/>
    </xf>
    <xf numFmtId="49" fontId="11" fillId="0" borderId="0" xfId="0" applyNumberFormat="1" applyFont="1" applyAlignment="1">
      <alignment horizontal="center" vertical="center" shrinkToFit="1"/>
    </xf>
    <xf numFmtId="49" fontId="11" fillId="0" borderId="2" xfId="1" applyNumberFormat="1" applyFont="1" applyBorder="1" applyAlignment="1">
      <alignment horizontal="center" vertical="center"/>
    </xf>
    <xf numFmtId="49" fontId="11" fillId="0" borderId="17" xfId="1" applyNumberFormat="1" applyFont="1" applyBorder="1" applyAlignment="1">
      <alignment horizontal="center" vertical="center"/>
    </xf>
    <xf numFmtId="49" fontId="11" fillId="0" borderId="28" xfId="1" applyNumberFormat="1" applyFont="1" applyBorder="1" applyAlignment="1">
      <alignment horizontal="center" vertical="center"/>
    </xf>
    <xf numFmtId="166" fontId="11" fillId="0" borderId="2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165" fontId="5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5" fillId="0" borderId="2" xfId="1" applyFont="1" applyBorder="1" applyAlignment="1">
      <alignment horizontal="centerContinuous" vertical="center"/>
    </xf>
    <xf numFmtId="0" fontId="5" fillId="0" borderId="17" xfId="1" applyFont="1" applyBorder="1" applyAlignment="1">
      <alignment horizontal="centerContinuous" vertical="center"/>
    </xf>
    <xf numFmtId="2" fontId="11" fillId="0" borderId="0" xfId="1" applyNumberFormat="1" applyFont="1" applyAlignment="1">
      <alignment horizontal="left" vertical="center"/>
    </xf>
    <xf numFmtId="2" fontId="11" fillId="0" borderId="23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9" fillId="0" borderId="23" xfId="1" applyNumberFormat="1" applyFont="1" applyBorder="1" applyAlignment="1">
      <alignment horizontal="left" vertical="center"/>
    </xf>
    <xf numFmtId="0" fontId="5" fillId="0" borderId="2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left" vertical="center"/>
    </xf>
    <xf numFmtId="0" fontId="9" fillId="0" borderId="30" xfId="1" applyFont="1" applyBorder="1" applyAlignment="1">
      <alignment horizontal="left" vertical="center"/>
    </xf>
    <xf numFmtId="166" fontId="11" fillId="0" borderId="6" xfId="1" applyNumberFormat="1" applyFont="1" applyBorder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6" fontId="11" fillId="0" borderId="15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4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2" fontId="11" fillId="0" borderId="6" xfId="1" applyNumberFormat="1" applyFont="1" applyBorder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2" fontId="11" fillId="0" borderId="23" xfId="1" applyNumberFormat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166" fontId="11" fillId="0" borderId="0" xfId="1" applyNumberFormat="1" applyFont="1" applyAlignment="1">
      <alignment horizontal="left" vertical="center"/>
    </xf>
    <xf numFmtId="166" fontId="11" fillId="0" borderId="15" xfId="1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20" fillId="0" borderId="8" xfId="0" applyFont="1" applyBorder="1" applyAlignment="1"/>
  </cellXfs>
  <cellStyles count="3">
    <cellStyle name="Normal" xfId="0" builtinId="0"/>
    <cellStyle name="เครื่องหมายจุลภาค 2" xfId="2" xr:uid="{00000000-0005-0000-0000-000000000000}"/>
    <cellStyle name="ปกติ 2" xfId="1" xr:uid="{00000000-0005-0000-0000-000002000000}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00"/>
      <color rgb="FF008000"/>
      <color rgb="FFCC3300"/>
      <color rgb="FFCC6600"/>
      <color rgb="FFFF9900"/>
      <color rgb="FFFF3300"/>
      <color rgb="FFFF6600"/>
      <color rgb="FFFF99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76201</xdr:rowOff>
    </xdr:from>
    <xdr:to>
      <xdr:col>7</xdr:col>
      <xdr:colOff>671703</xdr:colOff>
      <xdr:row>1</xdr:row>
      <xdr:rowOff>281179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9575" y="76201"/>
          <a:ext cx="566928" cy="5669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186014</xdr:colOff>
      <xdr:row>34</xdr:row>
      <xdr:rowOff>83030</xdr:rowOff>
    </xdr:from>
    <xdr:to>
      <xdr:col>15</xdr:col>
      <xdr:colOff>386600</xdr:colOff>
      <xdr:row>34</xdr:row>
      <xdr:rowOff>235785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70573" y="7411677"/>
          <a:ext cx="1489262" cy="152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13</xdr:col>
      <xdr:colOff>627529</xdr:colOff>
      <xdr:row>32</xdr:row>
      <xdr:rowOff>38100</xdr:rowOff>
    </xdr:from>
    <xdr:to>
      <xdr:col>14</xdr:col>
      <xdr:colOff>519950</xdr:colOff>
      <xdr:row>34</xdr:row>
      <xdr:rowOff>76200</xdr:rowOff>
    </xdr:to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312088" y="6784041"/>
          <a:ext cx="620803" cy="620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76201</xdr:rowOff>
    </xdr:from>
    <xdr:to>
      <xdr:col>7</xdr:col>
      <xdr:colOff>671703</xdr:colOff>
      <xdr:row>1</xdr:row>
      <xdr:rowOff>281179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6201"/>
          <a:ext cx="566928" cy="5669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286868</xdr:colOff>
      <xdr:row>33</xdr:row>
      <xdr:rowOff>94236</xdr:rowOff>
    </xdr:from>
    <xdr:to>
      <xdr:col>16</xdr:col>
      <xdr:colOff>39218</xdr:colOff>
      <xdr:row>33</xdr:row>
      <xdr:rowOff>246991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971427" y="7501324"/>
          <a:ext cx="1489262" cy="152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13</xdr:col>
      <xdr:colOff>66674</xdr:colOff>
      <xdr:row>12</xdr:row>
      <xdr:rowOff>95252</xdr:rowOff>
    </xdr:from>
    <xdr:to>
      <xdr:col>13</xdr:col>
      <xdr:colOff>304799</xdr:colOff>
      <xdr:row>18</xdr:row>
      <xdr:rowOff>66676</xdr:rowOff>
    </xdr:to>
    <xdr:sp macro="" textlink="">
      <xdr:nvSpPr>
        <xdr:cNvPr id="10" name="วงเล็บปีกกาขวา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8667749" y="2895602"/>
          <a:ext cx="238125" cy="885824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13</xdr:col>
      <xdr:colOff>684115</xdr:colOff>
      <xdr:row>31</xdr:row>
      <xdr:rowOff>42582</xdr:rowOff>
    </xdr:from>
    <xdr:to>
      <xdr:col>15</xdr:col>
      <xdr:colOff>32793</xdr:colOff>
      <xdr:row>33</xdr:row>
      <xdr:rowOff>110117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8674" y="6866964"/>
          <a:ext cx="637354" cy="650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tabSelected="1" zoomScale="85" zoomScaleNormal="85" workbookViewId="0">
      <selection activeCell="W10" sqref="W10"/>
    </sheetView>
  </sheetViews>
  <sheetFormatPr defaultRowHeight="18.75"/>
  <cols>
    <col min="1" max="1" width="6.5703125" style="15" customWidth="1"/>
    <col min="2" max="2" width="5.42578125" style="15" customWidth="1"/>
    <col min="3" max="3" width="2.28515625" style="15" customWidth="1"/>
    <col min="4" max="4" width="4.140625" style="15" customWidth="1"/>
    <col min="5" max="6" width="13.85546875" style="15" customWidth="1"/>
    <col min="7" max="7" width="15.5703125" style="15" customWidth="1"/>
    <col min="8" max="13" width="11.42578125" style="15" customWidth="1"/>
    <col min="14" max="14" width="10.85546875" style="15" customWidth="1"/>
    <col min="15" max="15" width="8.42578125" style="15" customWidth="1"/>
    <col min="16" max="16" width="6.7109375" style="15" customWidth="1"/>
    <col min="17" max="17" width="5.7109375" style="111" customWidth="1"/>
    <col min="18" max="18" width="6.28515625" style="111" customWidth="1"/>
    <col min="19" max="19" width="7.5703125" style="111" customWidth="1"/>
    <col min="20" max="20" width="10.42578125" style="15" bestFit="1" customWidth="1"/>
    <col min="21" max="16384" width="9.140625" style="15"/>
  </cols>
  <sheetData>
    <row r="1" spans="1:22" ht="29.1" customHeight="1" thickTop="1">
      <c r="A1" s="74" t="s">
        <v>0</v>
      </c>
      <c r="B1" s="12"/>
      <c r="C1" s="12"/>
      <c r="D1" s="12"/>
      <c r="E1" s="5"/>
      <c r="F1" s="75"/>
      <c r="G1" s="102"/>
      <c r="H1" s="14"/>
      <c r="I1" s="182" t="s">
        <v>1</v>
      </c>
      <c r="J1" s="183"/>
      <c r="K1" s="184"/>
      <c r="L1" s="185" t="s">
        <v>2</v>
      </c>
      <c r="M1" s="186"/>
      <c r="N1" s="186"/>
      <c r="O1" s="186"/>
      <c r="P1" s="187"/>
      <c r="Q1" s="111">
        <f>PI()</f>
        <v>3.1415926535897931</v>
      </c>
    </row>
    <row r="2" spans="1:22" ht="29.1" customHeight="1">
      <c r="A2" s="76" t="s">
        <v>3</v>
      </c>
      <c r="B2" s="101"/>
      <c r="C2" s="101"/>
      <c r="D2" s="101"/>
      <c r="H2" s="17"/>
      <c r="I2" s="188" t="s">
        <v>4</v>
      </c>
      <c r="J2" s="189"/>
      <c r="K2" s="190"/>
      <c r="L2" s="191" t="s">
        <v>5</v>
      </c>
      <c r="M2" s="192"/>
      <c r="N2" s="193"/>
      <c r="O2" s="67" t="s">
        <v>6</v>
      </c>
      <c r="P2" s="18"/>
    </row>
    <row r="3" spans="1:22" ht="21.95" customHeight="1">
      <c r="A3" s="76" t="s">
        <v>7</v>
      </c>
      <c r="B3" s="119"/>
      <c r="C3" s="119"/>
      <c r="D3" s="119"/>
      <c r="H3" s="204" t="s">
        <v>8</v>
      </c>
      <c r="I3" s="205"/>
      <c r="J3" s="205"/>
      <c r="K3" s="206"/>
      <c r="L3" s="122" t="s">
        <v>9</v>
      </c>
      <c r="M3" s="123"/>
      <c r="N3" s="124"/>
      <c r="O3" s="124"/>
      <c r="P3" s="108"/>
    </row>
    <row r="4" spans="1:22" ht="21.95" customHeight="1">
      <c r="A4" s="4" t="s">
        <v>10</v>
      </c>
      <c r="B4" s="119"/>
      <c r="C4" s="119"/>
      <c r="D4" s="119"/>
      <c r="E4" s="6"/>
      <c r="F4" s="77"/>
      <c r="G4" s="47"/>
      <c r="H4" s="207"/>
      <c r="I4" s="208"/>
      <c r="J4" s="208"/>
      <c r="K4" s="209"/>
      <c r="L4" s="202" t="s">
        <v>11</v>
      </c>
      <c r="M4" s="203"/>
      <c r="N4" s="6"/>
      <c r="O4" s="6"/>
      <c r="P4" s="109"/>
    </row>
    <row r="5" spans="1:22" ht="21.95" customHeight="1">
      <c r="A5" s="4" t="s">
        <v>12</v>
      </c>
      <c r="B5" s="119"/>
      <c r="C5" s="119"/>
      <c r="D5" s="213"/>
      <c r="E5" s="213"/>
      <c r="F5" s="213"/>
      <c r="G5" s="214"/>
      <c r="H5" s="207"/>
      <c r="I5" s="208"/>
      <c r="J5" s="208"/>
      <c r="K5" s="209"/>
      <c r="L5" s="202"/>
      <c r="M5" s="203"/>
      <c r="N5" s="6"/>
      <c r="O5" s="6"/>
      <c r="P5" s="109"/>
    </row>
    <row r="6" spans="1:22" ht="21.95" customHeight="1" thickBot="1">
      <c r="A6" s="78" t="s">
        <v>13</v>
      </c>
      <c r="B6" s="119"/>
      <c r="C6" s="119"/>
      <c r="D6" s="119"/>
      <c r="E6" s="119"/>
      <c r="F6" s="119"/>
      <c r="G6" s="119"/>
      <c r="H6" s="210"/>
      <c r="I6" s="211"/>
      <c r="J6" s="211"/>
      <c r="K6" s="212"/>
      <c r="L6" s="1" t="s">
        <v>14</v>
      </c>
      <c r="M6" s="2"/>
      <c r="N6" s="6"/>
      <c r="O6" s="6"/>
      <c r="P6" s="105"/>
    </row>
    <row r="7" spans="1:22" ht="27" customHeight="1" thickTop="1">
      <c r="A7" s="194" t="s">
        <v>15</v>
      </c>
      <c r="B7" s="197" t="s">
        <v>16</v>
      </c>
      <c r="C7" s="198"/>
      <c r="D7" s="199"/>
      <c r="E7" s="160" t="s">
        <v>17</v>
      </c>
      <c r="F7" s="160" t="s">
        <v>18</v>
      </c>
      <c r="G7" s="160" t="s">
        <v>19</v>
      </c>
      <c r="H7" s="154" t="s">
        <v>20</v>
      </c>
      <c r="I7" s="155"/>
      <c r="J7" s="154" t="s">
        <v>21</v>
      </c>
      <c r="K7" s="155"/>
      <c r="L7" s="160" t="s">
        <v>22</v>
      </c>
      <c r="M7" s="160" t="s">
        <v>23</v>
      </c>
      <c r="N7" s="163" t="s">
        <v>24</v>
      </c>
      <c r="O7" s="164"/>
      <c r="P7" s="165"/>
      <c r="S7" s="111" t="s">
        <v>25</v>
      </c>
    </row>
    <row r="8" spans="1:22" ht="27" customHeight="1">
      <c r="A8" s="195"/>
      <c r="B8" s="166"/>
      <c r="C8" s="167"/>
      <c r="D8" s="200"/>
      <c r="E8" s="161"/>
      <c r="F8" s="161"/>
      <c r="G8" s="161"/>
      <c r="H8" s="23" t="s">
        <v>26</v>
      </c>
      <c r="I8" s="115" t="s">
        <v>20</v>
      </c>
      <c r="J8" s="172" t="s">
        <v>27</v>
      </c>
      <c r="K8" s="104" t="s">
        <v>28</v>
      </c>
      <c r="L8" s="161"/>
      <c r="M8" s="161"/>
      <c r="N8" s="166"/>
      <c r="O8" s="167"/>
      <c r="P8" s="168"/>
    </row>
    <row r="9" spans="1:22" ht="27" customHeight="1">
      <c r="A9" s="195"/>
      <c r="B9" s="166"/>
      <c r="C9" s="167"/>
      <c r="D9" s="200"/>
      <c r="E9" s="161"/>
      <c r="F9" s="161"/>
      <c r="G9" s="161"/>
      <c r="H9" s="114" t="s">
        <v>29</v>
      </c>
      <c r="I9" s="112" t="s">
        <v>30</v>
      </c>
      <c r="J9" s="173"/>
      <c r="K9" s="112" t="s">
        <v>30</v>
      </c>
      <c r="L9" s="161"/>
      <c r="M9" s="161"/>
      <c r="N9" s="166"/>
      <c r="O9" s="167"/>
      <c r="P9" s="168"/>
    </row>
    <row r="10" spans="1:22" ht="32.25" customHeight="1">
      <c r="A10" s="196"/>
      <c r="B10" s="169"/>
      <c r="C10" s="170"/>
      <c r="D10" s="201"/>
      <c r="E10" s="162"/>
      <c r="F10" s="162"/>
      <c r="G10" s="162"/>
      <c r="H10" s="103" t="s">
        <v>31</v>
      </c>
      <c r="I10" s="113" t="s">
        <v>32</v>
      </c>
      <c r="J10" s="174"/>
      <c r="K10" s="113" t="s">
        <v>33</v>
      </c>
      <c r="L10" s="162"/>
      <c r="M10" s="162"/>
      <c r="N10" s="169"/>
      <c r="O10" s="170"/>
      <c r="P10" s="171"/>
      <c r="U10" s="100"/>
      <c r="V10" s="100"/>
    </row>
    <row r="11" spans="1:22" ht="12" customHeight="1">
      <c r="A11" s="24"/>
      <c r="B11" s="25"/>
      <c r="C11" s="175"/>
      <c r="D11" s="176"/>
      <c r="E11" s="60"/>
      <c r="F11" s="26"/>
      <c r="G11" s="66"/>
      <c r="H11" s="121"/>
      <c r="I11" s="121"/>
      <c r="J11" s="60"/>
      <c r="K11" s="88"/>
      <c r="L11" s="86"/>
      <c r="M11" s="86"/>
      <c r="N11" s="58"/>
      <c r="O11" s="118"/>
      <c r="P11" s="49"/>
      <c r="R11" s="50"/>
      <c r="S11" s="51"/>
      <c r="T11" s="57"/>
      <c r="U11" s="85"/>
      <c r="V11" s="85"/>
    </row>
    <row r="12" spans="1:22" ht="12" customHeight="1">
      <c r="A12" s="28"/>
      <c r="B12" s="25"/>
      <c r="C12" s="158"/>
      <c r="D12" s="159"/>
      <c r="E12" s="60"/>
      <c r="F12" s="26"/>
      <c r="G12" s="30"/>
      <c r="H12" s="121"/>
      <c r="I12" s="121"/>
      <c r="J12" s="60"/>
      <c r="K12" s="89"/>
      <c r="L12" s="87"/>
      <c r="M12" s="87"/>
      <c r="N12" s="58"/>
      <c r="O12" s="118"/>
      <c r="P12" s="49"/>
      <c r="Q12" s="120"/>
      <c r="R12" s="50"/>
      <c r="S12" s="51"/>
      <c r="T12" s="56"/>
      <c r="U12" s="85"/>
      <c r="V12" s="85"/>
    </row>
    <row r="13" spans="1:22" ht="12" customHeight="1">
      <c r="A13" s="28"/>
      <c r="B13" s="25"/>
      <c r="C13" s="158"/>
      <c r="D13" s="159"/>
      <c r="E13" s="60"/>
      <c r="F13" s="26"/>
      <c r="G13" s="30"/>
      <c r="H13" s="121"/>
      <c r="I13" s="121"/>
      <c r="J13" s="60"/>
      <c r="K13" s="89"/>
      <c r="L13" s="87"/>
      <c r="M13" s="87"/>
      <c r="N13" s="177"/>
      <c r="O13" s="178"/>
      <c r="P13" s="179"/>
      <c r="Q13" s="120"/>
      <c r="R13" s="50"/>
      <c r="S13" s="51"/>
      <c r="T13" s="56"/>
      <c r="U13" s="85"/>
      <c r="V13" s="85"/>
    </row>
    <row r="14" spans="1:22" ht="12" customHeight="1">
      <c r="A14" s="28"/>
      <c r="B14" s="25"/>
      <c r="C14" s="116"/>
      <c r="D14" s="117"/>
      <c r="E14" s="60"/>
      <c r="F14" s="26"/>
      <c r="G14" s="30"/>
      <c r="H14" s="121"/>
      <c r="I14" s="121"/>
      <c r="J14" s="60"/>
      <c r="K14" s="89"/>
      <c r="L14" s="87"/>
      <c r="M14" s="87"/>
      <c r="N14" s="177"/>
      <c r="O14" s="178"/>
      <c r="P14" s="179"/>
      <c r="Q14" s="120"/>
      <c r="R14" s="50"/>
      <c r="S14" s="51"/>
      <c r="T14" s="56"/>
      <c r="U14" s="85"/>
      <c r="V14" s="85"/>
    </row>
    <row r="15" spans="1:22" ht="12" customHeight="1">
      <c r="A15" s="28"/>
      <c r="B15" s="25"/>
      <c r="C15" s="180"/>
      <c r="D15" s="181"/>
      <c r="E15" s="60"/>
      <c r="F15" s="26"/>
      <c r="G15" s="30"/>
      <c r="H15" s="121"/>
      <c r="I15" s="121"/>
      <c r="J15" s="60"/>
      <c r="K15" s="89"/>
      <c r="L15" s="87"/>
      <c r="M15" s="87"/>
      <c r="N15" s="177"/>
      <c r="O15" s="178"/>
      <c r="P15" s="179"/>
      <c r="Q15" s="120"/>
      <c r="R15" s="50"/>
      <c r="S15" s="51"/>
      <c r="T15" s="56"/>
      <c r="U15" s="85"/>
      <c r="V15" s="85"/>
    </row>
    <row r="16" spans="1:22" ht="12" customHeight="1">
      <c r="A16" s="28"/>
      <c r="B16" s="25"/>
      <c r="C16" s="158"/>
      <c r="D16" s="159"/>
      <c r="E16" s="60"/>
      <c r="F16" s="26"/>
      <c r="G16" s="30"/>
      <c r="H16" s="121"/>
      <c r="I16" s="121"/>
      <c r="J16" s="60"/>
      <c r="K16" s="89"/>
      <c r="L16" s="87"/>
      <c r="M16" s="87"/>
      <c r="N16" s="82"/>
      <c r="O16" s="83"/>
      <c r="P16" s="84"/>
      <c r="Q16" s="120"/>
      <c r="R16" s="50"/>
      <c r="S16" s="51"/>
      <c r="T16" s="56"/>
      <c r="U16" s="85"/>
      <c r="V16" s="85"/>
    </row>
    <row r="17" spans="1:22" ht="12" customHeight="1">
      <c r="A17" s="28"/>
      <c r="B17" s="25"/>
      <c r="C17" s="116"/>
      <c r="D17" s="117"/>
      <c r="E17" s="60"/>
      <c r="F17" s="26"/>
      <c r="G17" s="30"/>
      <c r="H17" s="121"/>
      <c r="I17" s="121"/>
      <c r="J17" s="60"/>
      <c r="K17" s="89"/>
      <c r="L17" s="87"/>
      <c r="M17" s="87"/>
      <c r="N17" s="82"/>
      <c r="O17" s="83"/>
      <c r="P17" s="84"/>
      <c r="Q17" s="120"/>
      <c r="R17" s="50"/>
      <c r="S17" s="51"/>
      <c r="T17" s="56"/>
      <c r="U17" s="85"/>
      <c r="V17" s="85"/>
    </row>
    <row r="18" spans="1:22" ht="12" customHeight="1">
      <c r="A18" s="28"/>
      <c r="B18" s="25"/>
      <c r="C18" s="116"/>
      <c r="D18" s="117"/>
      <c r="E18" s="60"/>
      <c r="F18" s="26"/>
      <c r="G18" s="30"/>
      <c r="H18" s="121"/>
      <c r="I18" s="121"/>
      <c r="J18" s="60"/>
      <c r="K18" s="89"/>
      <c r="L18" s="87"/>
      <c r="M18" s="87"/>
      <c r="N18" s="82"/>
      <c r="O18" s="83"/>
      <c r="P18" s="84"/>
      <c r="Q18" s="120"/>
      <c r="R18" s="50"/>
      <c r="S18" s="51"/>
      <c r="T18" s="56"/>
      <c r="U18" s="85"/>
      <c r="V18" s="85"/>
    </row>
    <row r="19" spans="1:22" ht="12" customHeight="1">
      <c r="A19" s="28"/>
      <c r="B19" s="25"/>
      <c r="C19" s="116"/>
      <c r="D19" s="117"/>
      <c r="E19" s="60"/>
      <c r="F19" s="26"/>
      <c r="G19" s="30"/>
      <c r="H19" s="121"/>
      <c r="I19" s="121"/>
      <c r="J19" s="60"/>
      <c r="K19" s="89"/>
      <c r="L19" s="87"/>
      <c r="M19" s="87"/>
      <c r="N19" s="82"/>
      <c r="O19" s="83"/>
      <c r="P19" s="84"/>
      <c r="Q19" s="120"/>
      <c r="R19" s="50"/>
      <c r="S19" s="51"/>
      <c r="T19" s="56"/>
      <c r="U19" s="85"/>
      <c r="V19" s="85"/>
    </row>
    <row r="20" spans="1:22" ht="12" customHeight="1">
      <c r="A20" s="28"/>
      <c r="B20" s="25"/>
      <c r="C20" s="116"/>
      <c r="D20" s="117"/>
      <c r="E20" s="60"/>
      <c r="F20" s="26"/>
      <c r="G20" s="30"/>
      <c r="H20" s="121"/>
      <c r="I20" s="121"/>
      <c r="J20" s="60"/>
      <c r="K20" s="89"/>
      <c r="L20" s="87"/>
      <c r="M20" s="87"/>
      <c r="N20" s="82"/>
      <c r="O20" s="83"/>
      <c r="P20" s="84"/>
      <c r="Q20" s="120"/>
      <c r="R20" s="50"/>
      <c r="S20" s="51"/>
      <c r="T20" s="56"/>
      <c r="U20" s="85"/>
      <c r="V20" s="85"/>
    </row>
    <row r="21" spans="1:22" ht="12" customHeight="1">
      <c r="A21" s="28"/>
      <c r="B21" s="25"/>
      <c r="C21" s="116"/>
      <c r="D21" s="117"/>
      <c r="E21" s="60"/>
      <c r="F21" s="26"/>
      <c r="G21" s="30"/>
      <c r="H21" s="121"/>
      <c r="I21" s="121"/>
      <c r="J21" s="60"/>
      <c r="K21" s="89"/>
      <c r="L21" s="87"/>
      <c r="M21" s="87"/>
      <c r="N21" s="82"/>
      <c r="O21" s="83"/>
      <c r="P21" s="84"/>
      <c r="Q21" s="120"/>
      <c r="R21" s="50"/>
      <c r="S21" s="51"/>
      <c r="T21" s="56"/>
      <c r="U21" s="85"/>
      <c r="V21" s="85"/>
    </row>
    <row r="22" spans="1:22" ht="12" customHeight="1">
      <c r="A22" s="28"/>
      <c r="B22" s="25"/>
      <c r="C22" s="158"/>
      <c r="D22" s="159"/>
      <c r="E22" s="60"/>
      <c r="F22" s="26"/>
      <c r="G22" s="30"/>
      <c r="H22" s="121"/>
      <c r="I22" s="121"/>
      <c r="J22" s="60"/>
      <c r="K22" s="89"/>
      <c r="L22" s="87"/>
      <c r="M22" s="87"/>
      <c r="N22" s="79"/>
      <c r="O22" s="80"/>
      <c r="P22" s="81"/>
      <c r="Q22" s="120"/>
      <c r="R22" s="50"/>
      <c r="S22" s="51"/>
      <c r="T22" s="56"/>
      <c r="U22" s="85"/>
      <c r="V22" s="85"/>
    </row>
    <row r="23" spans="1:22" ht="12" customHeight="1">
      <c r="A23" s="28"/>
      <c r="B23" s="25"/>
      <c r="C23" s="106"/>
      <c r="D23" s="29"/>
      <c r="E23" s="60"/>
      <c r="F23" s="26"/>
      <c r="G23" s="30"/>
      <c r="H23" s="87"/>
      <c r="I23" s="85"/>
      <c r="J23" s="27"/>
      <c r="K23" s="61"/>
      <c r="L23" s="85"/>
      <c r="M23" s="68"/>
      <c r="N23" s="79"/>
      <c r="O23" s="80"/>
      <c r="P23" s="81"/>
      <c r="Q23" s="120"/>
    </row>
    <row r="24" spans="1:22" ht="12" customHeight="1">
      <c r="A24" s="28"/>
      <c r="B24" s="25"/>
      <c r="C24" s="106"/>
      <c r="D24" s="29"/>
      <c r="E24" s="60"/>
      <c r="F24" s="26"/>
      <c r="G24" s="30"/>
      <c r="H24" s="87"/>
      <c r="I24" s="85"/>
      <c r="J24" s="27"/>
      <c r="K24" s="61"/>
      <c r="L24" s="85"/>
      <c r="M24" s="68"/>
      <c r="N24" s="82"/>
      <c r="O24" s="83"/>
      <c r="P24" s="84"/>
      <c r="Q24" s="120"/>
      <c r="R24" s="50"/>
      <c r="S24" s="51"/>
      <c r="T24" s="56"/>
    </row>
    <row r="25" spans="1:22" ht="12" customHeight="1">
      <c r="A25" s="28"/>
      <c r="B25" s="25"/>
      <c r="C25" s="106"/>
      <c r="D25" s="29"/>
      <c r="E25" s="60"/>
      <c r="F25" s="26"/>
      <c r="G25" s="30"/>
      <c r="H25" s="87"/>
      <c r="I25" s="85"/>
      <c r="J25" s="27"/>
      <c r="K25" s="61"/>
      <c r="L25" s="85"/>
      <c r="M25" s="68"/>
      <c r="N25" s="82"/>
      <c r="O25" s="83"/>
      <c r="P25" s="84"/>
      <c r="Q25" s="120"/>
      <c r="R25" s="50"/>
      <c r="S25" s="51"/>
      <c r="T25" s="57"/>
    </row>
    <row r="26" spans="1:22" ht="12" customHeight="1">
      <c r="A26" s="28"/>
      <c r="B26" s="25"/>
      <c r="C26" s="106"/>
      <c r="D26" s="29"/>
      <c r="E26" s="60"/>
      <c r="F26" s="26"/>
      <c r="G26" s="30"/>
      <c r="H26" s="87"/>
      <c r="I26" s="85"/>
      <c r="J26" s="27"/>
      <c r="K26" s="61"/>
      <c r="L26" s="85"/>
      <c r="M26" s="68"/>
      <c r="N26" s="79"/>
      <c r="O26" s="80"/>
      <c r="P26" s="81"/>
      <c r="Q26" s="120"/>
      <c r="R26" s="50"/>
      <c r="S26" s="51"/>
      <c r="T26" s="56"/>
    </row>
    <row r="27" spans="1:22" ht="12" customHeight="1">
      <c r="A27" s="28"/>
      <c r="B27" s="25"/>
      <c r="C27" s="106"/>
      <c r="D27" s="29"/>
      <c r="E27" s="60"/>
      <c r="F27" s="26"/>
      <c r="G27" s="30"/>
      <c r="H27" s="87"/>
      <c r="I27" s="85"/>
      <c r="J27" s="27"/>
      <c r="K27" s="61"/>
      <c r="L27" s="85"/>
      <c r="M27" s="68"/>
      <c r="N27" s="58"/>
      <c r="O27" s="118"/>
      <c r="P27" s="49"/>
      <c r="Q27" s="120"/>
      <c r="R27" s="100"/>
      <c r="S27" s="100"/>
      <c r="T27" s="56"/>
    </row>
    <row r="28" spans="1:22" ht="12" customHeight="1">
      <c r="A28" s="28"/>
      <c r="B28" s="25"/>
      <c r="C28" s="106"/>
      <c r="D28" s="29"/>
      <c r="E28" s="60"/>
      <c r="F28" s="26"/>
      <c r="G28" s="30"/>
      <c r="H28" s="63"/>
      <c r="I28" s="62"/>
      <c r="J28" s="27"/>
      <c r="K28" s="61"/>
      <c r="L28" s="62"/>
      <c r="M28" s="69"/>
      <c r="N28" s="58"/>
      <c r="O28" s="118"/>
      <c r="P28" s="49"/>
      <c r="Q28" s="120"/>
      <c r="R28" s="100"/>
      <c r="S28" s="100"/>
      <c r="T28" s="56"/>
    </row>
    <row r="29" spans="1:22" ht="12" customHeight="1">
      <c r="A29" s="28"/>
      <c r="B29" s="25"/>
      <c r="C29" s="106"/>
      <c r="D29" s="29"/>
      <c r="E29" s="60"/>
      <c r="F29" s="26"/>
      <c r="G29" s="30"/>
      <c r="H29" s="63"/>
      <c r="I29" s="62"/>
      <c r="J29" s="27"/>
      <c r="K29" s="61"/>
      <c r="L29" s="62"/>
      <c r="M29" s="69"/>
      <c r="N29" s="58"/>
      <c r="O29" s="118"/>
      <c r="P29" s="49"/>
      <c r="Q29" s="120"/>
      <c r="R29" s="110"/>
      <c r="S29" s="100"/>
      <c r="T29" s="56"/>
    </row>
    <row r="30" spans="1:22" ht="12" customHeight="1">
      <c r="A30" s="28"/>
      <c r="B30" s="25"/>
      <c r="C30" s="106"/>
      <c r="D30" s="29"/>
      <c r="E30" s="60"/>
      <c r="F30" s="26"/>
      <c r="G30" s="30"/>
      <c r="H30" s="63"/>
      <c r="I30" s="62"/>
      <c r="J30" s="27"/>
      <c r="K30" s="61"/>
      <c r="L30" s="62"/>
      <c r="M30" s="69"/>
      <c r="N30" s="58"/>
      <c r="O30" s="118"/>
      <c r="P30" s="49"/>
      <c r="Q30" s="120"/>
      <c r="R30" s="110"/>
      <c r="S30" s="51"/>
      <c r="T30" s="56"/>
    </row>
    <row r="31" spans="1:22" ht="12" customHeight="1">
      <c r="A31" s="28"/>
      <c r="B31" s="25"/>
      <c r="C31" s="106"/>
      <c r="D31" s="29"/>
      <c r="E31" s="60"/>
      <c r="F31" s="26"/>
      <c r="G31" s="30"/>
      <c r="H31" s="63"/>
      <c r="I31" s="62"/>
      <c r="J31" s="27"/>
      <c r="K31" s="61"/>
      <c r="L31" s="62"/>
      <c r="M31" s="69"/>
      <c r="N31" s="58"/>
      <c r="O31" s="118"/>
      <c r="P31" s="49"/>
      <c r="Q31" s="120"/>
      <c r="R31" s="110"/>
      <c r="S31" s="51"/>
      <c r="T31" s="56"/>
    </row>
    <row r="32" spans="1:22" ht="12" customHeight="1">
      <c r="A32" s="32"/>
      <c r="B32" s="33"/>
      <c r="C32" s="107"/>
      <c r="D32" s="34"/>
      <c r="E32" s="35"/>
      <c r="F32" s="36"/>
      <c r="G32" s="36"/>
      <c r="H32" s="37"/>
      <c r="I32" s="37"/>
      <c r="J32" s="38"/>
      <c r="K32" s="38"/>
      <c r="L32" s="52"/>
      <c r="M32" s="70"/>
      <c r="N32" s="59"/>
      <c r="O32" s="53"/>
      <c r="P32" s="54"/>
      <c r="Q32" s="120"/>
      <c r="R32" s="50"/>
      <c r="S32" s="51"/>
      <c r="T32" s="56"/>
    </row>
    <row r="33" spans="1:23" ht="22.5" customHeight="1">
      <c r="A33" s="64" t="s">
        <v>34</v>
      </c>
      <c r="D33" s="39"/>
      <c r="E33" s="20"/>
      <c r="F33" s="20"/>
      <c r="G33" s="20"/>
      <c r="H33" s="19"/>
      <c r="I33" s="20"/>
      <c r="J33" s="20"/>
      <c r="K33" s="20"/>
      <c r="L33" s="39"/>
      <c r="M33" s="39"/>
      <c r="N33" s="39"/>
      <c r="O33" s="39"/>
      <c r="P33" s="40"/>
      <c r="Q33" s="26"/>
      <c r="R33" s="31"/>
      <c r="S33" s="31"/>
    </row>
    <row r="34" spans="1:23" s="111" customFormat="1" ht="22.5" customHeight="1">
      <c r="A34" s="16"/>
      <c r="B34" s="41"/>
      <c r="C34" s="41"/>
      <c r="D34" s="41"/>
      <c r="E34" s="20"/>
      <c r="F34" s="39"/>
      <c r="G34" s="39"/>
      <c r="H34" s="39"/>
      <c r="I34" s="39"/>
      <c r="J34" s="39"/>
      <c r="K34" s="46"/>
      <c r="L34" s="20"/>
      <c r="M34" s="20"/>
      <c r="N34" s="20"/>
      <c r="O34" s="39"/>
      <c r="P34" s="40"/>
      <c r="T34" s="15"/>
      <c r="U34" s="15"/>
      <c r="V34" s="15"/>
      <c r="W34" s="15"/>
    </row>
    <row r="35" spans="1:23" s="111" customFormat="1" ht="22.5" customHeight="1" thickBot="1">
      <c r="A35" s="42"/>
      <c r="B35" s="22"/>
      <c r="C35" s="22"/>
      <c r="D35" s="43"/>
      <c r="E35" s="21"/>
      <c r="F35" s="43"/>
      <c r="G35" s="43"/>
      <c r="H35" s="43"/>
      <c r="I35" s="43"/>
      <c r="J35" s="43"/>
      <c r="K35" s="44"/>
      <c r="L35" s="65" t="s">
        <v>35</v>
      </c>
      <c r="M35" s="9"/>
      <c r="N35" s="55"/>
      <c r="O35" s="43"/>
      <c r="P35" s="45"/>
      <c r="T35" s="15"/>
      <c r="U35" s="15"/>
      <c r="V35" s="15"/>
      <c r="W35" s="15"/>
    </row>
    <row r="36" spans="1:23" s="111" customFormat="1" ht="23.1" customHeight="1" thickTop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3"/>
      <c r="T36" s="15"/>
      <c r="U36" s="15"/>
      <c r="V36" s="15"/>
      <c r="W36" s="15"/>
    </row>
  </sheetData>
  <mergeCells count="25">
    <mergeCell ref="I1:K1"/>
    <mergeCell ref="L1:P1"/>
    <mergeCell ref="I2:K2"/>
    <mergeCell ref="L2:N2"/>
    <mergeCell ref="A7:A10"/>
    <mergeCell ref="B7:D10"/>
    <mergeCell ref="E7:E10"/>
    <mergeCell ref="F7:F10"/>
    <mergeCell ref="G7:G10"/>
    <mergeCell ref="L4:M5"/>
    <mergeCell ref="H3:K6"/>
    <mergeCell ref="D5:G5"/>
    <mergeCell ref="C16:D16"/>
    <mergeCell ref="C22:D22"/>
    <mergeCell ref="M7:M10"/>
    <mergeCell ref="N7:P10"/>
    <mergeCell ref="J8:J10"/>
    <mergeCell ref="C11:D11"/>
    <mergeCell ref="C12:D12"/>
    <mergeCell ref="C13:D13"/>
    <mergeCell ref="N13:P13"/>
    <mergeCell ref="L7:L10"/>
    <mergeCell ref="N14:P14"/>
    <mergeCell ref="C15:D15"/>
    <mergeCell ref="N15:P15"/>
  </mergeCells>
  <conditionalFormatting sqref="K11">
    <cfRule type="cellIs" dxfId="38" priority="22" operator="lessThanOrEqual">
      <formula>J11</formula>
    </cfRule>
  </conditionalFormatting>
  <conditionalFormatting sqref="K12">
    <cfRule type="cellIs" dxfId="37" priority="21" operator="lessThanOrEqual">
      <formula>J12</formula>
    </cfRule>
  </conditionalFormatting>
  <conditionalFormatting sqref="K13:K14">
    <cfRule type="cellIs" dxfId="36" priority="20" operator="lessThanOrEqual">
      <formula>J13</formula>
    </cfRule>
  </conditionalFormatting>
  <conditionalFormatting sqref="K15">
    <cfRule type="cellIs" dxfId="35" priority="19" operator="lessThanOrEqual">
      <formula>J15</formula>
    </cfRule>
  </conditionalFormatting>
  <conditionalFormatting sqref="K16:K21">
    <cfRule type="cellIs" dxfId="34" priority="18" operator="lessThanOrEqual">
      <formula>J16</formula>
    </cfRule>
  </conditionalFormatting>
  <conditionalFormatting sqref="K22">
    <cfRule type="cellIs" dxfId="33" priority="17" operator="lessThanOrEqual">
      <formula>J22</formula>
    </cfRule>
  </conditionalFormatting>
  <conditionalFormatting sqref="K23">
    <cfRule type="cellIs" dxfId="32" priority="16" operator="lessThanOrEqual">
      <formula>J23</formula>
    </cfRule>
  </conditionalFormatting>
  <conditionalFormatting sqref="K24">
    <cfRule type="cellIs" dxfId="31" priority="15" operator="lessThanOrEqual">
      <formula>J24</formula>
    </cfRule>
  </conditionalFormatting>
  <conditionalFormatting sqref="K28:K31">
    <cfRule type="cellIs" dxfId="30" priority="14" operator="lessThanOrEqual">
      <formula>J28</formula>
    </cfRule>
  </conditionalFormatting>
  <conditionalFormatting sqref="K28">
    <cfRule type="cellIs" dxfId="29" priority="13" operator="lessThanOrEqual">
      <formula>J28</formula>
    </cfRule>
  </conditionalFormatting>
  <conditionalFormatting sqref="K29">
    <cfRule type="cellIs" dxfId="28" priority="12" operator="lessThanOrEqual">
      <formula>J29</formula>
    </cfRule>
  </conditionalFormatting>
  <conditionalFormatting sqref="K30">
    <cfRule type="cellIs" dxfId="27" priority="11" operator="lessThanOrEqual">
      <formula>J30</formula>
    </cfRule>
  </conditionalFormatting>
  <conditionalFormatting sqref="B7:G10 J8:K10">
    <cfRule type="expression" dxfId="26" priority="10">
      <formula>$Q$2=0</formula>
    </cfRule>
  </conditionalFormatting>
  <conditionalFormatting sqref="K25">
    <cfRule type="cellIs" dxfId="25" priority="8" operator="lessThanOrEqual">
      <formula>J25</formula>
    </cfRule>
  </conditionalFormatting>
  <conditionalFormatting sqref="K26">
    <cfRule type="cellIs" dxfId="24" priority="7" operator="lessThanOrEqual">
      <formula>J26</formula>
    </cfRule>
  </conditionalFormatting>
  <conditionalFormatting sqref="K27">
    <cfRule type="cellIs" dxfId="23" priority="6" operator="lessThanOrEqual">
      <formula>J27</formula>
    </cfRule>
  </conditionalFormatting>
  <conditionalFormatting sqref="G26 G24">
    <cfRule type="cellIs" dxfId="22" priority="23" operator="notBetween">
      <formula>#REF!</formula>
      <formula>#REF!</formula>
    </cfRule>
  </conditionalFormatting>
  <conditionalFormatting sqref="R29:R31">
    <cfRule type="expression" dxfId="21" priority="3">
      <formula>$Q$2=0</formula>
    </cfRule>
  </conditionalFormatting>
  <conditionalFormatting sqref="G11:G23 G25 G27:G31 H11:I22">
    <cfRule type="cellIs" dxfId="20" priority="25" operator="notBetween">
      <formula>#REF!</formula>
      <formula>#REF!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D35"/>
  <sheetViews>
    <sheetView zoomScale="85" zoomScaleNormal="85" workbookViewId="0">
      <selection activeCell="T33" sqref="T33"/>
    </sheetView>
  </sheetViews>
  <sheetFormatPr defaultRowHeight="18.75"/>
  <cols>
    <col min="1" max="1" width="6.5703125" style="15" customWidth="1"/>
    <col min="2" max="2" width="5.42578125" style="15" customWidth="1"/>
    <col min="3" max="3" width="2.28515625" style="15" customWidth="1"/>
    <col min="4" max="4" width="4.140625" style="15" customWidth="1"/>
    <col min="5" max="6" width="13.85546875" style="15" customWidth="1"/>
    <col min="7" max="7" width="15.5703125" style="15" customWidth="1"/>
    <col min="8" max="13" width="11.42578125" style="15" customWidth="1"/>
    <col min="14" max="14" width="10.85546875" style="15" customWidth="1"/>
    <col min="15" max="15" width="8.42578125" style="15" customWidth="1"/>
    <col min="16" max="16" width="6.7109375" style="15" customWidth="1"/>
    <col min="17" max="17" width="5.7109375" style="111" customWidth="1"/>
    <col min="18" max="18" width="6.28515625" style="111" customWidth="1"/>
    <col min="19" max="19" width="7.5703125" style="111" customWidth="1"/>
    <col min="20" max="20" width="10.42578125" style="15" bestFit="1" customWidth="1"/>
    <col min="21" max="16384" width="9.140625" style="15"/>
  </cols>
  <sheetData>
    <row r="1" spans="1:30" ht="29.1" customHeight="1" thickTop="1">
      <c r="A1" s="74" t="s">
        <v>0</v>
      </c>
      <c r="B1" s="75"/>
      <c r="C1" s="75"/>
      <c r="D1" s="75" t="s">
        <v>36</v>
      </c>
      <c r="E1" s="11"/>
      <c r="F1" s="75"/>
      <c r="G1" s="125"/>
      <c r="H1" s="14"/>
      <c r="I1" s="182" t="s">
        <v>1</v>
      </c>
      <c r="J1" s="183"/>
      <c r="K1" s="184"/>
      <c r="L1" s="185" t="s">
        <v>2</v>
      </c>
      <c r="M1" s="186"/>
      <c r="N1" s="186"/>
      <c r="O1" s="186"/>
      <c r="P1" s="187"/>
      <c r="Q1" s="111">
        <f>PI()</f>
        <v>3.1415926535897931</v>
      </c>
    </row>
    <row r="2" spans="1:30" ht="29.1" customHeight="1">
      <c r="A2" s="126" t="s">
        <v>37</v>
      </c>
      <c r="H2" s="17"/>
      <c r="I2" s="188" t="s">
        <v>4</v>
      </c>
      <c r="J2" s="189"/>
      <c r="K2" s="190"/>
      <c r="L2" s="191" t="s">
        <v>38</v>
      </c>
      <c r="M2" s="192"/>
      <c r="N2" s="193"/>
      <c r="O2" s="67" t="s">
        <v>6</v>
      </c>
      <c r="P2" s="127" t="s">
        <v>39</v>
      </c>
    </row>
    <row r="3" spans="1:30" ht="21.95" customHeight="1">
      <c r="A3" s="76" t="s">
        <v>3</v>
      </c>
      <c r="B3" s="77"/>
      <c r="C3" s="77"/>
      <c r="D3" s="77" t="s">
        <v>40</v>
      </c>
      <c r="H3" s="204" t="s">
        <v>8</v>
      </c>
      <c r="I3" s="205"/>
      <c r="J3" s="205"/>
      <c r="K3" s="206"/>
      <c r="L3" s="232" t="s">
        <v>9</v>
      </c>
      <c r="M3" s="233"/>
      <c r="N3" s="234" t="s">
        <v>41</v>
      </c>
      <c r="O3" s="234"/>
      <c r="P3" s="128"/>
    </row>
    <row r="4" spans="1:30" ht="21.95" customHeight="1">
      <c r="A4" s="76" t="s">
        <v>7</v>
      </c>
      <c r="B4" s="77"/>
      <c r="C4" s="77"/>
      <c r="D4" s="77" t="s">
        <v>42</v>
      </c>
      <c r="E4" s="7"/>
      <c r="F4" s="77"/>
      <c r="G4" s="129"/>
      <c r="H4" s="207"/>
      <c r="I4" s="208"/>
      <c r="J4" s="208"/>
      <c r="K4" s="209"/>
      <c r="L4" s="202"/>
      <c r="M4" s="203"/>
      <c r="N4" s="225"/>
      <c r="O4" s="225"/>
      <c r="P4" s="8"/>
    </row>
    <row r="5" spans="1:30" ht="21.95" customHeight="1">
      <c r="A5" s="4" t="s">
        <v>10</v>
      </c>
      <c r="B5" s="77"/>
      <c r="C5" s="77"/>
      <c r="D5" s="225" t="s">
        <v>43</v>
      </c>
      <c r="E5" s="225"/>
      <c r="F5" s="225"/>
      <c r="G5" s="226"/>
      <c r="H5" s="207"/>
      <c r="I5" s="208"/>
      <c r="J5" s="208"/>
      <c r="K5" s="209"/>
      <c r="L5" s="202" t="s">
        <v>11</v>
      </c>
      <c r="M5" s="203"/>
      <c r="N5" s="225" t="s">
        <v>44</v>
      </c>
      <c r="O5" s="225"/>
      <c r="P5" s="8"/>
    </row>
    <row r="6" spans="1:30" ht="21.95" customHeight="1">
      <c r="A6" s="4"/>
      <c r="B6" s="77"/>
      <c r="C6" s="77"/>
      <c r="D6" s="77" t="s">
        <v>45</v>
      </c>
      <c r="E6" s="77"/>
      <c r="F6" s="77"/>
      <c r="G6" s="77"/>
      <c r="H6" s="207"/>
      <c r="I6" s="208"/>
      <c r="J6" s="208"/>
      <c r="K6" s="209"/>
      <c r="L6" s="202"/>
      <c r="M6" s="203"/>
      <c r="N6" s="225"/>
      <c r="O6" s="225"/>
      <c r="P6" s="130"/>
    </row>
    <row r="7" spans="1:30" ht="21.95" customHeight="1">
      <c r="A7" s="4" t="s">
        <v>12</v>
      </c>
      <c r="B7" s="2"/>
      <c r="C7" s="2"/>
      <c r="D7" s="77" t="s">
        <v>46</v>
      </c>
      <c r="E7" s="77"/>
      <c r="F7" s="7"/>
      <c r="G7" s="129"/>
      <c r="H7" s="207"/>
      <c r="I7" s="208"/>
      <c r="J7" s="208"/>
      <c r="K7" s="209"/>
      <c r="L7" s="202" t="s">
        <v>14</v>
      </c>
      <c r="M7" s="203"/>
      <c r="N7" s="225" t="s">
        <v>47</v>
      </c>
      <c r="O7" s="225"/>
      <c r="P7" s="130"/>
    </row>
    <row r="8" spans="1:30" ht="21.95" customHeight="1" thickBot="1">
      <c r="A8" s="78" t="s">
        <v>13</v>
      </c>
      <c r="B8" s="3"/>
      <c r="C8" s="3"/>
      <c r="D8" s="224">
        <v>43977</v>
      </c>
      <c r="E8" s="235"/>
      <c r="F8" s="235"/>
      <c r="G8" s="48"/>
      <c r="H8" s="210"/>
      <c r="I8" s="211"/>
      <c r="J8" s="211"/>
      <c r="K8" s="212"/>
      <c r="L8" s="229"/>
      <c r="M8" s="230"/>
      <c r="N8" s="231"/>
      <c r="O8" s="231"/>
      <c r="P8" s="131"/>
      <c r="S8" s="71"/>
    </row>
    <row r="9" spans="1:30" ht="27" customHeight="1" thickTop="1">
      <c r="A9" s="194" t="s">
        <v>15</v>
      </c>
      <c r="B9" s="197" t="s">
        <v>16</v>
      </c>
      <c r="C9" s="198"/>
      <c r="D9" s="199"/>
      <c r="E9" s="160" t="s">
        <v>17</v>
      </c>
      <c r="F9" s="160" t="s">
        <v>18</v>
      </c>
      <c r="G9" s="160" t="s">
        <v>19</v>
      </c>
      <c r="H9" s="72" t="s">
        <v>20</v>
      </c>
      <c r="I9" s="73"/>
      <c r="J9" s="72" t="s">
        <v>21</v>
      </c>
      <c r="K9" s="73"/>
      <c r="L9" s="160" t="s">
        <v>22</v>
      </c>
      <c r="M9" s="160" t="s">
        <v>23</v>
      </c>
      <c r="N9" s="163" t="s">
        <v>24</v>
      </c>
      <c r="O9" s="164"/>
      <c r="P9" s="165"/>
      <c r="S9" s="111" t="s">
        <v>25</v>
      </c>
    </row>
    <row r="10" spans="1:30" ht="27" customHeight="1">
      <c r="A10" s="195"/>
      <c r="B10" s="166"/>
      <c r="C10" s="167"/>
      <c r="D10" s="200"/>
      <c r="E10" s="161"/>
      <c r="F10" s="161"/>
      <c r="G10" s="161"/>
      <c r="H10" s="23" t="s">
        <v>26</v>
      </c>
      <c r="I10" s="115" t="s">
        <v>20</v>
      </c>
      <c r="J10" s="172" t="s">
        <v>27</v>
      </c>
      <c r="K10" s="104" t="s">
        <v>28</v>
      </c>
      <c r="L10" s="161"/>
      <c r="M10" s="161"/>
      <c r="N10" s="166"/>
      <c r="O10" s="167"/>
      <c r="P10" s="168"/>
    </row>
    <row r="11" spans="1:30" ht="27" customHeight="1">
      <c r="A11" s="195"/>
      <c r="B11" s="166"/>
      <c r="C11" s="167"/>
      <c r="D11" s="200"/>
      <c r="E11" s="161"/>
      <c r="F11" s="161"/>
      <c r="G11" s="161"/>
      <c r="H11" s="114" t="s">
        <v>29</v>
      </c>
      <c r="I11" s="112" t="s">
        <v>30</v>
      </c>
      <c r="J11" s="173"/>
      <c r="K11" s="112" t="s">
        <v>30</v>
      </c>
      <c r="L11" s="161"/>
      <c r="M11" s="161"/>
      <c r="N11" s="166"/>
      <c r="O11" s="167"/>
      <c r="P11" s="168"/>
    </row>
    <row r="12" spans="1:30" ht="31.5" customHeight="1">
      <c r="A12" s="196"/>
      <c r="B12" s="169"/>
      <c r="C12" s="170"/>
      <c r="D12" s="201"/>
      <c r="E12" s="162"/>
      <c r="F12" s="162"/>
      <c r="G12" s="162"/>
      <c r="H12" s="103" t="s">
        <v>31</v>
      </c>
      <c r="I12" s="113" t="s">
        <v>32</v>
      </c>
      <c r="J12" s="174"/>
      <c r="K12" s="113" t="s">
        <v>33</v>
      </c>
      <c r="L12" s="162"/>
      <c r="M12" s="162"/>
      <c r="N12" s="169"/>
      <c r="O12" s="170"/>
      <c r="P12" s="171"/>
      <c r="R12" s="111" t="s">
        <v>48</v>
      </c>
      <c r="S12" s="111" t="s">
        <v>49</v>
      </c>
      <c r="U12" s="100" t="s">
        <v>50</v>
      </c>
      <c r="V12" s="100" t="s">
        <v>51</v>
      </c>
    </row>
    <row r="13" spans="1:30" ht="12" customHeight="1">
      <c r="A13" s="24">
        <v>1</v>
      </c>
      <c r="B13" s="218" t="s">
        <v>52</v>
      </c>
      <c r="C13" s="219"/>
      <c r="D13" s="220"/>
      <c r="E13" s="60">
        <f>IF(A13=0,"  ",SQRT(G13)*12.73)</f>
        <v>2.8094897586176275</v>
      </c>
      <c r="F13" s="26">
        <f>IF(A13=0,"  ",(E13*E13*$Q$1)/4/100)</f>
        <v>6.1993304688153943E-2</v>
      </c>
      <c r="G13" s="66">
        <f>IF(A13=0,"  ",R13/S13)</f>
        <v>4.8707753479125246E-2</v>
      </c>
      <c r="H13" s="121" t="str">
        <f>IF(B13=0,"  ",V13)</f>
        <v>5.35</v>
      </c>
      <c r="I13" s="121" t="str">
        <f>IF(A13=0,"  ",U13)</f>
        <v>5.52</v>
      </c>
      <c r="J13" s="60">
        <f>IF(A13=0,"  ",H13*1000/9.807/F13)</f>
        <v>8799.8003450716351</v>
      </c>
      <c r="K13" s="88">
        <f>IF(A13=0,"  ",I13*1000/9.807/F13)</f>
        <v>9079.4201691206399</v>
      </c>
      <c r="L13" s="66" t="s">
        <v>53</v>
      </c>
      <c r="M13" s="66" t="s">
        <v>54</v>
      </c>
      <c r="N13" s="58"/>
      <c r="O13" s="118"/>
      <c r="P13" s="49"/>
      <c r="R13" s="133">
        <v>49</v>
      </c>
      <c r="S13" s="133">
        <v>1006</v>
      </c>
      <c r="T13" s="56" t="e">
        <f>#REF!&amp;B13</f>
        <v>#REF!</v>
      </c>
      <c r="U13" s="134" t="s">
        <v>55</v>
      </c>
      <c r="V13" s="134" t="s">
        <v>56</v>
      </c>
      <c r="AD13" s="111"/>
    </row>
    <row r="14" spans="1:30" ht="12" customHeight="1">
      <c r="A14" s="28">
        <f>A13+1</f>
        <v>2</v>
      </c>
      <c r="B14" s="215" t="str">
        <f>B13</f>
        <v>Ø 2.8</v>
      </c>
      <c r="C14" s="216"/>
      <c r="D14" s="217"/>
      <c r="E14" s="60">
        <f>IF(A14=0,"  ",SQRT(G14)*12.73)</f>
        <v>2.7862184360980558</v>
      </c>
      <c r="F14" s="26">
        <f>IF(A14=0,"  ",(E14*E14*$Q$1)/4/100)</f>
        <v>6.0970562890170228E-2</v>
      </c>
      <c r="G14" s="30">
        <f>IF(A14=0,"  ",R14/S14)</f>
        <v>4.790419161676647E-2</v>
      </c>
      <c r="H14" s="121" t="str">
        <f>IF(B14=0,"  ",V14)</f>
        <v>5.55</v>
      </c>
      <c r="I14" s="121" t="str">
        <f t="shared" ref="I14:I19" si="0">IF(A14=0,"  ",U14)</f>
        <v>5.82</v>
      </c>
      <c r="J14" s="60">
        <f>IF(A14=0,"  ",H14*1000/9.807/F14)</f>
        <v>9281.8939759028217</v>
      </c>
      <c r="K14" s="89">
        <f>IF(A14=0,"  ",I14*1000/9.807/F14)</f>
        <v>9733.4455747305255</v>
      </c>
      <c r="L14" s="30" t="s">
        <v>53</v>
      </c>
      <c r="M14" s="30" t="s">
        <v>54</v>
      </c>
      <c r="N14" s="58"/>
      <c r="O14" s="118"/>
      <c r="P14" s="49"/>
      <c r="Q14" s="120"/>
      <c r="R14" s="133">
        <v>48</v>
      </c>
      <c r="S14" s="133">
        <v>1002</v>
      </c>
      <c r="T14" s="56" t="e">
        <f t="shared" ref="T14:T19" si="1">T13</f>
        <v>#REF!</v>
      </c>
      <c r="U14" s="134" t="s">
        <v>57</v>
      </c>
      <c r="V14" s="134" t="s">
        <v>58</v>
      </c>
    </row>
    <row r="15" spans="1:30" ht="12" customHeight="1">
      <c r="A15" s="28">
        <f t="shared" ref="A15:A19" si="2">A14+1</f>
        <v>3</v>
      </c>
      <c r="B15" s="215" t="str">
        <f>B14</f>
        <v>Ø 2.8</v>
      </c>
      <c r="C15" s="216"/>
      <c r="D15" s="217"/>
      <c r="E15" s="60">
        <f>IF(A15=0,"  ",SQRT(G15)*12.73)</f>
        <v>2.8039208933630109</v>
      </c>
      <c r="F15" s="26">
        <f>IF(A15=0,"  ",(E15*E15*$Q$1)/4/100)</f>
        <v>6.1747786649785023E-2</v>
      </c>
      <c r="G15" s="30">
        <f>IF(A15=0,"  ",R15/S15)</f>
        <v>4.8514851485148516E-2</v>
      </c>
      <c r="H15" s="121" t="str">
        <f>IF(B15=0,"  ",V15)</f>
        <v>5.25</v>
      </c>
      <c r="I15" s="121" t="str">
        <f t="shared" si="0"/>
        <v>5.91</v>
      </c>
      <c r="J15" s="60">
        <f>IF(A15=0,"  ",H15*1000/9.807/F15)</f>
        <v>8669.6533564486599</v>
      </c>
      <c r="K15" s="89">
        <f>IF(A15=0,"  ",I15*1000/9.807/F15)</f>
        <v>9759.5526355450656</v>
      </c>
      <c r="L15" s="30" t="s">
        <v>53</v>
      </c>
      <c r="M15" s="30" t="s">
        <v>54</v>
      </c>
      <c r="N15" s="177" t="s">
        <v>59</v>
      </c>
      <c r="O15" s="178"/>
      <c r="P15" s="179"/>
      <c r="Q15" s="120"/>
      <c r="R15" s="133">
        <v>49</v>
      </c>
      <c r="S15" s="133">
        <v>1010</v>
      </c>
      <c r="T15" s="56" t="e">
        <f t="shared" si="1"/>
        <v>#REF!</v>
      </c>
      <c r="U15" s="134" t="s">
        <v>60</v>
      </c>
      <c r="V15" s="134" t="s">
        <v>61</v>
      </c>
    </row>
    <row r="16" spans="1:30" ht="12" customHeight="1">
      <c r="A16" s="28"/>
      <c r="B16" s="60"/>
      <c r="C16" s="156"/>
      <c r="D16" s="157"/>
      <c r="E16" s="60"/>
      <c r="F16" s="26"/>
      <c r="G16" s="30"/>
      <c r="H16" s="121" t="str">
        <f t="shared" ref="H16" si="3">IF(C16=0,"  ",V16)</f>
        <v xml:space="preserve">  </v>
      </c>
      <c r="I16" s="121" t="str">
        <f t="shared" si="0"/>
        <v xml:space="preserve">  </v>
      </c>
      <c r="J16" s="60"/>
      <c r="K16" s="89"/>
      <c r="L16" s="30"/>
      <c r="M16" s="30"/>
      <c r="N16" s="177" t="s">
        <v>62</v>
      </c>
      <c r="O16" s="178"/>
      <c r="P16" s="179"/>
      <c r="Q16" s="120"/>
      <c r="R16" s="133"/>
      <c r="S16" s="133"/>
      <c r="T16" s="56"/>
      <c r="U16" s="134"/>
      <c r="V16" s="134"/>
    </row>
    <row r="17" spans="1:22" ht="12" customHeight="1">
      <c r="A17" s="28">
        <f>A15+1</f>
        <v>4</v>
      </c>
      <c r="B17" s="221" t="s">
        <v>63</v>
      </c>
      <c r="C17" s="222"/>
      <c r="D17" s="223"/>
      <c r="E17" s="60">
        <f>IF(A17=0,"  ",SQRT(G17)*12.73)</f>
        <v>3.9820155877269232</v>
      </c>
      <c r="F17" s="26">
        <f>IF(A17=0,"  ",(E17*E17*$Q$1)/4/100)</f>
        <v>0.12453625247869894</v>
      </c>
      <c r="G17" s="30">
        <f>IF(A17=0,"  ",R17/S17)</f>
        <v>9.7847358121330719E-2</v>
      </c>
      <c r="H17" s="121" t="str">
        <f>IF(B17=0,"  ",V17)</f>
        <v>7.85</v>
      </c>
      <c r="I17" s="121" t="str">
        <f t="shared" si="0"/>
        <v>8.83</v>
      </c>
      <c r="J17" s="60">
        <f>IF(A17=0,"  ",H17*1000/9.807/F17)</f>
        <v>6427.4349291018461</v>
      </c>
      <c r="K17" s="89">
        <f>IF(A17=0,"  ",I17*1000/9.807/F17)</f>
        <v>7229.8408183400388</v>
      </c>
      <c r="L17" s="30" t="s">
        <v>53</v>
      </c>
      <c r="M17" s="30" t="s">
        <v>54</v>
      </c>
      <c r="N17" s="177"/>
      <c r="O17" s="178"/>
      <c r="P17" s="179"/>
      <c r="Q17" s="120"/>
      <c r="R17" s="133">
        <v>100</v>
      </c>
      <c r="S17" s="133">
        <v>1022</v>
      </c>
      <c r="T17" s="56" t="e">
        <f>T15</f>
        <v>#REF!</v>
      </c>
      <c r="U17" s="134" t="s">
        <v>64</v>
      </c>
      <c r="V17" s="134" t="s">
        <v>65</v>
      </c>
    </row>
    <row r="18" spans="1:22" ht="12" customHeight="1">
      <c r="A18" s="28">
        <f t="shared" si="2"/>
        <v>5</v>
      </c>
      <c r="B18" s="215" t="str">
        <f>B17</f>
        <v>Ø 4.0</v>
      </c>
      <c r="C18" s="216"/>
      <c r="D18" s="217"/>
      <c r="E18" s="60">
        <f>IF(A18=0,"  ",SQRT(G18)*12.73)</f>
        <v>3.9960154422417022</v>
      </c>
      <c r="F18" s="26">
        <f>IF(A18=0,"  ",(E18*E18*$Q$1)/4/100)</f>
        <v>0.12541347369128064</v>
      </c>
      <c r="G18" s="30">
        <f>IF(A18=0,"  ",R18/S18)</f>
        <v>9.8536585365853663E-2</v>
      </c>
      <c r="H18" s="121" t="str">
        <f>IF(B18=0,"  ",V18)</f>
        <v>7.25</v>
      </c>
      <c r="I18" s="121" t="str">
        <f t="shared" si="0"/>
        <v>9.30</v>
      </c>
      <c r="J18" s="60">
        <f>IF(A18=0,"  ",H18*1000/9.807/F18)</f>
        <v>5894.6447150379217</v>
      </c>
      <c r="K18" s="89">
        <f>IF(A18=0,"  ",I18*1000/9.807/F18)</f>
        <v>7561.40632411761</v>
      </c>
      <c r="L18" s="30" t="s">
        <v>53</v>
      </c>
      <c r="M18" s="30" t="s">
        <v>54</v>
      </c>
      <c r="N18" s="82"/>
      <c r="O18" s="83"/>
      <c r="P18" s="84"/>
      <c r="Q18" s="120"/>
      <c r="R18" s="133">
        <v>101</v>
      </c>
      <c r="S18" s="133">
        <v>1025</v>
      </c>
      <c r="T18" s="56" t="e">
        <f t="shared" si="1"/>
        <v>#REF!</v>
      </c>
      <c r="U18" s="134" t="s">
        <v>66</v>
      </c>
      <c r="V18" s="134" t="s">
        <v>67</v>
      </c>
    </row>
    <row r="19" spans="1:22" ht="12" customHeight="1">
      <c r="A19" s="28">
        <f t="shared" si="2"/>
        <v>6</v>
      </c>
      <c r="B19" s="215" t="str">
        <f>B18</f>
        <v>Ø 4.0</v>
      </c>
      <c r="C19" s="216"/>
      <c r="D19" s="217"/>
      <c r="E19" s="60">
        <f>IF(A19=0,"  ",SQRT(G19)*12.73)</f>
        <v>4.0295319213168659</v>
      </c>
      <c r="F19" s="26">
        <f>IF(A19=0,"  ",(E19*E19*$Q$1)/4/100)</f>
        <v>0.12752610121207758</v>
      </c>
      <c r="G19" s="30">
        <f>IF(A19=0,"  ",R19/S19)</f>
        <v>0.10019646365422397</v>
      </c>
      <c r="H19" s="121" t="str">
        <f>IF(B19=0,"  ",V19)</f>
        <v>7.30</v>
      </c>
      <c r="I19" s="121" t="str">
        <f t="shared" si="0"/>
        <v>10.30</v>
      </c>
      <c r="J19" s="60">
        <f>IF(A19=0,"  ",H19*1000/9.807/F19)</f>
        <v>5836.9718976481972</v>
      </c>
      <c r="K19" s="89">
        <f>IF(A19=0,"  ",I19*1000/9.807/F19)</f>
        <v>8235.7274720241694</v>
      </c>
      <c r="L19" s="30" t="s">
        <v>53</v>
      </c>
      <c r="M19" s="30" t="s">
        <v>54</v>
      </c>
      <c r="N19" s="79"/>
      <c r="O19" s="80"/>
      <c r="P19" s="81"/>
      <c r="Q19" s="120"/>
      <c r="R19" s="133">
        <v>102</v>
      </c>
      <c r="S19" s="133">
        <v>1018</v>
      </c>
      <c r="T19" s="56" t="e">
        <f t="shared" si="1"/>
        <v>#REF!</v>
      </c>
      <c r="U19" s="134" t="s">
        <v>68</v>
      </c>
      <c r="V19" s="134" t="s">
        <v>69</v>
      </c>
    </row>
    <row r="20" spans="1:22" ht="12" customHeight="1">
      <c r="A20" s="90"/>
      <c r="B20" s="136"/>
      <c r="C20" s="137"/>
      <c r="D20" s="138"/>
      <c r="E20" s="91"/>
      <c r="F20" s="92"/>
      <c r="G20" s="93"/>
      <c r="H20" s="139"/>
      <c r="I20" s="140"/>
      <c r="J20" s="94"/>
      <c r="K20" s="95"/>
      <c r="L20" s="140"/>
      <c r="M20" s="96"/>
      <c r="N20" s="97"/>
      <c r="O20" s="98"/>
      <c r="P20" s="99"/>
      <c r="Q20" s="120"/>
    </row>
    <row r="21" spans="1:22" ht="12" customHeight="1">
      <c r="A21" s="28"/>
      <c r="B21" s="132"/>
      <c r="C21" s="141"/>
      <c r="D21" s="142"/>
      <c r="E21" s="60"/>
      <c r="F21" s="26"/>
      <c r="G21" s="30"/>
      <c r="H21" s="135"/>
      <c r="I21" s="134"/>
      <c r="J21" s="27"/>
      <c r="K21" s="61"/>
      <c r="L21" s="134"/>
      <c r="M21" s="68"/>
      <c r="N21" s="82"/>
      <c r="O21" s="83"/>
      <c r="P21" s="84"/>
      <c r="Q21" s="120"/>
      <c r="R21" s="133"/>
      <c r="S21" s="133"/>
      <c r="T21" s="56"/>
    </row>
    <row r="22" spans="1:22" ht="12" customHeight="1">
      <c r="A22" s="28"/>
      <c r="B22" s="132"/>
      <c r="C22" s="141"/>
      <c r="D22" s="142"/>
      <c r="E22" s="60"/>
      <c r="F22" s="26"/>
      <c r="G22" s="30"/>
      <c r="H22" s="135"/>
      <c r="I22" s="134"/>
      <c r="J22" s="27"/>
      <c r="K22" s="61"/>
      <c r="L22" s="134"/>
      <c r="M22" s="68"/>
      <c r="N22" s="82"/>
      <c r="O22" s="83"/>
      <c r="P22" s="84"/>
      <c r="Q22" s="120"/>
      <c r="R22" s="133"/>
      <c r="S22" s="133"/>
      <c r="T22" s="56"/>
    </row>
    <row r="23" spans="1:22" ht="12" customHeight="1">
      <c r="A23" s="28"/>
      <c r="B23" s="132"/>
      <c r="C23" s="141"/>
      <c r="D23" s="142"/>
      <c r="E23" s="60"/>
      <c r="F23" s="26"/>
      <c r="G23" s="30"/>
      <c r="H23" s="135"/>
      <c r="I23" s="134"/>
      <c r="J23" s="27"/>
      <c r="K23" s="61"/>
      <c r="L23" s="134"/>
      <c r="M23" s="68"/>
      <c r="N23" s="79"/>
      <c r="O23" s="80"/>
      <c r="P23" s="81"/>
      <c r="Q23" s="120"/>
      <c r="R23" s="133"/>
      <c r="S23" s="133"/>
      <c r="T23" s="56"/>
    </row>
    <row r="24" spans="1:22" ht="12" customHeight="1">
      <c r="A24" s="28"/>
      <c r="B24" s="132"/>
      <c r="C24" s="141"/>
      <c r="D24" s="142"/>
      <c r="E24" s="60"/>
      <c r="F24" s="26"/>
      <c r="G24" s="30"/>
      <c r="H24" s="135"/>
      <c r="I24" s="134"/>
      <c r="J24" s="27"/>
      <c r="K24" s="61"/>
      <c r="L24" s="134"/>
      <c r="M24" s="68"/>
      <c r="N24" s="58"/>
      <c r="O24" s="118"/>
      <c r="P24" s="49"/>
      <c r="Q24" s="120"/>
      <c r="R24" s="100"/>
      <c r="S24" s="100"/>
      <c r="T24" s="56"/>
    </row>
    <row r="25" spans="1:22" ht="12" customHeight="1">
      <c r="A25" s="28"/>
      <c r="B25" s="132"/>
      <c r="C25" s="141"/>
      <c r="D25" s="142"/>
      <c r="E25" s="60"/>
      <c r="F25" s="26"/>
      <c r="G25" s="30"/>
      <c r="H25" s="135"/>
      <c r="I25" s="134"/>
      <c r="J25" s="27"/>
      <c r="K25" s="61"/>
      <c r="L25" s="134"/>
      <c r="M25" s="68"/>
      <c r="N25" s="58"/>
      <c r="O25" s="227"/>
      <c r="P25" s="228"/>
      <c r="Q25" s="120"/>
      <c r="R25" s="100"/>
      <c r="S25" s="100"/>
      <c r="T25" s="56"/>
    </row>
    <row r="26" spans="1:22" ht="12" customHeight="1">
      <c r="A26" s="28"/>
      <c r="B26" s="132"/>
      <c r="C26" s="141"/>
      <c r="D26" s="142"/>
      <c r="E26" s="60"/>
      <c r="F26" s="26"/>
      <c r="G26" s="30"/>
      <c r="H26" s="135"/>
      <c r="I26" s="134"/>
      <c r="J26" s="27"/>
      <c r="K26" s="61"/>
      <c r="L26" s="134"/>
      <c r="M26" s="68"/>
      <c r="N26" s="58"/>
      <c r="O26" s="118"/>
      <c r="P26" s="49"/>
      <c r="Q26" s="120"/>
      <c r="R26" s="100"/>
      <c r="S26" s="100"/>
      <c r="T26" s="56"/>
    </row>
    <row r="27" spans="1:22" ht="12" customHeight="1">
      <c r="A27" s="28"/>
      <c r="B27" s="132"/>
      <c r="C27" s="141"/>
      <c r="D27" s="142"/>
      <c r="E27" s="60"/>
      <c r="F27" s="26"/>
      <c r="G27" s="30"/>
      <c r="H27" s="143"/>
      <c r="I27" s="144"/>
      <c r="J27" s="27"/>
      <c r="K27" s="61"/>
      <c r="L27" s="144"/>
      <c r="M27" s="68"/>
      <c r="N27" s="58"/>
      <c r="O27" s="118"/>
      <c r="P27" s="49"/>
      <c r="Q27" s="120"/>
      <c r="R27" s="100"/>
      <c r="S27" s="100"/>
      <c r="T27" s="56"/>
    </row>
    <row r="28" spans="1:22" ht="12" customHeight="1">
      <c r="A28" s="28"/>
      <c r="B28" s="132"/>
      <c r="C28" s="141"/>
      <c r="D28" s="142"/>
      <c r="E28" s="60"/>
      <c r="F28" s="26"/>
      <c r="G28" s="30"/>
      <c r="H28" s="143"/>
      <c r="I28" s="144"/>
      <c r="J28" s="27"/>
      <c r="K28" s="61"/>
      <c r="L28" s="144"/>
      <c r="M28" s="68"/>
      <c r="N28" s="58"/>
      <c r="O28" s="118"/>
      <c r="P28" s="49"/>
      <c r="Q28" s="120"/>
      <c r="R28" s="110"/>
      <c r="S28" s="100"/>
      <c r="T28" s="56"/>
    </row>
    <row r="29" spans="1:22" ht="12" customHeight="1">
      <c r="A29" s="28"/>
      <c r="B29" s="132"/>
      <c r="C29" s="141"/>
      <c r="D29" s="142"/>
      <c r="E29" s="60"/>
      <c r="F29" s="26"/>
      <c r="G29" s="30"/>
      <c r="H29" s="143"/>
      <c r="I29" s="144"/>
      <c r="J29" s="27"/>
      <c r="K29" s="61"/>
      <c r="L29" s="144"/>
      <c r="M29" s="68"/>
      <c r="N29" s="58"/>
      <c r="O29" s="118"/>
      <c r="P29" s="49"/>
      <c r="Q29" s="120"/>
      <c r="R29" s="110"/>
      <c r="S29" s="133"/>
      <c r="T29" s="56"/>
    </row>
    <row r="30" spans="1:22" ht="12" customHeight="1">
      <c r="A30" s="28"/>
      <c r="B30" s="132"/>
      <c r="C30" s="141"/>
      <c r="D30" s="142"/>
      <c r="E30" s="60"/>
      <c r="F30" s="26"/>
      <c r="G30" s="30"/>
      <c r="H30" s="143"/>
      <c r="I30" s="144"/>
      <c r="J30" s="27"/>
      <c r="K30" s="61"/>
      <c r="L30" s="144"/>
      <c r="M30" s="68"/>
      <c r="N30" s="58"/>
      <c r="O30" s="118"/>
      <c r="P30" s="49"/>
      <c r="Q30" s="120"/>
      <c r="R30" s="110"/>
      <c r="S30" s="133"/>
      <c r="T30" s="56"/>
    </row>
    <row r="31" spans="1:22" ht="12" customHeight="1">
      <c r="A31" s="32"/>
      <c r="B31" s="145"/>
      <c r="C31" s="146"/>
      <c r="D31" s="147"/>
      <c r="E31" s="35"/>
      <c r="F31" s="36"/>
      <c r="G31" s="36"/>
      <c r="H31" s="148"/>
      <c r="I31" s="148"/>
      <c r="J31" s="38"/>
      <c r="K31" s="38"/>
      <c r="L31" s="35"/>
      <c r="M31" s="70"/>
      <c r="N31" s="59"/>
      <c r="O31" s="53"/>
      <c r="P31" s="54"/>
      <c r="Q31" s="120"/>
      <c r="R31" s="133"/>
      <c r="S31" s="133"/>
      <c r="T31" s="56"/>
    </row>
    <row r="32" spans="1:22" ht="22.5" customHeight="1">
      <c r="A32" s="64" t="s">
        <v>34</v>
      </c>
      <c r="D32" s="80"/>
      <c r="E32" s="15" t="s">
        <v>70</v>
      </c>
      <c r="H32" s="149" t="str">
        <f>D7</f>
        <v>บริษัท ไฮเทค อินดัสเตรียล เซอร์วิส แอนด์ ซัพพลาย จำกัด</v>
      </c>
      <c r="L32" s="80"/>
      <c r="M32" s="80"/>
      <c r="N32" s="80"/>
      <c r="O32" s="80"/>
      <c r="P32" s="81"/>
      <c r="Q32" s="26"/>
      <c r="R32" s="150"/>
      <c r="S32" s="150"/>
    </row>
    <row r="33" spans="1:16" ht="22.5" customHeight="1">
      <c r="A33" s="16"/>
      <c r="B33" s="41"/>
      <c r="C33" s="41"/>
      <c r="D33" s="41"/>
      <c r="F33" s="80"/>
      <c r="G33" s="80"/>
      <c r="H33" s="80"/>
      <c r="I33" s="80"/>
      <c r="J33" s="80"/>
      <c r="K33" s="151"/>
      <c r="O33" s="80"/>
      <c r="P33" s="81"/>
    </row>
    <row r="34" spans="1:16" ht="22.5" customHeight="1" thickBot="1">
      <c r="A34" s="42"/>
      <c r="B34" s="22"/>
      <c r="C34" s="22"/>
      <c r="D34" s="152"/>
      <c r="E34" s="22"/>
      <c r="F34" s="152"/>
      <c r="G34" s="152"/>
      <c r="H34" s="152"/>
      <c r="I34" s="152"/>
      <c r="J34" s="152"/>
      <c r="K34" s="44"/>
      <c r="L34" s="65" t="s">
        <v>35</v>
      </c>
      <c r="M34" s="10" t="s">
        <v>71</v>
      </c>
      <c r="N34" s="44"/>
      <c r="O34" s="152"/>
      <c r="P34" s="153"/>
    </row>
    <row r="35" spans="1:16" ht="23.1" customHeight="1" thickTop="1">
      <c r="P35" s="13"/>
    </row>
  </sheetData>
  <mergeCells count="32">
    <mergeCell ref="L1:P1"/>
    <mergeCell ref="I2:K2"/>
    <mergeCell ref="L2:N2"/>
    <mergeCell ref="N9:P12"/>
    <mergeCell ref="O25:P25"/>
    <mergeCell ref="N16:P16"/>
    <mergeCell ref="N15:P15"/>
    <mergeCell ref="N17:P17"/>
    <mergeCell ref="L9:L12"/>
    <mergeCell ref="M9:M12"/>
    <mergeCell ref="L7:M8"/>
    <mergeCell ref="N7:O8"/>
    <mergeCell ref="L3:M4"/>
    <mergeCell ref="N3:O4"/>
    <mergeCell ref="L5:M6"/>
    <mergeCell ref="N5:O6"/>
    <mergeCell ref="D8:F8"/>
    <mergeCell ref="F9:F12"/>
    <mergeCell ref="G9:G12"/>
    <mergeCell ref="I1:K1"/>
    <mergeCell ref="D5:G5"/>
    <mergeCell ref="H3:K8"/>
    <mergeCell ref="E9:E12"/>
    <mergeCell ref="B9:D12"/>
    <mergeCell ref="J10:J12"/>
    <mergeCell ref="B18:D18"/>
    <mergeCell ref="B19:D19"/>
    <mergeCell ref="A9:A12"/>
    <mergeCell ref="B13:D13"/>
    <mergeCell ref="B17:D17"/>
    <mergeCell ref="B14:D14"/>
    <mergeCell ref="B15:D15"/>
  </mergeCells>
  <conditionalFormatting sqref="K13">
    <cfRule type="cellIs" dxfId="19" priority="96" operator="lessThanOrEqual">
      <formula>J13</formula>
    </cfRule>
  </conditionalFormatting>
  <conditionalFormatting sqref="K14">
    <cfRule type="cellIs" dxfId="18" priority="95" operator="lessThanOrEqual">
      <formula>J14</formula>
    </cfRule>
  </conditionalFormatting>
  <conditionalFormatting sqref="K15:K16">
    <cfRule type="cellIs" dxfId="17" priority="94" operator="lessThanOrEqual">
      <formula>J15</formula>
    </cfRule>
  </conditionalFormatting>
  <conditionalFormatting sqref="K17">
    <cfRule type="cellIs" dxfId="16" priority="93" operator="lessThanOrEqual">
      <formula>J17</formula>
    </cfRule>
  </conditionalFormatting>
  <conditionalFormatting sqref="K18">
    <cfRule type="cellIs" dxfId="15" priority="92" operator="lessThanOrEqual">
      <formula>J18</formula>
    </cfRule>
  </conditionalFormatting>
  <conditionalFormatting sqref="K19">
    <cfRule type="cellIs" dxfId="14" priority="91" operator="lessThanOrEqual">
      <formula>J19</formula>
    </cfRule>
  </conditionalFormatting>
  <conditionalFormatting sqref="K20">
    <cfRule type="cellIs" dxfId="13" priority="90" operator="lessThanOrEqual">
      <formula>J20</formula>
    </cfRule>
  </conditionalFormatting>
  <conditionalFormatting sqref="K21">
    <cfRule type="cellIs" dxfId="12" priority="89" operator="lessThanOrEqual">
      <formula>J21</formula>
    </cfRule>
  </conditionalFormatting>
  <conditionalFormatting sqref="K27:K30">
    <cfRule type="cellIs" dxfId="11" priority="77" operator="lessThanOrEqual">
      <formula>J27</formula>
    </cfRule>
  </conditionalFormatting>
  <conditionalFormatting sqref="K27">
    <cfRule type="cellIs" dxfId="10" priority="43" operator="lessThanOrEqual">
      <formula>J27</formula>
    </cfRule>
  </conditionalFormatting>
  <conditionalFormatting sqref="K28">
    <cfRule type="cellIs" dxfId="9" priority="42" operator="lessThanOrEqual">
      <formula>J28</formula>
    </cfRule>
  </conditionalFormatting>
  <conditionalFormatting sqref="K29">
    <cfRule type="cellIs" dxfId="8" priority="41" operator="lessThanOrEqual">
      <formula>J29</formula>
    </cfRule>
  </conditionalFormatting>
  <conditionalFormatting sqref="B9:G12 R28:R30 J10:K12">
    <cfRule type="expression" dxfId="7" priority="39">
      <formula>$Q$2=0</formula>
    </cfRule>
  </conditionalFormatting>
  <conditionalFormatting sqref="K22">
    <cfRule type="cellIs" dxfId="6" priority="24" operator="lessThanOrEqual">
      <formula>J22</formula>
    </cfRule>
  </conditionalFormatting>
  <conditionalFormatting sqref="K23">
    <cfRule type="cellIs" dxfId="5" priority="23" operator="lessThanOrEqual">
      <formula>J23</formula>
    </cfRule>
  </conditionalFormatting>
  <conditionalFormatting sqref="K24">
    <cfRule type="cellIs" dxfId="4" priority="10" operator="lessThanOrEqual">
      <formula>J24</formula>
    </cfRule>
  </conditionalFormatting>
  <conditionalFormatting sqref="K25">
    <cfRule type="cellIs" dxfId="3" priority="9" operator="lessThanOrEqual">
      <formula>J25</formula>
    </cfRule>
  </conditionalFormatting>
  <conditionalFormatting sqref="K26">
    <cfRule type="cellIs" dxfId="2" priority="8" operator="lessThanOrEqual">
      <formula>J26</formula>
    </cfRule>
  </conditionalFormatting>
  <conditionalFormatting sqref="G23 G21">
    <cfRule type="cellIs" dxfId="1" priority="225" operator="notBetween">
      <formula>#REF!</formula>
      <formula>#REF!</formula>
    </cfRule>
  </conditionalFormatting>
  <conditionalFormatting sqref="G13:G20 G22 G24:G30 H13:I19 L13:M19">
    <cfRule type="cellIs" dxfId="0" priority="227" operator="notBetween">
      <formula>#REF!</formula>
      <formula>#REF!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ignoredErrors>
    <ignoredError sqref="U13:V19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3A30EC2D-CD30-4BD4-920A-0F41BB9D57B6}"/>
</file>

<file path=customXml/itemProps2.xml><?xml version="1.0" encoding="utf-8"?>
<ds:datastoreItem xmlns:ds="http://schemas.openxmlformats.org/officeDocument/2006/customXml" ds:itemID="{C8EAC6F7-2D70-4661-A1F3-08599C5D76C5}"/>
</file>

<file path=customXml/itemProps3.xml><?xml version="1.0" encoding="utf-8"?>
<ds:datastoreItem xmlns:ds="http://schemas.openxmlformats.org/officeDocument/2006/customXml" ds:itemID="{BC62185D-A5C2-4273-AEA0-E666DCED1F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