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225A3D8B8A9FAFAF791380BD9B39B7F411AC32BF" xr6:coauthVersionLast="47" xr6:coauthVersionMax="47" xr10:uidLastSave="{00000000-0000-0000-0000-000000000000}"/>
  <bookViews>
    <workbookView xWindow="345" yWindow="2250" windowWidth="9360" windowHeight="3120" firstSheet="1" activeTab="1" xr2:uid="{00000000-000D-0000-FFFF-FFFF00000000}"/>
  </bookViews>
  <sheets>
    <sheet name="กู้คืน_Sheet1" sheetId="1" state="veryHidden" r:id="rId1"/>
    <sheet name="ตาราง" sheetId="23" r:id="rId2"/>
    <sheet name="ตัวอย่าง DB25 เชื่อมทาบ" sheetId="19" r:id="rId3"/>
    <sheet name="ตัวอย่าง DB25 เชื่อมชน" sheetId="20" r:id="rId4"/>
  </sheets>
  <definedNames>
    <definedName name="_xlnm.Print_Area" localSheetId="3">'ตัวอย่าง DB25 เชื่อมชน'!$A$1:$S$34</definedName>
    <definedName name="_xlnm.Print_Area" localSheetId="2">'ตัวอย่าง DB25 เชื่อมทาบ'!$A$1:$S$34</definedName>
    <definedName name="_xlnm.Print_Area" localSheetId="1">ตาราง!$A$1:$S$34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23" l="1"/>
  <c r="H61" i="23"/>
  <c r="G61" i="23"/>
  <c r="E61" i="23"/>
  <c r="C61" i="23"/>
  <c r="J60" i="23"/>
  <c r="H60" i="23"/>
  <c r="G60" i="23"/>
  <c r="E60" i="23"/>
  <c r="C60" i="23"/>
  <c r="J59" i="23"/>
  <c r="H59" i="23"/>
  <c r="G59" i="23"/>
  <c r="E59" i="23"/>
  <c r="C59" i="23"/>
  <c r="J58" i="23"/>
  <c r="H58" i="23"/>
  <c r="G58" i="23"/>
  <c r="E58" i="23"/>
  <c r="C58" i="23"/>
  <c r="J57" i="23"/>
  <c r="H57" i="23"/>
  <c r="G57" i="23"/>
  <c r="E57" i="23"/>
  <c r="C57" i="23"/>
  <c r="J56" i="23"/>
  <c r="H56" i="23"/>
  <c r="G56" i="23"/>
  <c r="E56" i="23"/>
  <c r="C56" i="23"/>
  <c r="J55" i="23"/>
  <c r="H55" i="23"/>
  <c r="G55" i="23"/>
  <c r="E55" i="23"/>
  <c r="C55" i="23"/>
  <c r="J54" i="23"/>
  <c r="H54" i="23"/>
  <c r="G54" i="23"/>
  <c r="E54" i="23"/>
  <c r="C54" i="23"/>
  <c r="J53" i="23"/>
  <c r="H53" i="23"/>
  <c r="G53" i="23"/>
  <c r="E53" i="23"/>
  <c r="C53" i="23"/>
  <c r="J52" i="23"/>
  <c r="H52" i="23"/>
  <c r="G52" i="23"/>
  <c r="E52" i="23"/>
  <c r="C52" i="23"/>
  <c r="J51" i="23"/>
  <c r="H51" i="23"/>
  <c r="G51" i="23"/>
  <c r="E51" i="23"/>
  <c r="C51" i="23"/>
  <c r="J50" i="23"/>
  <c r="H50" i="23"/>
  <c r="G50" i="23"/>
  <c r="E50" i="23"/>
  <c r="C50" i="23"/>
  <c r="J49" i="23"/>
  <c r="H49" i="23"/>
  <c r="G49" i="23"/>
  <c r="E49" i="23"/>
  <c r="C49" i="23"/>
  <c r="J48" i="23"/>
  <c r="H48" i="23"/>
  <c r="G48" i="23"/>
  <c r="E48" i="23"/>
  <c r="C48" i="23"/>
  <c r="J47" i="23"/>
  <c r="H47" i="23"/>
  <c r="G47" i="23"/>
  <c r="E47" i="23"/>
  <c r="C47" i="23"/>
  <c r="J46" i="23"/>
  <c r="H46" i="23"/>
  <c r="G46" i="23"/>
  <c r="E46" i="23"/>
  <c r="C46" i="23"/>
  <c r="J45" i="23"/>
  <c r="H45" i="23"/>
  <c r="G45" i="23"/>
  <c r="E45" i="23"/>
  <c r="C45" i="23"/>
  <c r="J44" i="23"/>
  <c r="H44" i="23"/>
  <c r="G44" i="23"/>
  <c r="E44" i="23"/>
  <c r="C44" i="23"/>
  <c r="J43" i="23"/>
  <c r="H43" i="23"/>
  <c r="G43" i="23"/>
  <c r="E43" i="23"/>
  <c r="C43" i="23"/>
  <c r="J42" i="23"/>
  <c r="H42" i="23"/>
  <c r="G42" i="23"/>
  <c r="E42" i="23"/>
  <c r="C42" i="23"/>
  <c r="J41" i="23"/>
  <c r="H41" i="23"/>
  <c r="G41" i="23"/>
  <c r="E41" i="23"/>
  <c r="C41" i="23"/>
  <c r="J40" i="23"/>
  <c r="H40" i="23"/>
  <c r="G40" i="23"/>
  <c r="E40" i="23"/>
  <c r="C40" i="23"/>
  <c r="J39" i="23"/>
  <c r="H39" i="23"/>
  <c r="G39" i="23"/>
  <c r="E39" i="23"/>
  <c r="C39" i="23"/>
  <c r="V34" i="23"/>
  <c r="AF13" i="23"/>
  <c r="AA13" i="23"/>
  <c r="AE13" i="23"/>
  <c r="AF12" i="23"/>
  <c r="AA12" i="23" s="1"/>
  <c r="AE12" i="23"/>
  <c r="AD12" i="23"/>
  <c r="AC12" i="23"/>
  <c r="X12" i="23"/>
  <c r="X13" i="23" s="1"/>
  <c r="AF11" i="23"/>
  <c r="AA11" i="23" s="1"/>
  <c r="W11" i="23"/>
  <c r="AC11" i="23"/>
  <c r="T1" i="23"/>
  <c r="W11" i="20"/>
  <c r="AB11" i="23" l="1"/>
  <c r="AB12" i="23" s="1"/>
  <c r="AB13" i="23" s="1"/>
  <c r="W12" i="23"/>
  <c r="AD13" i="23"/>
  <c r="AE11" i="23"/>
  <c r="AC13" i="23"/>
  <c r="AD11" i="23"/>
  <c r="J61" i="20"/>
  <c r="H61" i="20"/>
  <c r="G61" i="20"/>
  <c r="E61" i="20"/>
  <c r="C61" i="20"/>
  <c r="J60" i="20"/>
  <c r="H60" i="20"/>
  <c r="G60" i="20"/>
  <c r="E60" i="20"/>
  <c r="C60" i="20"/>
  <c r="J59" i="20"/>
  <c r="H59" i="20"/>
  <c r="G59" i="20"/>
  <c r="E59" i="20"/>
  <c r="C59" i="20"/>
  <c r="J58" i="20"/>
  <c r="H58" i="20"/>
  <c r="G58" i="20"/>
  <c r="E58" i="20"/>
  <c r="C58" i="20"/>
  <c r="J57" i="20"/>
  <c r="H57" i="20"/>
  <c r="G57" i="20"/>
  <c r="E57" i="20"/>
  <c r="C57" i="20"/>
  <c r="J56" i="20"/>
  <c r="H56" i="20"/>
  <c r="G56" i="20"/>
  <c r="E56" i="20"/>
  <c r="C56" i="20"/>
  <c r="J55" i="20"/>
  <c r="H55" i="20"/>
  <c r="G55" i="20"/>
  <c r="E55" i="20"/>
  <c r="C55" i="20"/>
  <c r="J54" i="20"/>
  <c r="H54" i="20"/>
  <c r="G54" i="20"/>
  <c r="E54" i="20"/>
  <c r="C54" i="20"/>
  <c r="J53" i="20"/>
  <c r="H53" i="20"/>
  <c r="G53" i="20"/>
  <c r="E53" i="20"/>
  <c r="C53" i="20"/>
  <c r="J52" i="20"/>
  <c r="H52" i="20"/>
  <c r="G52" i="20"/>
  <c r="E52" i="20"/>
  <c r="C52" i="20"/>
  <c r="J51" i="20"/>
  <c r="H51" i="20"/>
  <c r="G51" i="20"/>
  <c r="E51" i="20"/>
  <c r="C51" i="20"/>
  <c r="J50" i="20"/>
  <c r="H50" i="20"/>
  <c r="G50" i="20"/>
  <c r="E50" i="20"/>
  <c r="C50" i="20"/>
  <c r="J49" i="20"/>
  <c r="H49" i="20"/>
  <c r="G49" i="20"/>
  <c r="E49" i="20"/>
  <c r="C49" i="20"/>
  <c r="J48" i="20"/>
  <c r="H48" i="20"/>
  <c r="G48" i="20"/>
  <c r="E48" i="20"/>
  <c r="C48" i="20"/>
  <c r="J47" i="20"/>
  <c r="H47" i="20"/>
  <c r="G47" i="20"/>
  <c r="E47" i="20"/>
  <c r="C47" i="20"/>
  <c r="J46" i="20"/>
  <c r="H46" i="20"/>
  <c r="G46" i="20"/>
  <c r="E46" i="20"/>
  <c r="C46" i="20"/>
  <c r="J45" i="20"/>
  <c r="H45" i="20"/>
  <c r="G45" i="20"/>
  <c r="E45" i="20"/>
  <c r="C45" i="20"/>
  <c r="J44" i="20"/>
  <c r="H44" i="20"/>
  <c r="G44" i="20"/>
  <c r="E44" i="20"/>
  <c r="C44" i="20"/>
  <c r="J43" i="20"/>
  <c r="H43" i="20"/>
  <c r="G43" i="20"/>
  <c r="E43" i="20"/>
  <c r="C43" i="20"/>
  <c r="J42" i="20"/>
  <c r="H42" i="20"/>
  <c r="G42" i="20"/>
  <c r="E42" i="20"/>
  <c r="C42" i="20"/>
  <c r="J41" i="20"/>
  <c r="H41" i="20"/>
  <c r="G41" i="20"/>
  <c r="E41" i="20"/>
  <c r="C41" i="20"/>
  <c r="J40" i="20"/>
  <c r="H40" i="20"/>
  <c r="G40" i="20"/>
  <c r="E40" i="20"/>
  <c r="C40" i="20"/>
  <c r="J39" i="20"/>
  <c r="H39" i="20"/>
  <c r="G39" i="20"/>
  <c r="E39" i="20"/>
  <c r="C39" i="20"/>
  <c r="V34" i="20"/>
  <c r="G32" i="20"/>
  <c r="AF13" i="20"/>
  <c r="AA13" i="20" s="1"/>
  <c r="Q13" i="20"/>
  <c r="AC13" i="20" s="1"/>
  <c r="AF12" i="20"/>
  <c r="AA12" i="20" s="1"/>
  <c r="AE12" i="20"/>
  <c r="AD12" i="20"/>
  <c r="AC12" i="20"/>
  <c r="X12" i="20"/>
  <c r="O12" i="20" s="1"/>
  <c r="Q12" i="20"/>
  <c r="A12" i="20"/>
  <c r="AF11" i="20"/>
  <c r="AB11" i="20" s="1"/>
  <c r="AB12" i="20" s="1"/>
  <c r="AB13" i="20" s="1"/>
  <c r="S11" i="20"/>
  <c r="Q11" i="20"/>
  <c r="AC11" i="20" s="1"/>
  <c r="O11" i="20"/>
  <c r="N11" i="20"/>
  <c r="H11" i="20"/>
  <c r="T1" i="20"/>
  <c r="S11" i="19"/>
  <c r="N11" i="19"/>
  <c r="H11" i="19"/>
  <c r="G11" i="19"/>
  <c r="H12" i="20" l="1"/>
  <c r="W12" i="20"/>
  <c r="W13" i="23"/>
  <c r="AE11" i="20"/>
  <c r="AD11" i="20"/>
  <c r="S12" i="20"/>
  <c r="AA11" i="20"/>
  <c r="X13" i="20"/>
  <c r="O13" i="20" s="1"/>
  <c r="N12" i="20"/>
  <c r="A13" i="20"/>
  <c r="W13" i="20" s="1"/>
  <c r="AD13" i="20"/>
  <c r="AE13" i="20"/>
  <c r="H13" i="20" l="1"/>
  <c r="N13" i="20"/>
  <c r="S13" i="20"/>
  <c r="Q13" i="19" l="1"/>
  <c r="AC13" i="19" s="1"/>
  <c r="Q12" i="19"/>
  <c r="Q11" i="19"/>
  <c r="AC11" i="19" s="1"/>
  <c r="G32" i="19"/>
  <c r="X12" i="19"/>
  <c r="O12" i="19" s="1"/>
  <c r="O11" i="19"/>
  <c r="W11" i="19"/>
  <c r="A12" i="19"/>
  <c r="AC12" i="19"/>
  <c r="S12" i="19" l="1"/>
  <c r="H12" i="19"/>
  <c r="N12" i="19"/>
  <c r="G12" i="19"/>
  <c r="X13" i="19"/>
  <c r="A13" i="19"/>
  <c r="W12" i="19"/>
  <c r="S13" i="19" l="1"/>
  <c r="H13" i="19"/>
  <c r="N13" i="19"/>
  <c r="G13" i="19"/>
  <c r="O13" i="19"/>
  <c r="W13" i="19"/>
  <c r="AD12" i="19" l="1"/>
  <c r="AE11" i="19"/>
  <c r="J61" i="19"/>
  <c r="H61" i="19"/>
  <c r="G61" i="19"/>
  <c r="E61" i="19"/>
  <c r="C61" i="19"/>
  <c r="J60" i="19"/>
  <c r="H60" i="19"/>
  <c r="G60" i="19"/>
  <c r="E60" i="19"/>
  <c r="C60" i="19"/>
  <c r="J59" i="19"/>
  <c r="H59" i="19"/>
  <c r="G59" i="19"/>
  <c r="E59" i="19"/>
  <c r="C59" i="19"/>
  <c r="J58" i="19"/>
  <c r="H58" i="19"/>
  <c r="G58" i="19"/>
  <c r="E58" i="19"/>
  <c r="C58" i="19"/>
  <c r="J57" i="19"/>
  <c r="H57" i="19"/>
  <c r="G57" i="19"/>
  <c r="E57" i="19"/>
  <c r="C57" i="19"/>
  <c r="J56" i="19"/>
  <c r="H56" i="19"/>
  <c r="G56" i="19"/>
  <c r="E56" i="19"/>
  <c r="C56" i="19"/>
  <c r="J55" i="19"/>
  <c r="H55" i="19"/>
  <c r="G55" i="19"/>
  <c r="E55" i="19"/>
  <c r="C55" i="19"/>
  <c r="J54" i="19"/>
  <c r="H54" i="19"/>
  <c r="G54" i="19"/>
  <c r="E54" i="19"/>
  <c r="C54" i="19"/>
  <c r="J53" i="19"/>
  <c r="H53" i="19"/>
  <c r="G53" i="19"/>
  <c r="E53" i="19"/>
  <c r="C53" i="19"/>
  <c r="J52" i="19"/>
  <c r="H52" i="19"/>
  <c r="G52" i="19"/>
  <c r="E52" i="19"/>
  <c r="C52" i="19"/>
  <c r="J51" i="19"/>
  <c r="H51" i="19"/>
  <c r="G51" i="19"/>
  <c r="E51" i="19"/>
  <c r="C51" i="19"/>
  <c r="J50" i="19"/>
  <c r="H50" i="19"/>
  <c r="G50" i="19"/>
  <c r="E50" i="19"/>
  <c r="C50" i="19"/>
  <c r="J49" i="19"/>
  <c r="H49" i="19"/>
  <c r="G49" i="19"/>
  <c r="E49" i="19"/>
  <c r="C49" i="19"/>
  <c r="J48" i="19"/>
  <c r="H48" i="19"/>
  <c r="G48" i="19"/>
  <c r="E48" i="19"/>
  <c r="C48" i="19"/>
  <c r="J47" i="19"/>
  <c r="H47" i="19"/>
  <c r="G47" i="19"/>
  <c r="E47" i="19"/>
  <c r="C47" i="19"/>
  <c r="J46" i="19"/>
  <c r="H46" i="19"/>
  <c r="G46" i="19"/>
  <c r="E46" i="19"/>
  <c r="C46" i="19"/>
  <c r="J45" i="19"/>
  <c r="H45" i="19"/>
  <c r="G45" i="19"/>
  <c r="E45" i="19"/>
  <c r="C45" i="19"/>
  <c r="J44" i="19"/>
  <c r="H44" i="19"/>
  <c r="G44" i="19"/>
  <c r="E44" i="19"/>
  <c r="C44" i="19"/>
  <c r="J43" i="19"/>
  <c r="H43" i="19"/>
  <c r="G43" i="19"/>
  <c r="E43" i="19"/>
  <c r="C43" i="19"/>
  <c r="J42" i="19"/>
  <c r="H42" i="19"/>
  <c r="G42" i="19"/>
  <c r="E42" i="19"/>
  <c r="C42" i="19"/>
  <c r="J41" i="19"/>
  <c r="H41" i="19"/>
  <c r="G41" i="19"/>
  <c r="E41" i="19"/>
  <c r="C41" i="19"/>
  <c r="J40" i="19"/>
  <c r="H40" i="19"/>
  <c r="G40" i="19"/>
  <c r="E40" i="19"/>
  <c r="C40" i="19"/>
  <c r="J39" i="19"/>
  <c r="H39" i="19"/>
  <c r="G39" i="19"/>
  <c r="E39" i="19"/>
  <c r="C39" i="19"/>
  <c r="V34" i="19"/>
  <c r="AF13" i="19"/>
  <c r="AE13" i="19"/>
  <c r="AD13" i="19"/>
  <c r="AF12" i="19"/>
  <c r="AF11" i="19"/>
  <c r="T1" i="19"/>
  <c r="AA13" i="19" l="1"/>
  <c r="AA12" i="19"/>
  <c r="AB11" i="19"/>
  <c r="AB12" i="19" s="1"/>
  <c r="AB13" i="19" s="1"/>
  <c r="AA11" i="19"/>
  <c r="AE12" i="19"/>
  <c r="AD11" i="19"/>
</calcChain>
</file>

<file path=xl/sharedStrings.xml><?xml version="1.0" encoding="utf-8"?>
<sst xmlns="http://schemas.openxmlformats.org/spreadsheetml/2006/main" count="444" uniqueCount="108">
  <si>
    <t xml:space="preserve"> โครงการ</t>
  </si>
  <si>
    <t xml:space="preserve"> กองวิเคราะห์วิจัยและทดสอบวัสดุ</t>
  </si>
  <si>
    <t>บฟ.มยผ. 1103.7</t>
  </si>
  <si>
    <r>
      <rPr>
        <b/>
        <sz val="15"/>
        <rFont val="TH SarabunPSK"/>
        <family val="2"/>
      </rPr>
      <t xml:space="preserve"> สัญญาเลขที่</t>
    </r>
    <r>
      <rPr>
        <sz val="15"/>
        <rFont val="TH SarabunPSK"/>
        <family val="2"/>
      </rPr>
      <t xml:space="preserve"> </t>
    </r>
  </si>
  <si>
    <t xml:space="preserve"> กรมโยธาธิการและผังเมือง</t>
  </si>
  <si>
    <r>
      <rPr>
        <b/>
        <sz val="15"/>
        <rFont val="TH SarabunPSK"/>
        <family val="2"/>
      </rPr>
      <t xml:space="preserve"> ทะเบียนทดสอบเลขที่</t>
    </r>
    <r>
      <rPr>
        <b/>
        <sz val="16"/>
        <rFont val="TH SarabunPSK"/>
        <family val="2"/>
      </rPr>
      <t xml:space="preserve">   </t>
    </r>
  </si>
  <si>
    <t>แผ่นที่</t>
  </si>
  <si>
    <t xml:space="preserve"> สถานที่</t>
  </si>
  <si>
    <t xml:space="preserve"> เจ้าหน้าที่ทดสอบ</t>
  </si>
  <si>
    <t>ผลการทดสอบเหล็กเส้นเสริมคอนกรีต</t>
  </si>
  <si>
    <t xml:space="preserve"> ชนิดตัวอย่าง</t>
  </si>
  <si>
    <t>เชื่อมต่อกับเหล็กเส้นเสริมคอนกรีต</t>
  </si>
  <si>
    <t xml:space="preserve"> เจ้าหน้าที่วิเคราะห์ผล</t>
  </si>
  <si>
    <t xml:space="preserve"> </t>
  </si>
  <si>
    <t xml:space="preserve"> ผู้ขอรับบริการ</t>
  </si>
  <si>
    <t>เหล็กกลม</t>
  </si>
  <si>
    <t>เหล็กข้ออ้อย</t>
  </si>
  <si>
    <t xml:space="preserve"> เจ้าหน้าที่ตรวจสอบ</t>
  </si>
  <si>
    <t xml:space="preserve"> วันที่ทดสอบ</t>
  </si>
  <si>
    <t xml:space="preserve">       </t>
  </si>
  <si>
    <t>ลำดับที่</t>
  </si>
  <si>
    <t>ขนาดระบุ
(มม.)</t>
  </si>
  <si>
    <t>ขนาดจริง
(มม.)</t>
  </si>
  <si>
    <r>
      <t>พื้นที่หน้าตัด
(ซม.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</si>
  <si>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น้ำหนัก
(กก./ม.)</t>
  </si>
  <si>
    <t>แรงดึง</t>
  </si>
  <si>
    <t>ความต้านแรงดึง</t>
  </si>
  <si>
    <t>อัตรา</t>
  </si>
  <si>
    <t>เครื่องหมาย
การค้า</t>
  </si>
  <si>
    <t>กรรมวิธีผลิต
วัตถุดิบ</t>
  </si>
  <si>
    <t>ที่จุดคราก</t>
  </si>
  <si>
    <t>ที่จุดสูงสุด</t>
  </si>
  <si>
    <t>ความยืด</t>
  </si>
  <si>
    <t>ชั้นคุณภาพ</t>
  </si>
  <si>
    <t>สัญลักษณ์</t>
  </si>
  <si>
    <t>แรง</t>
  </si>
  <si>
    <t>(กิโลนิวตัน)</t>
  </si>
  <si>
    <r>
      <t>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</si>
  <si>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(%)</t>
  </si>
  <si>
    <t>w</t>
  </si>
  <si>
    <t>l0</t>
  </si>
  <si>
    <t>W.min</t>
  </si>
  <si>
    <t>W.max</t>
  </si>
  <si>
    <t>yield</t>
  </si>
  <si>
    <t>max</t>
  </si>
  <si>
    <t>%</t>
  </si>
  <si>
    <t>Fm
kN</t>
  </si>
  <si>
    <t>FeH
kN</t>
  </si>
  <si>
    <t>Fb
kN</t>
  </si>
  <si>
    <t>Lu
mm</t>
  </si>
  <si>
    <t>SKY</t>
  </si>
  <si>
    <t>T</t>
  </si>
  <si>
    <t>SD  40</t>
  </si>
  <si>
    <t>328.98</t>
  </si>
  <si>
    <t>275.73</t>
  </si>
  <si>
    <t>330</t>
  </si>
  <si>
    <t>164</t>
  </si>
  <si>
    <t>40T</t>
  </si>
  <si>
    <t>EF</t>
  </si>
  <si>
    <t>บลกท-บลกท</t>
  </si>
  <si>
    <t>316.49</t>
  </si>
  <si>
    <t>270.81</t>
  </si>
  <si>
    <t>280</t>
  </si>
  <si>
    <t>161</t>
  </si>
  <si>
    <t>321.15</t>
  </si>
  <si>
    <t>271.83</t>
  </si>
  <si>
    <t>120</t>
  </si>
  <si>
    <t>125</t>
  </si>
  <si>
    <t xml:space="preserve"> หมายเหตุ</t>
  </si>
  <si>
    <t>ผู้นำส่งวัสดุ</t>
  </si>
  <si>
    <t>ขนาด</t>
  </si>
  <si>
    <t>แต่ละเส้น ร้อยละ</t>
  </si>
  <si>
    <t>เฉลี่ย ร้อยละ</t>
  </si>
  <si>
    <t>น้ำหนัก/เมตร</t>
  </si>
  <si>
    <t>min/เส้น</t>
  </si>
  <si>
    <r>
      <t xml:space="preserve">ที่ยอมให้, </t>
    </r>
    <r>
      <rPr>
        <b/>
        <sz val="14"/>
        <rFont val="Angsana New"/>
        <family val="1"/>
      </rPr>
      <t>±</t>
    </r>
    <r>
      <rPr>
        <b/>
        <sz val="14"/>
        <rFont val="TH SarabunPSK"/>
        <family val="2"/>
      </rPr>
      <t xml:space="preserve"> kg</t>
    </r>
  </si>
  <si>
    <t>max/เส้น</t>
  </si>
  <si>
    <t>%min</t>
  </si>
  <si>
    <t>ที่ยอมให้, ± kg</t>
  </si>
  <si>
    <t>%max</t>
  </si>
  <si>
    <t>RB</t>
  </si>
  <si>
    <t>SR</t>
  </si>
  <si>
    <t>SD</t>
  </si>
  <si>
    <t>DB</t>
  </si>
  <si>
    <t xml:space="preserve">ก่อสร้างโครงการโรงแรม 10600 </t>
  </si>
  <si>
    <t>ลงวันที่ 5 ตุลาคม 2563</t>
  </si>
  <si>
    <r>
      <rPr>
        <b/>
        <sz val="15"/>
        <rFont val="TH SarabunPSK"/>
        <family val="2"/>
      </rPr>
      <t xml:space="preserve"> ทะเบียนทดสอบเลขที่</t>
    </r>
    <r>
      <rPr>
        <b/>
        <sz val="16"/>
        <rFont val="TH SarabunPSK"/>
        <family val="2"/>
      </rPr>
      <t xml:space="preserve">   </t>
    </r>
    <r>
      <rPr>
        <sz val="14"/>
        <rFont val="TH SarabunPSK"/>
        <family val="2"/>
      </rPr>
      <t>กวท1-64-1025</t>
    </r>
  </si>
  <si>
    <t>1/2</t>
  </si>
  <si>
    <t>ซอยเจริญนคร 39 แขวงบางลำภูล่าง เขตคลองสาน</t>
  </si>
  <si>
    <t>นายวันชัย  สวาฤทธิ์</t>
  </si>
  <si>
    <t>กรุงเทพมหานคร</t>
  </si>
  <si>
    <t>เหล็กเส้นเสริมคอนกรีตเชื่อมต่อกับเหล็กเส้นเสริมคอนกรีต</t>
  </si>
  <si>
    <t>นายไกรสิทธิ์  โลมรัตน์</t>
  </si>
  <si>
    <t xml:space="preserve">บริษัท เวิลด์โพร-ฟิกซ์ จำกัด </t>
  </si>
  <si>
    <t>DB 25 เชื่อมต่อกับ DB 25</t>
  </si>
  <si>
    <t>-</t>
  </si>
  <si>
    <t>ทดสอบตามใบนำส่งตัวอย่างวัสดุของ</t>
  </si>
  <si>
    <t>นายวันชัย  จำปาทอง</t>
  </si>
  <si>
    <t>2/2</t>
  </si>
  <si>
    <t>137.32</t>
  </si>
  <si>
    <t>140</t>
  </si>
  <si>
    <t>43</t>
  </si>
  <si>
    <t>150.05</t>
  </si>
  <si>
    <t>150</t>
  </si>
  <si>
    <t>/</t>
  </si>
  <si>
    <t>158.59</t>
  </si>
  <si>
    <t>160</t>
  </si>
  <si>
    <t>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</si>
</sst>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"/>
    <numFmt numFmtId="167" formatCode="[$-107041E]d\ mmmm\ yyyy;@"/>
    <numFmt numFmtId="168" formatCode="_-* #,##0_-;\-* #,##0_-;_-* &quot;-&quot;??_-;_-@_-"/>
  </numFmts>
  <fonts count="18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5"/>
      <name val="TH SarabunPSK"/>
      <family val="2"/>
    </font>
    <font>
      <b/>
      <sz val="13"/>
      <name val="TH SarabunPSK"/>
      <family val="2"/>
    </font>
    <font>
      <sz val="14"/>
      <name val="TH SarabunPSK"/>
      <family val="2"/>
    </font>
    <font>
      <sz val="14"/>
      <name val="CordiaUPC"/>
      <family val="2"/>
      <charset val="222"/>
    </font>
    <font>
      <sz val="14"/>
      <name val="CordiaUPC"/>
      <family val="2"/>
      <charset val="222"/>
    </font>
    <font>
      <sz val="13"/>
      <name val="TH SarabunPSK"/>
      <family val="2"/>
    </font>
    <font>
      <b/>
      <sz val="12"/>
      <name val="TH SarabunPSK"/>
      <family val="2"/>
    </font>
    <font>
      <sz val="14"/>
      <name val="CordiaUPC"/>
      <family val="2"/>
    </font>
    <font>
      <b/>
      <sz val="14"/>
      <name val="Angsana New"/>
      <family val="1"/>
    </font>
    <font>
      <sz val="15"/>
      <name val="TH SarabunPSK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0" fillId="0" borderId="0"/>
    <xf numFmtId="164" fontId="11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87">
    <xf numFmtId="0" fontId="0" fillId="0" borderId="0" xfId="0"/>
    <xf numFmtId="0" fontId="1" fillId="0" borderId="1" xfId="0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Continuous" vertical="center"/>
    </xf>
    <xf numFmtId="0" fontId="5" fillId="0" borderId="17" xfId="0" applyFont="1" applyBorder="1" applyAlignment="1">
      <alignment horizontal="centerContinuous" vertical="center"/>
    </xf>
    <xf numFmtId="0" fontId="5" fillId="0" borderId="1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4" xfId="0" applyFont="1" applyBorder="1" applyAlignment="1">
      <alignment horizontal="centerContinuous"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2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8" fontId="9" fillId="0" borderId="0" xfId="2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49" fontId="8" fillId="0" borderId="0" xfId="0" applyNumberFormat="1" applyFont="1" applyAlignment="1">
      <alignment horizontal="center" vertical="center" shrinkToFit="1"/>
    </xf>
    <xf numFmtId="165" fontId="8" fillId="0" borderId="2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2" fillId="0" borderId="17" xfId="0" applyFont="1" applyBorder="1" applyAlignment="1">
      <alignment horizontal="centerContinuous" vertical="center"/>
    </xf>
    <xf numFmtId="0" fontId="5" fillId="0" borderId="4" xfId="0" applyFont="1" applyBorder="1" applyAlignment="1">
      <alignment horizontal="left" vertical="center"/>
    </xf>
    <xf numFmtId="0" fontId="5" fillId="0" borderId="2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quotePrefix="1" applyFont="1" applyAlignment="1">
      <alignment horizontal="left" vertical="center"/>
    </xf>
    <xf numFmtId="167" fontId="5" fillId="0" borderId="0" xfId="0" applyNumberFormat="1" applyFont="1" applyAlignment="1">
      <alignment horizontal="left" vertical="center"/>
    </xf>
    <xf numFmtId="167" fontId="5" fillId="0" borderId="0" xfId="0" quotePrefix="1" applyNumberFormat="1" applyFont="1" applyAlignment="1">
      <alignment horizontal="left" vertical="center"/>
    </xf>
    <xf numFmtId="0" fontId="8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167" fontId="9" fillId="0" borderId="12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4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5" fillId="0" borderId="11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2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165" fontId="8" fillId="0" borderId="27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49" fontId="17" fillId="0" borderId="40" xfId="0" applyNumberFormat="1" applyFont="1" applyBorder="1" applyAlignment="1">
      <alignment horizontal="center" vertical="center" wrapText="1" shrinkToFit="1"/>
    </xf>
    <xf numFmtId="0" fontId="12" fillId="0" borderId="24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8" fontId="9" fillId="0" borderId="0" xfId="2" applyNumberFormat="1" applyFont="1" applyBorder="1" applyAlignment="1">
      <alignment horizontal="center" vertical="center"/>
    </xf>
    <xf numFmtId="167" fontId="5" fillId="0" borderId="0" xfId="0" applyNumberFormat="1" applyFont="1" applyAlignment="1">
      <alignment horizontal="left" vertical="center"/>
    </xf>
    <xf numFmtId="167" fontId="5" fillId="0" borderId="0" xfId="0" quotePrefix="1" applyNumberFormat="1" applyFont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17" xfId="0" applyNumberFormat="1" applyFont="1" applyBorder="1" applyAlignment="1">
      <alignment horizontal="center" vertical="center"/>
    </xf>
    <xf numFmtId="166" fontId="8" fillId="0" borderId="29" xfId="0" applyNumberFormat="1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166" fontId="12" fillId="0" borderId="29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29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166" fontId="8" fillId="0" borderId="33" xfId="0" applyNumberFormat="1" applyFont="1" applyBorder="1" applyAlignment="1">
      <alignment horizontal="center" vertical="center"/>
    </xf>
    <xf numFmtId="166" fontId="12" fillId="0" borderId="11" xfId="0" applyNumberFormat="1" applyFont="1" applyBorder="1" applyAlignment="1">
      <alignment horizontal="center" vertical="center"/>
    </xf>
    <xf numFmtId="166" fontId="12" fillId="0" borderId="33" xfId="0" applyNumberFormat="1" applyFont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66" fontId="8" fillId="0" borderId="23" xfId="0" applyNumberFormat="1" applyFont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66" fontId="12" fillId="0" borderId="23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1" fontId="12" fillId="0" borderId="23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167" fontId="9" fillId="0" borderId="8" xfId="0" applyNumberFormat="1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2" fillId="0" borderId="12" xfId="1" applyFont="1" applyBorder="1" applyAlignment="1">
      <alignment horizontal="left" vertical="center"/>
    </xf>
    <xf numFmtId="0" fontId="12" fillId="0" borderId="15" xfId="1" applyFont="1" applyBorder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2" fillId="0" borderId="16" xfId="1" applyFont="1" applyBorder="1" applyAlignment="1">
      <alignment horizontal="left" vertical="center"/>
    </xf>
  </cellXfs>
  <cellStyles count="4">
    <cellStyle name="Comma" xfId="2" builtinId="3"/>
    <cellStyle name="Normal" xfId="0" builtinId="0"/>
    <cellStyle name="เครื่องหมายจุลภาค 2" xfId="3" xr:uid="{00000000-0005-0000-0000-000001000000}"/>
    <cellStyle name="ปกติ 2" xfId="1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50802</xdr:colOff>
      <xdr:row>0</xdr:row>
      <xdr:rowOff>40480</xdr:rowOff>
    </xdr:from>
    <xdr:to>
      <xdr:col>6</xdr:col>
      <xdr:colOff>635631</xdr:colOff>
      <xdr:row>1</xdr:row>
      <xdr:rowOff>309525</xdr:rowOff>
    </xdr:to>
    <xdr:pic>
      <xdr:nvPicPr>
        <xdr:cNvPr id="3" name="Picture 14" descr="LogoDPT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75152" y="40480"/>
          <a:ext cx="584829" cy="5928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179982</xdr:colOff>
      <xdr:row>33</xdr:row>
      <xdr:rowOff>66819</xdr:rowOff>
    </xdr:from>
    <xdr:to>
      <xdr:col>19</xdr:col>
      <xdr:colOff>18056</xdr:colOff>
      <xdr:row>34</xdr:row>
      <xdr:rowOff>85870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000132" y="7324869"/>
          <a:ext cx="1409699" cy="29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6</xdr:col>
      <xdr:colOff>476249</xdr:colOff>
      <xdr:row>5</xdr:row>
      <xdr:rowOff>123833</xdr:rowOff>
    </xdr:from>
    <xdr:to>
      <xdr:col>6</xdr:col>
      <xdr:colOff>609599</xdr:colOff>
      <xdr:row>5</xdr:row>
      <xdr:rowOff>247658</xdr:rowOff>
    </xdr:to>
    <xdr:sp macro="" textlink="">
      <xdr:nvSpPr>
        <xdr:cNvPr id="6" name="Rectangle 2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4800599" y="162878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179369</xdr:colOff>
      <xdr:row>5</xdr:row>
      <xdr:rowOff>123833</xdr:rowOff>
    </xdr:from>
    <xdr:to>
      <xdr:col>8</xdr:col>
      <xdr:colOff>312719</xdr:colOff>
      <xdr:row>5</xdr:row>
      <xdr:rowOff>247658</xdr:rowOff>
    </xdr:to>
    <xdr:sp macro="" textlink="">
      <xdr:nvSpPr>
        <xdr:cNvPr id="7" name="Rectangle 2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5875319" y="162878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48328</xdr:colOff>
      <xdr:row>22</xdr:row>
      <xdr:rowOff>83818</xdr:rowOff>
    </xdr:from>
    <xdr:to>
      <xdr:col>13</xdr:col>
      <xdr:colOff>13759</xdr:colOff>
      <xdr:row>24</xdr:row>
      <xdr:rowOff>61267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 bwMode="auto">
        <a:xfrm>
          <a:off x="7115878" y="5217793"/>
          <a:ext cx="622656" cy="301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Coupler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15</xdr:col>
      <xdr:colOff>380312</xdr:colOff>
      <xdr:row>31</xdr:row>
      <xdr:rowOff>38100</xdr:rowOff>
    </xdr:from>
    <xdr:to>
      <xdr:col>18</xdr:col>
      <xdr:colOff>21724</xdr:colOff>
      <xdr:row>33</xdr:row>
      <xdr:rowOff>90768</xdr:rowOff>
    </xdr:to>
    <xdr:sp macro="" textlink="">
      <xdr:nvSpPr>
        <xdr:cNvPr id="68" name="กล่องข้อความ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9200462" y="6743700"/>
          <a:ext cx="593912" cy="605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</a:p>
        <a:p>
          <a:pPr algn="ctr"/>
          <a:r>
            <a:rPr lang="en-US" sz="1100"/>
            <a:t>Code</a:t>
          </a:r>
        </a:p>
      </xdr:txBody>
    </xdr:sp>
    <xdr:clientData/>
  </xdr:twoCellAnchor>
  <xdr:twoCellAnchor>
    <xdr:from>
      <xdr:col>3</xdr:col>
      <xdr:colOff>28575</xdr:colOff>
      <xdr:row>16</xdr:row>
      <xdr:rowOff>104775</xdr:rowOff>
    </xdr:from>
    <xdr:to>
      <xdr:col>13</xdr:col>
      <xdr:colOff>571500</xdr:colOff>
      <xdr:row>27</xdr:row>
      <xdr:rowOff>152400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809750" y="4267200"/>
          <a:ext cx="6486525" cy="18288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th-TH" sz="3600">
              <a:latin typeface="TH SarabunPSK" pitchFamily="34" charset="-34"/>
              <a:cs typeface="TH SarabunPSK" pitchFamily="34" charset="-34"/>
            </a:rPr>
            <a:t>ภาพถ่าย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666751</xdr:colOff>
      <xdr:row>14</xdr:row>
      <xdr:rowOff>19050</xdr:rowOff>
    </xdr:from>
    <xdr:to>
      <xdr:col>13</xdr:col>
      <xdr:colOff>95251</xdr:colOff>
      <xdr:row>30</xdr:row>
      <xdr:rowOff>57150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20" b="1098"/>
        <a:stretch/>
      </xdr:blipFill>
      <xdr:spPr>
        <a:xfrm>
          <a:off x="2447926" y="3857625"/>
          <a:ext cx="5372100" cy="26289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50802</xdr:colOff>
      <xdr:row>0</xdr:row>
      <xdr:rowOff>40480</xdr:rowOff>
    </xdr:from>
    <xdr:to>
      <xdr:col>6</xdr:col>
      <xdr:colOff>635631</xdr:colOff>
      <xdr:row>1</xdr:row>
      <xdr:rowOff>309525</xdr:rowOff>
    </xdr:to>
    <xdr:pic>
      <xdr:nvPicPr>
        <xdr:cNvPr id="2" name="Picture 14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02115" y="40480"/>
          <a:ext cx="584829" cy="594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199032</xdr:colOff>
      <xdr:row>33</xdr:row>
      <xdr:rowOff>66819</xdr:rowOff>
    </xdr:from>
    <xdr:to>
      <xdr:col>19</xdr:col>
      <xdr:colOff>37106</xdr:colOff>
      <xdr:row>34</xdr:row>
      <xdr:rowOff>85870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019182" y="7324869"/>
          <a:ext cx="1409699" cy="29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 editAs="oneCell">
    <xdr:from>
      <xdr:col>15</xdr:col>
      <xdr:colOff>358931</xdr:colOff>
      <xdr:row>31</xdr:row>
      <xdr:rowOff>21954</xdr:rowOff>
    </xdr:from>
    <xdr:to>
      <xdr:col>18</xdr:col>
      <xdr:colOff>36497</xdr:colOff>
      <xdr:row>33</xdr:row>
      <xdr:rowOff>99570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79081" y="6727554"/>
          <a:ext cx="630066" cy="630066"/>
        </a:xfrm>
        <a:prstGeom prst="rect">
          <a:avLst/>
        </a:prstGeom>
        <a:noFill/>
      </xdr:spPr>
    </xdr:pic>
    <xdr:clientData/>
  </xdr:twoCellAnchor>
  <xdr:twoCellAnchor>
    <xdr:from>
      <xdr:col>6</xdr:col>
      <xdr:colOff>476249</xdr:colOff>
      <xdr:row>5</xdr:row>
      <xdr:rowOff>123833</xdr:rowOff>
    </xdr:from>
    <xdr:to>
      <xdr:col>6</xdr:col>
      <xdr:colOff>609599</xdr:colOff>
      <xdr:row>5</xdr:row>
      <xdr:rowOff>247658</xdr:rowOff>
    </xdr:to>
    <xdr:sp macro="" textlink="">
      <xdr:nvSpPr>
        <xdr:cNvPr id="6" name="Rectangle 2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4714874" y="142558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179369</xdr:colOff>
      <xdr:row>5</xdr:row>
      <xdr:rowOff>123833</xdr:rowOff>
    </xdr:from>
    <xdr:to>
      <xdr:col>8</xdr:col>
      <xdr:colOff>312719</xdr:colOff>
      <xdr:row>5</xdr:row>
      <xdr:rowOff>247658</xdr:rowOff>
    </xdr:to>
    <xdr:sp macro="" textlink="">
      <xdr:nvSpPr>
        <xdr:cNvPr id="7" name="Rectangle 2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5783244" y="142558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182558</xdr:colOff>
      <xdr:row>5</xdr:row>
      <xdr:rowOff>142892</xdr:rowOff>
    </xdr:from>
    <xdr:to>
      <xdr:col>8</xdr:col>
      <xdr:colOff>315908</xdr:colOff>
      <xdr:row>5</xdr:row>
      <xdr:rowOff>238142</xdr:rowOff>
    </xdr:to>
    <xdr:sp macro="" textlink="">
      <xdr:nvSpPr>
        <xdr:cNvPr id="9" name="Line 3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 flipV="1">
          <a:off x="5786433" y="1444642"/>
          <a:ext cx="133350" cy="952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48328</xdr:colOff>
      <xdr:row>22</xdr:row>
      <xdr:rowOff>83818</xdr:rowOff>
    </xdr:from>
    <xdr:to>
      <xdr:col>13</xdr:col>
      <xdr:colOff>13759</xdr:colOff>
      <xdr:row>24</xdr:row>
      <xdr:rowOff>61267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 bwMode="auto">
        <a:xfrm>
          <a:off x="7017453" y="5544818"/>
          <a:ext cx="703619" cy="294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Coupler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6</xdr:col>
      <xdr:colOff>333375</xdr:colOff>
      <xdr:row>17</xdr:row>
      <xdr:rowOff>126423</xdr:rowOff>
    </xdr:from>
    <xdr:to>
      <xdr:col>7</xdr:col>
      <xdr:colOff>397565</xdr:colOff>
      <xdr:row>19</xdr:row>
      <xdr:rowOff>120006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4657725" y="4450773"/>
          <a:ext cx="749990" cy="317433"/>
          <a:chOff x="9795268" y="4623208"/>
          <a:chExt cx="739709" cy="322032"/>
        </a:xfrm>
      </xdr:grpSpPr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SpPr txBox="1"/>
        </xdr:nvSpPr>
        <xdr:spPr bwMode="auto">
          <a:xfrm>
            <a:off x="9809864" y="4623208"/>
            <a:ext cx="725113" cy="3220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13.00 </a:t>
            </a:r>
            <a:r>
              <a:rPr lang="th-TH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ซม.</a:t>
            </a:r>
            <a:endPara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endParaRPr>
          </a:p>
        </xdr:txBody>
      </xdr:sp>
      <xdr:cxnSp macro="">
        <xdr:nvCxnSpPr>
          <xdr:cNvPr id="53" name="ตัวเชื่อมต่อตรง 68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9795268" y="4791761"/>
            <a:ext cx="100580" cy="133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6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9796103" y="4704393"/>
            <a:ext cx="0" cy="18645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ตัวเชื่อมต่อตรง 68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10422409" y="4796091"/>
            <a:ext cx="100580" cy="133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10526317" y="4700841"/>
            <a:ext cx="0" cy="18645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392792</xdr:colOff>
      <xdr:row>22</xdr:row>
      <xdr:rowOff>76277</xdr:rowOff>
    </xdr:from>
    <xdr:to>
      <xdr:col>7</xdr:col>
      <xdr:colOff>457200</xdr:colOff>
      <xdr:row>24</xdr:row>
      <xdr:rowOff>69861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GrpSpPr/>
      </xdr:nvGrpSpPr>
      <xdr:grpSpPr>
        <a:xfrm>
          <a:off x="4717142" y="5210252"/>
          <a:ext cx="750208" cy="317434"/>
          <a:chOff x="9795268" y="4623208"/>
          <a:chExt cx="739709" cy="322032"/>
        </a:xfrm>
      </xdr:grpSpPr>
      <xdr:sp macro="" textlink="">
        <xdr:nvSpPr>
          <xdr:cNvPr id="105" name="TextBox 104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 txBox="1"/>
        </xdr:nvSpPr>
        <xdr:spPr bwMode="auto">
          <a:xfrm>
            <a:off x="9809864" y="4623208"/>
            <a:ext cx="725113" cy="3220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13.00 </a:t>
            </a:r>
            <a:r>
              <a:rPr lang="th-TH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ซม.</a:t>
            </a:r>
            <a:endPara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endParaRPr>
          </a:p>
        </xdr:txBody>
      </xdr:sp>
      <xdr:cxnSp macro="">
        <xdr:nvCxnSpPr>
          <xdr:cNvPr id="106" name="ตัวเชื่อมต่อตรง 68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9795268" y="4791761"/>
            <a:ext cx="100580" cy="133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9796103" y="4704393"/>
            <a:ext cx="0" cy="18645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ตัวเชื่อมต่อตรง 68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10422409" y="4796091"/>
            <a:ext cx="100580" cy="133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10526317" y="4700841"/>
            <a:ext cx="0" cy="18645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533399</xdr:colOff>
      <xdr:row>27</xdr:row>
      <xdr:rowOff>124230</xdr:rowOff>
    </xdr:from>
    <xdr:to>
      <xdr:col>7</xdr:col>
      <xdr:colOff>580464</xdr:colOff>
      <xdr:row>29</xdr:row>
      <xdr:rowOff>120113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GrpSpPr/>
      </xdr:nvGrpSpPr>
      <xdr:grpSpPr>
        <a:xfrm>
          <a:off x="4857749" y="6067830"/>
          <a:ext cx="732865" cy="319733"/>
          <a:chOff x="9795268" y="4623208"/>
          <a:chExt cx="739709" cy="322032"/>
        </a:xfrm>
      </xdr:grpSpPr>
      <xdr:sp macro="" textlink="">
        <xdr:nvSpPr>
          <xdr:cNvPr id="111" name="TextBox 110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 txBox="1"/>
        </xdr:nvSpPr>
        <xdr:spPr bwMode="auto">
          <a:xfrm>
            <a:off x="9809864" y="4623208"/>
            <a:ext cx="725113" cy="3220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13.00</a:t>
            </a:r>
            <a:r>
              <a:rPr lang="th-TH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 ซม.</a:t>
            </a:r>
            <a:endPara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endParaRPr>
          </a:p>
        </xdr:txBody>
      </xdr:sp>
      <xdr:cxnSp macro="">
        <xdr:nvCxnSpPr>
          <xdr:cNvPr id="112" name="ตัวเชื่อมต่อตรง 68">
            <a:extLst>
              <a:ext uri="{FF2B5EF4-FFF2-40B4-BE49-F238E27FC236}">
                <a16:creationId xmlns:a16="http://schemas.microsoft.com/office/drawing/2014/main" id="{00000000-0008-0000-0200-000070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9795268" y="4791761"/>
            <a:ext cx="100580" cy="133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5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9796103" y="4704393"/>
            <a:ext cx="0" cy="18645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6" name="ตัวเชื่อมต่อตรง 68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10422409" y="4796091"/>
            <a:ext cx="100580" cy="133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8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76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10526317" y="4700841"/>
            <a:ext cx="0" cy="18645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497784</xdr:colOff>
      <xdr:row>15</xdr:row>
      <xdr:rowOff>9969</xdr:rowOff>
    </xdr:from>
    <xdr:to>
      <xdr:col>8</xdr:col>
      <xdr:colOff>34231</xdr:colOff>
      <xdr:row>16</xdr:row>
      <xdr:rowOff>10861</xdr:rowOff>
    </xdr:to>
    <xdr:cxnSp macro="">
      <xdr:nvCxnSpPr>
        <xdr:cNvPr id="119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CxnSpPr>
          <a:cxnSpLocks noChangeShapeType="1"/>
        </xdr:cNvCxnSpPr>
      </xdr:nvCxnSpPr>
      <xdr:spPr bwMode="auto">
        <a:xfrm rot="10800000" flipV="1">
          <a:off x="5507934" y="4010469"/>
          <a:ext cx="222247" cy="162817"/>
        </a:xfrm>
        <a:prstGeom prst="straightConnector1">
          <a:avLst/>
        </a:prstGeom>
        <a:ln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688966</xdr:colOff>
      <xdr:row>14</xdr:row>
      <xdr:rowOff>25262</xdr:rowOff>
    </xdr:from>
    <xdr:to>
      <xdr:col>6</xdr:col>
      <xdr:colOff>460526</xdr:colOff>
      <xdr:row>16</xdr:row>
      <xdr:rowOff>93923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/>
      </xdr:nvSpPr>
      <xdr:spPr bwMode="auto">
        <a:xfrm>
          <a:off x="3317866" y="3863837"/>
          <a:ext cx="1467010" cy="3925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รอยเชื่อมกว้าง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1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.4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ซม.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7</xdr:col>
      <xdr:colOff>499854</xdr:colOff>
      <xdr:row>19</xdr:row>
      <xdr:rowOff>122612</xdr:rowOff>
    </xdr:from>
    <xdr:to>
      <xdr:col>8</xdr:col>
      <xdr:colOff>36301</xdr:colOff>
      <xdr:row>20</xdr:row>
      <xdr:rowOff>119777</xdr:rowOff>
    </xdr:to>
    <xdr:cxnSp macro="">
      <xdr:nvCxnSpPr>
        <xdr:cNvPr id="121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CxnSpPr>
          <a:cxnSpLocks noChangeShapeType="1"/>
        </xdr:cNvCxnSpPr>
      </xdr:nvCxnSpPr>
      <xdr:spPr bwMode="auto">
        <a:xfrm rot="10800000" flipV="1">
          <a:off x="5510004" y="4770812"/>
          <a:ext cx="222247" cy="159090"/>
        </a:xfrm>
        <a:prstGeom prst="straightConnector1">
          <a:avLst/>
        </a:prstGeom>
        <a:ln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671987</xdr:colOff>
      <xdr:row>18</xdr:row>
      <xdr:rowOff>124653</xdr:rowOff>
    </xdr:from>
    <xdr:to>
      <xdr:col>10</xdr:col>
      <xdr:colOff>81597</xdr:colOff>
      <xdr:row>21</xdr:row>
      <xdr:rowOff>35116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/>
      </xdr:nvSpPr>
      <xdr:spPr bwMode="auto">
        <a:xfrm>
          <a:off x="5682137" y="4610928"/>
          <a:ext cx="1467010" cy="396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รอยเชื่อมกว้าง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1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.2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ซม.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6</xdr:col>
      <xdr:colOff>228453</xdr:colOff>
      <xdr:row>15</xdr:row>
      <xdr:rowOff>87388</xdr:rowOff>
    </xdr:from>
    <xdr:to>
      <xdr:col>6</xdr:col>
      <xdr:colOff>390379</xdr:colOff>
      <xdr:row>16</xdr:row>
      <xdr:rowOff>87728</xdr:rowOff>
    </xdr:to>
    <xdr:cxnSp macro="">
      <xdr:nvCxnSpPr>
        <xdr:cNvPr id="125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CxnSpPr>
          <a:cxnSpLocks noChangeShapeType="1"/>
        </xdr:cNvCxnSpPr>
      </xdr:nvCxnSpPr>
      <xdr:spPr bwMode="auto">
        <a:xfrm>
          <a:off x="4552803" y="4087888"/>
          <a:ext cx="161926" cy="162265"/>
        </a:xfrm>
        <a:prstGeom prst="straightConnector1">
          <a:avLst/>
        </a:prstGeom>
        <a:ln>
          <a:solidFill>
            <a:sysClr val="windowText" lastClr="000000"/>
          </a:solidFill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10621</xdr:colOff>
      <xdr:row>14</xdr:row>
      <xdr:rowOff>17399</xdr:rowOff>
    </xdr:from>
    <xdr:to>
      <xdr:col>9</xdr:col>
      <xdr:colOff>270891</xdr:colOff>
      <xdr:row>16</xdr:row>
      <xdr:rowOff>83762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/>
      </xdr:nvSpPr>
      <xdr:spPr bwMode="auto">
        <a:xfrm>
          <a:off x="5706571" y="3855974"/>
          <a:ext cx="946070" cy="390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ขาดที่เหล็ก</a:t>
          </a:r>
        </a:p>
      </xdr:txBody>
    </xdr:sp>
    <xdr:clientData/>
  </xdr:twoCellAnchor>
  <xdr:twoCellAnchor>
    <xdr:from>
      <xdr:col>5</xdr:col>
      <xdr:colOff>307139</xdr:colOff>
      <xdr:row>18</xdr:row>
      <xdr:rowOff>60054</xdr:rowOff>
    </xdr:from>
    <xdr:to>
      <xdr:col>6</xdr:col>
      <xdr:colOff>405484</xdr:colOff>
      <xdr:row>20</xdr:row>
      <xdr:rowOff>126417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 bwMode="auto">
        <a:xfrm>
          <a:off x="3783764" y="4546329"/>
          <a:ext cx="946070" cy="390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ขาดที่เหล็ก</a:t>
          </a:r>
        </a:p>
      </xdr:txBody>
    </xdr:sp>
    <xdr:clientData/>
  </xdr:twoCellAnchor>
  <xdr:twoCellAnchor>
    <xdr:from>
      <xdr:col>6</xdr:col>
      <xdr:colOff>111669</xdr:colOff>
      <xdr:row>19</xdr:row>
      <xdr:rowOff>106850</xdr:rowOff>
    </xdr:from>
    <xdr:to>
      <xdr:col>6</xdr:col>
      <xdr:colOff>273595</xdr:colOff>
      <xdr:row>20</xdr:row>
      <xdr:rowOff>107190</xdr:rowOff>
    </xdr:to>
    <xdr:cxnSp macro="">
      <xdr:nvCxnSpPr>
        <xdr:cNvPr id="129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CxnSpPr>
          <a:cxnSpLocks noChangeShapeType="1"/>
        </xdr:cNvCxnSpPr>
      </xdr:nvCxnSpPr>
      <xdr:spPr bwMode="auto">
        <a:xfrm>
          <a:off x="4436019" y="4755050"/>
          <a:ext cx="161926" cy="162265"/>
        </a:xfrm>
        <a:prstGeom prst="straightConnector1">
          <a:avLst/>
        </a:prstGeom>
        <a:ln>
          <a:solidFill>
            <a:sysClr val="windowText" lastClr="000000"/>
          </a:solidFill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749016</xdr:colOff>
      <xdr:row>16</xdr:row>
      <xdr:rowOff>69165</xdr:rowOff>
    </xdr:from>
    <xdr:to>
      <xdr:col>4</xdr:col>
      <xdr:colOff>768829</xdr:colOff>
      <xdr:row>18</xdr:row>
      <xdr:rowOff>87797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/>
      </xdr:nvSpPr>
      <xdr:spPr bwMode="auto">
        <a:xfrm>
          <a:off x="2530191" y="4231590"/>
          <a:ext cx="867538" cy="342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ลำดับที่   1</a:t>
          </a:r>
        </a:p>
      </xdr:txBody>
    </xdr:sp>
    <xdr:clientData/>
  </xdr:twoCellAnchor>
  <xdr:twoCellAnchor>
    <xdr:from>
      <xdr:col>4</xdr:col>
      <xdr:colOff>608065</xdr:colOff>
      <xdr:row>16</xdr:row>
      <xdr:rowOff>100850</xdr:rowOff>
    </xdr:from>
    <xdr:to>
      <xdr:col>5</xdr:col>
      <xdr:colOff>340691</xdr:colOff>
      <xdr:row>18</xdr:row>
      <xdr:rowOff>68021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 txBox="1"/>
      </xdr:nvSpPr>
      <xdr:spPr bwMode="auto">
        <a:xfrm>
          <a:off x="3236965" y="4263275"/>
          <a:ext cx="580351" cy="291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3</xdr:col>
      <xdr:colOff>712158</xdr:colOff>
      <xdr:row>22</xdr:row>
      <xdr:rowOff>74549</xdr:rowOff>
    </xdr:from>
    <xdr:to>
      <xdr:col>4</xdr:col>
      <xdr:colOff>731971</xdr:colOff>
      <xdr:row>24</xdr:row>
      <xdr:rowOff>93180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 bwMode="auto">
        <a:xfrm>
          <a:off x="2493333" y="5208524"/>
          <a:ext cx="867538" cy="342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ลำดับที่   </a:t>
          </a:r>
          <a:r>
            <a:rPr lang="en-US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endParaRPr lang="th-TH" sz="16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4</xdr:col>
      <xdr:colOff>580732</xdr:colOff>
      <xdr:row>22</xdr:row>
      <xdr:rowOff>107891</xdr:rowOff>
    </xdr:from>
    <xdr:to>
      <xdr:col>5</xdr:col>
      <xdr:colOff>313358</xdr:colOff>
      <xdr:row>24</xdr:row>
      <xdr:rowOff>75061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 bwMode="auto">
        <a:xfrm>
          <a:off x="3209632" y="5241866"/>
          <a:ext cx="580351" cy="29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3</xdr:col>
      <xdr:colOff>683583</xdr:colOff>
      <xdr:row>28</xdr:row>
      <xdr:rowOff>50529</xdr:rowOff>
    </xdr:from>
    <xdr:to>
      <xdr:col>4</xdr:col>
      <xdr:colOff>703396</xdr:colOff>
      <xdr:row>30</xdr:row>
      <xdr:rowOff>69160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 bwMode="auto">
        <a:xfrm>
          <a:off x="2464758" y="6156054"/>
          <a:ext cx="867538" cy="342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ลำดับที่   </a:t>
          </a:r>
          <a:r>
            <a:rPr lang="en-US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3</a:t>
          </a:r>
          <a:endParaRPr lang="th-TH" sz="16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4</xdr:col>
      <xdr:colOff>566652</xdr:colOff>
      <xdr:row>28</xdr:row>
      <xdr:rowOff>69790</xdr:rowOff>
    </xdr:from>
    <xdr:to>
      <xdr:col>5</xdr:col>
      <xdr:colOff>299278</xdr:colOff>
      <xdr:row>30</xdr:row>
      <xdr:rowOff>36960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/>
      </xdr:nvSpPr>
      <xdr:spPr bwMode="auto">
        <a:xfrm>
          <a:off x="3195552" y="6175315"/>
          <a:ext cx="580351" cy="29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3</xdr:col>
      <xdr:colOff>772206</xdr:colOff>
      <xdr:row>18</xdr:row>
      <xdr:rowOff>94841</xdr:rowOff>
    </xdr:from>
    <xdr:to>
      <xdr:col>4</xdr:col>
      <xdr:colOff>507196</xdr:colOff>
      <xdr:row>21</xdr:row>
      <xdr:rowOff>10138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2553381" y="4581116"/>
          <a:ext cx="582715" cy="401072"/>
          <a:chOff x="7790060" y="4046888"/>
          <a:chExt cx="579816" cy="412253"/>
        </a:xfrm>
      </xdr:grpSpPr>
      <xdr:cxnSp macro="">
        <xdr:nvCxnSpPr>
          <xdr:cNvPr id="148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200-000094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8121733" y="4293148"/>
            <a:ext cx="161926" cy="165993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50" name="TextBox 149">
            <a:extLst>
              <a:ext uri="{FF2B5EF4-FFF2-40B4-BE49-F238E27FC236}">
                <a16:creationId xmlns:a16="http://schemas.microsoft.com/office/drawing/2014/main" id="{00000000-0008-0000-0200-000096000000}"/>
              </a:ext>
            </a:extLst>
          </xdr:cNvPr>
          <xdr:cNvSpPr txBox="1"/>
        </xdr:nvSpPr>
        <xdr:spPr bwMode="auto">
          <a:xfrm>
            <a:off x="7790060" y="4046888"/>
            <a:ext cx="57981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  <xdr:twoCellAnchor>
    <xdr:from>
      <xdr:col>3</xdr:col>
      <xdr:colOff>691450</xdr:colOff>
      <xdr:row>13</xdr:row>
      <xdr:rowOff>117216</xdr:rowOff>
    </xdr:from>
    <xdr:to>
      <xdr:col>4</xdr:col>
      <xdr:colOff>457199</xdr:colOff>
      <xdr:row>15</xdr:row>
      <xdr:rowOff>74727</xdr:rowOff>
    </xdr:to>
    <xdr:grpSp>
      <xdr:nvGrpSpPr>
        <xdr:cNvPr id="151" name="Group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GrpSpPr/>
      </xdr:nvGrpSpPr>
      <xdr:grpSpPr>
        <a:xfrm>
          <a:off x="2472625" y="3793866"/>
          <a:ext cx="613474" cy="281361"/>
          <a:chOff x="6431030" y="4301442"/>
          <a:chExt cx="772776" cy="289204"/>
        </a:xfrm>
      </xdr:grpSpPr>
      <xdr:cxnSp macro="">
        <xdr:nvCxnSpPr>
          <xdr:cNvPr id="152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200-000098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6987840" y="4455109"/>
            <a:ext cx="215966" cy="111726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1" name="TextBox 160">
            <a:extLst>
              <a:ext uri="{FF2B5EF4-FFF2-40B4-BE49-F238E27FC236}">
                <a16:creationId xmlns:a16="http://schemas.microsoft.com/office/drawing/2014/main" id="{00000000-0008-0000-0200-0000A1000000}"/>
              </a:ext>
            </a:extLst>
          </xdr:cNvPr>
          <xdr:cNvSpPr txBox="1"/>
        </xdr:nvSpPr>
        <xdr:spPr bwMode="auto">
          <a:xfrm>
            <a:off x="6431030" y="4301442"/>
            <a:ext cx="66479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  <xdr:twoCellAnchor>
    <xdr:from>
      <xdr:col>4</xdr:col>
      <xdr:colOff>8550</xdr:colOff>
      <xdr:row>24</xdr:row>
      <xdr:rowOff>133767</xdr:rowOff>
    </xdr:from>
    <xdr:to>
      <xdr:col>4</xdr:col>
      <xdr:colOff>591265</xdr:colOff>
      <xdr:row>27</xdr:row>
      <xdr:rowOff>10964</xdr:rowOff>
    </xdr:to>
    <xdr:grpSp>
      <xdr:nvGrpSpPr>
        <xdr:cNvPr id="162" name="Group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GrpSpPr/>
      </xdr:nvGrpSpPr>
      <xdr:grpSpPr>
        <a:xfrm>
          <a:off x="2637450" y="5591592"/>
          <a:ext cx="582715" cy="362972"/>
          <a:chOff x="7809015" y="4086050"/>
          <a:chExt cx="579816" cy="373091"/>
        </a:xfrm>
      </xdr:grpSpPr>
      <xdr:cxnSp macro="">
        <xdr:nvCxnSpPr>
          <xdr:cNvPr id="163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200-0000A3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8121733" y="4293148"/>
            <a:ext cx="161926" cy="165993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7" name="TextBox 166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SpPr txBox="1"/>
        </xdr:nvSpPr>
        <xdr:spPr bwMode="auto">
          <a:xfrm>
            <a:off x="7809015" y="4086050"/>
            <a:ext cx="57981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  <xdr:twoCellAnchor>
    <xdr:from>
      <xdr:col>9</xdr:col>
      <xdr:colOff>496958</xdr:colOff>
      <xdr:row>17</xdr:row>
      <xdr:rowOff>114305</xdr:rowOff>
    </xdr:from>
    <xdr:to>
      <xdr:col>12</xdr:col>
      <xdr:colOff>40886</xdr:colOff>
      <xdr:row>19</xdr:row>
      <xdr:rowOff>75932</xdr:rowOff>
    </xdr:to>
    <xdr:grpSp>
      <xdr:nvGrpSpPr>
        <xdr:cNvPr id="168" name="Group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GrpSpPr/>
      </xdr:nvGrpSpPr>
      <xdr:grpSpPr>
        <a:xfrm>
          <a:off x="6878708" y="4438655"/>
          <a:ext cx="725028" cy="285477"/>
          <a:chOff x="7641535" y="4046888"/>
          <a:chExt cx="728341" cy="289204"/>
        </a:xfrm>
      </xdr:grpSpPr>
      <xdr:cxnSp macro="">
        <xdr:nvCxnSpPr>
          <xdr:cNvPr id="169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200-0000A9000000}"/>
              </a:ext>
            </a:extLst>
          </xdr:cNvPr>
          <xdr:cNvCxnSpPr>
            <a:cxnSpLocks noChangeShapeType="1"/>
            <a:stCxn id="170" idx="1"/>
          </xdr:cNvCxnSpPr>
        </xdr:nvCxnSpPr>
        <xdr:spPr bwMode="auto">
          <a:xfrm flipH="1" flipV="1">
            <a:off x="7641535" y="4055166"/>
            <a:ext cx="148525" cy="136324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Box 169">
            <a:extLst>
              <a:ext uri="{FF2B5EF4-FFF2-40B4-BE49-F238E27FC236}">
                <a16:creationId xmlns:a16="http://schemas.microsoft.com/office/drawing/2014/main" id="{00000000-0008-0000-0200-0000AA000000}"/>
              </a:ext>
            </a:extLst>
          </xdr:cNvPr>
          <xdr:cNvSpPr txBox="1"/>
        </xdr:nvSpPr>
        <xdr:spPr bwMode="auto">
          <a:xfrm>
            <a:off x="7790060" y="4046888"/>
            <a:ext cx="57981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  <xdr:twoCellAnchor>
    <xdr:from>
      <xdr:col>9</xdr:col>
      <xdr:colOff>516274</xdr:colOff>
      <xdr:row>22</xdr:row>
      <xdr:rowOff>147850</xdr:rowOff>
    </xdr:from>
    <xdr:to>
      <xdr:col>12</xdr:col>
      <xdr:colOff>60202</xdr:colOff>
      <xdr:row>24</xdr:row>
      <xdr:rowOff>109476</xdr:rowOff>
    </xdr:to>
    <xdr:grpSp>
      <xdr:nvGrpSpPr>
        <xdr:cNvPr id="172" name="Group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GrpSpPr/>
      </xdr:nvGrpSpPr>
      <xdr:grpSpPr>
        <a:xfrm>
          <a:off x="6898024" y="5281825"/>
          <a:ext cx="725028" cy="285476"/>
          <a:chOff x="7641535" y="4046888"/>
          <a:chExt cx="728341" cy="289204"/>
        </a:xfrm>
      </xdr:grpSpPr>
      <xdr:cxnSp macro="">
        <xdr:nvCxnSpPr>
          <xdr:cNvPr id="175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200-0000AF000000}"/>
              </a:ext>
            </a:extLst>
          </xdr:cNvPr>
          <xdr:cNvCxnSpPr>
            <a:cxnSpLocks noChangeShapeType="1"/>
            <a:stCxn id="176" idx="1"/>
          </xdr:cNvCxnSpPr>
        </xdr:nvCxnSpPr>
        <xdr:spPr bwMode="auto">
          <a:xfrm flipH="1" flipV="1">
            <a:off x="7641535" y="4055166"/>
            <a:ext cx="148525" cy="136324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6" name="TextBox 175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SpPr txBox="1"/>
        </xdr:nvSpPr>
        <xdr:spPr bwMode="auto">
          <a:xfrm>
            <a:off x="7790060" y="4046888"/>
            <a:ext cx="57981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  <xdr:twoCellAnchor>
    <xdr:from>
      <xdr:col>9</xdr:col>
      <xdr:colOff>517250</xdr:colOff>
      <xdr:row>27</xdr:row>
      <xdr:rowOff>102291</xdr:rowOff>
    </xdr:from>
    <xdr:to>
      <xdr:col>12</xdr:col>
      <xdr:colOff>61178</xdr:colOff>
      <xdr:row>29</xdr:row>
      <xdr:rowOff>63918</xdr:rowOff>
    </xdr:to>
    <xdr:grpSp>
      <xdr:nvGrpSpPr>
        <xdr:cNvPr id="178" name="Group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GrpSpPr/>
      </xdr:nvGrpSpPr>
      <xdr:grpSpPr>
        <a:xfrm>
          <a:off x="6899000" y="6045891"/>
          <a:ext cx="725028" cy="285477"/>
          <a:chOff x="7641535" y="4046888"/>
          <a:chExt cx="728341" cy="289204"/>
        </a:xfrm>
      </xdr:grpSpPr>
      <xdr:cxnSp macro="">
        <xdr:nvCxnSpPr>
          <xdr:cNvPr id="179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200-0000B3000000}"/>
              </a:ext>
            </a:extLst>
          </xdr:cNvPr>
          <xdr:cNvCxnSpPr>
            <a:cxnSpLocks noChangeShapeType="1"/>
            <a:stCxn id="180" idx="1"/>
          </xdr:cNvCxnSpPr>
        </xdr:nvCxnSpPr>
        <xdr:spPr bwMode="auto">
          <a:xfrm flipH="1" flipV="1">
            <a:off x="7641535" y="4055166"/>
            <a:ext cx="148525" cy="136324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Box 179">
            <a:extLst>
              <a:ext uri="{FF2B5EF4-FFF2-40B4-BE49-F238E27FC236}">
                <a16:creationId xmlns:a16="http://schemas.microsoft.com/office/drawing/2014/main" id="{00000000-0008-0000-0200-0000B4000000}"/>
              </a:ext>
            </a:extLst>
          </xdr:cNvPr>
          <xdr:cNvSpPr txBox="1"/>
        </xdr:nvSpPr>
        <xdr:spPr bwMode="auto">
          <a:xfrm>
            <a:off x="7790060" y="4046888"/>
            <a:ext cx="57981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  <xdr:twoCellAnchor>
    <xdr:from>
      <xdr:col>10</xdr:col>
      <xdr:colOff>223632</xdr:colOff>
      <xdr:row>16</xdr:row>
      <xdr:rowOff>87796</xdr:rowOff>
    </xdr:from>
    <xdr:to>
      <xdr:col>13</xdr:col>
      <xdr:colOff>138475</xdr:colOff>
      <xdr:row>18</xdr:row>
      <xdr:rowOff>54966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 txBox="1"/>
      </xdr:nvSpPr>
      <xdr:spPr bwMode="auto">
        <a:xfrm>
          <a:off x="7291182" y="4250221"/>
          <a:ext cx="572068" cy="29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11</xdr:col>
      <xdr:colOff>2</xdr:colOff>
      <xdr:row>19</xdr:row>
      <xdr:rowOff>148673</xdr:rowOff>
    </xdr:from>
    <xdr:to>
      <xdr:col>13</xdr:col>
      <xdr:colOff>163323</xdr:colOff>
      <xdr:row>21</xdr:row>
      <xdr:rowOff>119571</xdr:rowOff>
    </xdr:to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 txBox="1"/>
      </xdr:nvSpPr>
      <xdr:spPr bwMode="auto">
        <a:xfrm>
          <a:off x="7315202" y="4796873"/>
          <a:ext cx="572896" cy="294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10</xdr:col>
      <xdr:colOff>207066</xdr:colOff>
      <xdr:row>24</xdr:row>
      <xdr:rowOff>28575</xdr:rowOff>
    </xdr:from>
    <xdr:to>
      <xdr:col>13</xdr:col>
      <xdr:colOff>121909</xdr:colOff>
      <xdr:row>25</xdr:row>
      <xdr:rowOff>161398</xdr:rowOff>
    </xdr:to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 txBox="1"/>
      </xdr:nvSpPr>
      <xdr:spPr bwMode="auto">
        <a:xfrm>
          <a:off x="7274616" y="5486400"/>
          <a:ext cx="572068" cy="294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5</xdr:col>
      <xdr:colOff>459539</xdr:colOff>
      <xdr:row>23</xdr:row>
      <xdr:rowOff>136254</xdr:rowOff>
    </xdr:from>
    <xdr:to>
      <xdr:col>6</xdr:col>
      <xdr:colOff>557884</xdr:colOff>
      <xdr:row>26</xdr:row>
      <xdr:rowOff>40692</xdr:rowOff>
    </xdr:to>
    <xdr:sp macro="" textlink="">
      <xdr:nvSpPr>
        <xdr:cNvPr id="69" name="TextBox 126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 bwMode="auto">
        <a:xfrm>
          <a:off x="3936164" y="5432154"/>
          <a:ext cx="946070" cy="390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ขาดที่เหล็ก</a:t>
          </a:r>
        </a:p>
      </xdr:txBody>
    </xdr:sp>
    <xdr:clientData/>
  </xdr:twoCellAnchor>
  <xdr:twoCellAnchor>
    <xdr:from>
      <xdr:col>6</xdr:col>
      <xdr:colOff>264069</xdr:colOff>
      <xdr:row>25</xdr:row>
      <xdr:rowOff>21125</xdr:rowOff>
    </xdr:from>
    <xdr:to>
      <xdr:col>6</xdr:col>
      <xdr:colOff>425995</xdr:colOff>
      <xdr:row>26</xdr:row>
      <xdr:rowOff>21465</xdr:rowOff>
    </xdr:to>
    <xdr:cxnSp macro="">
      <xdr:nvCxnSpPr>
        <xdr:cNvPr id="70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>
          <a:cxnSpLocks noChangeShapeType="1"/>
        </xdr:cNvCxnSpPr>
      </xdr:nvCxnSpPr>
      <xdr:spPr bwMode="auto">
        <a:xfrm>
          <a:off x="4588419" y="5640875"/>
          <a:ext cx="161926" cy="162265"/>
        </a:xfrm>
        <a:prstGeom prst="straightConnector1">
          <a:avLst/>
        </a:prstGeom>
        <a:ln>
          <a:solidFill>
            <a:sysClr val="windowText" lastClr="000000"/>
          </a:solidFill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614154</xdr:colOff>
      <xdr:row>24</xdr:row>
      <xdr:rowOff>141662</xdr:rowOff>
    </xdr:from>
    <xdr:to>
      <xdr:col>8</xdr:col>
      <xdr:colOff>150601</xdr:colOff>
      <xdr:row>25</xdr:row>
      <xdr:rowOff>138827</xdr:rowOff>
    </xdr:to>
    <xdr:cxnSp macro="">
      <xdr:nvCxnSpPr>
        <xdr:cNvPr id="71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CxnSpPr>
          <a:cxnSpLocks noChangeShapeType="1"/>
        </xdr:cNvCxnSpPr>
      </xdr:nvCxnSpPr>
      <xdr:spPr bwMode="auto">
        <a:xfrm rot="10800000" flipV="1">
          <a:off x="5624304" y="5599487"/>
          <a:ext cx="222247" cy="159090"/>
        </a:xfrm>
        <a:prstGeom prst="straightConnector1">
          <a:avLst/>
        </a:prstGeom>
        <a:ln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100487</xdr:colOff>
      <xdr:row>23</xdr:row>
      <xdr:rowOff>143703</xdr:rowOff>
    </xdr:from>
    <xdr:to>
      <xdr:col>10</xdr:col>
      <xdr:colOff>195897</xdr:colOff>
      <xdr:row>26</xdr:row>
      <xdr:rowOff>54166</xdr:rowOff>
    </xdr:to>
    <xdr:sp macro="" textlink="">
      <xdr:nvSpPr>
        <xdr:cNvPr id="72" name="TextBox 12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/>
      </xdr:nvSpPr>
      <xdr:spPr bwMode="auto">
        <a:xfrm>
          <a:off x="5796437" y="5439603"/>
          <a:ext cx="1467010" cy="396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รอยเชื่อมกว้าง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1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.2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ซม.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14</xdr:row>
      <xdr:rowOff>9525</xdr:rowOff>
    </xdr:from>
    <xdr:to>
      <xdr:col>13</xdr:col>
      <xdr:colOff>123825</xdr:colOff>
      <xdr:row>30</xdr:row>
      <xdr:rowOff>104774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89" b="2536"/>
        <a:stretch/>
      </xdr:blipFill>
      <xdr:spPr>
        <a:xfrm>
          <a:off x="2466975" y="3848100"/>
          <a:ext cx="5381625" cy="26860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50802</xdr:colOff>
      <xdr:row>0</xdr:row>
      <xdr:rowOff>40480</xdr:rowOff>
    </xdr:from>
    <xdr:to>
      <xdr:col>6</xdr:col>
      <xdr:colOff>635631</xdr:colOff>
      <xdr:row>1</xdr:row>
      <xdr:rowOff>309525</xdr:rowOff>
    </xdr:to>
    <xdr:pic>
      <xdr:nvPicPr>
        <xdr:cNvPr id="3" name="Picture 14" descr="LogoDPT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375152" y="40480"/>
          <a:ext cx="584829" cy="5928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208557</xdr:colOff>
      <xdr:row>33</xdr:row>
      <xdr:rowOff>76344</xdr:rowOff>
    </xdr:from>
    <xdr:to>
      <xdr:col>19</xdr:col>
      <xdr:colOff>46631</xdr:colOff>
      <xdr:row>34</xdr:row>
      <xdr:rowOff>95395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9028707" y="7334394"/>
          <a:ext cx="1409699" cy="29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 editAs="oneCell">
    <xdr:from>
      <xdr:col>15</xdr:col>
      <xdr:colOff>368456</xdr:colOff>
      <xdr:row>31</xdr:row>
      <xdr:rowOff>31479</xdr:rowOff>
    </xdr:from>
    <xdr:to>
      <xdr:col>18</xdr:col>
      <xdr:colOff>46022</xdr:colOff>
      <xdr:row>33</xdr:row>
      <xdr:rowOff>109095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88606" y="6737079"/>
          <a:ext cx="630066" cy="630066"/>
        </a:xfrm>
        <a:prstGeom prst="rect">
          <a:avLst/>
        </a:prstGeom>
        <a:noFill/>
      </xdr:spPr>
    </xdr:pic>
    <xdr:clientData/>
  </xdr:twoCellAnchor>
  <xdr:twoCellAnchor>
    <xdr:from>
      <xdr:col>6</xdr:col>
      <xdr:colOff>476249</xdr:colOff>
      <xdr:row>5</xdr:row>
      <xdr:rowOff>123833</xdr:rowOff>
    </xdr:from>
    <xdr:to>
      <xdr:col>6</xdr:col>
      <xdr:colOff>609599</xdr:colOff>
      <xdr:row>5</xdr:row>
      <xdr:rowOff>247658</xdr:rowOff>
    </xdr:to>
    <xdr:sp macro="" textlink="">
      <xdr:nvSpPr>
        <xdr:cNvPr id="7" name="Rectangle 2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4800599" y="162878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179369</xdr:colOff>
      <xdr:row>5</xdr:row>
      <xdr:rowOff>123833</xdr:rowOff>
    </xdr:from>
    <xdr:to>
      <xdr:col>8</xdr:col>
      <xdr:colOff>312719</xdr:colOff>
      <xdr:row>5</xdr:row>
      <xdr:rowOff>247658</xdr:rowOff>
    </xdr:to>
    <xdr:sp macro="" textlink="">
      <xdr:nvSpPr>
        <xdr:cNvPr id="8" name="Rectangle 2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5875319" y="162878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182558</xdr:colOff>
      <xdr:row>5</xdr:row>
      <xdr:rowOff>142892</xdr:rowOff>
    </xdr:from>
    <xdr:to>
      <xdr:col>8</xdr:col>
      <xdr:colOff>315908</xdr:colOff>
      <xdr:row>5</xdr:row>
      <xdr:rowOff>238142</xdr:rowOff>
    </xdr:to>
    <xdr:sp macro="" textlink="">
      <xdr:nvSpPr>
        <xdr:cNvPr id="9" name="Line 35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 flipV="1">
          <a:off x="5878508" y="1647842"/>
          <a:ext cx="133350" cy="952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48328</xdr:colOff>
      <xdr:row>22</xdr:row>
      <xdr:rowOff>83818</xdr:rowOff>
    </xdr:from>
    <xdr:to>
      <xdr:col>13</xdr:col>
      <xdr:colOff>13759</xdr:colOff>
      <xdr:row>24</xdr:row>
      <xdr:rowOff>61267</xdr:rowOff>
    </xdr:to>
    <xdr:sp macro="" textlink="">
      <xdr:nvSpPr>
        <xdr:cNvPr id="10" name="TextBox 116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 bwMode="auto">
        <a:xfrm>
          <a:off x="7115878" y="5217793"/>
          <a:ext cx="622656" cy="301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Coupler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7</xdr:col>
      <xdr:colOff>252204</xdr:colOff>
      <xdr:row>15</xdr:row>
      <xdr:rowOff>113087</xdr:rowOff>
    </xdr:from>
    <xdr:to>
      <xdr:col>7</xdr:col>
      <xdr:colOff>474451</xdr:colOff>
      <xdr:row>16</xdr:row>
      <xdr:rowOff>110252</xdr:rowOff>
    </xdr:to>
    <xdr:cxnSp macro="">
      <xdr:nvCxnSpPr>
        <xdr:cNvPr id="31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cxnSpLocks noChangeShapeType="1"/>
        </xdr:cNvCxnSpPr>
      </xdr:nvCxnSpPr>
      <xdr:spPr bwMode="auto">
        <a:xfrm rot="10800000" flipV="1">
          <a:off x="5262354" y="4113587"/>
          <a:ext cx="222247" cy="159090"/>
        </a:xfrm>
        <a:prstGeom prst="straightConnector1">
          <a:avLst/>
        </a:prstGeom>
        <a:ln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414812</xdr:colOff>
      <xdr:row>14</xdr:row>
      <xdr:rowOff>96078</xdr:rowOff>
    </xdr:from>
    <xdr:to>
      <xdr:col>9</xdr:col>
      <xdr:colOff>510222</xdr:colOff>
      <xdr:row>17</xdr:row>
      <xdr:rowOff>6541</xdr:rowOff>
    </xdr:to>
    <xdr:sp macro="" textlink="">
      <xdr:nvSpPr>
        <xdr:cNvPr id="32" name="TextBox 12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 bwMode="auto">
        <a:xfrm>
          <a:off x="5424962" y="3934653"/>
          <a:ext cx="1467010" cy="396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รอยเชื่อมกว้าง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9.92 มม.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5</xdr:col>
      <xdr:colOff>773864</xdr:colOff>
      <xdr:row>19</xdr:row>
      <xdr:rowOff>41004</xdr:rowOff>
    </xdr:from>
    <xdr:to>
      <xdr:col>7</xdr:col>
      <xdr:colOff>186409</xdr:colOff>
      <xdr:row>21</xdr:row>
      <xdr:rowOff>107367</xdr:rowOff>
    </xdr:to>
    <xdr:sp macro="" textlink="">
      <xdr:nvSpPr>
        <xdr:cNvPr id="35" name="TextBox 126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 bwMode="auto">
        <a:xfrm>
          <a:off x="4250489" y="4689204"/>
          <a:ext cx="946070" cy="390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ขาดที่จุดเชื่อม</a:t>
          </a:r>
        </a:p>
      </xdr:txBody>
    </xdr:sp>
    <xdr:clientData/>
  </xdr:twoCellAnchor>
  <xdr:twoCellAnchor>
    <xdr:from>
      <xdr:col>7</xdr:col>
      <xdr:colOff>35469</xdr:colOff>
      <xdr:row>20</xdr:row>
      <xdr:rowOff>87800</xdr:rowOff>
    </xdr:from>
    <xdr:to>
      <xdr:col>7</xdr:col>
      <xdr:colOff>197395</xdr:colOff>
      <xdr:row>21</xdr:row>
      <xdr:rowOff>88140</xdr:rowOff>
    </xdr:to>
    <xdr:cxnSp macro="">
      <xdr:nvCxnSpPr>
        <xdr:cNvPr id="36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>
          <a:cxnSpLocks noChangeShapeType="1"/>
        </xdr:cNvCxnSpPr>
      </xdr:nvCxnSpPr>
      <xdr:spPr bwMode="auto">
        <a:xfrm>
          <a:off x="5045619" y="4897925"/>
          <a:ext cx="161926" cy="162265"/>
        </a:xfrm>
        <a:prstGeom prst="straightConnector1">
          <a:avLst/>
        </a:prstGeom>
        <a:ln>
          <a:solidFill>
            <a:sysClr val="windowText" lastClr="000000"/>
          </a:solidFill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710916</xdr:colOff>
      <xdr:row>18</xdr:row>
      <xdr:rowOff>50115</xdr:rowOff>
    </xdr:from>
    <xdr:to>
      <xdr:col>4</xdr:col>
      <xdr:colOff>730729</xdr:colOff>
      <xdr:row>20</xdr:row>
      <xdr:rowOff>68747</xdr:rowOff>
    </xdr:to>
    <xdr:sp macro="" textlink="">
      <xdr:nvSpPr>
        <xdr:cNvPr id="37" name="TextBox 132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 bwMode="auto">
        <a:xfrm>
          <a:off x="2492091" y="4536390"/>
          <a:ext cx="867538" cy="342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ลำดับที่   1</a:t>
          </a:r>
        </a:p>
      </xdr:txBody>
    </xdr:sp>
    <xdr:clientData/>
  </xdr:twoCellAnchor>
  <xdr:twoCellAnchor>
    <xdr:from>
      <xdr:col>4</xdr:col>
      <xdr:colOff>579490</xdr:colOff>
      <xdr:row>18</xdr:row>
      <xdr:rowOff>81800</xdr:rowOff>
    </xdr:from>
    <xdr:to>
      <xdr:col>5</xdr:col>
      <xdr:colOff>312116</xdr:colOff>
      <xdr:row>20</xdr:row>
      <xdr:rowOff>48971</xdr:rowOff>
    </xdr:to>
    <xdr:sp macro="" textlink="">
      <xdr:nvSpPr>
        <xdr:cNvPr id="38" name="TextBox 133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 bwMode="auto">
        <a:xfrm>
          <a:off x="3208390" y="4568075"/>
          <a:ext cx="580351" cy="291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3</xdr:col>
      <xdr:colOff>731208</xdr:colOff>
      <xdr:row>23</xdr:row>
      <xdr:rowOff>74549</xdr:rowOff>
    </xdr:from>
    <xdr:to>
      <xdr:col>4</xdr:col>
      <xdr:colOff>751021</xdr:colOff>
      <xdr:row>25</xdr:row>
      <xdr:rowOff>93180</xdr:rowOff>
    </xdr:to>
    <xdr:sp macro="" textlink="">
      <xdr:nvSpPr>
        <xdr:cNvPr id="39" name="TextBox 134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 bwMode="auto">
        <a:xfrm>
          <a:off x="2512383" y="5370449"/>
          <a:ext cx="867538" cy="342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ลำดับที่   </a:t>
          </a:r>
          <a:r>
            <a:rPr lang="en-US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endParaRPr lang="th-TH" sz="16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4</xdr:col>
      <xdr:colOff>590257</xdr:colOff>
      <xdr:row>23</xdr:row>
      <xdr:rowOff>98366</xdr:rowOff>
    </xdr:from>
    <xdr:to>
      <xdr:col>5</xdr:col>
      <xdr:colOff>322883</xdr:colOff>
      <xdr:row>25</xdr:row>
      <xdr:rowOff>65536</xdr:rowOff>
    </xdr:to>
    <xdr:sp macro="" textlink="">
      <xdr:nvSpPr>
        <xdr:cNvPr id="40" name="TextBox 135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/>
      </xdr:nvSpPr>
      <xdr:spPr bwMode="auto">
        <a:xfrm>
          <a:off x="3219157" y="5394266"/>
          <a:ext cx="580351" cy="29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3</xdr:col>
      <xdr:colOff>712158</xdr:colOff>
      <xdr:row>28</xdr:row>
      <xdr:rowOff>50529</xdr:rowOff>
    </xdr:from>
    <xdr:to>
      <xdr:col>4</xdr:col>
      <xdr:colOff>731971</xdr:colOff>
      <xdr:row>30</xdr:row>
      <xdr:rowOff>69160</xdr:rowOff>
    </xdr:to>
    <xdr:sp macro="" textlink="">
      <xdr:nvSpPr>
        <xdr:cNvPr id="41" name="TextBox 136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/>
      </xdr:nvSpPr>
      <xdr:spPr bwMode="auto">
        <a:xfrm>
          <a:off x="2493333" y="6156054"/>
          <a:ext cx="867538" cy="342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ลำดับที่   </a:t>
          </a:r>
          <a:r>
            <a:rPr lang="en-US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3</a:t>
          </a:r>
          <a:endParaRPr lang="th-TH" sz="16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4</xdr:col>
      <xdr:colOff>585702</xdr:colOff>
      <xdr:row>28</xdr:row>
      <xdr:rowOff>69790</xdr:rowOff>
    </xdr:from>
    <xdr:to>
      <xdr:col>5</xdr:col>
      <xdr:colOff>318328</xdr:colOff>
      <xdr:row>30</xdr:row>
      <xdr:rowOff>36960</xdr:rowOff>
    </xdr:to>
    <xdr:sp macro="" textlink="">
      <xdr:nvSpPr>
        <xdr:cNvPr id="42" name="TextBox 137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/>
      </xdr:nvSpPr>
      <xdr:spPr bwMode="auto">
        <a:xfrm>
          <a:off x="3214602" y="6175315"/>
          <a:ext cx="580351" cy="29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3</xdr:col>
      <xdr:colOff>791256</xdr:colOff>
      <xdr:row>19</xdr:row>
      <xdr:rowOff>113891</xdr:rowOff>
    </xdr:from>
    <xdr:to>
      <xdr:col>4</xdr:col>
      <xdr:colOff>526246</xdr:colOff>
      <xdr:row>22</xdr:row>
      <xdr:rowOff>29188</xdr:rowOff>
    </xdr:to>
    <xdr:grpSp>
      <xdr:nvGrpSpPr>
        <xdr:cNvPr id="43" name="Group 19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GrpSpPr/>
      </xdr:nvGrpSpPr>
      <xdr:grpSpPr>
        <a:xfrm>
          <a:off x="2572431" y="4762091"/>
          <a:ext cx="582715" cy="401072"/>
          <a:chOff x="7790060" y="4046888"/>
          <a:chExt cx="579816" cy="412253"/>
        </a:xfrm>
      </xdr:grpSpPr>
      <xdr:cxnSp macro="">
        <xdr:nvCxnSpPr>
          <xdr:cNvPr id="44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8121733" y="4293148"/>
            <a:ext cx="161926" cy="165993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TextBox 149">
            <a:extLst>
              <a:ext uri="{FF2B5EF4-FFF2-40B4-BE49-F238E27FC236}">
                <a16:creationId xmlns:a16="http://schemas.microsoft.com/office/drawing/2014/main" id="{00000000-0008-0000-0300-00002D000000}"/>
              </a:ext>
            </a:extLst>
          </xdr:cNvPr>
          <xdr:cNvSpPr txBox="1"/>
        </xdr:nvSpPr>
        <xdr:spPr bwMode="auto">
          <a:xfrm>
            <a:off x="7790060" y="4046888"/>
            <a:ext cx="57981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  <xdr:twoCellAnchor>
    <xdr:from>
      <xdr:col>9</xdr:col>
      <xdr:colOff>496958</xdr:colOff>
      <xdr:row>18</xdr:row>
      <xdr:rowOff>38105</xdr:rowOff>
    </xdr:from>
    <xdr:to>
      <xdr:col>12</xdr:col>
      <xdr:colOff>40886</xdr:colOff>
      <xdr:row>19</xdr:row>
      <xdr:rowOff>161657</xdr:rowOff>
    </xdr:to>
    <xdr:grpSp>
      <xdr:nvGrpSpPr>
        <xdr:cNvPr id="52" name="Group 167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GrpSpPr/>
      </xdr:nvGrpSpPr>
      <xdr:grpSpPr>
        <a:xfrm>
          <a:off x="6878708" y="4524380"/>
          <a:ext cx="725028" cy="285477"/>
          <a:chOff x="7641535" y="4046888"/>
          <a:chExt cx="728341" cy="289204"/>
        </a:xfrm>
      </xdr:grpSpPr>
      <xdr:cxnSp macro="">
        <xdr:nvCxnSpPr>
          <xdr:cNvPr id="53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CxnSpPr>
            <a:cxnSpLocks noChangeShapeType="1"/>
            <a:stCxn id="54" idx="1"/>
          </xdr:cNvCxnSpPr>
        </xdr:nvCxnSpPr>
        <xdr:spPr bwMode="auto">
          <a:xfrm flipH="1" flipV="1">
            <a:off x="7641535" y="4055166"/>
            <a:ext cx="148525" cy="136324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4" name="TextBox 169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 txBox="1"/>
        </xdr:nvSpPr>
        <xdr:spPr bwMode="auto">
          <a:xfrm>
            <a:off x="7790060" y="4046888"/>
            <a:ext cx="57981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  <xdr:twoCellAnchor>
    <xdr:from>
      <xdr:col>9</xdr:col>
      <xdr:colOff>516274</xdr:colOff>
      <xdr:row>23</xdr:row>
      <xdr:rowOff>14500</xdr:rowOff>
    </xdr:from>
    <xdr:to>
      <xdr:col>12</xdr:col>
      <xdr:colOff>60202</xdr:colOff>
      <xdr:row>24</xdr:row>
      <xdr:rowOff>138051</xdr:rowOff>
    </xdr:to>
    <xdr:grpSp>
      <xdr:nvGrpSpPr>
        <xdr:cNvPr id="55" name="Group 171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6898024" y="5310400"/>
          <a:ext cx="725028" cy="285476"/>
          <a:chOff x="7641535" y="4046888"/>
          <a:chExt cx="728341" cy="289204"/>
        </a:xfrm>
      </xdr:grpSpPr>
      <xdr:cxnSp macro="">
        <xdr:nvCxnSpPr>
          <xdr:cNvPr id="56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CxnSpPr>
            <a:cxnSpLocks noChangeShapeType="1"/>
            <a:stCxn id="57" idx="1"/>
          </xdr:cNvCxnSpPr>
        </xdr:nvCxnSpPr>
        <xdr:spPr bwMode="auto">
          <a:xfrm flipH="1" flipV="1">
            <a:off x="7641535" y="4055166"/>
            <a:ext cx="148525" cy="136324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175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 bwMode="auto">
          <a:xfrm>
            <a:off x="7790060" y="4046888"/>
            <a:ext cx="57981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  <xdr:twoCellAnchor>
    <xdr:from>
      <xdr:col>9</xdr:col>
      <xdr:colOff>517250</xdr:colOff>
      <xdr:row>27</xdr:row>
      <xdr:rowOff>140391</xdr:rowOff>
    </xdr:from>
    <xdr:to>
      <xdr:col>12</xdr:col>
      <xdr:colOff>61178</xdr:colOff>
      <xdr:row>29</xdr:row>
      <xdr:rowOff>102018</xdr:rowOff>
    </xdr:to>
    <xdr:grpSp>
      <xdr:nvGrpSpPr>
        <xdr:cNvPr id="58" name="Group 17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GrpSpPr/>
      </xdr:nvGrpSpPr>
      <xdr:grpSpPr>
        <a:xfrm>
          <a:off x="6899000" y="6083991"/>
          <a:ext cx="725028" cy="285477"/>
          <a:chOff x="7641535" y="4046888"/>
          <a:chExt cx="728341" cy="289204"/>
        </a:xfrm>
      </xdr:grpSpPr>
      <xdr:cxnSp macro="">
        <xdr:nvCxnSpPr>
          <xdr:cNvPr id="59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CxnSpPr>
            <a:cxnSpLocks noChangeShapeType="1"/>
            <a:stCxn id="60" idx="1"/>
          </xdr:cNvCxnSpPr>
        </xdr:nvCxnSpPr>
        <xdr:spPr bwMode="auto">
          <a:xfrm flipH="1" flipV="1">
            <a:off x="7641535" y="4055166"/>
            <a:ext cx="148525" cy="136324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0" name="TextBox 17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 txBox="1"/>
        </xdr:nvSpPr>
        <xdr:spPr bwMode="auto">
          <a:xfrm>
            <a:off x="7790060" y="4046888"/>
            <a:ext cx="57981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  <xdr:twoCellAnchor>
    <xdr:from>
      <xdr:col>10</xdr:col>
      <xdr:colOff>242682</xdr:colOff>
      <xdr:row>15</xdr:row>
      <xdr:rowOff>11596</xdr:rowOff>
    </xdr:from>
    <xdr:to>
      <xdr:col>13</xdr:col>
      <xdr:colOff>157525</xdr:colOff>
      <xdr:row>16</xdr:row>
      <xdr:rowOff>140691</xdr:rowOff>
    </xdr:to>
    <xdr:sp macro="" textlink="">
      <xdr:nvSpPr>
        <xdr:cNvPr id="61" name="TextBox 18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/>
      </xdr:nvSpPr>
      <xdr:spPr bwMode="auto">
        <a:xfrm>
          <a:off x="7310232" y="4012096"/>
          <a:ext cx="572068" cy="29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11</xdr:col>
      <xdr:colOff>2</xdr:colOff>
      <xdr:row>20</xdr:row>
      <xdr:rowOff>5798</xdr:rowOff>
    </xdr:from>
    <xdr:to>
      <xdr:col>13</xdr:col>
      <xdr:colOff>163323</xdr:colOff>
      <xdr:row>21</xdr:row>
      <xdr:rowOff>138621</xdr:rowOff>
    </xdr:to>
    <xdr:sp macro="" textlink="">
      <xdr:nvSpPr>
        <xdr:cNvPr id="62" name="TextBox 18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 bwMode="auto">
        <a:xfrm>
          <a:off x="7315202" y="4815923"/>
          <a:ext cx="572896" cy="294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10</xdr:col>
      <xdr:colOff>235641</xdr:colOff>
      <xdr:row>24</xdr:row>
      <xdr:rowOff>142875</xdr:rowOff>
    </xdr:from>
    <xdr:to>
      <xdr:col>13</xdr:col>
      <xdr:colOff>150484</xdr:colOff>
      <xdr:row>26</xdr:row>
      <xdr:rowOff>113773</xdr:rowOff>
    </xdr:to>
    <xdr:sp macro="" textlink="">
      <xdr:nvSpPr>
        <xdr:cNvPr id="63" name="TextBox 18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/>
      </xdr:nvSpPr>
      <xdr:spPr bwMode="auto">
        <a:xfrm>
          <a:off x="7303191" y="5600700"/>
          <a:ext cx="572068" cy="2947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5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5</xdr:col>
      <xdr:colOff>773864</xdr:colOff>
      <xdr:row>14</xdr:row>
      <xdr:rowOff>60054</xdr:rowOff>
    </xdr:from>
    <xdr:to>
      <xdr:col>7</xdr:col>
      <xdr:colOff>186409</xdr:colOff>
      <xdr:row>16</xdr:row>
      <xdr:rowOff>126417</xdr:rowOff>
    </xdr:to>
    <xdr:sp macro="" textlink="">
      <xdr:nvSpPr>
        <xdr:cNvPr id="68" name="TextBox 126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 bwMode="auto">
        <a:xfrm>
          <a:off x="4250489" y="3898629"/>
          <a:ext cx="946070" cy="390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ขาดที่จุดเชื่อม</a:t>
          </a:r>
        </a:p>
      </xdr:txBody>
    </xdr:sp>
    <xdr:clientData/>
  </xdr:twoCellAnchor>
  <xdr:twoCellAnchor>
    <xdr:from>
      <xdr:col>7</xdr:col>
      <xdr:colOff>25944</xdr:colOff>
      <xdr:row>15</xdr:row>
      <xdr:rowOff>106850</xdr:rowOff>
    </xdr:from>
    <xdr:to>
      <xdr:col>7</xdr:col>
      <xdr:colOff>187870</xdr:colOff>
      <xdr:row>16</xdr:row>
      <xdr:rowOff>107190</xdr:rowOff>
    </xdr:to>
    <xdr:cxnSp macro="">
      <xdr:nvCxnSpPr>
        <xdr:cNvPr id="69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>
          <a:cxnSpLocks noChangeShapeType="1"/>
        </xdr:cNvCxnSpPr>
      </xdr:nvCxnSpPr>
      <xdr:spPr bwMode="auto">
        <a:xfrm>
          <a:off x="5036094" y="4107350"/>
          <a:ext cx="161926" cy="162265"/>
        </a:xfrm>
        <a:prstGeom prst="straightConnector1">
          <a:avLst/>
        </a:prstGeom>
        <a:ln>
          <a:solidFill>
            <a:sysClr val="windowText" lastClr="000000"/>
          </a:solidFill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49964</xdr:colOff>
      <xdr:row>24</xdr:row>
      <xdr:rowOff>21954</xdr:rowOff>
    </xdr:from>
    <xdr:to>
      <xdr:col>7</xdr:col>
      <xdr:colOff>310234</xdr:colOff>
      <xdr:row>26</xdr:row>
      <xdr:rowOff>88317</xdr:rowOff>
    </xdr:to>
    <xdr:sp macro="" textlink="">
      <xdr:nvSpPr>
        <xdr:cNvPr id="70" name="TextBox 126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/>
      </xdr:nvSpPr>
      <xdr:spPr bwMode="auto">
        <a:xfrm>
          <a:off x="4374314" y="5479779"/>
          <a:ext cx="946070" cy="390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ขาดที่จุดเชื่อม</a:t>
          </a:r>
        </a:p>
      </xdr:txBody>
    </xdr:sp>
    <xdr:clientData/>
  </xdr:twoCellAnchor>
  <xdr:twoCellAnchor>
    <xdr:from>
      <xdr:col>7</xdr:col>
      <xdr:colOff>149769</xdr:colOff>
      <xdr:row>25</xdr:row>
      <xdr:rowOff>68750</xdr:rowOff>
    </xdr:from>
    <xdr:to>
      <xdr:col>7</xdr:col>
      <xdr:colOff>311695</xdr:colOff>
      <xdr:row>26</xdr:row>
      <xdr:rowOff>69090</xdr:rowOff>
    </xdr:to>
    <xdr:cxnSp macro="">
      <xdr:nvCxnSpPr>
        <xdr:cNvPr id="71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CxnSpPr>
          <a:cxnSpLocks noChangeShapeType="1"/>
        </xdr:cNvCxnSpPr>
      </xdr:nvCxnSpPr>
      <xdr:spPr bwMode="auto">
        <a:xfrm>
          <a:off x="5159919" y="5688500"/>
          <a:ext cx="161926" cy="162265"/>
        </a:xfrm>
        <a:prstGeom prst="straightConnector1">
          <a:avLst/>
        </a:prstGeom>
        <a:ln>
          <a:solidFill>
            <a:sysClr val="windowText" lastClr="000000"/>
          </a:solidFill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309354</xdr:colOff>
      <xdr:row>20</xdr:row>
      <xdr:rowOff>65462</xdr:rowOff>
    </xdr:from>
    <xdr:to>
      <xdr:col>7</xdr:col>
      <xdr:colOff>531601</xdr:colOff>
      <xdr:row>21</xdr:row>
      <xdr:rowOff>62627</xdr:rowOff>
    </xdr:to>
    <xdr:cxnSp macro="">
      <xdr:nvCxnSpPr>
        <xdr:cNvPr id="72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cxnSpLocks noChangeShapeType="1"/>
        </xdr:cNvCxnSpPr>
      </xdr:nvCxnSpPr>
      <xdr:spPr bwMode="auto">
        <a:xfrm rot="10800000" flipV="1">
          <a:off x="5319504" y="4875587"/>
          <a:ext cx="222247" cy="159090"/>
        </a:xfrm>
        <a:prstGeom prst="straightConnector1">
          <a:avLst/>
        </a:prstGeom>
        <a:ln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471962</xdr:colOff>
      <xdr:row>19</xdr:row>
      <xdr:rowOff>48453</xdr:rowOff>
    </xdr:from>
    <xdr:to>
      <xdr:col>9</xdr:col>
      <xdr:colOff>567372</xdr:colOff>
      <xdr:row>21</xdr:row>
      <xdr:rowOff>120841</xdr:rowOff>
    </xdr:to>
    <xdr:sp macro="" textlink="">
      <xdr:nvSpPr>
        <xdr:cNvPr id="73" name="TextBox 12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 bwMode="auto">
        <a:xfrm>
          <a:off x="5482112" y="4696653"/>
          <a:ext cx="1467010" cy="396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รอยเชื่อมกว้าง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10.37 มม.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7</xdr:col>
      <xdr:colOff>376029</xdr:colOff>
      <xdr:row>25</xdr:row>
      <xdr:rowOff>46412</xdr:rowOff>
    </xdr:from>
    <xdr:to>
      <xdr:col>7</xdr:col>
      <xdr:colOff>598276</xdr:colOff>
      <xdr:row>26</xdr:row>
      <xdr:rowOff>43577</xdr:rowOff>
    </xdr:to>
    <xdr:cxnSp macro="">
      <xdr:nvCxnSpPr>
        <xdr:cNvPr id="74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CxnSpPr>
          <a:cxnSpLocks noChangeShapeType="1"/>
        </xdr:cNvCxnSpPr>
      </xdr:nvCxnSpPr>
      <xdr:spPr bwMode="auto">
        <a:xfrm rot="10800000" flipV="1">
          <a:off x="5386179" y="5666162"/>
          <a:ext cx="222247" cy="159090"/>
        </a:xfrm>
        <a:prstGeom prst="straightConnector1">
          <a:avLst/>
        </a:prstGeom>
        <a:ln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538637</xdr:colOff>
      <xdr:row>24</xdr:row>
      <xdr:rowOff>29403</xdr:rowOff>
    </xdr:from>
    <xdr:to>
      <xdr:col>9</xdr:col>
      <xdr:colOff>634047</xdr:colOff>
      <xdr:row>26</xdr:row>
      <xdr:rowOff>101791</xdr:rowOff>
    </xdr:to>
    <xdr:sp macro="" textlink="">
      <xdr:nvSpPr>
        <xdr:cNvPr id="75" name="TextBox 121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 bwMode="auto">
        <a:xfrm>
          <a:off x="5548787" y="5487228"/>
          <a:ext cx="1467010" cy="396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รอยเชื่อมกว้าง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 7.68 มม.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3</xdr:col>
      <xdr:colOff>810306</xdr:colOff>
      <xdr:row>14</xdr:row>
      <xdr:rowOff>85316</xdr:rowOff>
    </xdr:from>
    <xdr:to>
      <xdr:col>4</xdr:col>
      <xdr:colOff>545296</xdr:colOff>
      <xdr:row>17</xdr:row>
      <xdr:rowOff>613</xdr:rowOff>
    </xdr:to>
    <xdr:grpSp>
      <xdr:nvGrpSpPr>
        <xdr:cNvPr id="76" name="Group 19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GrpSpPr/>
      </xdr:nvGrpSpPr>
      <xdr:grpSpPr>
        <a:xfrm>
          <a:off x="2591481" y="3923891"/>
          <a:ext cx="582715" cy="401072"/>
          <a:chOff x="7790060" y="4046888"/>
          <a:chExt cx="579816" cy="412253"/>
        </a:xfrm>
      </xdr:grpSpPr>
      <xdr:cxnSp macro="">
        <xdr:nvCxnSpPr>
          <xdr:cNvPr id="77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8121733" y="4293148"/>
            <a:ext cx="161926" cy="165993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TextBox 149">
            <a:extLst>
              <a:ext uri="{FF2B5EF4-FFF2-40B4-BE49-F238E27FC236}">
                <a16:creationId xmlns:a16="http://schemas.microsoft.com/office/drawing/2014/main" id="{00000000-0008-0000-0300-00004E000000}"/>
              </a:ext>
            </a:extLst>
          </xdr:cNvPr>
          <xdr:cNvSpPr txBox="1"/>
        </xdr:nvSpPr>
        <xdr:spPr bwMode="auto">
          <a:xfrm>
            <a:off x="7790060" y="4046888"/>
            <a:ext cx="57981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  <xdr:twoCellAnchor>
    <xdr:from>
      <xdr:col>3</xdr:col>
      <xdr:colOff>810306</xdr:colOff>
      <xdr:row>24</xdr:row>
      <xdr:rowOff>104366</xdr:rowOff>
    </xdr:from>
    <xdr:to>
      <xdr:col>4</xdr:col>
      <xdr:colOff>545296</xdr:colOff>
      <xdr:row>27</xdr:row>
      <xdr:rowOff>19663</xdr:rowOff>
    </xdr:to>
    <xdr:grpSp>
      <xdr:nvGrpSpPr>
        <xdr:cNvPr id="79" name="Group 1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/>
      </xdr:nvGrpSpPr>
      <xdr:grpSpPr>
        <a:xfrm>
          <a:off x="2591481" y="5562191"/>
          <a:ext cx="582715" cy="401072"/>
          <a:chOff x="7790060" y="4046888"/>
          <a:chExt cx="579816" cy="412253"/>
        </a:xfrm>
      </xdr:grpSpPr>
      <xdr:cxnSp macro="">
        <xdr:nvCxnSpPr>
          <xdr:cNvPr id="80" name="ลูกศรเชื่อมต่อแบบตรง 65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8121733" y="4293148"/>
            <a:ext cx="161926" cy="165993"/>
          </a:xfrm>
          <a:prstGeom prst="straightConnector1">
            <a:avLst/>
          </a:prstGeom>
          <a:ln>
            <a:solidFill>
              <a:sysClr val="windowText" lastClr="000000"/>
            </a:solidFill>
            <a:headEnd/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Box 149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 txBox="1"/>
        </xdr:nvSpPr>
        <xdr:spPr bwMode="auto">
          <a:xfrm>
            <a:off x="7790060" y="4046888"/>
            <a:ext cx="579816" cy="289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บลกท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1"/>
  <sheetViews>
    <sheetView tabSelected="1" workbookViewId="0">
      <selection activeCell="W31" sqref="W31"/>
    </sheetView>
  </sheetViews>
  <sheetFormatPr defaultRowHeight="18.75"/>
  <cols>
    <col min="1" max="1" width="7.5703125" style="12" customWidth="1"/>
    <col min="2" max="2" width="7" style="12" customWidth="1"/>
    <col min="3" max="3" width="12.140625" style="12" customWidth="1"/>
    <col min="4" max="6" width="12.7109375" style="12" customWidth="1"/>
    <col min="7" max="10" width="10.28515625" style="12" customWidth="1"/>
    <col min="11" max="12" width="3.7109375" style="12" customWidth="1"/>
    <col min="13" max="13" width="2.42578125" style="12" customWidth="1"/>
    <col min="14" max="14" width="10.7109375" style="12" customWidth="1"/>
    <col min="15" max="16" width="5.7109375" style="12" customWidth="1"/>
    <col min="17" max="18" width="4.28515625" style="12" customWidth="1"/>
    <col min="19" max="19" width="9.28515625" style="12" customWidth="1"/>
    <col min="20" max="20" width="5.7109375" style="47" customWidth="1"/>
    <col min="21" max="21" width="9" style="47" bestFit="1" customWidth="1"/>
    <col min="22" max="22" width="4.140625" style="47" customWidth="1"/>
    <col min="23" max="23" width="4.28515625" style="47" customWidth="1"/>
    <col min="24" max="24" width="3.7109375" style="47" customWidth="1"/>
    <col min="25" max="25" width="10.7109375" style="12" customWidth="1"/>
    <col min="26" max="26" width="5.7109375" style="12" customWidth="1"/>
    <col min="27" max="27" width="6" style="12" bestFit="1" customWidth="1"/>
    <col min="28" max="28" width="6.140625" style="12" bestFit="1" customWidth="1"/>
    <col min="29" max="29" width="7.5703125" style="12" customWidth="1"/>
    <col min="30" max="30" width="6.28515625" style="12" customWidth="1"/>
    <col min="31" max="31" width="6.5703125" style="12" customWidth="1"/>
    <col min="32" max="32" width="9" style="12" customWidth="1"/>
    <col min="33" max="16384" width="9.140625" style="12"/>
  </cols>
  <sheetData>
    <row r="1" spans="1:41" ht="26.1" customHeight="1" thickTop="1">
      <c r="A1" s="94" t="s">
        <v>0</v>
      </c>
      <c r="B1" s="42"/>
      <c r="C1" s="171"/>
      <c r="D1" s="171"/>
      <c r="E1" s="171"/>
      <c r="F1" s="172"/>
      <c r="G1" s="1"/>
      <c r="H1" s="37" t="s">
        <v>1</v>
      </c>
      <c r="I1" s="11"/>
      <c r="J1" s="11"/>
      <c r="K1" s="173" t="s">
        <v>2</v>
      </c>
      <c r="L1" s="174"/>
      <c r="M1" s="174"/>
      <c r="N1" s="174"/>
      <c r="O1" s="174"/>
      <c r="P1" s="174"/>
      <c r="Q1" s="174"/>
      <c r="R1" s="174"/>
      <c r="S1" s="175"/>
      <c r="T1" s="47">
        <f>PI()</f>
        <v>3.1415926535897931</v>
      </c>
    </row>
    <row r="2" spans="1:41" ht="26.1" customHeight="1">
      <c r="A2" s="95" t="s">
        <v>3</v>
      </c>
      <c r="B2" s="20"/>
      <c r="C2" s="20"/>
      <c r="D2" s="20"/>
      <c r="E2" s="20"/>
      <c r="F2" s="43"/>
      <c r="G2" s="41"/>
      <c r="H2" s="38" t="s">
        <v>4</v>
      </c>
      <c r="I2" s="8"/>
      <c r="J2" s="8"/>
      <c r="K2" s="176" t="s">
        <v>5</v>
      </c>
      <c r="L2" s="177"/>
      <c r="M2" s="177"/>
      <c r="N2" s="177"/>
      <c r="O2" s="177"/>
      <c r="P2" s="178"/>
      <c r="Q2" s="179" t="s">
        <v>6</v>
      </c>
      <c r="R2" s="180"/>
      <c r="S2" s="57"/>
    </row>
    <row r="3" spans="1:41" ht="23.1" customHeight="1">
      <c r="A3" s="10" t="s">
        <v>7</v>
      </c>
      <c r="B3" s="51"/>
      <c r="C3" s="156"/>
      <c r="D3" s="156"/>
      <c r="E3" s="156"/>
      <c r="F3" s="157"/>
      <c r="G3" s="83"/>
      <c r="H3" s="4"/>
      <c r="I3" s="4"/>
      <c r="J3" s="84"/>
      <c r="K3" s="181" t="s">
        <v>8</v>
      </c>
      <c r="L3" s="182"/>
      <c r="M3" s="182"/>
      <c r="N3" s="182"/>
      <c r="O3" s="183"/>
      <c r="P3" s="183"/>
      <c r="Q3" s="183"/>
      <c r="R3" s="183"/>
      <c r="S3" s="184"/>
    </row>
    <row r="4" spans="1:41" ht="23.1" customHeight="1">
      <c r="A4" s="10"/>
      <c r="B4" s="51"/>
      <c r="C4" s="92"/>
      <c r="D4" s="92"/>
      <c r="E4" s="92"/>
      <c r="F4" s="93"/>
      <c r="G4" s="158" t="s">
        <v>9</v>
      </c>
      <c r="H4" s="159"/>
      <c r="I4" s="159"/>
      <c r="J4" s="160"/>
      <c r="K4" s="163"/>
      <c r="L4" s="164"/>
      <c r="M4" s="164"/>
      <c r="N4" s="164"/>
      <c r="O4" s="185"/>
      <c r="P4" s="185"/>
      <c r="Q4" s="185"/>
      <c r="R4" s="185"/>
      <c r="S4" s="186"/>
    </row>
    <row r="5" spans="1:41" ht="23.1" customHeight="1">
      <c r="A5" s="10" t="s">
        <v>10</v>
      </c>
      <c r="B5" s="2"/>
      <c r="C5" s="156"/>
      <c r="D5" s="156"/>
      <c r="E5" s="156"/>
      <c r="F5" s="157"/>
      <c r="G5" s="158" t="s">
        <v>11</v>
      </c>
      <c r="H5" s="159"/>
      <c r="I5" s="159"/>
      <c r="J5" s="160"/>
      <c r="K5" s="45" t="s">
        <v>12</v>
      </c>
      <c r="L5" s="82"/>
      <c r="M5" s="82"/>
      <c r="N5" s="82"/>
      <c r="O5" s="161"/>
      <c r="P5" s="161"/>
      <c r="Q5" s="161"/>
      <c r="R5" s="161"/>
      <c r="S5" s="162"/>
      <c r="U5" s="47" t="s">
        <v>13</v>
      </c>
    </row>
    <row r="6" spans="1:41" ht="23.1" customHeight="1">
      <c r="A6" s="10" t="s">
        <v>14</v>
      </c>
      <c r="B6" s="2"/>
      <c r="C6" s="156"/>
      <c r="D6" s="156"/>
      <c r="E6" s="156"/>
      <c r="F6" s="157"/>
      <c r="G6" s="81"/>
      <c r="H6" s="12" t="s">
        <v>15</v>
      </c>
      <c r="I6" s="109" t="s">
        <v>16</v>
      </c>
      <c r="J6" s="145"/>
      <c r="K6" s="163" t="s">
        <v>17</v>
      </c>
      <c r="L6" s="164"/>
      <c r="M6" s="164"/>
      <c r="N6" s="164"/>
      <c r="O6" s="161"/>
      <c r="P6" s="161"/>
      <c r="Q6" s="161"/>
      <c r="R6" s="161"/>
      <c r="S6" s="162"/>
    </row>
    <row r="7" spans="1:41" ht="23.1" customHeight="1" thickBot="1">
      <c r="A7" s="96" t="s">
        <v>18</v>
      </c>
      <c r="B7" s="3"/>
      <c r="C7" s="169"/>
      <c r="D7" s="169"/>
      <c r="E7" s="169"/>
      <c r="F7" s="47"/>
      <c r="G7" s="39"/>
      <c r="H7" s="13"/>
      <c r="I7" s="107"/>
      <c r="J7" s="170"/>
      <c r="K7" s="165"/>
      <c r="L7" s="166"/>
      <c r="M7" s="166"/>
      <c r="N7" s="166"/>
      <c r="O7" s="167"/>
      <c r="P7" s="167"/>
      <c r="Q7" s="167"/>
      <c r="R7" s="167"/>
      <c r="S7" s="168"/>
      <c r="U7" s="12" t="s">
        <v>19</v>
      </c>
      <c r="V7" s="12"/>
      <c r="W7" s="12"/>
      <c r="X7" s="12"/>
    </row>
    <row r="8" spans="1:41" ht="24" customHeight="1" thickTop="1">
      <c r="A8" s="152" t="s">
        <v>20</v>
      </c>
      <c r="B8" s="155" t="s">
        <v>21</v>
      </c>
      <c r="C8" s="151"/>
      <c r="D8" s="138" t="s">
        <v>22</v>
      </c>
      <c r="E8" s="138" t="s">
        <v>23</v>
      </c>
      <c r="F8" s="138" t="s">
        <v>24</v>
      </c>
      <c r="G8" s="7" t="s">
        <v>25</v>
      </c>
      <c r="H8" s="8"/>
      <c r="I8" s="7" t="s">
        <v>26</v>
      </c>
      <c r="J8" s="8"/>
      <c r="K8" s="149" t="s">
        <v>27</v>
      </c>
      <c r="L8" s="150"/>
      <c r="M8" s="151"/>
      <c r="N8" s="138" t="s">
        <v>28</v>
      </c>
      <c r="O8" s="50"/>
      <c r="P8" s="32"/>
      <c r="Q8" s="16"/>
      <c r="R8" s="32"/>
      <c r="S8" s="141" t="s">
        <v>29</v>
      </c>
      <c r="U8" s="24"/>
      <c r="AC8" s="109"/>
      <c r="AD8" s="109"/>
    </row>
    <row r="9" spans="1:41" ht="24" customHeight="1">
      <c r="A9" s="153"/>
      <c r="B9" s="144"/>
      <c r="C9" s="145"/>
      <c r="D9" s="139"/>
      <c r="E9" s="139"/>
      <c r="F9" s="139"/>
      <c r="G9" s="5" t="s">
        <v>30</v>
      </c>
      <c r="H9" s="5" t="s">
        <v>31</v>
      </c>
      <c r="I9" s="5" t="s">
        <v>30</v>
      </c>
      <c r="J9" s="29" t="s">
        <v>31</v>
      </c>
      <c r="K9" s="144" t="s">
        <v>32</v>
      </c>
      <c r="L9" s="109"/>
      <c r="M9" s="145"/>
      <c r="N9" s="139"/>
      <c r="O9" s="144" t="s">
        <v>33</v>
      </c>
      <c r="P9" s="145"/>
      <c r="Q9" s="109" t="s">
        <v>34</v>
      </c>
      <c r="R9" s="109"/>
      <c r="S9" s="142"/>
      <c r="AC9" s="109" t="s">
        <v>35</v>
      </c>
      <c r="AD9" s="109"/>
    </row>
    <row r="10" spans="1:41" ht="24" customHeight="1">
      <c r="A10" s="154"/>
      <c r="B10" s="146"/>
      <c r="C10" s="148"/>
      <c r="D10" s="140"/>
      <c r="E10" s="140"/>
      <c r="F10" s="140"/>
      <c r="G10" s="48" t="s">
        <v>36</v>
      </c>
      <c r="H10" s="48" t="s">
        <v>36</v>
      </c>
      <c r="I10" s="34" t="s">
        <v>37</v>
      </c>
      <c r="J10" s="34" t="s">
        <v>37</v>
      </c>
      <c r="K10" s="146" t="s">
        <v>38</v>
      </c>
      <c r="L10" s="147"/>
      <c r="M10" s="148"/>
      <c r="N10" s="140"/>
      <c r="O10" s="49"/>
      <c r="P10" s="33"/>
      <c r="Q10" s="9"/>
      <c r="R10" s="33"/>
      <c r="S10" s="143"/>
      <c r="Y10" s="47" t="s">
        <v>39</v>
      </c>
      <c r="Z10" s="47" t="s">
        <v>40</v>
      </c>
      <c r="AA10" s="18" t="s">
        <v>41</v>
      </c>
      <c r="AB10" s="18" t="s">
        <v>42</v>
      </c>
      <c r="AC10" s="47" t="s">
        <v>43</v>
      </c>
      <c r="AD10" s="47" t="s">
        <v>44</v>
      </c>
      <c r="AE10" s="47" t="s">
        <v>45</v>
      </c>
      <c r="AI10" s="97" t="s">
        <v>46</v>
      </c>
      <c r="AJ10" s="97" t="s">
        <v>47</v>
      </c>
      <c r="AK10" s="97" t="s">
        <v>48</v>
      </c>
      <c r="AL10" s="97" t="s">
        <v>49</v>
      </c>
      <c r="AM10" s="97"/>
      <c r="AN10" s="97"/>
      <c r="AO10" s="97"/>
    </row>
    <row r="11" spans="1:41" ht="18" customHeight="1">
      <c r="A11" s="90"/>
      <c r="B11" s="121"/>
      <c r="C11" s="122"/>
      <c r="D11" s="21"/>
      <c r="E11" s="22"/>
      <c r="F11" s="36"/>
      <c r="G11" s="98"/>
      <c r="H11" s="98"/>
      <c r="I11" s="88"/>
      <c r="J11" s="88"/>
      <c r="K11" s="123"/>
      <c r="L11" s="124"/>
      <c r="M11" s="125"/>
      <c r="N11" s="98"/>
      <c r="O11" s="126"/>
      <c r="P11" s="127"/>
      <c r="Q11" s="128"/>
      <c r="R11" s="129"/>
      <c r="S11" s="100"/>
      <c r="T11" s="14"/>
      <c r="U11" s="18" t="s">
        <v>50</v>
      </c>
      <c r="V11" s="47" t="s">
        <v>51</v>
      </c>
      <c r="W11" s="14" t="str">
        <f t="shared" ref="W11:W13" si="0">IF(A11=0,"  ",C11*0.5)</f>
        <v xml:space="preserve">  </v>
      </c>
      <c r="X11" s="14" t="s">
        <v>52</v>
      </c>
      <c r="Y11" s="59">
        <v>1560</v>
      </c>
      <c r="Z11" s="59">
        <v>1027</v>
      </c>
      <c r="AA11" s="24" t="e">
        <f>VLOOKUP(AF11,$C$39:$J$61,6,0)</f>
        <v>#N/A</v>
      </c>
      <c r="AB11" s="26" t="e">
        <f>VLOOKUP(AF11,$C$39:$J$61,8,0)</f>
        <v>#N/A</v>
      </c>
      <c r="AC11" s="19" t="e">
        <f>VLOOKUP(Q11,$N$39:$S$44,2,0)</f>
        <v>#N/A</v>
      </c>
      <c r="AD11" s="19" t="e">
        <f>VLOOKUP(Q11,$N$39:$S$44,3,0)</f>
        <v>#N/A</v>
      </c>
      <c r="AE11" s="19" t="e">
        <f>VLOOKUP(Q11,$N$39:$S$44,4,0)</f>
        <v>#N/A</v>
      </c>
      <c r="AF11" s="47" t="str">
        <f t="shared" ref="AF11:AF13" si="1">B11&amp;C11</f>
        <v/>
      </c>
      <c r="AI11" s="97" t="s">
        <v>53</v>
      </c>
      <c r="AJ11" s="97" t="s">
        <v>54</v>
      </c>
      <c r="AK11" s="97" t="s">
        <v>55</v>
      </c>
      <c r="AL11" s="97" t="s">
        <v>56</v>
      </c>
      <c r="AM11" s="97" t="s">
        <v>57</v>
      </c>
      <c r="AN11" s="97" t="s">
        <v>58</v>
      </c>
      <c r="AO11" s="97" t="s">
        <v>59</v>
      </c>
    </row>
    <row r="12" spans="1:41" ht="18" customHeight="1">
      <c r="A12" s="90"/>
      <c r="B12" s="130"/>
      <c r="C12" s="131"/>
      <c r="D12" s="21"/>
      <c r="E12" s="22"/>
      <c r="F12" s="36"/>
      <c r="G12" s="98"/>
      <c r="H12" s="98"/>
      <c r="I12" s="88"/>
      <c r="J12" s="88"/>
      <c r="K12" s="132"/>
      <c r="L12" s="110"/>
      <c r="M12" s="133"/>
      <c r="N12" s="98"/>
      <c r="O12" s="134"/>
      <c r="P12" s="135"/>
      <c r="Q12" s="136"/>
      <c r="R12" s="137"/>
      <c r="S12" s="101"/>
      <c r="T12" s="14"/>
      <c r="U12" s="18" t="s">
        <v>50</v>
      </c>
      <c r="V12" s="47" t="s">
        <v>51</v>
      </c>
      <c r="W12" s="14" t="str">
        <f t="shared" si="0"/>
        <v xml:space="preserve">  </v>
      </c>
      <c r="X12" s="14" t="str">
        <f>X11</f>
        <v>SD  40</v>
      </c>
      <c r="Y12" s="59">
        <v>1561</v>
      </c>
      <c r="Z12" s="59">
        <v>1025</v>
      </c>
      <c r="AA12" s="24" t="e">
        <f>VLOOKUP(AF12,$C$39:$J$61,6,0)</f>
        <v>#N/A</v>
      </c>
      <c r="AB12" s="26" t="e">
        <f>AB11</f>
        <v>#N/A</v>
      </c>
      <c r="AC12" s="19" t="e">
        <f>VLOOKUP(R12,$N$39:$S$44,2,0)</f>
        <v>#N/A</v>
      </c>
      <c r="AD12" s="19" t="e">
        <f>VLOOKUP(R12,$N$39:$S$44,3,0)</f>
        <v>#N/A</v>
      </c>
      <c r="AE12" s="19" t="e">
        <f>VLOOKUP(R12,$N$39:$S$44,4,0)</f>
        <v>#N/A</v>
      </c>
      <c r="AF12" s="47" t="str">
        <f t="shared" si="1"/>
        <v/>
      </c>
      <c r="AI12" s="97" t="s">
        <v>60</v>
      </c>
      <c r="AJ12" s="97" t="s">
        <v>61</v>
      </c>
      <c r="AK12" s="97" t="s">
        <v>62</v>
      </c>
      <c r="AL12" s="97" t="s">
        <v>63</v>
      </c>
      <c r="AM12" s="97" t="s">
        <v>57</v>
      </c>
      <c r="AN12" s="97" t="s">
        <v>58</v>
      </c>
      <c r="AO12" s="97" t="s">
        <v>59</v>
      </c>
    </row>
    <row r="13" spans="1:41" ht="18" customHeight="1">
      <c r="A13" s="91"/>
      <c r="B13" s="112"/>
      <c r="C13" s="113"/>
      <c r="D13" s="85"/>
      <c r="E13" s="86"/>
      <c r="F13" s="87"/>
      <c r="G13" s="99"/>
      <c r="H13" s="98"/>
      <c r="I13" s="89"/>
      <c r="J13" s="89"/>
      <c r="K13" s="114"/>
      <c r="L13" s="115"/>
      <c r="M13" s="116"/>
      <c r="N13" s="99"/>
      <c r="O13" s="117"/>
      <c r="P13" s="118"/>
      <c r="Q13" s="119"/>
      <c r="R13" s="120"/>
      <c r="S13" s="102"/>
      <c r="T13" s="14"/>
      <c r="U13" s="18" t="s">
        <v>50</v>
      </c>
      <c r="V13" s="47" t="s">
        <v>51</v>
      </c>
      <c r="W13" s="14" t="str">
        <f t="shared" si="0"/>
        <v xml:space="preserve">  </v>
      </c>
      <c r="X13" s="14" t="str">
        <f t="shared" ref="X13" si="2">X12</f>
        <v>SD  40</v>
      </c>
      <c r="Y13" s="59">
        <v>1537</v>
      </c>
      <c r="Z13" s="59">
        <v>1013</v>
      </c>
      <c r="AA13" s="24" t="e">
        <f>VLOOKUP(AF13,$C$39:$J$61,6,0)</f>
        <v>#N/A</v>
      </c>
      <c r="AB13" s="26" t="e">
        <f>AB12</f>
        <v>#N/A</v>
      </c>
      <c r="AC13" s="19" t="e">
        <f>VLOOKUP(Q13,$N$39:$S$44,2,0)</f>
        <v>#N/A</v>
      </c>
      <c r="AD13" s="19" t="e">
        <f>VLOOKUP(Q13,$N$39:$S$44,3,0)</f>
        <v>#N/A</v>
      </c>
      <c r="AE13" s="19" t="e">
        <f>VLOOKUP(Q13,$N$39:$S$44,4,0)</f>
        <v>#N/A</v>
      </c>
      <c r="AF13" s="47" t="str">
        <f t="shared" si="1"/>
        <v/>
      </c>
      <c r="AI13" s="97" t="s">
        <v>64</v>
      </c>
      <c r="AJ13" s="97" t="s">
        <v>65</v>
      </c>
      <c r="AK13" s="97" t="s">
        <v>66</v>
      </c>
      <c r="AL13" s="97" t="s">
        <v>67</v>
      </c>
      <c r="AM13" s="97" t="s">
        <v>57</v>
      </c>
      <c r="AN13" s="97" t="s">
        <v>58</v>
      </c>
      <c r="AO13" s="97" t="s">
        <v>59</v>
      </c>
    </row>
    <row r="14" spans="1:41" ht="12.75" customHeight="1">
      <c r="A14" s="58"/>
      <c r="B14" s="60"/>
      <c r="C14" s="61"/>
      <c r="D14" s="55"/>
      <c r="E14" s="56"/>
      <c r="F14" s="56"/>
      <c r="H14" s="4"/>
      <c r="I14" s="54"/>
      <c r="J14" s="54"/>
      <c r="K14" s="46"/>
      <c r="L14" s="46"/>
      <c r="M14" s="46"/>
      <c r="N14" s="18"/>
      <c r="O14" s="46"/>
      <c r="P14" s="46"/>
      <c r="Q14" s="54"/>
      <c r="R14" s="54"/>
      <c r="S14" s="23"/>
      <c r="T14" s="14"/>
      <c r="U14" s="18"/>
      <c r="W14" s="14"/>
      <c r="X14" s="14"/>
      <c r="Y14" s="59"/>
      <c r="Z14" s="59"/>
      <c r="AA14" s="24"/>
      <c r="AB14" s="26"/>
      <c r="AC14" s="19"/>
      <c r="AD14" s="19"/>
      <c r="AE14" s="19"/>
      <c r="AF14" s="47"/>
    </row>
    <row r="15" spans="1:41" ht="12.75" customHeight="1">
      <c r="A15" s="58"/>
      <c r="B15" s="60"/>
      <c r="C15" s="61"/>
      <c r="D15" s="55"/>
      <c r="E15" s="56"/>
      <c r="F15" s="56"/>
      <c r="G15" s="35"/>
      <c r="H15" s="35"/>
      <c r="I15" s="54"/>
      <c r="J15" s="54"/>
      <c r="K15" s="110"/>
      <c r="L15" s="110"/>
      <c r="M15" s="110"/>
      <c r="N15" s="18"/>
      <c r="O15" s="110"/>
      <c r="P15" s="110"/>
      <c r="Q15" s="111"/>
      <c r="R15" s="111"/>
      <c r="S15" s="23"/>
      <c r="T15" s="14"/>
      <c r="U15" s="18"/>
      <c r="W15" s="14"/>
      <c r="X15" s="14"/>
      <c r="Y15" s="59"/>
      <c r="Z15" s="59"/>
      <c r="AA15" s="24"/>
      <c r="AB15" s="26"/>
      <c r="AC15" s="19"/>
      <c r="AD15" s="19"/>
      <c r="AE15" s="19"/>
      <c r="AF15" s="47"/>
    </row>
    <row r="16" spans="1:41" ht="12.75" customHeight="1">
      <c r="A16" s="58"/>
      <c r="B16" s="60"/>
      <c r="C16" s="61"/>
      <c r="D16" s="55"/>
      <c r="E16" s="56"/>
      <c r="F16" s="56"/>
      <c r="G16" s="35"/>
      <c r="H16" s="35"/>
      <c r="I16" s="54"/>
      <c r="J16" s="54"/>
      <c r="K16" s="110"/>
      <c r="L16" s="110"/>
      <c r="M16" s="110"/>
      <c r="N16" s="18"/>
      <c r="O16" s="110"/>
      <c r="P16" s="110"/>
      <c r="Q16" s="111"/>
      <c r="R16" s="111"/>
      <c r="S16" s="23"/>
      <c r="T16" s="14"/>
      <c r="U16" s="18"/>
      <c r="W16" s="14"/>
      <c r="X16" s="14"/>
      <c r="Y16" s="59"/>
      <c r="Z16" s="59"/>
      <c r="AA16" s="24"/>
      <c r="AB16" s="26"/>
      <c r="AC16" s="19"/>
      <c r="AD16" s="19"/>
      <c r="AE16" s="19"/>
      <c r="AF16" s="47"/>
    </row>
    <row r="17" spans="1:40" ht="12.75" customHeight="1">
      <c r="A17" s="58"/>
      <c r="B17" s="60"/>
      <c r="C17" s="61"/>
      <c r="D17" s="55"/>
      <c r="E17" s="56"/>
      <c r="F17" s="56"/>
      <c r="G17" s="35"/>
      <c r="H17" s="35"/>
      <c r="I17" s="54"/>
      <c r="J17" s="54"/>
      <c r="K17" s="110"/>
      <c r="L17" s="110"/>
      <c r="M17" s="110"/>
      <c r="N17" s="18"/>
      <c r="O17" s="110"/>
      <c r="P17" s="110"/>
      <c r="Q17" s="111"/>
      <c r="R17" s="111"/>
      <c r="S17" s="23"/>
      <c r="T17" s="14"/>
      <c r="U17" s="18"/>
      <c r="W17" s="14"/>
      <c r="X17" s="14"/>
      <c r="Y17" s="59"/>
      <c r="Z17" s="59"/>
      <c r="AA17" s="24"/>
      <c r="AB17" s="26"/>
      <c r="AC17" s="19"/>
      <c r="AD17" s="19"/>
      <c r="AE17" s="19"/>
      <c r="AF17" s="47"/>
    </row>
    <row r="18" spans="1:40" ht="12.75" customHeight="1">
      <c r="A18" s="58"/>
      <c r="B18" s="60"/>
      <c r="C18" s="61"/>
      <c r="D18" s="55"/>
      <c r="E18" s="56"/>
      <c r="F18" s="56"/>
      <c r="G18" s="35"/>
      <c r="H18" s="35"/>
      <c r="I18" s="54"/>
      <c r="J18" s="54"/>
      <c r="K18" s="110"/>
      <c r="L18" s="110"/>
      <c r="M18" s="110"/>
      <c r="N18" s="18"/>
      <c r="O18" s="110"/>
      <c r="P18" s="110"/>
      <c r="Q18" s="111"/>
      <c r="R18" s="111"/>
      <c r="S18" s="23"/>
      <c r="T18" s="14"/>
      <c r="U18" s="18"/>
      <c r="W18" s="14"/>
      <c r="X18" s="14"/>
      <c r="Y18" s="59"/>
      <c r="Z18" s="59"/>
      <c r="AA18" s="24"/>
      <c r="AB18" s="26"/>
      <c r="AC18" s="19"/>
      <c r="AD18" s="19"/>
      <c r="AE18" s="19"/>
      <c r="AF18" s="47"/>
    </row>
    <row r="19" spans="1:40" ht="12.75" customHeight="1">
      <c r="A19" s="58"/>
      <c r="B19" s="60"/>
      <c r="C19" s="61"/>
      <c r="D19" s="55"/>
      <c r="E19" s="56"/>
      <c r="F19" s="56"/>
      <c r="G19" s="35"/>
      <c r="H19" s="35"/>
      <c r="I19" s="54"/>
      <c r="J19" s="54"/>
      <c r="K19" s="110"/>
      <c r="L19" s="110"/>
      <c r="M19" s="110"/>
      <c r="N19" s="18"/>
      <c r="O19" s="110"/>
      <c r="P19" s="110"/>
      <c r="Q19" s="111"/>
      <c r="R19" s="111"/>
      <c r="S19" s="23"/>
      <c r="T19" s="14"/>
      <c r="U19" s="18"/>
      <c r="W19" s="14"/>
      <c r="X19" s="14"/>
      <c r="Y19" s="59"/>
      <c r="Z19" s="59"/>
      <c r="AA19" s="24"/>
      <c r="AB19" s="26"/>
      <c r="AC19" s="19"/>
      <c r="AD19" s="19"/>
      <c r="AE19" s="19"/>
      <c r="AF19" s="47"/>
    </row>
    <row r="20" spans="1:40" ht="12.75" customHeight="1">
      <c r="A20" s="58"/>
      <c r="B20" s="60"/>
      <c r="C20" s="61"/>
      <c r="D20" s="55"/>
      <c r="E20" s="56"/>
      <c r="F20" s="56"/>
      <c r="G20" s="35"/>
      <c r="H20" s="35"/>
      <c r="I20" s="54"/>
      <c r="J20" s="54"/>
      <c r="K20" s="110"/>
      <c r="L20" s="110"/>
      <c r="M20" s="110"/>
      <c r="N20" s="18"/>
      <c r="O20" s="110"/>
      <c r="P20" s="110"/>
      <c r="Q20" s="111"/>
      <c r="R20" s="111"/>
      <c r="S20" s="23"/>
      <c r="T20" s="14"/>
      <c r="U20" s="18"/>
      <c r="W20" s="14"/>
      <c r="X20" s="14"/>
      <c r="Y20" s="59"/>
      <c r="Z20" s="59"/>
      <c r="AA20" s="24"/>
      <c r="AB20" s="26"/>
      <c r="AC20" s="19"/>
      <c r="AD20" s="19"/>
      <c r="AE20" s="19"/>
      <c r="AF20" s="47"/>
    </row>
    <row r="21" spans="1:40" ht="12.75" customHeight="1">
      <c r="A21" s="58"/>
      <c r="B21" s="60"/>
      <c r="C21" s="61"/>
      <c r="D21" s="55"/>
      <c r="E21" s="56"/>
      <c r="F21" s="56"/>
      <c r="G21" s="35"/>
      <c r="H21" s="35"/>
      <c r="I21" s="54"/>
      <c r="J21" s="54"/>
      <c r="K21" s="110"/>
      <c r="L21" s="110"/>
      <c r="M21" s="110"/>
      <c r="N21" s="18"/>
      <c r="O21" s="18"/>
      <c r="P21" s="52"/>
      <c r="Q21" s="54"/>
      <c r="R21" s="53"/>
      <c r="S21" s="23"/>
      <c r="T21" s="14"/>
      <c r="U21" s="18"/>
      <c r="W21" s="14"/>
      <c r="X21" s="14"/>
      <c r="Y21" s="59"/>
      <c r="Z21" s="59"/>
      <c r="AA21" s="24"/>
      <c r="AB21" s="26"/>
      <c r="AC21" s="19"/>
      <c r="AD21" s="19"/>
      <c r="AE21" s="19"/>
      <c r="AF21" s="47"/>
    </row>
    <row r="22" spans="1:40" ht="12.75" customHeight="1">
      <c r="A22" s="58"/>
      <c r="B22" s="60"/>
      <c r="C22" s="61"/>
      <c r="D22" s="55"/>
      <c r="E22" s="56"/>
      <c r="F22" s="56"/>
      <c r="G22" s="35"/>
      <c r="H22" s="35"/>
      <c r="I22" s="54"/>
      <c r="J22" s="54"/>
      <c r="K22" s="110"/>
      <c r="L22" s="110"/>
      <c r="M22" s="110"/>
      <c r="N22" s="18"/>
      <c r="O22" s="18"/>
      <c r="P22" s="52"/>
      <c r="Q22" s="54"/>
      <c r="R22" s="53"/>
      <c r="S22" s="23"/>
      <c r="T22" s="14"/>
      <c r="U22" s="18"/>
      <c r="W22" s="14"/>
      <c r="X22" s="14"/>
      <c r="Y22" s="59"/>
      <c r="Z22" s="59"/>
      <c r="AA22" s="24"/>
      <c r="AB22" s="26"/>
      <c r="AC22" s="19"/>
      <c r="AD22" s="19"/>
      <c r="AE22" s="19"/>
      <c r="AF22" s="47"/>
    </row>
    <row r="23" spans="1:40" ht="12.75" customHeight="1">
      <c r="A23" s="58"/>
      <c r="B23" s="18"/>
      <c r="C23" s="61"/>
      <c r="D23" s="55"/>
      <c r="E23" s="56"/>
      <c r="F23" s="56"/>
      <c r="G23" s="35"/>
      <c r="H23" s="35"/>
      <c r="I23" s="54"/>
      <c r="J23" s="54"/>
      <c r="K23" s="110"/>
      <c r="L23" s="110"/>
      <c r="M23" s="110"/>
      <c r="N23" s="18"/>
      <c r="O23" s="18"/>
      <c r="P23" s="46"/>
      <c r="Q23" s="54"/>
      <c r="R23" s="54"/>
      <c r="S23" s="23"/>
      <c r="T23" s="14"/>
      <c r="U23" s="18"/>
      <c r="W23" s="14"/>
      <c r="X23" s="14"/>
      <c r="Y23" s="59"/>
      <c r="Z23" s="59"/>
      <c r="AA23" s="24"/>
      <c r="AB23" s="26"/>
      <c r="AC23" s="19"/>
      <c r="AD23" s="19"/>
      <c r="AE23" s="19"/>
      <c r="AF23" s="47"/>
    </row>
    <row r="24" spans="1:40" ht="12.75" customHeight="1">
      <c r="A24" s="58"/>
      <c r="B24" s="60"/>
      <c r="C24" s="61"/>
      <c r="D24" s="55"/>
      <c r="E24" s="56"/>
      <c r="F24" s="56"/>
      <c r="G24" s="35"/>
      <c r="H24" s="35"/>
      <c r="I24" s="54"/>
      <c r="J24" s="54"/>
      <c r="K24" s="110"/>
      <c r="L24" s="110"/>
      <c r="M24" s="110"/>
      <c r="N24" s="18"/>
      <c r="O24" s="18"/>
      <c r="P24" s="52"/>
      <c r="Q24" s="54"/>
      <c r="R24" s="53"/>
      <c r="S24" s="23"/>
      <c r="T24" s="14"/>
      <c r="U24" s="18"/>
      <c r="W24" s="14"/>
      <c r="X24" s="14"/>
      <c r="Y24" s="59"/>
      <c r="Z24" s="59"/>
      <c r="AA24" s="24"/>
      <c r="AB24" s="26"/>
      <c r="AC24" s="19"/>
      <c r="AD24" s="19"/>
      <c r="AE24" s="19"/>
      <c r="AF24" s="47"/>
    </row>
    <row r="25" spans="1:40" ht="12.75" customHeight="1">
      <c r="A25" s="58"/>
      <c r="B25" s="60"/>
      <c r="C25" s="61"/>
      <c r="D25" s="55"/>
      <c r="E25" s="56"/>
      <c r="F25" s="56"/>
      <c r="G25" s="35"/>
      <c r="H25" s="35"/>
      <c r="I25" s="54"/>
      <c r="J25" s="54"/>
      <c r="K25" s="110"/>
      <c r="L25" s="110"/>
      <c r="M25" s="110"/>
      <c r="N25" s="18"/>
      <c r="O25" s="18"/>
      <c r="P25" s="52"/>
      <c r="Q25" s="54"/>
      <c r="R25" s="53"/>
      <c r="S25" s="23"/>
      <c r="T25" s="14"/>
      <c r="U25" s="18"/>
      <c r="W25" s="14"/>
      <c r="X25" s="14"/>
      <c r="Y25" s="59"/>
      <c r="Z25" s="59"/>
      <c r="AA25" s="24"/>
      <c r="AB25" s="26"/>
      <c r="AC25" s="19"/>
      <c r="AD25" s="19"/>
      <c r="AE25" s="19"/>
      <c r="AF25" s="47"/>
    </row>
    <row r="26" spans="1:40" ht="12.75" customHeight="1">
      <c r="A26" s="58"/>
      <c r="B26" s="60"/>
      <c r="C26" s="61"/>
      <c r="D26" s="55" t="s">
        <v>13</v>
      </c>
      <c r="E26" s="56"/>
      <c r="F26" s="56"/>
      <c r="G26" s="35"/>
      <c r="H26" s="35"/>
      <c r="I26" s="54"/>
      <c r="J26" s="54"/>
      <c r="K26" s="110"/>
      <c r="L26" s="110"/>
      <c r="M26" s="110"/>
      <c r="N26" s="18"/>
      <c r="O26" s="18"/>
      <c r="P26" s="52"/>
      <c r="Q26" s="54"/>
      <c r="R26" s="53"/>
      <c r="S26" s="23"/>
      <c r="T26" s="14"/>
      <c r="U26" s="18"/>
      <c r="W26" s="14"/>
      <c r="X26" s="14"/>
      <c r="Y26" s="59"/>
      <c r="Z26" s="59"/>
      <c r="AA26" s="24"/>
      <c r="AB26" s="26"/>
      <c r="AC26" s="19"/>
      <c r="AD26" s="19"/>
      <c r="AE26" s="19"/>
      <c r="AF26" s="47"/>
    </row>
    <row r="27" spans="1:40" ht="12.75" customHeight="1">
      <c r="A27" s="58"/>
      <c r="B27" s="60"/>
      <c r="C27" s="61"/>
      <c r="D27" s="55"/>
      <c r="E27" s="56"/>
      <c r="F27" s="56"/>
      <c r="G27" s="35"/>
      <c r="H27" s="35"/>
      <c r="I27" s="54"/>
      <c r="J27" s="54"/>
      <c r="K27" s="110"/>
      <c r="L27" s="110"/>
      <c r="M27" s="110"/>
      <c r="N27" s="18"/>
      <c r="O27" s="18"/>
      <c r="P27" s="52"/>
      <c r="Q27" s="54"/>
      <c r="R27" s="53"/>
      <c r="S27" s="23"/>
      <c r="T27" s="14"/>
      <c r="U27" s="18"/>
      <c r="W27" s="14"/>
      <c r="X27" s="14"/>
      <c r="Y27" s="59"/>
      <c r="Z27" s="59"/>
      <c r="AA27" s="24"/>
      <c r="AB27" s="26"/>
      <c r="AC27" s="19"/>
      <c r="AD27" s="19"/>
      <c r="AE27" s="19"/>
      <c r="AF27" s="47"/>
    </row>
    <row r="28" spans="1:40" ht="12.75" customHeight="1">
      <c r="A28" s="58"/>
      <c r="B28" s="60"/>
      <c r="C28" s="61"/>
      <c r="D28" s="55"/>
      <c r="E28" s="56"/>
      <c r="F28" s="56"/>
      <c r="G28" s="35"/>
      <c r="H28" s="35"/>
      <c r="I28" s="54"/>
      <c r="J28" s="54"/>
      <c r="K28" s="110"/>
      <c r="L28" s="110"/>
      <c r="M28" s="110"/>
      <c r="N28" s="18"/>
      <c r="O28" s="18"/>
      <c r="P28" s="52"/>
      <c r="Q28" s="54"/>
      <c r="R28" s="53"/>
      <c r="S28" s="23"/>
      <c r="T28" s="14"/>
      <c r="U28" s="18"/>
      <c r="W28" s="14"/>
      <c r="X28" s="14"/>
      <c r="Y28" s="59"/>
      <c r="Z28" s="59"/>
      <c r="AA28" s="24"/>
      <c r="AB28" s="26"/>
      <c r="AC28" s="19"/>
      <c r="AD28" s="19"/>
      <c r="AE28" s="19"/>
      <c r="AF28" s="47"/>
    </row>
    <row r="29" spans="1:40" ht="12.75" customHeight="1">
      <c r="A29" s="58"/>
      <c r="B29" s="60"/>
      <c r="C29" s="61"/>
      <c r="D29" s="55"/>
      <c r="E29" s="56"/>
      <c r="F29" s="56"/>
      <c r="G29" s="35"/>
      <c r="H29" s="35"/>
      <c r="I29" s="54"/>
      <c r="J29" s="54"/>
      <c r="K29" s="46"/>
      <c r="L29" s="46"/>
      <c r="M29" s="46"/>
      <c r="N29" s="18"/>
      <c r="O29" s="18"/>
      <c r="P29" s="52"/>
      <c r="Q29" s="54"/>
      <c r="R29" s="53"/>
      <c r="S29" s="23"/>
      <c r="T29" s="14"/>
      <c r="U29" s="18"/>
      <c r="W29" s="14"/>
      <c r="X29" s="14"/>
      <c r="Y29" s="59"/>
      <c r="Z29" s="59"/>
      <c r="AA29" s="24"/>
      <c r="AB29" s="26"/>
      <c r="AC29" s="19"/>
      <c r="AD29" s="19"/>
      <c r="AE29" s="19"/>
      <c r="AF29" s="47"/>
      <c r="AJ29" s="17"/>
      <c r="AK29" s="17"/>
      <c r="AL29" s="62"/>
      <c r="AM29" s="63"/>
      <c r="AN29" s="63"/>
    </row>
    <row r="30" spans="1:40" ht="12.75" customHeight="1">
      <c r="A30" s="58"/>
      <c r="B30" s="18"/>
      <c r="C30" s="18"/>
      <c r="D30" s="55"/>
      <c r="E30" s="56"/>
      <c r="F30" s="56"/>
      <c r="G30" s="35"/>
      <c r="H30" s="35"/>
      <c r="I30" s="54"/>
      <c r="J30" s="54"/>
      <c r="K30" s="110"/>
      <c r="L30" s="110"/>
      <c r="M30" s="110"/>
      <c r="N30" s="18"/>
      <c r="O30" s="18"/>
      <c r="P30" s="46"/>
      <c r="Q30" s="54"/>
      <c r="R30" s="54"/>
      <c r="S30" s="23"/>
      <c r="T30" s="14"/>
      <c r="U30" s="18"/>
      <c r="W30" s="14"/>
      <c r="X30" s="14"/>
      <c r="Y30" s="59"/>
      <c r="Z30" s="59"/>
      <c r="AA30" s="24"/>
      <c r="AB30" s="26"/>
      <c r="AC30" s="19"/>
      <c r="AD30" s="19"/>
      <c r="AE30" s="19"/>
      <c r="AF30" s="47"/>
      <c r="AJ30" s="17"/>
      <c r="AK30" s="17"/>
      <c r="AL30" s="62"/>
      <c r="AM30" s="63"/>
      <c r="AN30" s="63"/>
    </row>
    <row r="31" spans="1:40" ht="21.75" customHeight="1">
      <c r="A31" s="58"/>
      <c r="B31" s="18"/>
      <c r="C31" s="18"/>
      <c r="D31" s="55"/>
      <c r="E31" s="56"/>
      <c r="F31" s="56"/>
      <c r="G31" s="35"/>
      <c r="H31" s="35"/>
      <c r="I31" s="54"/>
      <c r="J31" s="54"/>
      <c r="K31" s="46"/>
      <c r="L31" s="46"/>
      <c r="M31" s="46"/>
      <c r="N31" s="18"/>
      <c r="O31" s="18"/>
      <c r="P31" s="46"/>
      <c r="Q31" s="54"/>
      <c r="R31" s="54"/>
      <c r="S31" s="23"/>
      <c r="T31" s="14"/>
      <c r="U31" s="18"/>
      <c r="W31" s="14"/>
      <c r="X31" s="14"/>
      <c r="Y31" s="59"/>
      <c r="Z31" s="59"/>
      <c r="AA31" s="24"/>
      <c r="AB31" s="26"/>
      <c r="AC31" s="19"/>
      <c r="AD31" s="19"/>
      <c r="AE31" s="19"/>
      <c r="AF31" s="47"/>
    </row>
    <row r="32" spans="1:40" ht="21.95" customHeight="1">
      <c r="A32" s="44" t="s">
        <v>68</v>
      </c>
      <c r="B32" s="4"/>
      <c r="C32" s="64"/>
      <c r="D32" s="65"/>
      <c r="E32" s="66"/>
      <c r="F32" s="66"/>
      <c r="G32" s="67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8"/>
      <c r="T32" s="6"/>
      <c r="V32" s="19"/>
      <c r="W32" s="69"/>
      <c r="X32" s="69"/>
      <c r="AD32" s="19"/>
      <c r="AE32" s="19"/>
      <c r="AF32" s="47"/>
    </row>
    <row r="33" spans="1:38" ht="21.95" customHeight="1">
      <c r="A33" s="40"/>
      <c r="B33" s="20"/>
      <c r="C33" s="20"/>
      <c r="D33" s="20"/>
      <c r="E33" s="20"/>
      <c r="F33" s="70"/>
      <c r="G33" s="70"/>
      <c r="H33" s="71"/>
      <c r="I33" s="71"/>
      <c r="J33" s="17"/>
      <c r="M33" s="12" t="s">
        <v>13</v>
      </c>
      <c r="N33" s="72"/>
      <c r="O33" s="72"/>
      <c r="P33" s="72"/>
      <c r="Q33" s="72"/>
      <c r="R33" s="73"/>
      <c r="S33" s="74"/>
      <c r="T33" s="6"/>
      <c r="W33" s="69"/>
    </row>
    <row r="34" spans="1:38" ht="21.95" customHeight="1" thickBot="1">
      <c r="A34" s="15"/>
      <c r="B34" s="13"/>
      <c r="C34" s="75"/>
      <c r="D34" s="13"/>
      <c r="E34" s="75"/>
      <c r="F34" s="75"/>
      <c r="G34" s="75"/>
      <c r="H34" s="31"/>
      <c r="I34" s="13"/>
      <c r="J34" s="107" t="s">
        <v>69</v>
      </c>
      <c r="K34" s="107"/>
      <c r="L34" s="108"/>
      <c r="M34" s="108"/>
      <c r="N34" s="108"/>
      <c r="O34" s="108"/>
      <c r="P34" s="108"/>
      <c r="Q34" s="13"/>
      <c r="R34" s="76"/>
      <c r="S34" s="77"/>
      <c r="V34" s="47" t="str">
        <f>IF(A34=0,"  ",V33)</f>
        <v xml:space="preserve">  </v>
      </c>
      <c r="W34" s="69"/>
      <c r="AG34" s="51"/>
      <c r="AH34" s="51"/>
      <c r="AI34" s="73"/>
    </row>
    <row r="35" spans="1:38" ht="19.5" thickTop="1">
      <c r="S35" s="16"/>
      <c r="Y35" s="56"/>
      <c r="AG35" s="35"/>
      <c r="AH35" s="35"/>
      <c r="AI35" s="73"/>
    </row>
    <row r="36" spans="1:38" ht="19.5">
      <c r="A36" s="17"/>
      <c r="C36" s="71"/>
      <c r="E36" s="71"/>
      <c r="F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Y36" s="56"/>
      <c r="AG36" s="35"/>
      <c r="AH36" s="35"/>
    </row>
    <row r="37" spans="1:38" ht="21.75" customHeight="1">
      <c r="A37" s="109" t="s">
        <v>70</v>
      </c>
      <c r="B37" s="109"/>
      <c r="C37" s="109"/>
      <c r="E37" s="109" t="s">
        <v>71</v>
      </c>
      <c r="F37" s="109"/>
      <c r="G37" s="109"/>
      <c r="H37" s="109" t="s">
        <v>72</v>
      </c>
      <c r="I37" s="109"/>
      <c r="J37" s="109"/>
      <c r="Y37" s="56"/>
      <c r="AG37" s="35"/>
      <c r="AH37" s="35"/>
      <c r="AI37" s="79"/>
    </row>
    <row r="38" spans="1:38" ht="19.5" customHeight="1">
      <c r="A38" s="109"/>
      <c r="B38" s="109"/>
      <c r="C38" s="109"/>
      <c r="D38" s="47" t="s">
        <v>73</v>
      </c>
      <c r="E38" s="47" t="s">
        <v>74</v>
      </c>
      <c r="F38" s="47" t="s">
        <v>75</v>
      </c>
      <c r="G38" s="47" t="s">
        <v>76</v>
      </c>
      <c r="H38" s="47" t="s">
        <v>77</v>
      </c>
      <c r="I38" s="78" t="s">
        <v>78</v>
      </c>
      <c r="J38" s="47" t="s">
        <v>79</v>
      </c>
      <c r="Y38" s="56"/>
      <c r="AG38" s="35"/>
      <c r="AH38" s="35"/>
      <c r="AI38" s="51"/>
      <c r="AJ38" s="30"/>
      <c r="AL38" s="51"/>
    </row>
    <row r="39" spans="1:38" ht="19.5" customHeight="1">
      <c r="A39" s="19" t="s">
        <v>80</v>
      </c>
      <c r="B39" s="19">
        <v>6</v>
      </c>
      <c r="C39" s="19" t="str">
        <f>A39&amp;B39</f>
        <v>RB6</v>
      </c>
      <c r="D39" s="26">
        <v>0.222</v>
      </c>
      <c r="E39" s="26">
        <f>D39*(100-F39)/100</f>
        <v>0.19980000000000001</v>
      </c>
      <c r="F39" s="27">
        <v>10</v>
      </c>
      <c r="G39" s="26">
        <f>D39*(100+F39)/100</f>
        <v>0.24420000000000003</v>
      </c>
      <c r="H39" s="24">
        <f>D39*(100-I39)/100</f>
        <v>0.2109</v>
      </c>
      <c r="I39" s="27">
        <v>5</v>
      </c>
      <c r="J39" s="26">
        <f>D39*(100+I39)/100</f>
        <v>0.23309999999999997</v>
      </c>
      <c r="K39" s="47" t="s">
        <v>81</v>
      </c>
      <c r="L39" s="47"/>
      <c r="M39" s="47"/>
      <c r="N39" s="28">
        <v>2400</v>
      </c>
      <c r="O39" s="28"/>
      <c r="P39" s="28"/>
      <c r="Q39" s="104">
        <v>3900</v>
      </c>
      <c r="R39" s="104"/>
      <c r="S39" s="19">
        <v>21</v>
      </c>
      <c r="Y39" s="56"/>
      <c r="AG39" s="35"/>
      <c r="AH39" s="35"/>
      <c r="AI39" s="51"/>
      <c r="AJ39" s="30"/>
      <c r="AK39" s="73"/>
      <c r="AL39" s="30"/>
    </row>
    <row r="40" spans="1:38" ht="19.5" customHeight="1">
      <c r="A40" s="19" t="s">
        <v>80</v>
      </c>
      <c r="B40" s="25">
        <v>8</v>
      </c>
      <c r="C40" s="19" t="str">
        <f t="shared" ref="C40:C61" si="3">A40&amp;B40</f>
        <v>RB8</v>
      </c>
      <c r="D40" s="26">
        <v>0.39500000000000002</v>
      </c>
      <c r="E40" s="26">
        <f>D40*(100-F40)/100</f>
        <v>0.37130000000000002</v>
      </c>
      <c r="F40" s="27">
        <v>6</v>
      </c>
      <c r="G40" s="26">
        <f>D40*(100+F40)/100</f>
        <v>0.41870000000000007</v>
      </c>
      <c r="H40" s="26">
        <f t="shared" ref="H40:H61" si="4">D40*(100-I40)/100</f>
        <v>0.38117499999999999</v>
      </c>
      <c r="I40" s="27">
        <v>3.5</v>
      </c>
      <c r="J40" s="26">
        <f t="shared" ref="J40:J61" si="5">D40*(100+I40)/100</f>
        <v>0.40882499999999999</v>
      </c>
      <c r="K40" s="47" t="s">
        <v>82</v>
      </c>
      <c r="L40" s="47"/>
      <c r="M40" s="47"/>
      <c r="N40" s="28">
        <v>3000</v>
      </c>
      <c r="O40" s="28"/>
      <c r="P40" s="28"/>
      <c r="Q40" s="104">
        <v>4900</v>
      </c>
      <c r="R40" s="104"/>
      <c r="S40" s="19">
        <v>17</v>
      </c>
      <c r="Y40" s="56"/>
      <c r="AG40" s="35"/>
      <c r="AH40" s="35"/>
      <c r="AI40" s="51"/>
      <c r="AJ40" s="51"/>
      <c r="AK40" s="73"/>
      <c r="AL40" s="30"/>
    </row>
    <row r="41" spans="1:38" ht="19.5" customHeight="1">
      <c r="A41" s="19" t="s">
        <v>80</v>
      </c>
      <c r="B41" s="19">
        <v>9</v>
      </c>
      <c r="C41" s="19" t="str">
        <f t="shared" si="3"/>
        <v>RB9</v>
      </c>
      <c r="D41" s="26">
        <v>0.499</v>
      </c>
      <c r="E41" s="26">
        <f t="shared" ref="E41:E49" si="6">D41*(100-F41)/100</f>
        <v>0.46905999999999998</v>
      </c>
      <c r="F41" s="27">
        <v>6</v>
      </c>
      <c r="G41" s="26">
        <f t="shared" ref="G41:G49" si="7">D41*(100+F41)/100</f>
        <v>0.52893999999999997</v>
      </c>
      <c r="H41" s="24">
        <f t="shared" si="4"/>
        <v>0.48153499999999999</v>
      </c>
      <c r="I41" s="27">
        <v>3.5</v>
      </c>
      <c r="J41" s="26">
        <f t="shared" si="5"/>
        <v>0.51646500000000006</v>
      </c>
      <c r="K41" s="47" t="s">
        <v>82</v>
      </c>
      <c r="L41" s="47"/>
      <c r="M41" s="47"/>
      <c r="N41" s="28">
        <v>4000</v>
      </c>
      <c r="O41" s="28"/>
      <c r="P41" s="28"/>
      <c r="Q41" s="104">
        <v>5700</v>
      </c>
      <c r="R41" s="104"/>
      <c r="S41" s="19">
        <v>15</v>
      </c>
      <c r="Y41" s="56"/>
      <c r="AG41" s="35"/>
      <c r="AH41" s="35"/>
      <c r="AI41" s="51"/>
      <c r="AJ41" s="51"/>
      <c r="AK41" s="73"/>
      <c r="AL41" s="30"/>
    </row>
    <row r="42" spans="1:38" ht="19.5" customHeight="1">
      <c r="A42" s="19" t="s">
        <v>80</v>
      </c>
      <c r="B42" s="25">
        <v>10</v>
      </c>
      <c r="C42" s="19" t="str">
        <f t="shared" si="3"/>
        <v>RB10</v>
      </c>
      <c r="D42" s="26">
        <v>0.61599999999999999</v>
      </c>
      <c r="E42" s="26">
        <f t="shared" si="6"/>
        <v>0.57904</v>
      </c>
      <c r="F42" s="27">
        <v>6</v>
      </c>
      <c r="G42" s="26">
        <f t="shared" si="7"/>
        <v>0.65295999999999987</v>
      </c>
      <c r="H42" s="26">
        <f t="shared" si="4"/>
        <v>0.59444000000000008</v>
      </c>
      <c r="I42" s="27">
        <v>3.5</v>
      </c>
      <c r="J42" s="26">
        <f t="shared" si="5"/>
        <v>0.63756000000000002</v>
      </c>
      <c r="K42" s="47" t="s">
        <v>82</v>
      </c>
      <c r="L42" s="47"/>
      <c r="M42" s="47"/>
      <c r="N42" s="28">
        <v>5000</v>
      </c>
      <c r="O42" s="28"/>
      <c r="P42" s="28"/>
      <c r="Q42" s="104">
        <v>6300</v>
      </c>
      <c r="R42" s="104"/>
      <c r="S42" s="19">
        <v>13</v>
      </c>
      <c r="W42" s="14"/>
      <c r="X42" s="14"/>
      <c r="Y42" s="56"/>
      <c r="Z42" s="80"/>
      <c r="AG42" s="35"/>
      <c r="AH42" s="35"/>
      <c r="AI42" s="51"/>
      <c r="AJ42" s="51"/>
      <c r="AK42" s="73"/>
      <c r="AL42" s="30"/>
    </row>
    <row r="43" spans="1:38" ht="19.5" customHeight="1">
      <c r="A43" s="19" t="s">
        <v>80</v>
      </c>
      <c r="B43" s="25">
        <v>12</v>
      </c>
      <c r="C43" s="19" t="str">
        <f t="shared" si="3"/>
        <v>RB12</v>
      </c>
      <c r="D43" s="26">
        <v>0.88800000000000001</v>
      </c>
      <c r="E43" s="26">
        <f t="shared" si="6"/>
        <v>0.83471999999999991</v>
      </c>
      <c r="F43" s="27">
        <v>6</v>
      </c>
      <c r="G43" s="26">
        <f t="shared" si="7"/>
        <v>0.94128000000000001</v>
      </c>
      <c r="H43" s="26">
        <f t="shared" si="4"/>
        <v>0.85692000000000013</v>
      </c>
      <c r="I43" s="27">
        <v>3.5</v>
      </c>
      <c r="J43" s="26">
        <f t="shared" si="5"/>
        <v>0.91908000000000001</v>
      </c>
      <c r="K43" s="47" t="s">
        <v>82</v>
      </c>
      <c r="L43" s="47"/>
      <c r="M43" s="47"/>
      <c r="N43" s="28">
        <v>4000</v>
      </c>
      <c r="O43" s="28"/>
      <c r="P43" s="28"/>
      <c r="Q43" s="104">
        <v>5700</v>
      </c>
      <c r="R43" s="104"/>
      <c r="S43" s="19">
        <v>15</v>
      </c>
      <c r="W43" s="14"/>
      <c r="X43" s="14"/>
      <c r="Y43" s="56"/>
      <c r="Z43" s="80"/>
      <c r="AG43" s="35"/>
      <c r="AH43" s="35"/>
      <c r="AI43" s="17"/>
      <c r="AJ43" s="51"/>
      <c r="AL43" s="51"/>
    </row>
    <row r="44" spans="1:38" ht="19.5" customHeight="1">
      <c r="A44" s="19" t="s">
        <v>80</v>
      </c>
      <c r="B44" s="25">
        <v>15</v>
      </c>
      <c r="C44" s="19" t="str">
        <f t="shared" si="3"/>
        <v>RB15</v>
      </c>
      <c r="D44" s="26">
        <v>1.387</v>
      </c>
      <c r="E44" s="26">
        <f t="shared" si="6"/>
        <v>1.3037800000000002</v>
      </c>
      <c r="F44" s="27">
        <v>6</v>
      </c>
      <c r="G44" s="26">
        <f t="shared" si="7"/>
        <v>1.4702199999999999</v>
      </c>
      <c r="H44" s="24">
        <f t="shared" si="4"/>
        <v>1.338455</v>
      </c>
      <c r="I44" s="27">
        <v>3.5</v>
      </c>
      <c r="J44" s="26">
        <f t="shared" si="5"/>
        <v>1.4355449999999998</v>
      </c>
      <c r="K44" s="47" t="s">
        <v>82</v>
      </c>
      <c r="L44" s="47"/>
      <c r="M44" s="47"/>
      <c r="N44" s="28">
        <v>5000</v>
      </c>
      <c r="O44" s="28"/>
      <c r="P44" s="28"/>
      <c r="Q44" s="104">
        <v>6300</v>
      </c>
      <c r="R44" s="104"/>
      <c r="S44" s="19">
        <v>13</v>
      </c>
      <c r="W44" s="14"/>
      <c r="X44" s="14"/>
      <c r="Y44" s="80"/>
      <c r="Z44" s="80"/>
      <c r="AG44" s="35"/>
      <c r="AH44" s="35"/>
      <c r="AI44" s="17"/>
      <c r="AJ44" s="51"/>
      <c r="AK44" s="79"/>
      <c r="AL44" s="51"/>
    </row>
    <row r="45" spans="1:38" ht="19.5" customHeight="1">
      <c r="A45" s="19" t="s">
        <v>80</v>
      </c>
      <c r="B45" s="25">
        <v>19</v>
      </c>
      <c r="C45" s="19" t="str">
        <f t="shared" si="3"/>
        <v>RB19</v>
      </c>
      <c r="D45" s="26">
        <v>2.226</v>
      </c>
      <c r="E45" s="26">
        <f t="shared" si="6"/>
        <v>2.0924399999999999</v>
      </c>
      <c r="F45" s="27">
        <v>6</v>
      </c>
      <c r="G45" s="26">
        <f t="shared" si="7"/>
        <v>2.3595600000000001</v>
      </c>
      <c r="H45" s="24">
        <f t="shared" si="4"/>
        <v>2.1480899999999998</v>
      </c>
      <c r="I45" s="27">
        <v>3.5</v>
      </c>
      <c r="J45" s="26">
        <f t="shared" si="5"/>
        <v>2.3039100000000001</v>
      </c>
      <c r="K45" s="46"/>
      <c r="L45" s="46"/>
      <c r="M45" s="46"/>
      <c r="N45" s="18"/>
      <c r="O45" s="18"/>
      <c r="P45" s="18"/>
      <c r="Q45" s="18"/>
      <c r="R45" s="46"/>
      <c r="S45" s="18"/>
      <c r="W45" s="14"/>
      <c r="X45" s="14"/>
      <c r="Y45" s="80"/>
      <c r="Z45" s="80"/>
      <c r="AG45" s="35"/>
      <c r="AH45" s="35"/>
      <c r="AI45" s="17"/>
      <c r="AJ45" s="105"/>
      <c r="AK45" s="106"/>
      <c r="AL45" s="106"/>
    </row>
    <row r="46" spans="1:38" ht="19.5" customHeight="1">
      <c r="A46" s="19" t="s">
        <v>80</v>
      </c>
      <c r="B46" s="25">
        <v>22</v>
      </c>
      <c r="C46" s="19" t="str">
        <f t="shared" si="3"/>
        <v>RB22</v>
      </c>
      <c r="D46" s="26">
        <v>2.984</v>
      </c>
      <c r="E46" s="26">
        <f t="shared" si="6"/>
        <v>2.8049599999999999</v>
      </c>
      <c r="F46" s="27">
        <v>6</v>
      </c>
      <c r="G46" s="26">
        <f t="shared" si="7"/>
        <v>3.1630399999999996</v>
      </c>
      <c r="H46" s="24">
        <f t="shared" si="4"/>
        <v>2.8795600000000001</v>
      </c>
      <c r="I46" s="27">
        <v>3.5</v>
      </c>
      <c r="J46" s="26">
        <f t="shared" si="5"/>
        <v>3.0884399999999999</v>
      </c>
      <c r="K46" s="46"/>
      <c r="L46" s="46"/>
      <c r="M46" s="46"/>
      <c r="N46" s="18"/>
      <c r="O46" s="18"/>
      <c r="P46" s="18"/>
      <c r="Q46" s="18"/>
      <c r="R46" s="46"/>
      <c r="S46" s="18"/>
      <c r="W46" s="14"/>
      <c r="X46" s="103"/>
      <c r="Y46" s="103"/>
      <c r="Z46" s="103"/>
      <c r="AA46" s="103"/>
      <c r="AB46" s="103"/>
      <c r="AC46" s="103"/>
      <c r="AD46" s="103"/>
      <c r="AE46" s="103"/>
      <c r="AG46" s="35"/>
      <c r="AH46" s="35"/>
    </row>
    <row r="47" spans="1:38" ht="19.5" customHeight="1">
      <c r="A47" s="19" t="s">
        <v>80</v>
      </c>
      <c r="B47" s="25">
        <v>25</v>
      </c>
      <c r="C47" s="19" t="str">
        <f t="shared" si="3"/>
        <v>RB25</v>
      </c>
      <c r="D47" s="26">
        <v>3.8530000000000002</v>
      </c>
      <c r="E47" s="26">
        <f t="shared" si="6"/>
        <v>3.62182</v>
      </c>
      <c r="F47" s="27">
        <v>6</v>
      </c>
      <c r="G47" s="26">
        <f t="shared" si="7"/>
        <v>4.0841799999999999</v>
      </c>
      <c r="H47" s="24">
        <f t="shared" si="4"/>
        <v>3.7181450000000003</v>
      </c>
      <c r="I47" s="27">
        <v>3.5</v>
      </c>
      <c r="J47" s="26">
        <f t="shared" si="5"/>
        <v>3.9878550000000001</v>
      </c>
      <c r="K47" s="46"/>
      <c r="L47" s="46"/>
      <c r="M47" s="46"/>
      <c r="N47" s="18"/>
      <c r="O47" s="18"/>
      <c r="P47" s="18"/>
      <c r="Q47" s="18"/>
      <c r="R47" s="46"/>
      <c r="S47" s="18"/>
      <c r="W47" s="14"/>
      <c r="X47" s="103"/>
      <c r="Y47" s="103"/>
      <c r="Z47" s="103"/>
      <c r="AA47" s="103"/>
      <c r="AB47" s="103"/>
      <c r="AC47" s="103"/>
      <c r="AD47" s="103"/>
      <c r="AE47" s="103"/>
      <c r="AG47" s="35"/>
      <c r="AH47" s="35"/>
    </row>
    <row r="48" spans="1:38" ht="19.5" customHeight="1">
      <c r="A48" s="19" t="s">
        <v>80</v>
      </c>
      <c r="B48" s="25">
        <v>28</v>
      </c>
      <c r="C48" s="19" t="str">
        <f t="shared" si="3"/>
        <v>RB28</v>
      </c>
      <c r="D48" s="26">
        <v>4.8339999999999996</v>
      </c>
      <c r="E48" s="26">
        <f t="shared" si="6"/>
        <v>4.5439599999999993</v>
      </c>
      <c r="F48" s="27">
        <v>6</v>
      </c>
      <c r="G48" s="26">
        <f t="shared" si="7"/>
        <v>5.1240399999999999</v>
      </c>
      <c r="H48" s="26">
        <f t="shared" si="4"/>
        <v>4.6648099999999992</v>
      </c>
      <c r="I48" s="27">
        <v>3.5</v>
      </c>
      <c r="J48" s="26">
        <f t="shared" si="5"/>
        <v>5.00319</v>
      </c>
      <c r="K48" s="46"/>
      <c r="L48" s="46"/>
      <c r="M48" s="46"/>
      <c r="N48" s="18"/>
      <c r="O48" s="18"/>
      <c r="P48" s="18"/>
      <c r="Q48" s="18"/>
      <c r="R48" s="46"/>
      <c r="S48" s="18"/>
      <c r="W48" s="14"/>
      <c r="X48" s="14"/>
      <c r="Y48" s="80"/>
      <c r="Z48" s="80"/>
      <c r="AG48" s="35"/>
      <c r="AH48" s="35"/>
    </row>
    <row r="49" spans="1:34" ht="19.5" customHeight="1">
      <c r="A49" s="19" t="s">
        <v>80</v>
      </c>
      <c r="B49" s="19">
        <v>34</v>
      </c>
      <c r="C49" s="19" t="str">
        <f t="shared" si="3"/>
        <v>RB34</v>
      </c>
      <c r="D49" s="26">
        <v>7.1269999999999998</v>
      </c>
      <c r="E49" s="26">
        <f t="shared" si="6"/>
        <v>6.6993799999999997</v>
      </c>
      <c r="F49" s="27">
        <v>6</v>
      </c>
      <c r="G49" s="26">
        <f t="shared" si="7"/>
        <v>7.5546199999999999</v>
      </c>
      <c r="H49" s="26">
        <f t="shared" si="4"/>
        <v>6.8775550000000001</v>
      </c>
      <c r="I49" s="27">
        <v>3.5</v>
      </c>
      <c r="J49" s="26">
        <f t="shared" si="5"/>
        <v>7.3764450000000004</v>
      </c>
      <c r="AG49" s="35"/>
      <c r="AH49" s="35"/>
    </row>
    <row r="50" spans="1:34" ht="19.5" customHeight="1">
      <c r="A50" s="19" t="s">
        <v>83</v>
      </c>
      <c r="B50" s="25">
        <v>6</v>
      </c>
      <c r="C50" s="19" t="str">
        <f t="shared" si="3"/>
        <v>DB6</v>
      </c>
      <c r="D50" s="26">
        <v>0.222</v>
      </c>
      <c r="E50" s="26">
        <f>D50*(100-F50)/100</f>
        <v>0.20424</v>
      </c>
      <c r="F50" s="27">
        <v>8</v>
      </c>
      <c r="G50" s="26">
        <f>D50*(100+F50)/100</f>
        <v>0.23976</v>
      </c>
      <c r="H50" s="26">
        <f t="shared" si="4"/>
        <v>0.20646</v>
      </c>
      <c r="I50" s="27">
        <v>7</v>
      </c>
      <c r="J50" s="26">
        <f t="shared" si="5"/>
        <v>0.23754</v>
      </c>
      <c r="K50" s="71"/>
      <c r="L50" s="71"/>
      <c r="M50" s="71"/>
      <c r="N50" s="71"/>
      <c r="O50" s="71"/>
      <c r="P50" s="71"/>
      <c r="Q50" s="71"/>
      <c r="R50" s="71"/>
      <c r="AG50" s="35"/>
      <c r="AH50" s="35"/>
    </row>
    <row r="51" spans="1:34" ht="19.5" customHeight="1">
      <c r="A51" s="19" t="s">
        <v>83</v>
      </c>
      <c r="B51" s="19">
        <v>8</v>
      </c>
      <c r="C51" s="19" t="str">
        <f t="shared" si="3"/>
        <v>DB8</v>
      </c>
      <c r="D51" s="26">
        <v>0.39500000000000002</v>
      </c>
      <c r="E51" s="26">
        <f t="shared" ref="E51:E61" si="8">D51*(100-F51)/100</f>
        <v>0.36340000000000006</v>
      </c>
      <c r="F51" s="27">
        <v>8</v>
      </c>
      <c r="G51" s="26">
        <f t="shared" ref="G51:G61" si="9">D51*(100+F51)/100</f>
        <v>0.42660000000000003</v>
      </c>
      <c r="H51" s="26">
        <f t="shared" si="4"/>
        <v>0.36735000000000001</v>
      </c>
      <c r="I51" s="27">
        <v>7</v>
      </c>
      <c r="J51" s="26">
        <f t="shared" si="5"/>
        <v>0.42265000000000003</v>
      </c>
      <c r="K51" s="17"/>
      <c r="L51" s="17"/>
      <c r="M51" s="17"/>
      <c r="N51" s="71"/>
      <c r="O51" s="71"/>
      <c r="P51" s="71"/>
      <c r="Q51" s="71"/>
      <c r="R51" s="17"/>
      <c r="AG51" s="35"/>
      <c r="AH51" s="35"/>
    </row>
    <row r="52" spans="1:34" ht="19.5" customHeight="1">
      <c r="A52" s="19" t="s">
        <v>83</v>
      </c>
      <c r="B52" s="19">
        <v>10</v>
      </c>
      <c r="C52" s="19" t="str">
        <f t="shared" si="3"/>
        <v>DB10</v>
      </c>
      <c r="D52" s="26">
        <v>0.61599999999999999</v>
      </c>
      <c r="E52" s="26">
        <f t="shared" si="8"/>
        <v>0.57904</v>
      </c>
      <c r="F52" s="27">
        <v>6</v>
      </c>
      <c r="G52" s="26">
        <f t="shared" si="9"/>
        <v>0.65295999999999987</v>
      </c>
      <c r="H52" s="26">
        <f t="shared" si="4"/>
        <v>0.58519999999999994</v>
      </c>
      <c r="I52" s="27">
        <v>5</v>
      </c>
      <c r="J52" s="26">
        <f t="shared" si="5"/>
        <v>0.64679999999999993</v>
      </c>
      <c r="AG52" s="35"/>
      <c r="AH52" s="35"/>
    </row>
    <row r="53" spans="1:34" ht="19.5" customHeight="1">
      <c r="A53" s="19" t="s">
        <v>83</v>
      </c>
      <c r="B53" s="19">
        <v>12</v>
      </c>
      <c r="C53" s="19" t="str">
        <f t="shared" si="3"/>
        <v>DB12</v>
      </c>
      <c r="D53" s="26">
        <v>0.88800000000000001</v>
      </c>
      <c r="E53" s="26">
        <f t="shared" si="8"/>
        <v>0.83471999999999991</v>
      </c>
      <c r="F53" s="27">
        <v>6</v>
      </c>
      <c r="G53" s="26">
        <f t="shared" si="9"/>
        <v>0.94128000000000001</v>
      </c>
      <c r="H53" s="24">
        <f t="shared" si="4"/>
        <v>0.84360000000000002</v>
      </c>
      <c r="I53" s="27">
        <v>5</v>
      </c>
      <c r="J53" s="26">
        <f t="shared" si="5"/>
        <v>0.9323999999999999</v>
      </c>
      <c r="AG53" s="35"/>
      <c r="AH53" s="35"/>
    </row>
    <row r="54" spans="1:34" ht="19.5" customHeight="1">
      <c r="A54" s="19" t="s">
        <v>83</v>
      </c>
      <c r="B54" s="19">
        <v>16</v>
      </c>
      <c r="C54" s="19" t="str">
        <f t="shared" si="3"/>
        <v>DB16</v>
      </c>
      <c r="D54" s="26">
        <v>1.5780000000000001</v>
      </c>
      <c r="E54" s="26">
        <f t="shared" si="8"/>
        <v>1.48332</v>
      </c>
      <c r="F54" s="27">
        <v>6</v>
      </c>
      <c r="G54" s="26">
        <f t="shared" si="9"/>
        <v>1.6726799999999999</v>
      </c>
      <c r="H54" s="24">
        <f t="shared" si="4"/>
        <v>1.4990999999999999</v>
      </c>
      <c r="I54" s="27">
        <v>5</v>
      </c>
      <c r="J54" s="26">
        <f t="shared" si="5"/>
        <v>1.6569</v>
      </c>
      <c r="AG54" s="35"/>
      <c r="AH54" s="35"/>
    </row>
    <row r="55" spans="1:34" ht="19.5" customHeight="1">
      <c r="A55" s="19" t="s">
        <v>83</v>
      </c>
      <c r="B55" s="19">
        <v>20</v>
      </c>
      <c r="C55" s="19" t="str">
        <f t="shared" si="3"/>
        <v>DB20</v>
      </c>
      <c r="D55" s="26">
        <v>2.4660000000000002</v>
      </c>
      <c r="E55" s="26">
        <f t="shared" si="8"/>
        <v>2.3427000000000002</v>
      </c>
      <c r="F55" s="27">
        <v>5</v>
      </c>
      <c r="G55" s="26">
        <f t="shared" si="9"/>
        <v>2.5893000000000002</v>
      </c>
      <c r="H55" s="24">
        <f t="shared" si="4"/>
        <v>2.3673600000000001</v>
      </c>
      <c r="I55" s="27">
        <v>4</v>
      </c>
      <c r="J55" s="26">
        <f t="shared" si="5"/>
        <v>2.5646399999999998</v>
      </c>
      <c r="AG55" s="35"/>
      <c r="AH55" s="35"/>
    </row>
    <row r="56" spans="1:34" ht="19.5" customHeight="1">
      <c r="A56" s="19" t="s">
        <v>83</v>
      </c>
      <c r="B56" s="19">
        <v>22</v>
      </c>
      <c r="C56" s="19" t="str">
        <f t="shared" si="3"/>
        <v>DB22</v>
      </c>
      <c r="D56" s="26">
        <v>2.984</v>
      </c>
      <c r="E56" s="26">
        <f t="shared" si="8"/>
        <v>2.8348</v>
      </c>
      <c r="F56" s="27">
        <v>5</v>
      </c>
      <c r="G56" s="26">
        <f t="shared" si="9"/>
        <v>3.1332</v>
      </c>
      <c r="H56" s="26">
        <f t="shared" si="4"/>
        <v>2.8646400000000001</v>
      </c>
      <c r="I56" s="27">
        <v>4</v>
      </c>
      <c r="J56" s="26">
        <f t="shared" si="5"/>
        <v>3.1033600000000003</v>
      </c>
      <c r="AG56" s="35"/>
      <c r="AH56" s="35"/>
    </row>
    <row r="57" spans="1:34" ht="19.5" customHeight="1">
      <c r="A57" s="19" t="s">
        <v>83</v>
      </c>
      <c r="B57" s="19">
        <v>25</v>
      </c>
      <c r="C57" s="19" t="str">
        <f t="shared" si="3"/>
        <v>DB25</v>
      </c>
      <c r="D57" s="26">
        <v>3.8530000000000002</v>
      </c>
      <c r="E57" s="26">
        <f t="shared" si="8"/>
        <v>3.6603500000000002</v>
      </c>
      <c r="F57" s="27">
        <v>5</v>
      </c>
      <c r="G57" s="26">
        <f t="shared" si="9"/>
        <v>4.0456500000000002</v>
      </c>
      <c r="H57" s="24">
        <f t="shared" si="4"/>
        <v>3.6988800000000004</v>
      </c>
      <c r="I57" s="27">
        <v>4</v>
      </c>
      <c r="J57" s="26">
        <f t="shared" si="5"/>
        <v>4.0071200000000005</v>
      </c>
    </row>
    <row r="58" spans="1:34" ht="19.5" customHeight="1">
      <c r="A58" s="19" t="s">
        <v>83</v>
      </c>
      <c r="B58" s="19">
        <v>28</v>
      </c>
      <c r="C58" s="19" t="str">
        <f t="shared" si="3"/>
        <v>DB28</v>
      </c>
      <c r="D58" s="26">
        <v>4.8339999999999996</v>
      </c>
      <c r="E58" s="26">
        <f t="shared" si="8"/>
        <v>4.5922999999999998</v>
      </c>
      <c r="F58" s="27">
        <v>5</v>
      </c>
      <c r="G58" s="26">
        <f>D58*(100+F58)/100</f>
        <v>5.0756999999999994</v>
      </c>
      <c r="H58" s="26">
        <f t="shared" si="4"/>
        <v>4.6406399999999994</v>
      </c>
      <c r="I58" s="27">
        <v>4</v>
      </c>
      <c r="J58" s="26">
        <f t="shared" si="5"/>
        <v>5.0273599999999998</v>
      </c>
    </row>
    <row r="59" spans="1:34" ht="19.5" customHeight="1">
      <c r="A59" s="19" t="s">
        <v>83</v>
      </c>
      <c r="B59" s="19">
        <v>32</v>
      </c>
      <c r="C59" s="19" t="str">
        <f t="shared" si="3"/>
        <v>DB32</v>
      </c>
      <c r="D59" s="26">
        <v>6.3129999999999997</v>
      </c>
      <c r="E59" s="26">
        <f t="shared" si="8"/>
        <v>6.0604800000000001</v>
      </c>
      <c r="F59" s="27">
        <v>4</v>
      </c>
      <c r="G59" s="26">
        <f t="shared" si="9"/>
        <v>6.5655200000000002</v>
      </c>
      <c r="H59" s="26">
        <f t="shared" si="4"/>
        <v>6.0920449999999997</v>
      </c>
      <c r="I59" s="27">
        <v>3.5</v>
      </c>
      <c r="J59" s="26">
        <f t="shared" si="5"/>
        <v>6.5339549999999997</v>
      </c>
    </row>
    <row r="60" spans="1:34" ht="19.5" customHeight="1">
      <c r="A60" s="19" t="s">
        <v>83</v>
      </c>
      <c r="B60" s="19">
        <v>36</v>
      </c>
      <c r="C60" s="19" t="str">
        <f t="shared" si="3"/>
        <v>DB36</v>
      </c>
      <c r="D60" s="26">
        <v>7.99</v>
      </c>
      <c r="E60" s="26">
        <f t="shared" si="8"/>
        <v>7.6703999999999999</v>
      </c>
      <c r="F60" s="27">
        <v>4</v>
      </c>
      <c r="G60" s="26">
        <f t="shared" si="9"/>
        <v>8.3095999999999997</v>
      </c>
      <c r="H60" s="26">
        <f t="shared" si="4"/>
        <v>7.71035</v>
      </c>
      <c r="I60" s="27">
        <v>3.5</v>
      </c>
      <c r="J60" s="26">
        <f t="shared" si="5"/>
        <v>8.2696500000000004</v>
      </c>
    </row>
    <row r="61" spans="1:34" ht="19.5" customHeight="1">
      <c r="A61" s="19" t="s">
        <v>83</v>
      </c>
      <c r="B61" s="19">
        <v>40</v>
      </c>
      <c r="C61" s="19" t="str">
        <f t="shared" si="3"/>
        <v>DB40</v>
      </c>
      <c r="D61" s="26">
        <v>9.8650000000000002</v>
      </c>
      <c r="E61" s="26">
        <f t="shared" si="8"/>
        <v>9.4703999999999997</v>
      </c>
      <c r="F61" s="27">
        <v>4</v>
      </c>
      <c r="G61" s="26">
        <f t="shared" si="9"/>
        <v>10.259600000000001</v>
      </c>
      <c r="H61" s="26">
        <f t="shared" si="4"/>
        <v>9.5197249999999993</v>
      </c>
      <c r="I61" s="27">
        <v>3.5</v>
      </c>
      <c r="J61" s="26">
        <f t="shared" si="5"/>
        <v>10.210275000000001</v>
      </c>
    </row>
  </sheetData>
  <mergeCells count="84">
    <mergeCell ref="C1:F1"/>
    <mergeCell ref="K1:S1"/>
    <mergeCell ref="K2:P2"/>
    <mergeCell ref="Q2:R2"/>
    <mergeCell ref="C3:F3"/>
    <mergeCell ref="K3:N4"/>
    <mergeCell ref="O3:S4"/>
    <mergeCell ref="G4:J4"/>
    <mergeCell ref="C5:F5"/>
    <mergeCell ref="G5:J5"/>
    <mergeCell ref="O5:S5"/>
    <mergeCell ref="C6:F6"/>
    <mergeCell ref="I6:J6"/>
    <mergeCell ref="K6:N7"/>
    <mergeCell ref="O6:S7"/>
    <mergeCell ref="C7:E7"/>
    <mergeCell ref="I7:J7"/>
    <mergeCell ref="A8:A10"/>
    <mergeCell ref="B8:C10"/>
    <mergeCell ref="D8:D10"/>
    <mergeCell ref="E8:E10"/>
    <mergeCell ref="F8:F10"/>
    <mergeCell ref="N8:N10"/>
    <mergeCell ref="S8:S10"/>
    <mergeCell ref="AC8:AD8"/>
    <mergeCell ref="K9:M9"/>
    <mergeCell ref="O9:P9"/>
    <mergeCell ref="Q9:R9"/>
    <mergeCell ref="AC9:AD9"/>
    <mergeCell ref="K10:M10"/>
    <mergeCell ref="K8:M8"/>
    <mergeCell ref="B11:C11"/>
    <mergeCell ref="K11:M11"/>
    <mergeCell ref="O11:P11"/>
    <mergeCell ref="Q11:R11"/>
    <mergeCell ref="B12:C12"/>
    <mergeCell ref="K12:M12"/>
    <mergeCell ref="O12:P12"/>
    <mergeCell ref="Q12:R12"/>
    <mergeCell ref="B13:C13"/>
    <mergeCell ref="K13:M13"/>
    <mergeCell ref="O13:P13"/>
    <mergeCell ref="Q13:R13"/>
    <mergeCell ref="K15:M15"/>
    <mergeCell ref="O15:P15"/>
    <mergeCell ref="Q15:R15"/>
    <mergeCell ref="K16:M16"/>
    <mergeCell ref="O16:P16"/>
    <mergeCell ref="Q16:R16"/>
    <mergeCell ref="K17:M17"/>
    <mergeCell ref="O17:P17"/>
    <mergeCell ref="Q17:R17"/>
    <mergeCell ref="K18:M18"/>
    <mergeCell ref="O18:P18"/>
    <mergeCell ref="Q18:R18"/>
    <mergeCell ref="K19:M19"/>
    <mergeCell ref="O19:P19"/>
    <mergeCell ref="Q19:R19"/>
    <mergeCell ref="K30:M30"/>
    <mergeCell ref="K20:M20"/>
    <mergeCell ref="O20:P20"/>
    <mergeCell ref="Q20:R20"/>
    <mergeCell ref="K21:M21"/>
    <mergeCell ref="K22:M22"/>
    <mergeCell ref="K23:M23"/>
    <mergeCell ref="K24:M24"/>
    <mergeCell ref="K25:M25"/>
    <mergeCell ref="K26:M26"/>
    <mergeCell ref="K27:M27"/>
    <mergeCell ref="K28:M28"/>
    <mergeCell ref="AJ45:AL45"/>
    <mergeCell ref="J34:K34"/>
    <mergeCell ref="L34:P34"/>
    <mergeCell ref="A37:C38"/>
    <mergeCell ref="E37:G37"/>
    <mergeCell ref="H37:J37"/>
    <mergeCell ref="Q39:R39"/>
    <mergeCell ref="X46:AE46"/>
    <mergeCell ref="X47:AE47"/>
    <mergeCell ref="Q40:R40"/>
    <mergeCell ref="Q41:R41"/>
    <mergeCell ref="Q42:R42"/>
    <mergeCell ref="Q43:R43"/>
    <mergeCell ref="Q44:R44"/>
  </mergeCells>
  <printOptions horizontalCentered="1" verticalCentered="1"/>
  <pageMargins left="0.15748031496062992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O61"/>
  <sheetViews>
    <sheetView topLeftCell="A13" workbookViewId="0">
      <selection activeCell="U38" sqref="U38"/>
    </sheetView>
  </sheetViews>
  <sheetFormatPr defaultRowHeight="18.75"/>
  <cols>
    <col min="1" max="1" width="7.5703125" style="12" customWidth="1"/>
    <col min="2" max="2" width="7" style="12" customWidth="1"/>
    <col min="3" max="3" width="12.140625" style="12" customWidth="1"/>
    <col min="4" max="6" width="12.7109375" style="12" customWidth="1"/>
    <col min="7" max="10" width="10.28515625" style="12" customWidth="1"/>
    <col min="11" max="12" width="3.7109375" style="12" customWidth="1"/>
    <col min="13" max="13" width="2.42578125" style="12" customWidth="1"/>
    <col min="14" max="14" width="10.7109375" style="12" customWidth="1"/>
    <col min="15" max="16" width="5.7109375" style="12" customWidth="1"/>
    <col min="17" max="18" width="4.28515625" style="12" customWidth="1"/>
    <col min="19" max="19" width="9.28515625" style="12" customWidth="1"/>
    <col min="20" max="20" width="5.7109375" style="47" customWidth="1"/>
    <col min="21" max="21" width="9" style="47" bestFit="1" customWidth="1"/>
    <col min="22" max="22" width="4.140625" style="47" customWidth="1"/>
    <col min="23" max="23" width="4.28515625" style="47" customWidth="1"/>
    <col min="24" max="24" width="3.7109375" style="47" customWidth="1"/>
    <col min="25" max="25" width="10.7109375" style="12" customWidth="1"/>
    <col min="26" max="26" width="5.7109375" style="12" customWidth="1"/>
    <col min="27" max="27" width="6" style="12" bestFit="1" customWidth="1"/>
    <col min="28" max="28" width="6.140625" style="12" bestFit="1" customWidth="1"/>
    <col min="29" max="29" width="7.5703125" style="12" customWidth="1"/>
    <col min="30" max="30" width="6.28515625" style="12" customWidth="1"/>
    <col min="31" max="31" width="6.5703125" style="12" customWidth="1"/>
    <col min="32" max="32" width="9" style="12" customWidth="1"/>
    <col min="33" max="16384" width="9.140625" style="12"/>
  </cols>
  <sheetData>
    <row r="1" spans="1:41" ht="26.1" customHeight="1" thickTop="1">
      <c r="A1" s="94" t="s">
        <v>0</v>
      </c>
      <c r="B1" s="42"/>
      <c r="C1" s="171" t="s">
        <v>84</v>
      </c>
      <c r="D1" s="171"/>
      <c r="E1" s="171"/>
      <c r="F1" s="172"/>
      <c r="G1" s="1"/>
      <c r="H1" s="37" t="s">
        <v>1</v>
      </c>
      <c r="I1" s="11"/>
      <c r="J1" s="11"/>
      <c r="K1" s="173" t="s">
        <v>2</v>
      </c>
      <c r="L1" s="174"/>
      <c r="M1" s="174"/>
      <c r="N1" s="174"/>
      <c r="O1" s="174"/>
      <c r="P1" s="174"/>
      <c r="Q1" s="174"/>
      <c r="R1" s="174"/>
      <c r="S1" s="175"/>
      <c r="T1" s="47">
        <f>PI()</f>
        <v>3.1415926535897931</v>
      </c>
    </row>
    <row r="2" spans="1:41" ht="26.1" customHeight="1">
      <c r="A2" s="95" t="s">
        <v>3</v>
      </c>
      <c r="B2" s="20"/>
      <c r="C2" s="20" t="s">
        <v>85</v>
      </c>
      <c r="D2" s="20"/>
      <c r="E2" s="20"/>
      <c r="F2" s="43"/>
      <c r="G2" s="41"/>
      <c r="H2" s="38" t="s">
        <v>4</v>
      </c>
      <c r="I2" s="8"/>
      <c r="J2" s="8"/>
      <c r="K2" s="176" t="s">
        <v>86</v>
      </c>
      <c r="L2" s="177"/>
      <c r="M2" s="177"/>
      <c r="N2" s="177"/>
      <c r="O2" s="177"/>
      <c r="P2" s="178"/>
      <c r="Q2" s="179" t="s">
        <v>6</v>
      </c>
      <c r="R2" s="180"/>
      <c r="S2" s="57" t="s">
        <v>87</v>
      </c>
    </row>
    <row r="3" spans="1:41" ht="23.1" customHeight="1">
      <c r="A3" s="10" t="s">
        <v>7</v>
      </c>
      <c r="B3" s="51"/>
      <c r="C3" s="156" t="s">
        <v>88</v>
      </c>
      <c r="D3" s="156"/>
      <c r="E3" s="156"/>
      <c r="F3" s="157"/>
      <c r="G3" s="83"/>
      <c r="H3" s="4"/>
      <c r="I3" s="4"/>
      <c r="J3" s="84"/>
      <c r="K3" s="181" t="s">
        <v>8</v>
      </c>
      <c r="L3" s="182"/>
      <c r="M3" s="182"/>
      <c r="N3" s="182"/>
      <c r="O3" s="183" t="s">
        <v>89</v>
      </c>
      <c r="P3" s="183"/>
      <c r="Q3" s="183"/>
      <c r="R3" s="183"/>
      <c r="S3" s="184"/>
    </row>
    <row r="4" spans="1:41" ht="23.1" customHeight="1">
      <c r="A4" s="10"/>
      <c r="B4" s="51"/>
      <c r="C4" s="92" t="s">
        <v>90</v>
      </c>
      <c r="D4" s="92"/>
      <c r="E4" s="92"/>
      <c r="F4" s="93"/>
      <c r="G4" s="158" t="s">
        <v>9</v>
      </c>
      <c r="H4" s="159"/>
      <c r="I4" s="159"/>
      <c r="J4" s="160"/>
      <c r="K4" s="163"/>
      <c r="L4" s="164"/>
      <c r="M4" s="164"/>
      <c r="N4" s="164"/>
      <c r="O4" s="185"/>
      <c r="P4" s="185"/>
      <c r="Q4" s="185"/>
      <c r="R4" s="185"/>
      <c r="S4" s="186"/>
    </row>
    <row r="5" spans="1:41" ht="23.1" customHeight="1">
      <c r="A5" s="10" t="s">
        <v>10</v>
      </c>
      <c r="B5" s="2"/>
      <c r="C5" s="156" t="s">
        <v>91</v>
      </c>
      <c r="D5" s="156"/>
      <c r="E5" s="156"/>
      <c r="F5" s="157"/>
      <c r="G5" s="158" t="s">
        <v>11</v>
      </c>
      <c r="H5" s="159"/>
      <c r="I5" s="159"/>
      <c r="J5" s="160"/>
      <c r="K5" s="45" t="s">
        <v>12</v>
      </c>
      <c r="L5" s="82"/>
      <c r="M5" s="82"/>
      <c r="N5" s="82"/>
      <c r="O5" s="161" t="s">
        <v>92</v>
      </c>
      <c r="P5" s="161"/>
      <c r="Q5" s="161"/>
      <c r="R5" s="161"/>
      <c r="S5" s="162"/>
      <c r="U5" s="47" t="s">
        <v>13</v>
      </c>
    </row>
    <row r="6" spans="1:41" ht="23.1" customHeight="1">
      <c r="A6" s="10" t="s">
        <v>14</v>
      </c>
      <c r="B6" s="2"/>
      <c r="C6" s="156" t="s">
        <v>93</v>
      </c>
      <c r="D6" s="156"/>
      <c r="E6" s="156"/>
      <c r="F6" s="157"/>
      <c r="G6" s="81"/>
      <c r="H6" s="12" t="s">
        <v>15</v>
      </c>
      <c r="I6" s="109" t="s">
        <v>16</v>
      </c>
      <c r="J6" s="145"/>
      <c r="K6" s="163" t="s">
        <v>17</v>
      </c>
      <c r="L6" s="164"/>
      <c r="M6" s="164"/>
      <c r="N6" s="164"/>
      <c r="O6" s="161" t="s">
        <v>92</v>
      </c>
      <c r="P6" s="161"/>
      <c r="Q6" s="161"/>
      <c r="R6" s="161"/>
      <c r="S6" s="162"/>
    </row>
    <row r="7" spans="1:41" ht="23.1" customHeight="1" thickBot="1">
      <c r="A7" s="96" t="s">
        <v>18</v>
      </c>
      <c r="B7" s="3"/>
      <c r="C7" s="169">
        <v>44230</v>
      </c>
      <c r="D7" s="169"/>
      <c r="E7" s="169"/>
      <c r="F7" s="47"/>
      <c r="G7" s="39"/>
      <c r="H7" s="13"/>
      <c r="I7" s="107"/>
      <c r="J7" s="170"/>
      <c r="K7" s="165"/>
      <c r="L7" s="166"/>
      <c r="M7" s="166"/>
      <c r="N7" s="166"/>
      <c r="O7" s="167"/>
      <c r="P7" s="167"/>
      <c r="Q7" s="167"/>
      <c r="R7" s="167"/>
      <c r="S7" s="168"/>
      <c r="U7" s="12" t="s">
        <v>19</v>
      </c>
      <c r="V7" s="12"/>
      <c r="W7" s="12"/>
      <c r="X7" s="12"/>
    </row>
    <row r="8" spans="1:41" ht="24" customHeight="1" thickTop="1">
      <c r="A8" s="152" t="s">
        <v>20</v>
      </c>
      <c r="B8" s="155" t="s">
        <v>21</v>
      </c>
      <c r="C8" s="151"/>
      <c r="D8" s="138" t="s">
        <v>22</v>
      </c>
      <c r="E8" s="138" t="s">
        <v>23</v>
      </c>
      <c r="F8" s="138" t="s">
        <v>24</v>
      </c>
      <c r="G8" s="7" t="s">
        <v>25</v>
      </c>
      <c r="H8" s="8"/>
      <c r="I8" s="7" t="s">
        <v>26</v>
      </c>
      <c r="J8" s="8"/>
      <c r="K8" s="149" t="s">
        <v>27</v>
      </c>
      <c r="L8" s="150"/>
      <c r="M8" s="151"/>
      <c r="N8" s="138" t="s">
        <v>28</v>
      </c>
      <c r="O8" s="50"/>
      <c r="P8" s="32"/>
      <c r="Q8" s="16"/>
      <c r="R8" s="32"/>
      <c r="S8" s="141" t="s">
        <v>29</v>
      </c>
      <c r="U8" s="24"/>
      <c r="AC8" s="109"/>
      <c r="AD8" s="109"/>
    </row>
    <row r="9" spans="1:41" ht="24" customHeight="1">
      <c r="A9" s="153"/>
      <c r="B9" s="144"/>
      <c r="C9" s="145"/>
      <c r="D9" s="139"/>
      <c r="E9" s="139"/>
      <c r="F9" s="139"/>
      <c r="G9" s="5" t="s">
        <v>30</v>
      </c>
      <c r="H9" s="5" t="s">
        <v>31</v>
      </c>
      <c r="I9" s="5" t="s">
        <v>30</v>
      </c>
      <c r="J9" s="29" t="s">
        <v>31</v>
      </c>
      <c r="K9" s="144" t="s">
        <v>32</v>
      </c>
      <c r="L9" s="109"/>
      <c r="M9" s="145"/>
      <c r="N9" s="139"/>
      <c r="O9" s="144" t="s">
        <v>33</v>
      </c>
      <c r="P9" s="145"/>
      <c r="Q9" s="109" t="s">
        <v>34</v>
      </c>
      <c r="R9" s="109"/>
      <c r="S9" s="142"/>
      <c r="AC9" s="109" t="s">
        <v>35</v>
      </c>
      <c r="AD9" s="109"/>
    </row>
    <row r="10" spans="1:41" ht="24" customHeight="1">
      <c r="A10" s="154"/>
      <c r="B10" s="146"/>
      <c r="C10" s="148"/>
      <c r="D10" s="140"/>
      <c r="E10" s="140"/>
      <c r="F10" s="140"/>
      <c r="G10" s="48" t="s">
        <v>36</v>
      </c>
      <c r="H10" s="48" t="s">
        <v>36</v>
      </c>
      <c r="I10" s="34" t="s">
        <v>37</v>
      </c>
      <c r="J10" s="34" t="s">
        <v>37</v>
      </c>
      <c r="K10" s="146" t="s">
        <v>38</v>
      </c>
      <c r="L10" s="147"/>
      <c r="M10" s="148"/>
      <c r="N10" s="140"/>
      <c r="O10" s="49"/>
      <c r="P10" s="33"/>
      <c r="Q10" s="9"/>
      <c r="R10" s="33"/>
      <c r="S10" s="143"/>
      <c r="Y10" s="47" t="s">
        <v>39</v>
      </c>
      <c r="Z10" s="47" t="s">
        <v>40</v>
      </c>
      <c r="AA10" s="18" t="s">
        <v>41</v>
      </c>
      <c r="AB10" s="18" t="s">
        <v>42</v>
      </c>
      <c r="AC10" s="47" t="s">
        <v>43</v>
      </c>
      <c r="AD10" s="47" t="s">
        <v>44</v>
      </c>
      <c r="AE10" s="47" t="s">
        <v>45</v>
      </c>
      <c r="AI10" s="97" t="s">
        <v>46</v>
      </c>
      <c r="AJ10" s="97" t="s">
        <v>47</v>
      </c>
      <c r="AK10" s="97" t="s">
        <v>48</v>
      </c>
      <c r="AL10" s="97" t="s">
        <v>49</v>
      </c>
      <c r="AM10" s="97"/>
      <c r="AN10" s="97"/>
      <c r="AO10" s="97"/>
    </row>
    <row r="11" spans="1:41" ht="18" customHeight="1">
      <c r="A11" s="90">
        <v>1</v>
      </c>
      <c r="B11" s="121" t="s">
        <v>94</v>
      </c>
      <c r="C11" s="122"/>
      <c r="D11" s="21" t="s">
        <v>95</v>
      </c>
      <c r="E11" s="22" t="s">
        <v>95</v>
      </c>
      <c r="F11" s="36" t="s">
        <v>95</v>
      </c>
      <c r="G11" s="98" t="str">
        <f>IF(A11=0,"  ",AJ11)</f>
        <v>275.73</v>
      </c>
      <c r="H11" s="98" t="str">
        <f>IF(A11=0,"  ",AI11)</f>
        <v>328.98</v>
      </c>
      <c r="I11" s="88" t="s">
        <v>95</v>
      </c>
      <c r="J11" s="88" t="s">
        <v>95</v>
      </c>
      <c r="K11" s="123" t="s">
        <v>95</v>
      </c>
      <c r="L11" s="124"/>
      <c r="M11" s="125"/>
      <c r="N11" s="98" t="str">
        <f>IF(A11=0,"  ",AO11)</f>
        <v>บลกท-บลกท</v>
      </c>
      <c r="O11" s="126" t="str">
        <f t="shared" ref="O11:O13" si="0">X11</f>
        <v>SD  40</v>
      </c>
      <c r="P11" s="127"/>
      <c r="Q11" s="128" t="str">
        <f>V11</f>
        <v>T</v>
      </c>
      <c r="R11" s="129"/>
      <c r="S11" s="100" t="str">
        <f>IF(A11=0,"  ",AN11)</f>
        <v>EF</v>
      </c>
      <c r="T11" s="14"/>
      <c r="U11" s="18" t="s">
        <v>50</v>
      </c>
      <c r="V11" s="47" t="s">
        <v>51</v>
      </c>
      <c r="W11" s="14">
        <f t="shared" ref="W11:W13" si="1">IF(A11=0,"  ",C11*0.5)</f>
        <v>0</v>
      </c>
      <c r="X11" s="14" t="s">
        <v>52</v>
      </c>
      <c r="Y11" s="59">
        <v>1560</v>
      </c>
      <c r="Z11" s="59">
        <v>1027</v>
      </c>
      <c r="AA11" s="24" t="e">
        <f>VLOOKUP(AF11,$C$39:$J$61,6,0)</f>
        <v>#N/A</v>
      </c>
      <c r="AB11" s="26" t="e">
        <f>VLOOKUP(AF11,$C$39:$J$61,8,0)</f>
        <v>#N/A</v>
      </c>
      <c r="AC11" s="19" t="e">
        <f>VLOOKUP(Q11,$N$39:$S$44,2,0)</f>
        <v>#N/A</v>
      </c>
      <c r="AD11" s="19" t="e">
        <f>VLOOKUP(Q11,$N$39:$S$44,3,0)</f>
        <v>#N/A</v>
      </c>
      <c r="AE11" s="19" t="e">
        <f>VLOOKUP(Q11,$N$39:$S$44,4,0)</f>
        <v>#N/A</v>
      </c>
      <c r="AF11" s="47" t="str">
        <f t="shared" ref="AF11:AF13" si="2">B11&amp;C11</f>
        <v>DB 25 เชื่อมต่อกับ DB 25</v>
      </c>
      <c r="AI11" s="97" t="s">
        <v>53</v>
      </c>
      <c r="AJ11" s="97" t="s">
        <v>54</v>
      </c>
      <c r="AK11" s="97" t="s">
        <v>55</v>
      </c>
      <c r="AL11" s="97" t="s">
        <v>56</v>
      </c>
      <c r="AM11" s="97" t="s">
        <v>57</v>
      </c>
      <c r="AN11" s="97" t="s">
        <v>58</v>
      </c>
      <c r="AO11" s="97" t="s">
        <v>59</v>
      </c>
    </row>
    <row r="12" spans="1:41" ht="18" customHeight="1">
      <c r="A12" s="90">
        <f t="shared" ref="A12:A13" si="3">A11+1</f>
        <v>2</v>
      </c>
      <c r="B12" s="130" t="s">
        <v>94</v>
      </c>
      <c r="C12" s="131"/>
      <c r="D12" s="21" t="s">
        <v>95</v>
      </c>
      <c r="E12" s="22" t="s">
        <v>95</v>
      </c>
      <c r="F12" s="36" t="s">
        <v>95</v>
      </c>
      <c r="G12" s="98" t="str">
        <f t="shared" ref="G12:G13" si="4">IF(A12=0,"  ",AJ12)</f>
        <v>270.81</v>
      </c>
      <c r="H12" s="98" t="str">
        <f t="shared" ref="H12:H13" si="5">IF(A12=0,"  ",AI12)</f>
        <v>316.49</v>
      </c>
      <c r="I12" s="88" t="s">
        <v>95</v>
      </c>
      <c r="J12" s="88" t="s">
        <v>95</v>
      </c>
      <c r="K12" s="132" t="s">
        <v>95</v>
      </c>
      <c r="L12" s="110"/>
      <c r="M12" s="133"/>
      <c r="N12" s="98" t="str">
        <f t="shared" ref="N12:N13" si="6">IF(A12=0,"  ",AO12)</f>
        <v>บลกท-บลกท</v>
      </c>
      <c r="O12" s="134" t="str">
        <f t="shared" si="0"/>
        <v>SD  40</v>
      </c>
      <c r="P12" s="135"/>
      <c r="Q12" s="136" t="str">
        <f>V12</f>
        <v>T</v>
      </c>
      <c r="R12" s="137"/>
      <c r="S12" s="101" t="str">
        <f t="shared" ref="S12:S13" si="7">IF(A12=0,"  ",AN12)</f>
        <v>EF</v>
      </c>
      <c r="T12" s="14"/>
      <c r="U12" s="18" t="s">
        <v>50</v>
      </c>
      <c r="V12" s="47" t="s">
        <v>51</v>
      </c>
      <c r="W12" s="14">
        <f t="shared" si="1"/>
        <v>0</v>
      </c>
      <c r="X12" s="14" t="str">
        <f>X11</f>
        <v>SD  40</v>
      </c>
      <c r="Y12" s="59">
        <v>1561</v>
      </c>
      <c r="Z12" s="59">
        <v>1025</v>
      </c>
      <c r="AA12" s="24" t="e">
        <f>VLOOKUP(AF12,$C$39:$J$61,6,0)</f>
        <v>#N/A</v>
      </c>
      <c r="AB12" s="26" t="e">
        <f>AB11</f>
        <v>#N/A</v>
      </c>
      <c r="AC12" s="19" t="e">
        <f>VLOOKUP(R12,$N$39:$S$44,2,0)</f>
        <v>#N/A</v>
      </c>
      <c r="AD12" s="19" t="e">
        <f>VLOOKUP(R12,$N$39:$S$44,3,0)</f>
        <v>#N/A</v>
      </c>
      <c r="AE12" s="19" t="e">
        <f>VLOOKUP(R12,$N$39:$S$44,4,0)</f>
        <v>#N/A</v>
      </c>
      <c r="AF12" s="47" t="str">
        <f t="shared" si="2"/>
        <v>DB 25 เชื่อมต่อกับ DB 25</v>
      </c>
      <c r="AI12" s="97" t="s">
        <v>60</v>
      </c>
      <c r="AJ12" s="97" t="s">
        <v>61</v>
      </c>
      <c r="AK12" s="97" t="s">
        <v>62</v>
      </c>
      <c r="AL12" s="97" t="s">
        <v>63</v>
      </c>
      <c r="AM12" s="97" t="s">
        <v>57</v>
      </c>
      <c r="AN12" s="97" t="s">
        <v>58</v>
      </c>
      <c r="AO12" s="97" t="s">
        <v>59</v>
      </c>
    </row>
    <row r="13" spans="1:41" ht="18" customHeight="1">
      <c r="A13" s="91">
        <f t="shared" si="3"/>
        <v>3</v>
      </c>
      <c r="B13" s="112" t="s">
        <v>94</v>
      </c>
      <c r="C13" s="113"/>
      <c r="D13" s="85" t="s">
        <v>95</v>
      </c>
      <c r="E13" s="86" t="s">
        <v>95</v>
      </c>
      <c r="F13" s="87" t="s">
        <v>95</v>
      </c>
      <c r="G13" s="99" t="str">
        <f t="shared" si="4"/>
        <v>271.83</v>
      </c>
      <c r="H13" s="98" t="str">
        <f t="shared" si="5"/>
        <v>321.15</v>
      </c>
      <c r="I13" s="89" t="s">
        <v>95</v>
      </c>
      <c r="J13" s="89" t="s">
        <v>95</v>
      </c>
      <c r="K13" s="114" t="s">
        <v>95</v>
      </c>
      <c r="L13" s="115"/>
      <c r="M13" s="116"/>
      <c r="N13" s="99" t="str">
        <f t="shared" si="6"/>
        <v>บลกท-บลกท</v>
      </c>
      <c r="O13" s="117" t="str">
        <f t="shared" si="0"/>
        <v>SD  40</v>
      </c>
      <c r="P13" s="118"/>
      <c r="Q13" s="119" t="str">
        <f t="shared" ref="Q13" si="8">V13</f>
        <v>T</v>
      </c>
      <c r="R13" s="120"/>
      <c r="S13" s="102" t="str">
        <f t="shared" si="7"/>
        <v>EF</v>
      </c>
      <c r="T13" s="14"/>
      <c r="U13" s="18" t="s">
        <v>50</v>
      </c>
      <c r="V13" s="47" t="s">
        <v>51</v>
      </c>
      <c r="W13" s="14">
        <f t="shared" si="1"/>
        <v>0</v>
      </c>
      <c r="X13" s="14" t="str">
        <f t="shared" ref="X13" si="9">X12</f>
        <v>SD  40</v>
      </c>
      <c r="Y13" s="59">
        <v>1537</v>
      </c>
      <c r="Z13" s="59">
        <v>1013</v>
      </c>
      <c r="AA13" s="24" t="e">
        <f>VLOOKUP(AF13,$C$39:$J$61,6,0)</f>
        <v>#N/A</v>
      </c>
      <c r="AB13" s="26" t="e">
        <f>AB12</f>
        <v>#N/A</v>
      </c>
      <c r="AC13" s="19" t="e">
        <f>VLOOKUP(Q13,$N$39:$S$44,2,0)</f>
        <v>#N/A</v>
      </c>
      <c r="AD13" s="19" t="e">
        <f>VLOOKUP(Q13,$N$39:$S$44,3,0)</f>
        <v>#N/A</v>
      </c>
      <c r="AE13" s="19" t="e">
        <f>VLOOKUP(Q13,$N$39:$S$44,4,0)</f>
        <v>#N/A</v>
      </c>
      <c r="AF13" s="47" t="str">
        <f t="shared" si="2"/>
        <v>DB 25 เชื่อมต่อกับ DB 25</v>
      </c>
      <c r="AI13" s="97" t="s">
        <v>64</v>
      </c>
      <c r="AJ13" s="97" t="s">
        <v>65</v>
      </c>
      <c r="AK13" s="97" t="s">
        <v>66</v>
      </c>
      <c r="AL13" s="97" t="s">
        <v>67</v>
      </c>
      <c r="AM13" s="97" t="s">
        <v>57</v>
      </c>
      <c r="AN13" s="97" t="s">
        <v>58</v>
      </c>
      <c r="AO13" s="97" t="s">
        <v>59</v>
      </c>
    </row>
    <row r="14" spans="1:41" ht="12.75" customHeight="1">
      <c r="A14" s="58"/>
      <c r="B14" s="60"/>
      <c r="C14" s="61"/>
      <c r="D14" s="55"/>
      <c r="E14" s="56"/>
      <c r="F14" s="56"/>
      <c r="H14" s="4"/>
      <c r="I14" s="54"/>
      <c r="J14" s="54"/>
      <c r="K14" s="46"/>
      <c r="L14" s="46"/>
      <c r="M14" s="46"/>
      <c r="N14" s="18"/>
      <c r="O14" s="46"/>
      <c r="P14" s="46"/>
      <c r="Q14" s="54"/>
      <c r="R14" s="54"/>
      <c r="S14" s="23"/>
      <c r="T14" s="14"/>
      <c r="U14" s="18"/>
      <c r="W14" s="14"/>
      <c r="X14" s="14"/>
      <c r="Y14" s="59"/>
      <c r="Z14" s="59"/>
      <c r="AA14" s="24"/>
      <c r="AB14" s="26"/>
      <c r="AC14" s="19"/>
      <c r="AD14" s="19"/>
      <c r="AE14" s="19"/>
      <c r="AF14" s="47"/>
    </row>
    <row r="15" spans="1:41" ht="12.75" customHeight="1">
      <c r="A15" s="58"/>
      <c r="B15" s="60"/>
      <c r="C15" s="61"/>
      <c r="D15" s="55"/>
      <c r="E15" s="56"/>
      <c r="F15" s="56"/>
      <c r="G15" s="35"/>
      <c r="H15" s="35"/>
      <c r="I15" s="54"/>
      <c r="J15" s="54"/>
      <c r="K15" s="110"/>
      <c r="L15" s="110"/>
      <c r="M15" s="110"/>
      <c r="N15" s="18"/>
      <c r="O15" s="110"/>
      <c r="P15" s="110"/>
      <c r="Q15" s="111"/>
      <c r="R15" s="111"/>
      <c r="S15" s="23"/>
      <c r="T15" s="14"/>
      <c r="U15" s="18"/>
      <c r="W15" s="14"/>
      <c r="X15" s="14"/>
      <c r="Y15" s="59"/>
      <c r="Z15" s="59"/>
      <c r="AA15" s="24"/>
      <c r="AB15" s="26"/>
      <c r="AC15" s="19"/>
      <c r="AD15" s="19"/>
      <c r="AE15" s="19"/>
      <c r="AF15" s="47"/>
    </row>
    <row r="16" spans="1:41" ht="12.75" customHeight="1">
      <c r="A16" s="58"/>
      <c r="B16" s="60"/>
      <c r="C16" s="61"/>
      <c r="D16" s="55"/>
      <c r="E16" s="56"/>
      <c r="F16" s="56"/>
      <c r="G16" s="35"/>
      <c r="H16" s="35"/>
      <c r="I16" s="54"/>
      <c r="J16" s="54"/>
      <c r="K16" s="110"/>
      <c r="L16" s="110"/>
      <c r="M16" s="110"/>
      <c r="N16" s="18"/>
      <c r="O16" s="110"/>
      <c r="P16" s="110"/>
      <c r="Q16" s="111"/>
      <c r="R16" s="111"/>
      <c r="S16" s="23"/>
      <c r="T16" s="14"/>
      <c r="U16" s="18"/>
      <c r="W16" s="14"/>
      <c r="X16" s="14"/>
      <c r="Y16" s="59"/>
      <c r="Z16" s="59"/>
      <c r="AA16" s="24"/>
      <c r="AB16" s="26"/>
      <c r="AC16" s="19"/>
      <c r="AD16" s="19"/>
      <c r="AE16" s="19"/>
      <c r="AF16" s="47"/>
    </row>
    <row r="17" spans="1:40" ht="12.75" customHeight="1">
      <c r="A17" s="58"/>
      <c r="B17" s="60"/>
      <c r="C17" s="61"/>
      <c r="D17" s="55"/>
      <c r="E17" s="56"/>
      <c r="F17" s="56"/>
      <c r="G17" s="35"/>
      <c r="H17" s="35"/>
      <c r="I17" s="54"/>
      <c r="J17" s="54"/>
      <c r="K17" s="110"/>
      <c r="L17" s="110"/>
      <c r="M17" s="110"/>
      <c r="N17" s="18"/>
      <c r="O17" s="110"/>
      <c r="P17" s="110"/>
      <c r="Q17" s="111"/>
      <c r="R17" s="111"/>
      <c r="S17" s="23"/>
      <c r="T17" s="14"/>
      <c r="U17" s="18"/>
      <c r="W17" s="14"/>
      <c r="X17" s="14"/>
      <c r="Y17" s="59"/>
      <c r="Z17" s="59"/>
      <c r="AA17" s="24"/>
      <c r="AB17" s="26"/>
      <c r="AC17" s="19"/>
      <c r="AD17" s="19"/>
      <c r="AE17" s="19"/>
      <c r="AF17" s="47"/>
    </row>
    <row r="18" spans="1:40" ht="12.75" customHeight="1">
      <c r="A18" s="58"/>
      <c r="B18" s="60"/>
      <c r="C18" s="61"/>
      <c r="D18" s="55"/>
      <c r="E18" s="56"/>
      <c r="F18" s="56"/>
      <c r="G18" s="35"/>
      <c r="H18" s="35"/>
      <c r="I18" s="54"/>
      <c r="J18" s="54"/>
      <c r="K18" s="110"/>
      <c r="L18" s="110"/>
      <c r="M18" s="110"/>
      <c r="N18" s="18"/>
      <c r="O18" s="110"/>
      <c r="P18" s="110"/>
      <c r="Q18" s="111"/>
      <c r="R18" s="111"/>
      <c r="S18" s="23"/>
      <c r="T18" s="14"/>
      <c r="U18" s="18"/>
      <c r="W18" s="14"/>
      <c r="X18" s="14"/>
      <c r="Y18" s="59"/>
      <c r="Z18" s="59"/>
      <c r="AA18" s="24"/>
      <c r="AB18" s="26"/>
      <c r="AC18" s="19"/>
      <c r="AD18" s="19"/>
      <c r="AE18" s="19"/>
      <c r="AF18" s="47"/>
    </row>
    <row r="19" spans="1:40" ht="12.75" customHeight="1">
      <c r="A19" s="58"/>
      <c r="B19" s="60"/>
      <c r="C19" s="61"/>
      <c r="D19" s="55"/>
      <c r="E19" s="56"/>
      <c r="F19" s="56"/>
      <c r="G19" s="35"/>
      <c r="H19" s="35"/>
      <c r="I19" s="54"/>
      <c r="J19" s="54"/>
      <c r="K19" s="110"/>
      <c r="L19" s="110"/>
      <c r="M19" s="110"/>
      <c r="N19" s="18"/>
      <c r="O19" s="110"/>
      <c r="P19" s="110"/>
      <c r="Q19" s="111"/>
      <c r="R19" s="111"/>
      <c r="S19" s="23"/>
      <c r="T19" s="14"/>
      <c r="U19" s="18"/>
      <c r="W19" s="14"/>
      <c r="X19" s="14"/>
      <c r="Y19" s="59"/>
      <c r="Z19" s="59"/>
      <c r="AA19" s="24"/>
      <c r="AB19" s="26"/>
      <c r="AC19" s="19"/>
      <c r="AD19" s="19"/>
      <c r="AE19" s="19"/>
      <c r="AF19" s="47"/>
    </row>
    <row r="20" spans="1:40" ht="12.75" customHeight="1">
      <c r="A20" s="58"/>
      <c r="B20" s="60"/>
      <c r="C20" s="61"/>
      <c r="D20" s="55"/>
      <c r="E20" s="56"/>
      <c r="F20" s="56"/>
      <c r="G20" s="35"/>
      <c r="H20" s="35"/>
      <c r="I20" s="54"/>
      <c r="J20" s="54"/>
      <c r="K20" s="110"/>
      <c r="L20" s="110"/>
      <c r="M20" s="110"/>
      <c r="N20" s="18"/>
      <c r="O20" s="110"/>
      <c r="P20" s="110"/>
      <c r="Q20" s="111"/>
      <c r="R20" s="111"/>
      <c r="S20" s="23"/>
      <c r="T20" s="14"/>
      <c r="U20" s="18"/>
      <c r="W20" s="14"/>
      <c r="X20" s="14"/>
      <c r="Y20" s="59"/>
      <c r="Z20" s="59"/>
      <c r="AA20" s="24"/>
      <c r="AB20" s="26"/>
      <c r="AC20" s="19"/>
      <c r="AD20" s="19"/>
      <c r="AE20" s="19"/>
      <c r="AF20" s="47"/>
    </row>
    <row r="21" spans="1:40" ht="12.75" customHeight="1">
      <c r="A21" s="58"/>
      <c r="B21" s="60"/>
      <c r="C21" s="61"/>
      <c r="D21" s="55"/>
      <c r="E21" s="56"/>
      <c r="F21" s="56"/>
      <c r="G21" s="35"/>
      <c r="H21" s="35"/>
      <c r="I21" s="54"/>
      <c r="J21" s="54"/>
      <c r="K21" s="110"/>
      <c r="L21" s="110"/>
      <c r="M21" s="110"/>
      <c r="N21" s="18"/>
      <c r="O21" s="18"/>
      <c r="P21" s="52"/>
      <c r="Q21" s="54"/>
      <c r="R21" s="53"/>
      <c r="S21" s="23"/>
      <c r="T21" s="14"/>
      <c r="U21" s="18"/>
      <c r="W21" s="14"/>
      <c r="X21" s="14"/>
      <c r="Y21" s="59"/>
      <c r="Z21" s="59"/>
      <c r="AA21" s="24"/>
      <c r="AB21" s="26"/>
      <c r="AC21" s="19"/>
      <c r="AD21" s="19"/>
      <c r="AE21" s="19"/>
      <c r="AF21" s="47"/>
    </row>
    <row r="22" spans="1:40" ht="12.75" customHeight="1">
      <c r="A22" s="58"/>
      <c r="B22" s="60"/>
      <c r="C22" s="61"/>
      <c r="D22" s="55"/>
      <c r="E22" s="56"/>
      <c r="F22" s="56"/>
      <c r="G22" s="35"/>
      <c r="H22" s="35"/>
      <c r="I22" s="54"/>
      <c r="J22" s="54"/>
      <c r="K22" s="110"/>
      <c r="L22" s="110"/>
      <c r="M22" s="110"/>
      <c r="N22" s="18"/>
      <c r="O22" s="18"/>
      <c r="P22" s="52"/>
      <c r="Q22" s="54"/>
      <c r="R22" s="53"/>
      <c r="S22" s="23"/>
      <c r="T22" s="14"/>
      <c r="U22" s="18"/>
      <c r="W22" s="14"/>
      <c r="X22" s="14"/>
      <c r="Y22" s="59"/>
      <c r="Z22" s="59"/>
      <c r="AA22" s="24"/>
      <c r="AB22" s="26"/>
      <c r="AC22" s="19"/>
      <c r="AD22" s="19"/>
      <c r="AE22" s="19"/>
      <c r="AF22" s="47"/>
    </row>
    <row r="23" spans="1:40" ht="12.75" customHeight="1">
      <c r="A23" s="58"/>
      <c r="B23" s="18"/>
      <c r="C23" s="61"/>
      <c r="D23" s="55"/>
      <c r="E23" s="56"/>
      <c r="F23" s="56"/>
      <c r="G23" s="35"/>
      <c r="H23" s="35"/>
      <c r="I23" s="54"/>
      <c r="J23" s="54"/>
      <c r="K23" s="110"/>
      <c r="L23" s="110"/>
      <c r="M23" s="110"/>
      <c r="N23" s="18"/>
      <c r="O23" s="18"/>
      <c r="P23" s="46"/>
      <c r="Q23" s="54"/>
      <c r="R23" s="54"/>
      <c r="S23" s="23"/>
      <c r="T23" s="14"/>
      <c r="U23" s="18"/>
      <c r="W23" s="14"/>
      <c r="X23" s="14"/>
      <c r="Y23" s="59"/>
      <c r="Z23" s="59"/>
      <c r="AA23" s="24"/>
      <c r="AB23" s="26"/>
      <c r="AC23" s="19"/>
      <c r="AD23" s="19"/>
      <c r="AE23" s="19"/>
      <c r="AF23" s="47"/>
    </row>
    <row r="24" spans="1:40" ht="12.75" customHeight="1">
      <c r="A24" s="58"/>
      <c r="B24" s="60"/>
      <c r="C24" s="61"/>
      <c r="D24" s="55"/>
      <c r="E24" s="56"/>
      <c r="F24" s="56"/>
      <c r="G24" s="35"/>
      <c r="H24" s="35"/>
      <c r="I24" s="54"/>
      <c r="J24" s="54"/>
      <c r="K24" s="110"/>
      <c r="L24" s="110"/>
      <c r="M24" s="110"/>
      <c r="N24" s="18"/>
      <c r="O24" s="18"/>
      <c r="P24" s="52"/>
      <c r="Q24" s="54"/>
      <c r="R24" s="53"/>
      <c r="S24" s="23"/>
      <c r="T24" s="14"/>
      <c r="U24" s="18"/>
      <c r="W24" s="14"/>
      <c r="X24" s="14"/>
      <c r="Y24" s="59"/>
      <c r="Z24" s="59"/>
      <c r="AA24" s="24"/>
      <c r="AB24" s="26"/>
      <c r="AC24" s="19"/>
      <c r="AD24" s="19"/>
      <c r="AE24" s="19"/>
      <c r="AF24" s="47"/>
    </row>
    <row r="25" spans="1:40" ht="12.75" customHeight="1">
      <c r="A25" s="58"/>
      <c r="B25" s="60"/>
      <c r="C25" s="61"/>
      <c r="D25" s="55"/>
      <c r="E25" s="56"/>
      <c r="F25" s="56"/>
      <c r="G25" s="35"/>
      <c r="H25" s="35"/>
      <c r="I25" s="54"/>
      <c r="J25" s="54"/>
      <c r="K25" s="110"/>
      <c r="L25" s="110"/>
      <c r="M25" s="110"/>
      <c r="N25" s="18"/>
      <c r="O25" s="18"/>
      <c r="P25" s="52"/>
      <c r="Q25" s="54"/>
      <c r="R25" s="53"/>
      <c r="S25" s="23"/>
      <c r="T25" s="14"/>
      <c r="U25" s="18"/>
      <c r="W25" s="14"/>
      <c r="X25" s="14"/>
      <c r="Y25" s="59"/>
      <c r="Z25" s="59"/>
      <c r="AA25" s="24"/>
      <c r="AB25" s="26"/>
      <c r="AC25" s="19"/>
      <c r="AD25" s="19"/>
      <c r="AE25" s="19"/>
      <c r="AF25" s="47"/>
    </row>
    <row r="26" spans="1:40" ht="12.75" customHeight="1">
      <c r="A26" s="58"/>
      <c r="B26" s="60"/>
      <c r="C26" s="61"/>
      <c r="D26" s="55" t="s">
        <v>13</v>
      </c>
      <c r="E26" s="56"/>
      <c r="F26" s="56"/>
      <c r="G26" s="35"/>
      <c r="H26" s="35"/>
      <c r="I26" s="54"/>
      <c r="J26" s="54"/>
      <c r="K26" s="110"/>
      <c r="L26" s="110"/>
      <c r="M26" s="110"/>
      <c r="N26" s="18"/>
      <c r="O26" s="18"/>
      <c r="P26" s="52"/>
      <c r="Q26" s="54"/>
      <c r="R26" s="53"/>
      <c r="S26" s="23"/>
      <c r="T26" s="14"/>
      <c r="U26" s="18"/>
      <c r="W26" s="14"/>
      <c r="X26" s="14"/>
      <c r="Y26" s="59"/>
      <c r="Z26" s="59"/>
      <c r="AA26" s="24"/>
      <c r="AB26" s="26"/>
      <c r="AC26" s="19"/>
      <c r="AD26" s="19"/>
      <c r="AE26" s="19"/>
      <c r="AF26" s="47"/>
    </row>
    <row r="27" spans="1:40" ht="12.75" customHeight="1">
      <c r="A27" s="58"/>
      <c r="B27" s="60"/>
      <c r="C27" s="61"/>
      <c r="D27" s="55"/>
      <c r="E27" s="56"/>
      <c r="F27" s="56"/>
      <c r="G27" s="35"/>
      <c r="H27" s="35"/>
      <c r="I27" s="54"/>
      <c r="J27" s="54"/>
      <c r="K27" s="110"/>
      <c r="L27" s="110"/>
      <c r="M27" s="110"/>
      <c r="N27" s="18"/>
      <c r="O27" s="18"/>
      <c r="P27" s="52"/>
      <c r="Q27" s="54"/>
      <c r="R27" s="53"/>
      <c r="S27" s="23"/>
      <c r="T27" s="14"/>
      <c r="U27" s="18"/>
      <c r="W27" s="14"/>
      <c r="X27" s="14"/>
      <c r="Y27" s="59"/>
      <c r="Z27" s="59"/>
      <c r="AA27" s="24"/>
      <c r="AB27" s="26"/>
      <c r="AC27" s="19"/>
      <c r="AD27" s="19"/>
      <c r="AE27" s="19"/>
      <c r="AF27" s="47"/>
    </row>
    <row r="28" spans="1:40" ht="12.75" customHeight="1">
      <c r="A28" s="58"/>
      <c r="B28" s="60"/>
      <c r="C28" s="61"/>
      <c r="D28" s="55"/>
      <c r="E28" s="56"/>
      <c r="F28" s="56"/>
      <c r="G28" s="35"/>
      <c r="H28" s="35"/>
      <c r="I28" s="54"/>
      <c r="J28" s="54"/>
      <c r="K28" s="110"/>
      <c r="L28" s="110"/>
      <c r="M28" s="110"/>
      <c r="N28" s="18"/>
      <c r="O28" s="18"/>
      <c r="P28" s="52"/>
      <c r="Q28" s="54"/>
      <c r="R28" s="53"/>
      <c r="S28" s="23"/>
      <c r="T28" s="14"/>
      <c r="U28" s="18"/>
      <c r="W28" s="14"/>
      <c r="X28" s="14"/>
      <c r="Y28" s="59"/>
      <c r="Z28" s="59"/>
      <c r="AA28" s="24"/>
      <c r="AB28" s="26"/>
      <c r="AC28" s="19"/>
      <c r="AD28" s="19"/>
      <c r="AE28" s="19"/>
      <c r="AF28" s="47"/>
    </row>
    <row r="29" spans="1:40" ht="12.75" customHeight="1">
      <c r="A29" s="58"/>
      <c r="B29" s="60"/>
      <c r="C29" s="61"/>
      <c r="D29" s="55"/>
      <c r="E29" s="56"/>
      <c r="F29" s="56"/>
      <c r="G29" s="35"/>
      <c r="H29" s="35"/>
      <c r="I29" s="54"/>
      <c r="J29" s="54"/>
      <c r="K29" s="46"/>
      <c r="L29" s="46"/>
      <c r="M29" s="46"/>
      <c r="N29" s="18"/>
      <c r="O29" s="18"/>
      <c r="P29" s="52"/>
      <c r="Q29" s="54"/>
      <c r="R29" s="53"/>
      <c r="S29" s="23"/>
      <c r="T29" s="14"/>
      <c r="U29" s="18"/>
      <c r="W29" s="14"/>
      <c r="X29" s="14"/>
      <c r="Y29" s="59"/>
      <c r="Z29" s="59"/>
      <c r="AA29" s="24"/>
      <c r="AB29" s="26"/>
      <c r="AC29" s="19"/>
      <c r="AD29" s="19"/>
      <c r="AE29" s="19"/>
      <c r="AF29" s="47"/>
      <c r="AJ29" s="17"/>
      <c r="AK29" s="17"/>
      <c r="AL29" s="62"/>
      <c r="AM29" s="63"/>
      <c r="AN29" s="63"/>
    </row>
    <row r="30" spans="1:40" ht="12.75" customHeight="1">
      <c r="A30" s="58"/>
      <c r="B30" s="18"/>
      <c r="C30" s="18"/>
      <c r="D30" s="55"/>
      <c r="E30" s="56"/>
      <c r="F30" s="56"/>
      <c r="G30" s="35"/>
      <c r="H30" s="35"/>
      <c r="I30" s="54"/>
      <c r="J30" s="54"/>
      <c r="K30" s="110"/>
      <c r="L30" s="110"/>
      <c r="M30" s="110"/>
      <c r="N30" s="18"/>
      <c r="O30" s="18"/>
      <c r="P30" s="46"/>
      <c r="Q30" s="54"/>
      <c r="R30" s="54"/>
      <c r="S30" s="23"/>
      <c r="T30" s="14"/>
      <c r="U30" s="18"/>
      <c r="W30" s="14"/>
      <c r="X30" s="14"/>
      <c r="Y30" s="59"/>
      <c r="Z30" s="59"/>
      <c r="AA30" s="24"/>
      <c r="AB30" s="26"/>
      <c r="AC30" s="19"/>
      <c r="AD30" s="19"/>
      <c r="AE30" s="19"/>
      <c r="AF30" s="47"/>
      <c r="AJ30" s="17"/>
      <c r="AK30" s="17"/>
      <c r="AL30" s="62"/>
      <c r="AM30" s="63"/>
      <c r="AN30" s="63"/>
    </row>
    <row r="31" spans="1:40" ht="21.75" customHeight="1">
      <c r="A31" s="58"/>
      <c r="B31" s="18"/>
      <c r="C31" s="18"/>
      <c r="D31" s="55"/>
      <c r="E31" s="56"/>
      <c r="F31" s="56"/>
      <c r="G31" s="35"/>
      <c r="H31" s="35"/>
      <c r="I31" s="54"/>
      <c r="J31" s="54"/>
      <c r="K31" s="46"/>
      <c r="L31" s="46"/>
      <c r="M31" s="46"/>
      <c r="N31" s="18"/>
      <c r="O31" s="18"/>
      <c r="P31" s="46"/>
      <c r="Q31" s="54"/>
      <c r="R31" s="54"/>
      <c r="S31" s="23"/>
      <c r="T31" s="14"/>
      <c r="U31" s="18"/>
      <c r="W31" s="14"/>
      <c r="X31" s="14"/>
      <c r="Y31" s="59"/>
      <c r="Z31" s="59"/>
      <c r="AA31" s="24"/>
      <c r="AB31" s="26"/>
      <c r="AC31" s="19"/>
      <c r="AD31" s="19"/>
      <c r="AE31" s="19"/>
      <c r="AF31" s="47"/>
    </row>
    <row r="32" spans="1:40" ht="21.95" customHeight="1">
      <c r="A32" s="44" t="s">
        <v>68</v>
      </c>
      <c r="B32" s="4"/>
      <c r="C32" s="64"/>
      <c r="D32" s="65" t="s">
        <v>96</v>
      </c>
      <c r="E32" s="66"/>
      <c r="F32" s="66"/>
      <c r="G32" s="67" t="str">
        <f>C6</f>
        <v xml:space="preserve">บริษัท เวิลด์โพร-ฟิกซ์ จำกัด 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8"/>
      <c r="T32" s="6"/>
      <c r="V32" s="19"/>
      <c r="W32" s="69"/>
      <c r="X32" s="69"/>
      <c r="AD32" s="19"/>
      <c r="AE32" s="19"/>
      <c r="AF32" s="47"/>
    </row>
    <row r="33" spans="1:38" ht="21.95" customHeight="1">
      <c r="A33" s="40"/>
      <c r="B33" s="20"/>
      <c r="C33" s="20"/>
      <c r="D33" s="20"/>
      <c r="E33" s="20"/>
      <c r="F33" s="70"/>
      <c r="G33" s="70"/>
      <c r="H33" s="71"/>
      <c r="I33" s="71"/>
      <c r="J33" s="17"/>
      <c r="M33" s="12" t="s">
        <v>13</v>
      </c>
      <c r="N33" s="72"/>
      <c r="O33" s="72"/>
      <c r="P33" s="72"/>
      <c r="Q33" s="72"/>
      <c r="R33" s="73"/>
      <c r="S33" s="74"/>
      <c r="T33" s="6"/>
      <c r="W33" s="69"/>
    </row>
    <row r="34" spans="1:38" ht="21.95" customHeight="1" thickBot="1">
      <c r="A34" s="15"/>
      <c r="B34" s="13"/>
      <c r="C34" s="75"/>
      <c r="D34" s="13"/>
      <c r="E34" s="75"/>
      <c r="F34" s="75"/>
      <c r="G34" s="75"/>
      <c r="H34" s="31"/>
      <c r="I34" s="13"/>
      <c r="J34" s="107" t="s">
        <v>69</v>
      </c>
      <c r="K34" s="107"/>
      <c r="L34" s="108" t="s">
        <v>97</v>
      </c>
      <c r="M34" s="108"/>
      <c r="N34" s="108"/>
      <c r="O34" s="108"/>
      <c r="P34" s="108"/>
      <c r="Q34" s="13"/>
      <c r="R34" s="76"/>
      <c r="S34" s="77"/>
      <c r="V34" s="47" t="str">
        <f>IF(A34=0,"  ",V33)</f>
        <v xml:space="preserve">  </v>
      </c>
      <c r="W34" s="69"/>
      <c r="AG34" s="51"/>
      <c r="AH34" s="51"/>
      <c r="AI34" s="73"/>
    </row>
    <row r="35" spans="1:38" ht="19.5" thickTop="1">
      <c r="S35" s="16"/>
      <c r="Y35" s="56"/>
      <c r="AG35" s="35"/>
      <c r="AH35" s="35"/>
      <c r="AI35" s="73"/>
    </row>
    <row r="36" spans="1:38" ht="19.5">
      <c r="A36" s="17"/>
      <c r="C36" s="71"/>
      <c r="E36" s="71"/>
      <c r="F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Y36" s="56"/>
      <c r="AG36" s="35"/>
      <c r="AH36" s="35"/>
    </row>
    <row r="37" spans="1:38" ht="21.75" customHeight="1">
      <c r="A37" s="109" t="s">
        <v>70</v>
      </c>
      <c r="B37" s="109"/>
      <c r="C37" s="109"/>
      <c r="E37" s="109" t="s">
        <v>71</v>
      </c>
      <c r="F37" s="109"/>
      <c r="G37" s="109"/>
      <c r="H37" s="109" t="s">
        <v>72</v>
      </c>
      <c r="I37" s="109"/>
      <c r="J37" s="109"/>
      <c r="Y37" s="56"/>
      <c r="AG37" s="35"/>
      <c r="AH37" s="35"/>
      <c r="AI37" s="79"/>
    </row>
    <row r="38" spans="1:38" ht="19.5" customHeight="1">
      <c r="A38" s="109"/>
      <c r="B38" s="109"/>
      <c r="C38" s="109"/>
      <c r="D38" s="47" t="s">
        <v>73</v>
      </c>
      <c r="E38" s="47" t="s">
        <v>74</v>
      </c>
      <c r="F38" s="47" t="s">
        <v>75</v>
      </c>
      <c r="G38" s="47" t="s">
        <v>76</v>
      </c>
      <c r="H38" s="47" t="s">
        <v>77</v>
      </c>
      <c r="I38" s="78" t="s">
        <v>78</v>
      </c>
      <c r="J38" s="47" t="s">
        <v>79</v>
      </c>
      <c r="Y38" s="56"/>
      <c r="AG38" s="35"/>
      <c r="AH38" s="35"/>
      <c r="AI38" s="51"/>
      <c r="AJ38" s="30"/>
      <c r="AL38" s="51"/>
    </row>
    <row r="39" spans="1:38" ht="19.5" customHeight="1">
      <c r="A39" s="19" t="s">
        <v>80</v>
      </c>
      <c r="B39" s="19">
        <v>6</v>
      </c>
      <c r="C39" s="19" t="str">
        <f>A39&amp;B39</f>
        <v>RB6</v>
      </c>
      <c r="D39" s="26">
        <v>0.222</v>
      </c>
      <c r="E39" s="26">
        <f>D39*(100-F39)/100</f>
        <v>0.19980000000000001</v>
      </c>
      <c r="F39" s="27">
        <v>10</v>
      </c>
      <c r="G39" s="26">
        <f>D39*(100+F39)/100</f>
        <v>0.24420000000000003</v>
      </c>
      <c r="H39" s="24">
        <f>D39*(100-I39)/100</f>
        <v>0.2109</v>
      </c>
      <c r="I39" s="27">
        <v>5</v>
      </c>
      <c r="J39" s="26">
        <f>D39*(100+I39)/100</f>
        <v>0.23309999999999997</v>
      </c>
      <c r="K39" s="47" t="s">
        <v>81</v>
      </c>
      <c r="L39" s="47"/>
      <c r="M39" s="47"/>
      <c r="N39" s="28">
        <v>2400</v>
      </c>
      <c r="O39" s="28"/>
      <c r="P39" s="28"/>
      <c r="Q39" s="104">
        <v>3900</v>
      </c>
      <c r="R39" s="104"/>
      <c r="S39" s="19">
        <v>21</v>
      </c>
      <c r="Y39" s="56"/>
      <c r="AG39" s="35"/>
      <c r="AH39" s="35"/>
      <c r="AI39" s="51"/>
      <c r="AJ39" s="30"/>
      <c r="AK39" s="73"/>
      <c r="AL39" s="30"/>
    </row>
    <row r="40" spans="1:38" ht="19.5" customHeight="1">
      <c r="A40" s="19" t="s">
        <v>80</v>
      </c>
      <c r="B40" s="25">
        <v>8</v>
      </c>
      <c r="C40" s="19" t="str">
        <f t="shared" ref="C40:C61" si="10">A40&amp;B40</f>
        <v>RB8</v>
      </c>
      <c r="D40" s="26">
        <v>0.39500000000000002</v>
      </c>
      <c r="E40" s="26">
        <f>D40*(100-F40)/100</f>
        <v>0.37130000000000002</v>
      </c>
      <c r="F40" s="27">
        <v>6</v>
      </c>
      <c r="G40" s="26">
        <f>D40*(100+F40)/100</f>
        <v>0.41870000000000007</v>
      </c>
      <c r="H40" s="26">
        <f t="shared" ref="H40:H61" si="11">D40*(100-I40)/100</f>
        <v>0.38117499999999999</v>
      </c>
      <c r="I40" s="27">
        <v>3.5</v>
      </c>
      <c r="J40" s="26">
        <f t="shared" ref="J40:J61" si="12">D40*(100+I40)/100</f>
        <v>0.40882499999999999</v>
      </c>
      <c r="K40" s="47" t="s">
        <v>82</v>
      </c>
      <c r="L40" s="47"/>
      <c r="M40" s="47"/>
      <c r="N40" s="28">
        <v>3000</v>
      </c>
      <c r="O40" s="28"/>
      <c r="P40" s="28"/>
      <c r="Q40" s="104">
        <v>4900</v>
      </c>
      <c r="R40" s="104"/>
      <c r="S40" s="19">
        <v>17</v>
      </c>
      <c r="Y40" s="56"/>
      <c r="AG40" s="35"/>
      <c r="AH40" s="35"/>
      <c r="AI40" s="51"/>
      <c r="AJ40" s="51"/>
      <c r="AK40" s="73"/>
      <c r="AL40" s="30"/>
    </row>
    <row r="41" spans="1:38" ht="19.5" customHeight="1">
      <c r="A41" s="19" t="s">
        <v>80</v>
      </c>
      <c r="B41" s="19">
        <v>9</v>
      </c>
      <c r="C41" s="19" t="str">
        <f t="shared" si="10"/>
        <v>RB9</v>
      </c>
      <c r="D41" s="26">
        <v>0.499</v>
      </c>
      <c r="E41" s="26">
        <f t="shared" ref="E41:E49" si="13">D41*(100-F41)/100</f>
        <v>0.46905999999999998</v>
      </c>
      <c r="F41" s="27">
        <v>6</v>
      </c>
      <c r="G41" s="26">
        <f t="shared" ref="G41:G49" si="14">D41*(100+F41)/100</f>
        <v>0.52893999999999997</v>
      </c>
      <c r="H41" s="24">
        <f t="shared" si="11"/>
        <v>0.48153499999999999</v>
      </c>
      <c r="I41" s="27">
        <v>3.5</v>
      </c>
      <c r="J41" s="26">
        <f t="shared" si="12"/>
        <v>0.51646500000000006</v>
      </c>
      <c r="K41" s="47" t="s">
        <v>82</v>
      </c>
      <c r="L41" s="47"/>
      <c r="M41" s="47"/>
      <c r="N41" s="28">
        <v>4000</v>
      </c>
      <c r="O41" s="28"/>
      <c r="P41" s="28"/>
      <c r="Q41" s="104">
        <v>5700</v>
      </c>
      <c r="R41" s="104"/>
      <c r="S41" s="19">
        <v>15</v>
      </c>
      <c r="Y41" s="56"/>
      <c r="AG41" s="35"/>
      <c r="AH41" s="35"/>
      <c r="AI41" s="51"/>
      <c r="AJ41" s="51"/>
      <c r="AK41" s="73"/>
      <c r="AL41" s="30"/>
    </row>
    <row r="42" spans="1:38" ht="19.5" customHeight="1">
      <c r="A42" s="19" t="s">
        <v>80</v>
      </c>
      <c r="B42" s="25">
        <v>10</v>
      </c>
      <c r="C42" s="19" t="str">
        <f t="shared" si="10"/>
        <v>RB10</v>
      </c>
      <c r="D42" s="26">
        <v>0.61599999999999999</v>
      </c>
      <c r="E42" s="26">
        <f t="shared" si="13"/>
        <v>0.57904</v>
      </c>
      <c r="F42" s="27">
        <v>6</v>
      </c>
      <c r="G42" s="26">
        <f t="shared" si="14"/>
        <v>0.65295999999999987</v>
      </c>
      <c r="H42" s="26">
        <f t="shared" si="11"/>
        <v>0.59444000000000008</v>
      </c>
      <c r="I42" s="27">
        <v>3.5</v>
      </c>
      <c r="J42" s="26">
        <f t="shared" si="12"/>
        <v>0.63756000000000002</v>
      </c>
      <c r="K42" s="47" t="s">
        <v>82</v>
      </c>
      <c r="L42" s="47"/>
      <c r="M42" s="47"/>
      <c r="N42" s="28">
        <v>5000</v>
      </c>
      <c r="O42" s="28"/>
      <c r="P42" s="28"/>
      <c r="Q42" s="104">
        <v>6300</v>
      </c>
      <c r="R42" s="104"/>
      <c r="S42" s="19">
        <v>13</v>
      </c>
      <c r="W42" s="14"/>
      <c r="X42" s="14"/>
      <c r="Y42" s="56"/>
      <c r="Z42" s="80"/>
      <c r="AG42" s="35"/>
      <c r="AH42" s="35"/>
      <c r="AI42" s="51"/>
      <c r="AJ42" s="51"/>
      <c r="AK42" s="73"/>
      <c r="AL42" s="30"/>
    </row>
    <row r="43" spans="1:38" ht="19.5" customHeight="1">
      <c r="A43" s="19" t="s">
        <v>80</v>
      </c>
      <c r="B43" s="25">
        <v>12</v>
      </c>
      <c r="C43" s="19" t="str">
        <f t="shared" si="10"/>
        <v>RB12</v>
      </c>
      <c r="D43" s="26">
        <v>0.88800000000000001</v>
      </c>
      <c r="E43" s="26">
        <f t="shared" si="13"/>
        <v>0.83471999999999991</v>
      </c>
      <c r="F43" s="27">
        <v>6</v>
      </c>
      <c r="G43" s="26">
        <f t="shared" si="14"/>
        <v>0.94128000000000001</v>
      </c>
      <c r="H43" s="26">
        <f t="shared" si="11"/>
        <v>0.85692000000000013</v>
      </c>
      <c r="I43" s="27">
        <v>3.5</v>
      </c>
      <c r="J43" s="26">
        <f t="shared" si="12"/>
        <v>0.91908000000000001</v>
      </c>
      <c r="K43" s="47" t="s">
        <v>82</v>
      </c>
      <c r="L43" s="47"/>
      <c r="M43" s="47"/>
      <c r="N43" s="28">
        <v>4000</v>
      </c>
      <c r="O43" s="28"/>
      <c r="P43" s="28"/>
      <c r="Q43" s="104">
        <v>5700</v>
      </c>
      <c r="R43" s="104"/>
      <c r="S43" s="19">
        <v>15</v>
      </c>
      <c r="W43" s="14"/>
      <c r="X43" s="14"/>
      <c r="Y43" s="56"/>
      <c r="Z43" s="80"/>
      <c r="AG43" s="35"/>
      <c r="AH43" s="35"/>
      <c r="AI43" s="17"/>
      <c r="AJ43" s="51"/>
      <c r="AL43" s="51"/>
    </row>
    <row r="44" spans="1:38" ht="19.5" customHeight="1">
      <c r="A44" s="19" t="s">
        <v>80</v>
      </c>
      <c r="B44" s="25">
        <v>15</v>
      </c>
      <c r="C44" s="19" t="str">
        <f t="shared" si="10"/>
        <v>RB15</v>
      </c>
      <c r="D44" s="26">
        <v>1.387</v>
      </c>
      <c r="E44" s="26">
        <f t="shared" si="13"/>
        <v>1.3037800000000002</v>
      </c>
      <c r="F44" s="27">
        <v>6</v>
      </c>
      <c r="G44" s="26">
        <f t="shared" si="14"/>
        <v>1.4702199999999999</v>
      </c>
      <c r="H44" s="24">
        <f t="shared" si="11"/>
        <v>1.338455</v>
      </c>
      <c r="I44" s="27">
        <v>3.5</v>
      </c>
      <c r="J44" s="26">
        <f t="shared" si="12"/>
        <v>1.4355449999999998</v>
      </c>
      <c r="K44" s="47" t="s">
        <v>82</v>
      </c>
      <c r="L44" s="47"/>
      <c r="M44" s="47"/>
      <c r="N44" s="28">
        <v>5000</v>
      </c>
      <c r="O44" s="28"/>
      <c r="P44" s="28"/>
      <c r="Q44" s="104">
        <v>6300</v>
      </c>
      <c r="R44" s="104"/>
      <c r="S44" s="19">
        <v>13</v>
      </c>
      <c r="W44" s="14"/>
      <c r="X44" s="14"/>
      <c r="Y44" s="80"/>
      <c r="Z44" s="80"/>
      <c r="AG44" s="35"/>
      <c r="AH44" s="35"/>
      <c r="AI44" s="17"/>
      <c r="AJ44" s="51"/>
      <c r="AK44" s="79"/>
      <c r="AL44" s="51"/>
    </row>
    <row r="45" spans="1:38" ht="19.5" customHeight="1">
      <c r="A45" s="19" t="s">
        <v>80</v>
      </c>
      <c r="B45" s="25">
        <v>19</v>
      </c>
      <c r="C45" s="19" t="str">
        <f t="shared" si="10"/>
        <v>RB19</v>
      </c>
      <c r="D45" s="26">
        <v>2.226</v>
      </c>
      <c r="E45" s="26">
        <f t="shared" si="13"/>
        <v>2.0924399999999999</v>
      </c>
      <c r="F45" s="27">
        <v>6</v>
      </c>
      <c r="G45" s="26">
        <f t="shared" si="14"/>
        <v>2.3595600000000001</v>
      </c>
      <c r="H45" s="24">
        <f t="shared" si="11"/>
        <v>2.1480899999999998</v>
      </c>
      <c r="I45" s="27">
        <v>3.5</v>
      </c>
      <c r="J45" s="26">
        <f t="shared" si="12"/>
        <v>2.3039100000000001</v>
      </c>
      <c r="K45" s="46"/>
      <c r="L45" s="46"/>
      <c r="M45" s="46"/>
      <c r="N45" s="18"/>
      <c r="O45" s="18"/>
      <c r="P45" s="18"/>
      <c r="Q45" s="18"/>
      <c r="R45" s="46"/>
      <c r="S45" s="18"/>
      <c r="W45" s="14"/>
      <c r="X45" s="14"/>
      <c r="Y45" s="80"/>
      <c r="Z45" s="80"/>
      <c r="AG45" s="35"/>
      <c r="AH45" s="35"/>
      <c r="AI45" s="17"/>
      <c r="AJ45" s="105"/>
      <c r="AK45" s="106"/>
      <c r="AL45" s="106"/>
    </row>
    <row r="46" spans="1:38" ht="19.5" customHeight="1">
      <c r="A46" s="19" t="s">
        <v>80</v>
      </c>
      <c r="B46" s="25">
        <v>22</v>
      </c>
      <c r="C46" s="19" t="str">
        <f t="shared" si="10"/>
        <v>RB22</v>
      </c>
      <c r="D46" s="26">
        <v>2.984</v>
      </c>
      <c r="E46" s="26">
        <f t="shared" si="13"/>
        <v>2.8049599999999999</v>
      </c>
      <c r="F46" s="27">
        <v>6</v>
      </c>
      <c r="G46" s="26">
        <f t="shared" si="14"/>
        <v>3.1630399999999996</v>
      </c>
      <c r="H46" s="24">
        <f t="shared" si="11"/>
        <v>2.8795600000000001</v>
      </c>
      <c r="I46" s="27">
        <v>3.5</v>
      </c>
      <c r="J46" s="26">
        <f t="shared" si="12"/>
        <v>3.0884399999999999</v>
      </c>
      <c r="K46" s="46"/>
      <c r="L46" s="46"/>
      <c r="M46" s="46"/>
      <c r="N46" s="18"/>
      <c r="O46" s="18"/>
      <c r="P46" s="18"/>
      <c r="Q46" s="18"/>
      <c r="R46" s="46"/>
      <c r="S46" s="18"/>
      <c r="W46" s="14"/>
      <c r="X46" s="103"/>
      <c r="Y46" s="103"/>
      <c r="Z46" s="103"/>
      <c r="AA46" s="103"/>
      <c r="AB46" s="103"/>
      <c r="AC46" s="103"/>
      <c r="AD46" s="103"/>
      <c r="AE46" s="103"/>
      <c r="AG46" s="35"/>
      <c r="AH46" s="35"/>
    </row>
    <row r="47" spans="1:38" ht="19.5" customHeight="1">
      <c r="A47" s="19" t="s">
        <v>80</v>
      </c>
      <c r="B47" s="25">
        <v>25</v>
      </c>
      <c r="C47" s="19" t="str">
        <f t="shared" si="10"/>
        <v>RB25</v>
      </c>
      <c r="D47" s="26">
        <v>3.8530000000000002</v>
      </c>
      <c r="E47" s="26">
        <f t="shared" si="13"/>
        <v>3.62182</v>
      </c>
      <c r="F47" s="27">
        <v>6</v>
      </c>
      <c r="G47" s="26">
        <f t="shared" si="14"/>
        <v>4.0841799999999999</v>
      </c>
      <c r="H47" s="24">
        <f t="shared" si="11"/>
        <v>3.7181450000000003</v>
      </c>
      <c r="I47" s="27">
        <v>3.5</v>
      </c>
      <c r="J47" s="26">
        <f t="shared" si="12"/>
        <v>3.9878550000000001</v>
      </c>
      <c r="K47" s="46"/>
      <c r="L47" s="46"/>
      <c r="M47" s="46"/>
      <c r="N47" s="18"/>
      <c r="O47" s="18"/>
      <c r="P47" s="18"/>
      <c r="Q47" s="18"/>
      <c r="R47" s="46"/>
      <c r="S47" s="18"/>
      <c r="W47" s="14"/>
      <c r="X47" s="103"/>
      <c r="Y47" s="103"/>
      <c r="Z47" s="103"/>
      <c r="AA47" s="103"/>
      <c r="AB47" s="103"/>
      <c r="AC47" s="103"/>
      <c r="AD47" s="103"/>
      <c r="AE47" s="103"/>
      <c r="AG47" s="35"/>
      <c r="AH47" s="35"/>
    </row>
    <row r="48" spans="1:38" ht="19.5" customHeight="1">
      <c r="A48" s="19" t="s">
        <v>80</v>
      </c>
      <c r="B48" s="25">
        <v>28</v>
      </c>
      <c r="C48" s="19" t="str">
        <f t="shared" si="10"/>
        <v>RB28</v>
      </c>
      <c r="D48" s="26">
        <v>4.8339999999999996</v>
      </c>
      <c r="E48" s="26">
        <f t="shared" si="13"/>
        <v>4.5439599999999993</v>
      </c>
      <c r="F48" s="27">
        <v>6</v>
      </c>
      <c r="G48" s="26">
        <f t="shared" si="14"/>
        <v>5.1240399999999999</v>
      </c>
      <c r="H48" s="26">
        <f t="shared" si="11"/>
        <v>4.6648099999999992</v>
      </c>
      <c r="I48" s="27">
        <v>3.5</v>
      </c>
      <c r="J48" s="26">
        <f t="shared" si="12"/>
        <v>5.00319</v>
      </c>
      <c r="K48" s="46"/>
      <c r="L48" s="46"/>
      <c r="M48" s="46"/>
      <c r="N48" s="18"/>
      <c r="O48" s="18"/>
      <c r="P48" s="18"/>
      <c r="Q48" s="18"/>
      <c r="R48" s="46"/>
      <c r="S48" s="18"/>
      <c r="W48" s="14"/>
      <c r="X48" s="14"/>
      <c r="Y48" s="80"/>
      <c r="Z48" s="80"/>
      <c r="AG48" s="35"/>
      <c r="AH48" s="35"/>
    </row>
    <row r="49" spans="1:34" ht="19.5" customHeight="1">
      <c r="A49" s="19" t="s">
        <v>80</v>
      </c>
      <c r="B49" s="19">
        <v>34</v>
      </c>
      <c r="C49" s="19" t="str">
        <f t="shared" si="10"/>
        <v>RB34</v>
      </c>
      <c r="D49" s="26">
        <v>7.1269999999999998</v>
      </c>
      <c r="E49" s="26">
        <f t="shared" si="13"/>
        <v>6.6993799999999997</v>
      </c>
      <c r="F49" s="27">
        <v>6</v>
      </c>
      <c r="G49" s="26">
        <f t="shared" si="14"/>
        <v>7.5546199999999999</v>
      </c>
      <c r="H49" s="26">
        <f t="shared" si="11"/>
        <v>6.8775550000000001</v>
      </c>
      <c r="I49" s="27">
        <v>3.5</v>
      </c>
      <c r="J49" s="26">
        <f t="shared" si="12"/>
        <v>7.3764450000000004</v>
      </c>
      <c r="AG49" s="35"/>
      <c r="AH49" s="35"/>
    </row>
    <row r="50" spans="1:34" ht="19.5" customHeight="1">
      <c r="A50" s="19" t="s">
        <v>83</v>
      </c>
      <c r="B50" s="25">
        <v>6</v>
      </c>
      <c r="C50" s="19" t="str">
        <f t="shared" si="10"/>
        <v>DB6</v>
      </c>
      <c r="D50" s="26">
        <v>0.222</v>
      </c>
      <c r="E50" s="26">
        <f>D50*(100-F50)/100</f>
        <v>0.20424</v>
      </c>
      <c r="F50" s="27">
        <v>8</v>
      </c>
      <c r="G50" s="26">
        <f>D50*(100+F50)/100</f>
        <v>0.23976</v>
      </c>
      <c r="H50" s="26">
        <f t="shared" si="11"/>
        <v>0.20646</v>
      </c>
      <c r="I50" s="27">
        <v>7</v>
      </c>
      <c r="J50" s="26">
        <f t="shared" si="12"/>
        <v>0.23754</v>
      </c>
      <c r="K50" s="71"/>
      <c r="L50" s="71"/>
      <c r="M50" s="71"/>
      <c r="N50" s="71"/>
      <c r="O50" s="71"/>
      <c r="P50" s="71"/>
      <c r="Q50" s="71"/>
      <c r="R50" s="71"/>
      <c r="AG50" s="35"/>
      <c r="AH50" s="35"/>
    </row>
    <row r="51" spans="1:34" ht="19.5" customHeight="1">
      <c r="A51" s="19" t="s">
        <v>83</v>
      </c>
      <c r="B51" s="19">
        <v>8</v>
      </c>
      <c r="C51" s="19" t="str">
        <f t="shared" si="10"/>
        <v>DB8</v>
      </c>
      <c r="D51" s="26">
        <v>0.39500000000000002</v>
      </c>
      <c r="E51" s="26">
        <f t="shared" ref="E51:E61" si="15">D51*(100-F51)/100</f>
        <v>0.36340000000000006</v>
      </c>
      <c r="F51" s="27">
        <v>8</v>
      </c>
      <c r="G51" s="26">
        <f t="shared" ref="G51:G61" si="16">D51*(100+F51)/100</f>
        <v>0.42660000000000003</v>
      </c>
      <c r="H51" s="26">
        <f t="shared" si="11"/>
        <v>0.36735000000000001</v>
      </c>
      <c r="I51" s="27">
        <v>7</v>
      </c>
      <c r="J51" s="26">
        <f t="shared" si="12"/>
        <v>0.42265000000000003</v>
      </c>
      <c r="K51" s="17"/>
      <c r="L51" s="17"/>
      <c r="M51" s="17"/>
      <c r="N51" s="71"/>
      <c r="O51" s="71"/>
      <c r="P51" s="71"/>
      <c r="Q51" s="71"/>
      <c r="R51" s="17"/>
      <c r="AG51" s="35"/>
      <c r="AH51" s="35"/>
    </row>
    <row r="52" spans="1:34" ht="19.5" customHeight="1">
      <c r="A52" s="19" t="s">
        <v>83</v>
      </c>
      <c r="B52" s="19">
        <v>10</v>
      </c>
      <c r="C52" s="19" t="str">
        <f t="shared" si="10"/>
        <v>DB10</v>
      </c>
      <c r="D52" s="26">
        <v>0.61599999999999999</v>
      </c>
      <c r="E52" s="26">
        <f t="shared" si="15"/>
        <v>0.57904</v>
      </c>
      <c r="F52" s="27">
        <v>6</v>
      </c>
      <c r="G52" s="26">
        <f t="shared" si="16"/>
        <v>0.65295999999999987</v>
      </c>
      <c r="H52" s="26">
        <f t="shared" si="11"/>
        <v>0.58519999999999994</v>
      </c>
      <c r="I52" s="27">
        <v>5</v>
      </c>
      <c r="J52" s="26">
        <f t="shared" si="12"/>
        <v>0.64679999999999993</v>
      </c>
      <c r="AG52" s="35"/>
      <c r="AH52" s="35"/>
    </row>
    <row r="53" spans="1:34" ht="19.5" customHeight="1">
      <c r="A53" s="19" t="s">
        <v>83</v>
      </c>
      <c r="B53" s="19">
        <v>12</v>
      </c>
      <c r="C53" s="19" t="str">
        <f t="shared" si="10"/>
        <v>DB12</v>
      </c>
      <c r="D53" s="26">
        <v>0.88800000000000001</v>
      </c>
      <c r="E53" s="26">
        <f t="shared" si="15"/>
        <v>0.83471999999999991</v>
      </c>
      <c r="F53" s="27">
        <v>6</v>
      </c>
      <c r="G53" s="26">
        <f t="shared" si="16"/>
        <v>0.94128000000000001</v>
      </c>
      <c r="H53" s="24">
        <f t="shared" si="11"/>
        <v>0.84360000000000002</v>
      </c>
      <c r="I53" s="27">
        <v>5</v>
      </c>
      <c r="J53" s="26">
        <f t="shared" si="12"/>
        <v>0.9323999999999999</v>
      </c>
      <c r="AG53" s="35"/>
      <c r="AH53" s="35"/>
    </row>
    <row r="54" spans="1:34" ht="19.5" customHeight="1">
      <c r="A54" s="19" t="s">
        <v>83</v>
      </c>
      <c r="B54" s="19">
        <v>16</v>
      </c>
      <c r="C54" s="19" t="str">
        <f t="shared" si="10"/>
        <v>DB16</v>
      </c>
      <c r="D54" s="26">
        <v>1.5780000000000001</v>
      </c>
      <c r="E54" s="26">
        <f t="shared" si="15"/>
        <v>1.48332</v>
      </c>
      <c r="F54" s="27">
        <v>6</v>
      </c>
      <c r="G54" s="26">
        <f t="shared" si="16"/>
        <v>1.6726799999999999</v>
      </c>
      <c r="H54" s="24">
        <f t="shared" si="11"/>
        <v>1.4990999999999999</v>
      </c>
      <c r="I54" s="27">
        <v>5</v>
      </c>
      <c r="J54" s="26">
        <f t="shared" si="12"/>
        <v>1.6569</v>
      </c>
      <c r="AG54" s="35"/>
      <c r="AH54" s="35"/>
    </row>
    <row r="55" spans="1:34" ht="19.5" customHeight="1">
      <c r="A55" s="19" t="s">
        <v>83</v>
      </c>
      <c r="B55" s="19">
        <v>20</v>
      </c>
      <c r="C55" s="19" t="str">
        <f t="shared" si="10"/>
        <v>DB20</v>
      </c>
      <c r="D55" s="26">
        <v>2.4660000000000002</v>
      </c>
      <c r="E55" s="26">
        <f t="shared" si="15"/>
        <v>2.3427000000000002</v>
      </c>
      <c r="F55" s="27">
        <v>5</v>
      </c>
      <c r="G55" s="26">
        <f t="shared" si="16"/>
        <v>2.5893000000000002</v>
      </c>
      <c r="H55" s="24">
        <f t="shared" si="11"/>
        <v>2.3673600000000001</v>
      </c>
      <c r="I55" s="27">
        <v>4</v>
      </c>
      <c r="J55" s="26">
        <f t="shared" si="12"/>
        <v>2.5646399999999998</v>
      </c>
      <c r="AG55" s="35"/>
      <c r="AH55" s="35"/>
    </row>
    <row r="56" spans="1:34" ht="19.5" customHeight="1">
      <c r="A56" s="19" t="s">
        <v>83</v>
      </c>
      <c r="B56" s="19">
        <v>22</v>
      </c>
      <c r="C56" s="19" t="str">
        <f t="shared" si="10"/>
        <v>DB22</v>
      </c>
      <c r="D56" s="26">
        <v>2.984</v>
      </c>
      <c r="E56" s="26">
        <f t="shared" si="15"/>
        <v>2.8348</v>
      </c>
      <c r="F56" s="27">
        <v>5</v>
      </c>
      <c r="G56" s="26">
        <f t="shared" si="16"/>
        <v>3.1332</v>
      </c>
      <c r="H56" s="26">
        <f t="shared" si="11"/>
        <v>2.8646400000000001</v>
      </c>
      <c r="I56" s="27">
        <v>4</v>
      </c>
      <c r="J56" s="26">
        <f t="shared" si="12"/>
        <v>3.1033600000000003</v>
      </c>
      <c r="AG56" s="35"/>
      <c r="AH56" s="35"/>
    </row>
    <row r="57" spans="1:34" ht="19.5" customHeight="1">
      <c r="A57" s="19" t="s">
        <v>83</v>
      </c>
      <c r="B57" s="19">
        <v>25</v>
      </c>
      <c r="C57" s="19" t="str">
        <f t="shared" si="10"/>
        <v>DB25</v>
      </c>
      <c r="D57" s="26">
        <v>3.8530000000000002</v>
      </c>
      <c r="E57" s="26">
        <f t="shared" si="15"/>
        <v>3.6603500000000002</v>
      </c>
      <c r="F57" s="27">
        <v>5</v>
      </c>
      <c r="G57" s="26">
        <f t="shared" si="16"/>
        <v>4.0456500000000002</v>
      </c>
      <c r="H57" s="24">
        <f t="shared" si="11"/>
        <v>3.6988800000000004</v>
      </c>
      <c r="I57" s="27">
        <v>4</v>
      </c>
      <c r="J57" s="26">
        <f t="shared" si="12"/>
        <v>4.0071200000000005</v>
      </c>
    </row>
    <row r="58" spans="1:34" ht="19.5" customHeight="1">
      <c r="A58" s="19" t="s">
        <v>83</v>
      </c>
      <c r="B58" s="19">
        <v>28</v>
      </c>
      <c r="C58" s="19" t="str">
        <f t="shared" si="10"/>
        <v>DB28</v>
      </c>
      <c r="D58" s="26">
        <v>4.8339999999999996</v>
      </c>
      <c r="E58" s="26">
        <f t="shared" si="15"/>
        <v>4.5922999999999998</v>
      </c>
      <c r="F58" s="27">
        <v>5</v>
      </c>
      <c r="G58" s="26">
        <f>D58*(100+F58)/100</f>
        <v>5.0756999999999994</v>
      </c>
      <c r="H58" s="26">
        <f t="shared" si="11"/>
        <v>4.6406399999999994</v>
      </c>
      <c r="I58" s="27">
        <v>4</v>
      </c>
      <c r="J58" s="26">
        <f t="shared" si="12"/>
        <v>5.0273599999999998</v>
      </c>
    </row>
    <row r="59" spans="1:34" ht="19.5" customHeight="1">
      <c r="A59" s="19" t="s">
        <v>83</v>
      </c>
      <c r="B59" s="19">
        <v>32</v>
      </c>
      <c r="C59" s="19" t="str">
        <f t="shared" si="10"/>
        <v>DB32</v>
      </c>
      <c r="D59" s="26">
        <v>6.3129999999999997</v>
      </c>
      <c r="E59" s="26">
        <f t="shared" si="15"/>
        <v>6.0604800000000001</v>
      </c>
      <c r="F59" s="27">
        <v>4</v>
      </c>
      <c r="G59" s="26">
        <f t="shared" si="16"/>
        <v>6.5655200000000002</v>
      </c>
      <c r="H59" s="26">
        <f t="shared" si="11"/>
        <v>6.0920449999999997</v>
      </c>
      <c r="I59" s="27">
        <v>3.5</v>
      </c>
      <c r="J59" s="26">
        <f t="shared" si="12"/>
        <v>6.5339549999999997</v>
      </c>
    </row>
    <row r="60" spans="1:34" ht="19.5" customHeight="1">
      <c r="A60" s="19" t="s">
        <v>83</v>
      </c>
      <c r="B60" s="19">
        <v>36</v>
      </c>
      <c r="C60" s="19" t="str">
        <f t="shared" si="10"/>
        <v>DB36</v>
      </c>
      <c r="D60" s="26">
        <v>7.99</v>
      </c>
      <c r="E60" s="26">
        <f t="shared" si="15"/>
        <v>7.6703999999999999</v>
      </c>
      <c r="F60" s="27">
        <v>4</v>
      </c>
      <c r="G60" s="26">
        <f t="shared" si="16"/>
        <v>8.3095999999999997</v>
      </c>
      <c r="H60" s="26">
        <f t="shared" si="11"/>
        <v>7.71035</v>
      </c>
      <c r="I60" s="27">
        <v>3.5</v>
      </c>
      <c r="J60" s="26">
        <f t="shared" si="12"/>
        <v>8.2696500000000004</v>
      </c>
    </row>
    <row r="61" spans="1:34" ht="19.5" customHeight="1">
      <c r="A61" s="19" t="s">
        <v>83</v>
      </c>
      <c r="B61" s="19">
        <v>40</v>
      </c>
      <c r="C61" s="19" t="str">
        <f t="shared" si="10"/>
        <v>DB40</v>
      </c>
      <c r="D61" s="26">
        <v>9.8650000000000002</v>
      </c>
      <c r="E61" s="26">
        <f t="shared" si="15"/>
        <v>9.4703999999999997</v>
      </c>
      <c r="F61" s="27">
        <v>4</v>
      </c>
      <c r="G61" s="26">
        <f t="shared" si="16"/>
        <v>10.259600000000001</v>
      </c>
      <c r="H61" s="26">
        <f t="shared" si="11"/>
        <v>9.5197249999999993</v>
      </c>
      <c r="I61" s="27">
        <v>3.5</v>
      </c>
      <c r="J61" s="26">
        <f t="shared" si="12"/>
        <v>10.210275000000001</v>
      </c>
    </row>
  </sheetData>
  <mergeCells count="84">
    <mergeCell ref="K21:M21"/>
    <mergeCell ref="K22:M22"/>
    <mergeCell ref="C7:E7"/>
    <mergeCell ref="B11:C11"/>
    <mergeCell ref="K15:M15"/>
    <mergeCell ref="K16:M16"/>
    <mergeCell ref="K17:M17"/>
    <mergeCell ref="K18:M18"/>
    <mergeCell ref="B12:C12"/>
    <mergeCell ref="B13:C13"/>
    <mergeCell ref="I7:J7"/>
    <mergeCell ref="K12:M12"/>
    <mergeCell ref="K6:N7"/>
    <mergeCell ref="K13:M13"/>
    <mergeCell ref="AJ45:AL45"/>
    <mergeCell ref="K24:M24"/>
    <mergeCell ref="K25:M25"/>
    <mergeCell ref="K26:M26"/>
    <mergeCell ref="K27:M27"/>
    <mergeCell ref="K28:M28"/>
    <mergeCell ref="X47:AE47"/>
    <mergeCell ref="K30:M30"/>
    <mergeCell ref="J34:K34"/>
    <mergeCell ref="A37:C38"/>
    <mergeCell ref="E37:G37"/>
    <mergeCell ref="H37:J37"/>
    <mergeCell ref="X46:AE46"/>
    <mergeCell ref="L34:P34"/>
    <mergeCell ref="Q39:R39"/>
    <mergeCell ref="Q40:R40"/>
    <mergeCell ref="Q41:R41"/>
    <mergeCell ref="Q42:R42"/>
    <mergeCell ref="Q43:R43"/>
    <mergeCell ref="Q44:R44"/>
    <mergeCell ref="AC8:AD8"/>
    <mergeCell ref="K9:M9"/>
    <mergeCell ref="AC9:AD9"/>
    <mergeCell ref="K10:M10"/>
    <mergeCell ref="K11:M11"/>
    <mergeCell ref="N8:N10"/>
    <mergeCell ref="S8:S10"/>
    <mergeCell ref="Q11:R11"/>
    <mergeCell ref="O11:P11"/>
    <mergeCell ref="K8:M8"/>
    <mergeCell ref="O9:P9"/>
    <mergeCell ref="Q9:R9"/>
    <mergeCell ref="A8:A10"/>
    <mergeCell ref="B8:C10"/>
    <mergeCell ref="D8:D10"/>
    <mergeCell ref="E8:E10"/>
    <mergeCell ref="F8:F10"/>
    <mergeCell ref="O12:P12"/>
    <mergeCell ref="O13:P13"/>
    <mergeCell ref="Q12:R12"/>
    <mergeCell ref="Q13:R13"/>
    <mergeCell ref="K3:N4"/>
    <mergeCell ref="O6:S7"/>
    <mergeCell ref="O5:S5"/>
    <mergeCell ref="Q19:R19"/>
    <mergeCell ref="O15:P15"/>
    <mergeCell ref="O16:P16"/>
    <mergeCell ref="O17:P17"/>
    <mergeCell ref="O18:P18"/>
    <mergeCell ref="O19:P19"/>
    <mergeCell ref="Q15:R15"/>
    <mergeCell ref="Q16:R16"/>
    <mergeCell ref="Q17:R17"/>
    <mergeCell ref="Q18:R18"/>
    <mergeCell ref="K23:M23"/>
    <mergeCell ref="K19:M19"/>
    <mergeCell ref="K20:M20"/>
    <mergeCell ref="C1:F1"/>
    <mergeCell ref="C3:F3"/>
    <mergeCell ref="I6:J6"/>
    <mergeCell ref="G4:J4"/>
    <mergeCell ref="C5:F5"/>
    <mergeCell ref="C6:F6"/>
    <mergeCell ref="G5:J5"/>
    <mergeCell ref="K1:S1"/>
    <mergeCell ref="K2:P2"/>
    <mergeCell ref="Q2:R2"/>
    <mergeCell ref="O3:S4"/>
    <mergeCell ref="O20:P20"/>
    <mergeCell ref="Q20:R20"/>
  </mergeCells>
  <printOptions horizontalCentered="1" verticalCentered="1"/>
  <pageMargins left="0.15748031496062992" right="0.19685039370078741" top="0.19685039370078741" bottom="0.19685039370078741" header="0" footer="0"/>
  <pageSetup paperSize="9" orientation="landscape" horizontalDpi="4294967293" copies="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O61"/>
  <sheetViews>
    <sheetView workbookViewId="0">
      <selection activeCell="U38" sqref="U38"/>
    </sheetView>
  </sheetViews>
  <sheetFormatPr defaultRowHeight="18.75"/>
  <cols>
    <col min="1" max="1" width="7.5703125" style="12" customWidth="1"/>
    <col min="2" max="2" width="7" style="12" customWidth="1"/>
    <col min="3" max="3" width="12.140625" style="12" customWidth="1"/>
    <col min="4" max="6" width="12.7109375" style="12" customWidth="1"/>
    <col min="7" max="10" width="10.28515625" style="12" customWidth="1"/>
    <col min="11" max="12" width="3.7109375" style="12" customWidth="1"/>
    <col min="13" max="13" width="2.42578125" style="12" customWidth="1"/>
    <col min="14" max="14" width="10.7109375" style="12" customWidth="1"/>
    <col min="15" max="16" width="5.7109375" style="12" customWidth="1"/>
    <col min="17" max="18" width="4.28515625" style="12" customWidth="1"/>
    <col min="19" max="19" width="9.28515625" style="12" customWidth="1"/>
    <col min="20" max="20" width="5.7109375" style="47" customWidth="1"/>
    <col min="21" max="21" width="9" style="47" bestFit="1" customWidth="1"/>
    <col min="22" max="22" width="4.140625" style="47" customWidth="1"/>
    <col min="23" max="23" width="4.28515625" style="47" customWidth="1"/>
    <col min="24" max="24" width="3.7109375" style="47" customWidth="1"/>
    <col min="25" max="25" width="10.7109375" style="12" customWidth="1"/>
    <col min="26" max="26" width="5.7109375" style="12" customWidth="1"/>
    <col min="27" max="27" width="6" style="12" bestFit="1" customWidth="1"/>
    <col min="28" max="28" width="6.140625" style="12" bestFit="1" customWidth="1"/>
    <col min="29" max="29" width="7.5703125" style="12" customWidth="1"/>
    <col min="30" max="30" width="6.28515625" style="12" customWidth="1"/>
    <col min="31" max="31" width="6.5703125" style="12" customWidth="1"/>
    <col min="32" max="32" width="9" style="12" customWidth="1"/>
    <col min="33" max="16384" width="9.140625" style="12"/>
  </cols>
  <sheetData>
    <row r="1" spans="1:41" ht="26.1" customHeight="1" thickTop="1">
      <c r="A1" s="94" t="s">
        <v>0</v>
      </c>
      <c r="B1" s="42"/>
      <c r="C1" s="171" t="s">
        <v>84</v>
      </c>
      <c r="D1" s="171"/>
      <c r="E1" s="171"/>
      <c r="F1" s="172"/>
      <c r="G1" s="1"/>
      <c r="H1" s="37" t="s">
        <v>1</v>
      </c>
      <c r="I1" s="11"/>
      <c r="J1" s="11"/>
      <c r="K1" s="173" t="s">
        <v>2</v>
      </c>
      <c r="L1" s="174"/>
      <c r="M1" s="174"/>
      <c r="N1" s="174"/>
      <c r="O1" s="174"/>
      <c r="P1" s="174"/>
      <c r="Q1" s="174"/>
      <c r="R1" s="174"/>
      <c r="S1" s="175"/>
      <c r="T1" s="47">
        <f>PI()</f>
        <v>3.1415926535897931</v>
      </c>
    </row>
    <row r="2" spans="1:41" ht="26.1" customHeight="1">
      <c r="A2" s="95" t="s">
        <v>3</v>
      </c>
      <c r="B2" s="20"/>
      <c r="C2" s="20" t="s">
        <v>85</v>
      </c>
      <c r="D2" s="20"/>
      <c r="E2" s="20"/>
      <c r="F2" s="43"/>
      <c r="G2" s="41"/>
      <c r="H2" s="38" t="s">
        <v>4</v>
      </c>
      <c r="I2" s="8"/>
      <c r="J2" s="8"/>
      <c r="K2" s="176" t="s">
        <v>86</v>
      </c>
      <c r="L2" s="177"/>
      <c r="M2" s="177"/>
      <c r="N2" s="177"/>
      <c r="O2" s="177"/>
      <c r="P2" s="178"/>
      <c r="Q2" s="179" t="s">
        <v>6</v>
      </c>
      <c r="R2" s="180"/>
      <c r="S2" s="57" t="s">
        <v>98</v>
      </c>
    </row>
    <row r="3" spans="1:41" ht="23.1" customHeight="1">
      <c r="A3" s="10" t="s">
        <v>7</v>
      </c>
      <c r="B3" s="51"/>
      <c r="C3" s="156" t="s">
        <v>88</v>
      </c>
      <c r="D3" s="156"/>
      <c r="E3" s="156"/>
      <c r="F3" s="157"/>
      <c r="G3" s="83"/>
      <c r="H3" s="4"/>
      <c r="I3" s="4"/>
      <c r="J3" s="84"/>
      <c r="K3" s="181" t="s">
        <v>8</v>
      </c>
      <c r="L3" s="182"/>
      <c r="M3" s="182"/>
      <c r="N3" s="182"/>
      <c r="O3" s="183" t="s">
        <v>89</v>
      </c>
      <c r="P3" s="183"/>
      <c r="Q3" s="183"/>
      <c r="R3" s="183"/>
      <c r="S3" s="184"/>
    </row>
    <row r="4" spans="1:41" ht="23.1" customHeight="1">
      <c r="A4" s="10"/>
      <c r="B4" s="51"/>
      <c r="C4" s="92" t="s">
        <v>90</v>
      </c>
      <c r="D4" s="92"/>
      <c r="E4" s="92"/>
      <c r="F4" s="93"/>
      <c r="G4" s="158" t="s">
        <v>9</v>
      </c>
      <c r="H4" s="159"/>
      <c r="I4" s="159"/>
      <c r="J4" s="160"/>
      <c r="K4" s="163"/>
      <c r="L4" s="164"/>
      <c r="M4" s="164"/>
      <c r="N4" s="164"/>
      <c r="O4" s="185"/>
      <c r="P4" s="185"/>
      <c r="Q4" s="185"/>
      <c r="R4" s="185"/>
      <c r="S4" s="186"/>
    </row>
    <row r="5" spans="1:41" ht="23.1" customHeight="1">
      <c r="A5" s="10" t="s">
        <v>10</v>
      </c>
      <c r="B5" s="2"/>
      <c r="C5" s="156" t="s">
        <v>91</v>
      </c>
      <c r="D5" s="156"/>
      <c r="E5" s="156"/>
      <c r="F5" s="157"/>
      <c r="G5" s="158" t="s">
        <v>11</v>
      </c>
      <c r="H5" s="159"/>
      <c r="I5" s="159"/>
      <c r="J5" s="160"/>
      <c r="K5" s="45" t="s">
        <v>12</v>
      </c>
      <c r="L5" s="82"/>
      <c r="M5" s="82"/>
      <c r="N5" s="82"/>
      <c r="O5" s="161" t="s">
        <v>92</v>
      </c>
      <c r="P5" s="161"/>
      <c r="Q5" s="161"/>
      <c r="R5" s="161"/>
      <c r="S5" s="162"/>
      <c r="U5" s="47" t="s">
        <v>13</v>
      </c>
    </row>
    <row r="6" spans="1:41" ht="23.1" customHeight="1">
      <c r="A6" s="10" t="s">
        <v>14</v>
      </c>
      <c r="B6" s="2"/>
      <c r="C6" s="156" t="s">
        <v>93</v>
      </c>
      <c r="D6" s="156"/>
      <c r="E6" s="156"/>
      <c r="F6" s="157"/>
      <c r="G6" s="81"/>
      <c r="H6" s="12" t="s">
        <v>15</v>
      </c>
      <c r="I6" s="109" t="s">
        <v>16</v>
      </c>
      <c r="J6" s="145"/>
      <c r="K6" s="163" t="s">
        <v>17</v>
      </c>
      <c r="L6" s="164"/>
      <c r="M6" s="164"/>
      <c r="N6" s="164"/>
      <c r="O6" s="161" t="s">
        <v>92</v>
      </c>
      <c r="P6" s="161"/>
      <c r="Q6" s="161"/>
      <c r="R6" s="161"/>
      <c r="S6" s="162"/>
    </row>
    <row r="7" spans="1:41" ht="23.1" customHeight="1" thickBot="1">
      <c r="A7" s="96" t="s">
        <v>18</v>
      </c>
      <c r="B7" s="3"/>
      <c r="C7" s="169">
        <v>44230</v>
      </c>
      <c r="D7" s="169"/>
      <c r="E7" s="169"/>
      <c r="F7" s="47"/>
      <c r="G7" s="39"/>
      <c r="H7" s="13"/>
      <c r="I7" s="107"/>
      <c r="J7" s="170"/>
      <c r="K7" s="165"/>
      <c r="L7" s="166"/>
      <c r="M7" s="166"/>
      <c r="N7" s="166"/>
      <c r="O7" s="167"/>
      <c r="P7" s="167"/>
      <c r="Q7" s="167"/>
      <c r="R7" s="167"/>
      <c r="S7" s="168"/>
      <c r="U7" s="12" t="s">
        <v>19</v>
      </c>
      <c r="V7" s="12"/>
      <c r="W7" s="12"/>
      <c r="X7" s="12"/>
    </row>
    <row r="8" spans="1:41" ht="24" customHeight="1" thickTop="1">
      <c r="A8" s="152" t="s">
        <v>20</v>
      </c>
      <c r="B8" s="155" t="s">
        <v>21</v>
      </c>
      <c r="C8" s="151"/>
      <c r="D8" s="138" t="s">
        <v>22</v>
      </c>
      <c r="E8" s="138" t="s">
        <v>23</v>
      </c>
      <c r="F8" s="138" t="s">
        <v>24</v>
      </c>
      <c r="G8" s="7" t="s">
        <v>25</v>
      </c>
      <c r="H8" s="8"/>
      <c r="I8" s="7" t="s">
        <v>26</v>
      </c>
      <c r="J8" s="8"/>
      <c r="K8" s="149" t="s">
        <v>27</v>
      </c>
      <c r="L8" s="150"/>
      <c r="M8" s="151"/>
      <c r="N8" s="138" t="s">
        <v>28</v>
      </c>
      <c r="O8" s="50"/>
      <c r="P8" s="32"/>
      <c r="Q8" s="16"/>
      <c r="R8" s="32"/>
      <c r="S8" s="141" t="s">
        <v>29</v>
      </c>
      <c r="U8" s="24"/>
      <c r="AC8" s="109"/>
      <c r="AD8" s="109"/>
    </row>
    <row r="9" spans="1:41" ht="24" customHeight="1">
      <c r="A9" s="153"/>
      <c r="B9" s="144"/>
      <c r="C9" s="145"/>
      <c r="D9" s="139"/>
      <c r="E9" s="139"/>
      <c r="F9" s="139"/>
      <c r="G9" s="5" t="s">
        <v>30</v>
      </c>
      <c r="H9" s="5" t="s">
        <v>31</v>
      </c>
      <c r="I9" s="5" t="s">
        <v>30</v>
      </c>
      <c r="J9" s="29" t="s">
        <v>31</v>
      </c>
      <c r="K9" s="144" t="s">
        <v>32</v>
      </c>
      <c r="L9" s="109"/>
      <c r="M9" s="145"/>
      <c r="N9" s="139"/>
      <c r="O9" s="144" t="s">
        <v>33</v>
      </c>
      <c r="P9" s="145"/>
      <c r="Q9" s="109" t="s">
        <v>34</v>
      </c>
      <c r="R9" s="109"/>
      <c r="S9" s="142"/>
      <c r="AC9" s="109" t="s">
        <v>35</v>
      </c>
      <c r="AD9" s="109"/>
    </row>
    <row r="10" spans="1:41" ht="24" customHeight="1">
      <c r="A10" s="154"/>
      <c r="B10" s="146"/>
      <c r="C10" s="148"/>
      <c r="D10" s="140"/>
      <c r="E10" s="140"/>
      <c r="F10" s="140"/>
      <c r="G10" s="48" t="s">
        <v>36</v>
      </c>
      <c r="H10" s="48" t="s">
        <v>36</v>
      </c>
      <c r="I10" s="34" t="s">
        <v>37</v>
      </c>
      <c r="J10" s="34" t="s">
        <v>37</v>
      </c>
      <c r="K10" s="146" t="s">
        <v>38</v>
      </c>
      <c r="L10" s="147"/>
      <c r="M10" s="148"/>
      <c r="N10" s="140"/>
      <c r="O10" s="49"/>
      <c r="P10" s="33"/>
      <c r="Q10" s="9"/>
      <c r="R10" s="33"/>
      <c r="S10" s="143"/>
      <c r="Y10" s="47" t="s">
        <v>39</v>
      </c>
      <c r="Z10" s="47" t="s">
        <v>40</v>
      </c>
      <c r="AA10" s="18" t="s">
        <v>41</v>
      </c>
      <c r="AB10" s="18" t="s">
        <v>42</v>
      </c>
      <c r="AC10" s="47" t="s">
        <v>43</v>
      </c>
      <c r="AD10" s="47" t="s">
        <v>44</v>
      </c>
      <c r="AE10" s="47" t="s">
        <v>45</v>
      </c>
      <c r="AI10" s="97" t="s">
        <v>46</v>
      </c>
      <c r="AJ10" s="97" t="s">
        <v>47</v>
      </c>
      <c r="AK10" s="97" t="s">
        <v>48</v>
      </c>
      <c r="AL10" s="97" t="s">
        <v>49</v>
      </c>
      <c r="AM10" s="97"/>
      <c r="AN10" s="97"/>
      <c r="AO10" s="97"/>
    </row>
    <row r="11" spans="1:41" ht="18" customHeight="1">
      <c r="A11" s="90">
        <v>1</v>
      </c>
      <c r="B11" s="121" t="s">
        <v>94</v>
      </c>
      <c r="C11" s="122"/>
      <c r="D11" s="21" t="s">
        <v>95</v>
      </c>
      <c r="E11" s="22" t="s">
        <v>95</v>
      </c>
      <c r="F11" s="36" t="s">
        <v>95</v>
      </c>
      <c r="G11" s="88" t="s">
        <v>95</v>
      </c>
      <c r="H11" s="98" t="str">
        <f>IF(A11=0,"  ",AI11)</f>
        <v>137.32</v>
      </c>
      <c r="I11" s="88" t="s">
        <v>95</v>
      </c>
      <c r="J11" s="88" t="s">
        <v>95</v>
      </c>
      <c r="K11" s="123" t="s">
        <v>95</v>
      </c>
      <c r="L11" s="124"/>
      <c r="M11" s="125"/>
      <c r="N11" s="98" t="str">
        <f>IF(A11=0,"  ",AO11)</f>
        <v>บลกท-บลกท</v>
      </c>
      <c r="O11" s="126" t="str">
        <f t="shared" ref="O11:O13" si="0">X11</f>
        <v>SD  40</v>
      </c>
      <c r="P11" s="127"/>
      <c r="Q11" s="128" t="str">
        <f>V11</f>
        <v>T</v>
      </c>
      <c r="R11" s="129"/>
      <c r="S11" s="100" t="str">
        <f>IF(A11=0,"  ",AN11)</f>
        <v>EF</v>
      </c>
      <c r="T11" s="14"/>
      <c r="U11" s="18" t="s">
        <v>50</v>
      </c>
      <c r="V11" s="47" t="s">
        <v>51</v>
      </c>
      <c r="W11" s="14">
        <f t="shared" ref="W11:W13" si="1">IF(A11=0,"  ",C11*0.5)</f>
        <v>0</v>
      </c>
      <c r="X11" s="14" t="s">
        <v>52</v>
      </c>
      <c r="Y11" s="59">
        <v>1560</v>
      </c>
      <c r="Z11" s="59">
        <v>1027</v>
      </c>
      <c r="AA11" s="24" t="e">
        <f>VLOOKUP(AF11,$C$39:$J$61,6,0)</f>
        <v>#N/A</v>
      </c>
      <c r="AB11" s="26" t="e">
        <f>VLOOKUP(AF11,$C$39:$J$61,8,0)</f>
        <v>#N/A</v>
      </c>
      <c r="AC11" s="19" t="e">
        <f>VLOOKUP(Q11,$N$39:$S$44,2,0)</f>
        <v>#N/A</v>
      </c>
      <c r="AD11" s="19" t="e">
        <f>VLOOKUP(Q11,$N$39:$S$44,3,0)</f>
        <v>#N/A</v>
      </c>
      <c r="AE11" s="19" t="e">
        <f>VLOOKUP(Q11,$N$39:$S$44,4,0)</f>
        <v>#N/A</v>
      </c>
      <c r="AF11" s="47" t="str">
        <f t="shared" ref="AF11:AF13" si="2">B11&amp;C11</f>
        <v>DB 25 เชื่อมต่อกับ DB 25</v>
      </c>
      <c r="AI11" s="97" t="s">
        <v>99</v>
      </c>
      <c r="AJ11" s="97" t="s">
        <v>95</v>
      </c>
      <c r="AK11" s="97" t="s">
        <v>100</v>
      </c>
      <c r="AL11" s="97" t="s">
        <v>101</v>
      </c>
      <c r="AM11" s="97" t="s">
        <v>57</v>
      </c>
      <c r="AN11" s="97" t="s">
        <v>58</v>
      </c>
      <c r="AO11" s="97" t="s">
        <v>59</v>
      </c>
    </row>
    <row r="12" spans="1:41" ht="18" customHeight="1">
      <c r="A12" s="90">
        <f t="shared" ref="A12:A13" si="3">A11+1</f>
        <v>2</v>
      </c>
      <c r="B12" s="130" t="s">
        <v>94</v>
      </c>
      <c r="C12" s="131"/>
      <c r="D12" s="21" t="s">
        <v>95</v>
      </c>
      <c r="E12" s="22" t="s">
        <v>95</v>
      </c>
      <c r="F12" s="36" t="s">
        <v>95</v>
      </c>
      <c r="G12" s="88" t="s">
        <v>95</v>
      </c>
      <c r="H12" s="98" t="str">
        <f t="shared" ref="H12:H13" si="4">IF(A12=0,"  ",AI12)</f>
        <v>150.05</v>
      </c>
      <c r="I12" s="88" t="s">
        <v>95</v>
      </c>
      <c r="J12" s="88" t="s">
        <v>95</v>
      </c>
      <c r="K12" s="132" t="s">
        <v>95</v>
      </c>
      <c r="L12" s="110"/>
      <c r="M12" s="133"/>
      <c r="N12" s="98" t="str">
        <f t="shared" ref="N12:N13" si="5">IF(A12=0,"  ",AO12)</f>
        <v>บลกท-บลกท</v>
      </c>
      <c r="O12" s="134" t="str">
        <f t="shared" si="0"/>
        <v>SD  40</v>
      </c>
      <c r="P12" s="135"/>
      <c r="Q12" s="136" t="str">
        <f>V12</f>
        <v>T</v>
      </c>
      <c r="R12" s="137"/>
      <c r="S12" s="101" t="str">
        <f t="shared" ref="S12:S13" si="6">IF(A12=0,"  ",AN12)</f>
        <v>EF</v>
      </c>
      <c r="T12" s="14"/>
      <c r="U12" s="18" t="s">
        <v>50</v>
      </c>
      <c r="V12" s="47" t="s">
        <v>51</v>
      </c>
      <c r="W12" s="14">
        <f t="shared" si="1"/>
        <v>0</v>
      </c>
      <c r="X12" s="14" t="str">
        <f>X11</f>
        <v>SD  40</v>
      </c>
      <c r="Y12" s="59">
        <v>1561</v>
      </c>
      <c r="Z12" s="59">
        <v>1025</v>
      </c>
      <c r="AA12" s="24" t="e">
        <f>VLOOKUP(AF12,$C$39:$J$61,6,0)</f>
        <v>#N/A</v>
      </c>
      <c r="AB12" s="26" t="e">
        <f>AB11</f>
        <v>#N/A</v>
      </c>
      <c r="AC12" s="19" t="e">
        <f>VLOOKUP(R12,$N$39:$S$44,2,0)</f>
        <v>#N/A</v>
      </c>
      <c r="AD12" s="19" t="e">
        <f>VLOOKUP(R12,$N$39:$S$44,3,0)</f>
        <v>#N/A</v>
      </c>
      <c r="AE12" s="19" t="e">
        <f>VLOOKUP(R12,$N$39:$S$44,4,0)</f>
        <v>#N/A</v>
      </c>
      <c r="AF12" s="47" t="str">
        <f t="shared" si="2"/>
        <v>DB 25 เชื่อมต่อกับ DB 25</v>
      </c>
      <c r="AI12" s="97" t="s">
        <v>102</v>
      </c>
      <c r="AJ12" s="97" t="s">
        <v>95</v>
      </c>
      <c r="AK12" s="97" t="s">
        <v>103</v>
      </c>
      <c r="AL12" s="97" t="s">
        <v>104</v>
      </c>
      <c r="AM12" s="97" t="s">
        <v>57</v>
      </c>
      <c r="AN12" s="97" t="s">
        <v>58</v>
      </c>
      <c r="AO12" s="97" t="s">
        <v>59</v>
      </c>
    </row>
    <row r="13" spans="1:41" ht="18" customHeight="1">
      <c r="A13" s="91">
        <f t="shared" si="3"/>
        <v>3</v>
      </c>
      <c r="B13" s="112" t="s">
        <v>94</v>
      </c>
      <c r="C13" s="113"/>
      <c r="D13" s="85" t="s">
        <v>95</v>
      </c>
      <c r="E13" s="86" t="s">
        <v>95</v>
      </c>
      <c r="F13" s="87" t="s">
        <v>95</v>
      </c>
      <c r="G13" s="89" t="s">
        <v>95</v>
      </c>
      <c r="H13" s="98" t="str">
        <f t="shared" si="4"/>
        <v>158.59</v>
      </c>
      <c r="I13" s="89" t="s">
        <v>95</v>
      </c>
      <c r="J13" s="89" t="s">
        <v>95</v>
      </c>
      <c r="K13" s="114" t="s">
        <v>95</v>
      </c>
      <c r="L13" s="115"/>
      <c r="M13" s="116"/>
      <c r="N13" s="99" t="str">
        <f t="shared" si="5"/>
        <v>บลกท-บลกท</v>
      </c>
      <c r="O13" s="117" t="str">
        <f t="shared" si="0"/>
        <v>SD  40</v>
      </c>
      <c r="P13" s="118"/>
      <c r="Q13" s="119" t="str">
        <f t="shared" ref="Q13" si="7">V13</f>
        <v>T</v>
      </c>
      <c r="R13" s="120"/>
      <c r="S13" s="102" t="str">
        <f t="shared" si="6"/>
        <v>EF</v>
      </c>
      <c r="T13" s="14"/>
      <c r="U13" s="18" t="s">
        <v>50</v>
      </c>
      <c r="V13" s="47" t="s">
        <v>51</v>
      </c>
      <c r="W13" s="14">
        <f t="shared" si="1"/>
        <v>0</v>
      </c>
      <c r="X13" s="14" t="str">
        <f t="shared" ref="X13" si="8">X12</f>
        <v>SD  40</v>
      </c>
      <c r="Y13" s="59">
        <v>1537</v>
      </c>
      <c r="Z13" s="59">
        <v>1013</v>
      </c>
      <c r="AA13" s="24" t="e">
        <f>VLOOKUP(AF13,$C$39:$J$61,6,0)</f>
        <v>#N/A</v>
      </c>
      <c r="AB13" s="26" t="e">
        <f>AB12</f>
        <v>#N/A</v>
      </c>
      <c r="AC13" s="19" t="e">
        <f>VLOOKUP(Q13,$N$39:$S$44,2,0)</f>
        <v>#N/A</v>
      </c>
      <c r="AD13" s="19" t="e">
        <f>VLOOKUP(Q13,$N$39:$S$44,3,0)</f>
        <v>#N/A</v>
      </c>
      <c r="AE13" s="19" t="e">
        <f>VLOOKUP(Q13,$N$39:$S$44,4,0)</f>
        <v>#N/A</v>
      </c>
      <c r="AF13" s="47" t="str">
        <f t="shared" si="2"/>
        <v>DB 25 เชื่อมต่อกับ DB 25</v>
      </c>
      <c r="AI13" s="97" t="s">
        <v>105</v>
      </c>
      <c r="AJ13" s="97" t="s">
        <v>95</v>
      </c>
      <c r="AK13" s="97" t="s">
        <v>106</v>
      </c>
      <c r="AL13" s="97" t="s">
        <v>107</v>
      </c>
      <c r="AM13" s="97" t="s">
        <v>57</v>
      </c>
      <c r="AN13" s="97" t="s">
        <v>58</v>
      </c>
      <c r="AO13" s="97" t="s">
        <v>59</v>
      </c>
    </row>
    <row r="14" spans="1:41" ht="12.75" customHeight="1">
      <c r="A14" s="58"/>
      <c r="B14" s="60"/>
      <c r="C14" s="61"/>
      <c r="D14" s="55"/>
      <c r="E14" s="56"/>
      <c r="F14" s="56"/>
      <c r="H14" s="4"/>
      <c r="I14" s="54"/>
      <c r="J14" s="54"/>
      <c r="K14" s="46"/>
      <c r="L14" s="46"/>
      <c r="M14" s="46"/>
      <c r="N14" s="18"/>
      <c r="O14" s="46"/>
      <c r="P14" s="46"/>
      <c r="Q14" s="54"/>
      <c r="R14" s="54"/>
      <c r="S14" s="23"/>
      <c r="T14" s="14"/>
      <c r="U14" s="18"/>
      <c r="W14" s="14"/>
      <c r="X14" s="14"/>
      <c r="Y14" s="59"/>
      <c r="Z14" s="59"/>
      <c r="AA14" s="24"/>
      <c r="AB14" s="26"/>
      <c r="AC14" s="19"/>
      <c r="AD14" s="19"/>
      <c r="AE14" s="19"/>
      <c r="AF14" s="47"/>
    </row>
    <row r="15" spans="1:41" ht="12.75" customHeight="1">
      <c r="A15" s="58"/>
      <c r="B15" s="60"/>
      <c r="C15" s="61"/>
      <c r="D15" s="55"/>
      <c r="E15" s="56"/>
      <c r="F15" s="56"/>
      <c r="G15" s="35"/>
      <c r="H15" s="35"/>
      <c r="I15" s="54"/>
      <c r="J15" s="54"/>
      <c r="K15" s="110"/>
      <c r="L15" s="110"/>
      <c r="M15" s="110"/>
      <c r="N15" s="18"/>
      <c r="O15" s="110"/>
      <c r="P15" s="110"/>
      <c r="Q15" s="111"/>
      <c r="R15" s="111"/>
      <c r="S15" s="23"/>
      <c r="T15" s="14"/>
      <c r="U15" s="18"/>
      <c r="W15" s="14"/>
      <c r="X15" s="14"/>
      <c r="Y15" s="59"/>
      <c r="Z15" s="59"/>
      <c r="AA15" s="24"/>
      <c r="AB15" s="26"/>
      <c r="AC15" s="19"/>
      <c r="AD15" s="19"/>
      <c r="AE15" s="19"/>
      <c r="AF15" s="47"/>
    </row>
    <row r="16" spans="1:41" ht="12.75" customHeight="1">
      <c r="A16" s="58"/>
      <c r="B16" s="60"/>
      <c r="C16" s="61"/>
      <c r="D16" s="55"/>
      <c r="E16" s="56"/>
      <c r="F16" s="56"/>
      <c r="G16" s="35"/>
      <c r="H16" s="35"/>
      <c r="I16" s="54"/>
      <c r="J16" s="54"/>
      <c r="K16" s="110"/>
      <c r="L16" s="110"/>
      <c r="M16" s="110"/>
      <c r="N16" s="18"/>
      <c r="O16" s="110"/>
      <c r="P16" s="110"/>
      <c r="Q16" s="111"/>
      <c r="R16" s="111"/>
      <c r="S16" s="23"/>
      <c r="T16" s="14"/>
      <c r="U16" s="18"/>
      <c r="W16" s="14"/>
      <c r="X16" s="14"/>
      <c r="Y16" s="59"/>
      <c r="Z16" s="59"/>
      <c r="AA16" s="24"/>
      <c r="AB16" s="26"/>
      <c r="AC16" s="19"/>
      <c r="AD16" s="19"/>
      <c r="AE16" s="19"/>
      <c r="AF16" s="47"/>
    </row>
    <row r="17" spans="1:40" ht="12.75" customHeight="1">
      <c r="A17" s="58"/>
      <c r="B17" s="60"/>
      <c r="C17" s="61"/>
      <c r="D17" s="55"/>
      <c r="E17" s="56"/>
      <c r="F17" s="56"/>
      <c r="G17" s="35"/>
      <c r="H17" s="35"/>
      <c r="I17" s="54"/>
      <c r="J17" s="54"/>
      <c r="K17" s="110"/>
      <c r="L17" s="110"/>
      <c r="M17" s="110"/>
      <c r="N17" s="18"/>
      <c r="O17" s="110"/>
      <c r="P17" s="110"/>
      <c r="Q17" s="111"/>
      <c r="R17" s="111"/>
      <c r="S17" s="23"/>
      <c r="T17" s="14"/>
      <c r="U17" s="18"/>
      <c r="W17" s="14"/>
      <c r="X17" s="14"/>
      <c r="Y17" s="59"/>
      <c r="Z17" s="59"/>
      <c r="AA17" s="24"/>
      <c r="AB17" s="26"/>
      <c r="AC17" s="19"/>
      <c r="AD17" s="19"/>
      <c r="AE17" s="19"/>
      <c r="AF17" s="47"/>
    </row>
    <row r="18" spans="1:40" ht="12.75" customHeight="1">
      <c r="A18" s="58"/>
      <c r="B18" s="60"/>
      <c r="C18" s="61"/>
      <c r="D18" s="55"/>
      <c r="E18" s="56"/>
      <c r="F18" s="56"/>
      <c r="G18" s="35"/>
      <c r="H18" s="35"/>
      <c r="I18" s="54"/>
      <c r="J18" s="54"/>
      <c r="K18" s="110"/>
      <c r="L18" s="110"/>
      <c r="M18" s="110"/>
      <c r="N18" s="18"/>
      <c r="O18" s="110"/>
      <c r="P18" s="110"/>
      <c r="Q18" s="111"/>
      <c r="R18" s="111"/>
      <c r="S18" s="23"/>
      <c r="T18" s="14"/>
      <c r="U18" s="18"/>
      <c r="W18" s="14"/>
      <c r="X18" s="14"/>
      <c r="Y18" s="59"/>
      <c r="Z18" s="59"/>
      <c r="AA18" s="24"/>
      <c r="AB18" s="26"/>
      <c r="AC18" s="19"/>
      <c r="AD18" s="19"/>
      <c r="AE18" s="19"/>
      <c r="AF18" s="47"/>
    </row>
    <row r="19" spans="1:40" ht="12.75" customHeight="1">
      <c r="A19" s="58"/>
      <c r="B19" s="60"/>
      <c r="C19" s="61"/>
      <c r="D19" s="55"/>
      <c r="E19" s="56"/>
      <c r="F19" s="56"/>
      <c r="G19" s="35"/>
      <c r="H19" s="35"/>
      <c r="I19" s="54"/>
      <c r="J19" s="54"/>
      <c r="K19" s="110"/>
      <c r="L19" s="110"/>
      <c r="M19" s="110"/>
      <c r="N19" s="18"/>
      <c r="O19" s="110"/>
      <c r="P19" s="110"/>
      <c r="Q19" s="111"/>
      <c r="R19" s="111"/>
      <c r="S19" s="23"/>
      <c r="T19" s="14"/>
      <c r="U19" s="18"/>
      <c r="W19" s="14"/>
      <c r="X19" s="14"/>
      <c r="Y19" s="59"/>
      <c r="Z19" s="59"/>
      <c r="AA19" s="24"/>
      <c r="AB19" s="26"/>
      <c r="AC19" s="19"/>
      <c r="AD19" s="19"/>
      <c r="AE19" s="19"/>
      <c r="AF19" s="47"/>
    </row>
    <row r="20" spans="1:40" ht="12.75" customHeight="1">
      <c r="A20" s="58"/>
      <c r="B20" s="60"/>
      <c r="C20" s="61"/>
      <c r="D20" s="55"/>
      <c r="E20" s="56"/>
      <c r="F20" s="56"/>
      <c r="G20" s="35"/>
      <c r="H20" s="35"/>
      <c r="I20" s="54"/>
      <c r="J20" s="54"/>
      <c r="K20" s="110"/>
      <c r="L20" s="110"/>
      <c r="M20" s="110"/>
      <c r="N20" s="18"/>
      <c r="O20" s="110"/>
      <c r="P20" s="110"/>
      <c r="Q20" s="111"/>
      <c r="R20" s="111"/>
      <c r="S20" s="23"/>
      <c r="T20" s="14"/>
      <c r="U20" s="18"/>
      <c r="W20" s="14"/>
      <c r="X20" s="14"/>
      <c r="Y20" s="59"/>
      <c r="Z20" s="59"/>
      <c r="AA20" s="24"/>
      <c r="AB20" s="26"/>
      <c r="AC20" s="19"/>
      <c r="AD20" s="19"/>
      <c r="AE20" s="19"/>
      <c r="AF20" s="47"/>
    </row>
    <row r="21" spans="1:40" ht="12.75" customHeight="1">
      <c r="A21" s="58"/>
      <c r="B21" s="60"/>
      <c r="C21" s="61"/>
      <c r="D21" s="55"/>
      <c r="E21" s="56"/>
      <c r="F21" s="56"/>
      <c r="G21" s="35"/>
      <c r="H21" s="35"/>
      <c r="I21" s="54"/>
      <c r="J21" s="54"/>
      <c r="K21" s="110"/>
      <c r="L21" s="110"/>
      <c r="M21" s="110"/>
      <c r="N21" s="18"/>
      <c r="O21" s="18"/>
      <c r="P21" s="52"/>
      <c r="Q21" s="54"/>
      <c r="R21" s="53"/>
      <c r="S21" s="23"/>
      <c r="T21" s="14"/>
      <c r="U21" s="18"/>
      <c r="W21" s="14"/>
      <c r="X21" s="14"/>
      <c r="Y21" s="59"/>
      <c r="Z21" s="59"/>
      <c r="AA21" s="24"/>
      <c r="AB21" s="26"/>
      <c r="AC21" s="19"/>
      <c r="AD21" s="19"/>
      <c r="AE21" s="19"/>
      <c r="AF21" s="47"/>
    </row>
    <row r="22" spans="1:40" ht="12.75" customHeight="1">
      <c r="A22" s="58"/>
      <c r="B22" s="60"/>
      <c r="C22" s="61"/>
      <c r="D22" s="55"/>
      <c r="E22" s="56"/>
      <c r="F22" s="56"/>
      <c r="G22" s="35"/>
      <c r="H22" s="35"/>
      <c r="I22" s="54"/>
      <c r="J22" s="54"/>
      <c r="K22" s="110"/>
      <c r="L22" s="110"/>
      <c r="M22" s="110"/>
      <c r="N22" s="18"/>
      <c r="O22" s="18"/>
      <c r="P22" s="52"/>
      <c r="Q22" s="54"/>
      <c r="R22" s="53"/>
      <c r="S22" s="23"/>
      <c r="T22" s="14"/>
      <c r="U22" s="18"/>
      <c r="W22" s="14"/>
      <c r="X22" s="14"/>
      <c r="Y22" s="59"/>
      <c r="Z22" s="59"/>
      <c r="AA22" s="24"/>
      <c r="AB22" s="26"/>
      <c r="AC22" s="19"/>
      <c r="AD22" s="19"/>
      <c r="AE22" s="19"/>
      <c r="AF22" s="47"/>
    </row>
    <row r="23" spans="1:40" ht="12.75" customHeight="1">
      <c r="A23" s="58"/>
      <c r="B23" s="18"/>
      <c r="C23" s="61"/>
      <c r="D23" s="55"/>
      <c r="E23" s="56"/>
      <c r="F23" s="56"/>
      <c r="G23" s="35"/>
      <c r="H23" s="35"/>
      <c r="I23" s="54"/>
      <c r="J23" s="54"/>
      <c r="K23" s="110"/>
      <c r="L23" s="110"/>
      <c r="M23" s="110"/>
      <c r="N23" s="18"/>
      <c r="O23" s="18"/>
      <c r="P23" s="46"/>
      <c r="Q23" s="54"/>
      <c r="R23" s="54"/>
      <c r="S23" s="23"/>
      <c r="T23" s="14"/>
      <c r="U23" s="18"/>
      <c r="W23" s="14"/>
      <c r="X23" s="14"/>
      <c r="Y23" s="59"/>
      <c r="Z23" s="59"/>
      <c r="AA23" s="24"/>
      <c r="AB23" s="26"/>
      <c r="AC23" s="19"/>
      <c r="AD23" s="19"/>
      <c r="AE23" s="19"/>
      <c r="AF23" s="47"/>
    </row>
    <row r="24" spans="1:40" ht="12.75" customHeight="1">
      <c r="A24" s="58"/>
      <c r="B24" s="60"/>
      <c r="C24" s="61"/>
      <c r="D24" s="55"/>
      <c r="E24" s="56"/>
      <c r="F24" s="56"/>
      <c r="G24" s="35"/>
      <c r="H24" s="35"/>
      <c r="I24" s="54"/>
      <c r="J24" s="54"/>
      <c r="K24" s="110"/>
      <c r="L24" s="110"/>
      <c r="M24" s="110"/>
      <c r="N24" s="18"/>
      <c r="O24" s="18"/>
      <c r="P24" s="52"/>
      <c r="Q24" s="54"/>
      <c r="R24" s="53"/>
      <c r="S24" s="23"/>
      <c r="T24" s="14"/>
      <c r="U24" s="18"/>
      <c r="W24" s="14"/>
      <c r="X24" s="14"/>
      <c r="Y24" s="59"/>
      <c r="Z24" s="59"/>
      <c r="AA24" s="24"/>
      <c r="AB24" s="26"/>
      <c r="AC24" s="19"/>
      <c r="AD24" s="19"/>
      <c r="AE24" s="19"/>
      <c r="AF24" s="47"/>
    </row>
    <row r="25" spans="1:40" ht="12.75" customHeight="1">
      <c r="A25" s="58"/>
      <c r="B25" s="60"/>
      <c r="C25" s="61"/>
      <c r="D25" s="55"/>
      <c r="E25" s="56"/>
      <c r="F25" s="56"/>
      <c r="G25" s="35"/>
      <c r="H25" s="35"/>
      <c r="I25" s="54"/>
      <c r="J25" s="54"/>
      <c r="K25" s="110"/>
      <c r="L25" s="110"/>
      <c r="M25" s="110"/>
      <c r="N25" s="18"/>
      <c r="O25" s="18"/>
      <c r="P25" s="52"/>
      <c r="Q25" s="54"/>
      <c r="R25" s="53"/>
      <c r="S25" s="23"/>
      <c r="T25" s="14"/>
      <c r="U25" s="18"/>
      <c r="W25" s="14"/>
      <c r="X25" s="14"/>
      <c r="Y25" s="59"/>
      <c r="Z25" s="59"/>
      <c r="AA25" s="24"/>
      <c r="AB25" s="26"/>
      <c r="AC25" s="19"/>
      <c r="AD25" s="19"/>
      <c r="AE25" s="19"/>
      <c r="AF25" s="47"/>
    </row>
    <row r="26" spans="1:40" ht="12.75" customHeight="1">
      <c r="A26" s="58"/>
      <c r="B26" s="60"/>
      <c r="C26" s="61"/>
      <c r="D26" s="55" t="s">
        <v>13</v>
      </c>
      <c r="E26" s="56"/>
      <c r="F26" s="56"/>
      <c r="G26" s="35"/>
      <c r="H26" s="35"/>
      <c r="I26" s="54"/>
      <c r="J26" s="54"/>
      <c r="K26" s="110"/>
      <c r="L26" s="110"/>
      <c r="M26" s="110"/>
      <c r="N26" s="18"/>
      <c r="O26" s="18"/>
      <c r="P26" s="52"/>
      <c r="Q26" s="54"/>
      <c r="R26" s="53"/>
      <c r="S26" s="23"/>
      <c r="T26" s="14"/>
      <c r="U26" s="18"/>
      <c r="W26" s="14"/>
      <c r="X26" s="14"/>
      <c r="Y26" s="59"/>
      <c r="Z26" s="59"/>
      <c r="AA26" s="24"/>
      <c r="AB26" s="26"/>
      <c r="AC26" s="19"/>
      <c r="AD26" s="19"/>
      <c r="AE26" s="19"/>
      <c r="AF26" s="47"/>
    </row>
    <row r="27" spans="1:40" ht="12.75" customHeight="1">
      <c r="A27" s="58"/>
      <c r="B27" s="60"/>
      <c r="C27" s="61"/>
      <c r="D27" s="55"/>
      <c r="E27" s="56"/>
      <c r="F27" s="56"/>
      <c r="G27" s="35"/>
      <c r="H27" s="35"/>
      <c r="I27" s="54"/>
      <c r="J27" s="54"/>
      <c r="K27" s="110"/>
      <c r="L27" s="110"/>
      <c r="M27" s="110"/>
      <c r="N27" s="18"/>
      <c r="O27" s="18"/>
      <c r="P27" s="52"/>
      <c r="Q27" s="54"/>
      <c r="R27" s="53"/>
      <c r="S27" s="23"/>
      <c r="T27" s="14"/>
      <c r="U27" s="18"/>
      <c r="W27" s="14"/>
      <c r="X27" s="14"/>
      <c r="Y27" s="59"/>
      <c r="Z27" s="59"/>
      <c r="AA27" s="24"/>
      <c r="AB27" s="26"/>
      <c r="AC27" s="19"/>
      <c r="AD27" s="19"/>
      <c r="AE27" s="19"/>
      <c r="AF27" s="47"/>
    </row>
    <row r="28" spans="1:40" ht="12.75" customHeight="1">
      <c r="A28" s="58"/>
      <c r="B28" s="60"/>
      <c r="C28" s="61"/>
      <c r="D28" s="55"/>
      <c r="E28" s="56"/>
      <c r="F28" s="56"/>
      <c r="G28" s="35"/>
      <c r="H28" s="35"/>
      <c r="I28" s="54"/>
      <c r="J28" s="54"/>
      <c r="K28" s="110"/>
      <c r="L28" s="110"/>
      <c r="M28" s="110"/>
      <c r="N28" s="18"/>
      <c r="O28" s="18"/>
      <c r="P28" s="52"/>
      <c r="Q28" s="54"/>
      <c r="R28" s="53"/>
      <c r="S28" s="23"/>
      <c r="T28" s="14"/>
      <c r="U28" s="18"/>
      <c r="W28" s="14"/>
      <c r="X28" s="14"/>
      <c r="Y28" s="59"/>
      <c r="Z28" s="59"/>
      <c r="AA28" s="24"/>
      <c r="AB28" s="26"/>
      <c r="AC28" s="19"/>
      <c r="AD28" s="19"/>
      <c r="AE28" s="19"/>
      <c r="AF28" s="47"/>
    </row>
    <row r="29" spans="1:40" ht="12.75" customHeight="1">
      <c r="A29" s="58"/>
      <c r="B29" s="60"/>
      <c r="C29" s="61"/>
      <c r="D29" s="55"/>
      <c r="E29" s="56"/>
      <c r="F29" s="56"/>
      <c r="G29" s="35"/>
      <c r="H29" s="35"/>
      <c r="I29" s="54"/>
      <c r="J29" s="54"/>
      <c r="K29" s="46"/>
      <c r="L29" s="46"/>
      <c r="M29" s="46"/>
      <c r="N29" s="18"/>
      <c r="O29" s="18"/>
      <c r="P29" s="52"/>
      <c r="Q29" s="54"/>
      <c r="R29" s="53"/>
      <c r="S29" s="23"/>
      <c r="T29" s="14"/>
      <c r="U29" s="18"/>
      <c r="W29" s="14"/>
      <c r="X29" s="14"/>
      <c r="Y29" s="59"/>
      <c r="Z29" s="59"/>
      <c r="AA29" s="24"/>
      <c r="AB29" s="26"/>
      <c r="AC29" s="19"/>
      <c r="AD29" s="19"/>
      <c r="AE29" s="19"/>
      <c r="AF29" s="47"/>
      <c r="AJ29" s="17"/>
      <c r="AK29" s="17"/>
      <c r="AL29" s="62"/>
      <c r="AM29" s="63"/>
      <c r="AN29" s="63"/>
    </row>
    <row r="30" spans="1:40" ht="12.75" customHeight="1">
      <c r="A30" s="58"/>
      <c r="B30" s="18"/>
      <c r="C30" s="18"/>
      <c r="D30" s="55"/>
      <c r="E30" s="56"/>
      <c r="F30" s="56"/>
      <c r="G30" s="35"/>
      <c r="H30" s="35"/>
      <c r="I30" s="54"/>
      <c r="J30" s="54"/>
      <c r="K30" s="110"/>
      <c r="L30" s="110"/>
      <c r="M30" s="110"/>
      <c r="N30" s="18"/>
      <c r="O30" s="18"/>
      <c r="P30" s="46"/>
      <c r="Q30" s="54"/>
      <c r="R30" s="54"/>
      <c r="S30" s="23"/>
      <c r="T30" s="14"/>
      <c r="U30" s="18"/>
      <c r="W30" s="14"/>
      <c r="X30" s="14"/>
      <c r="Y30" s="59"/>
      <c r="Z30" s="59"/>
      <c r="AA30" s="24"/>
      <c r="AB30" s="26"/>
      <c r="AC30" s="19"/>
      <c r="AD30" s="19"/>
      <c r="AE30" s="19"/>
      <c r="AF30" s="47"/>
      <c r="AJ30" s="17"/>
      <c r="AK30" s="17"/>
      <c r="AL30" s="62"/>
      <c r="AM30" s="63"/>
      <c r="AN30" s="63"/>
    </row>
    <row r="31" spans="1:40" ht="21.75" customHeight="1">
      <c r="A31" s="58"/>
      <c r="B31" s="18"/>
      <c r="C31" s="18"/>
      <c r="D31" s="55"/>
      <c r="E31" s="56"/>
      <c r="F31" s="56"/>
      <c r="G31" s="35"/>
      <c r="H31" s="35"/>
      <c r="I31" s="54"/>
      <c r="J31" s="54"/>
      <c r="K31" s="46"/>
      <c r="L31" s="46"/>
      <c r="M31" s="46"/>
      <c r="N31" s="18"/>
      <c r="O31" s="18"/>
      <c r="P31" s="46"/>
      <c r="Q31" s="54"/>
      <c r="R31" s="54"/>
      <c r="S31" s="23"/>
      <c r="T31" s="14"/>
      <c r="U31" s="18"/>
      <c r="W31" s="14"/>
      <c r="X31" s="14"/>
      <c r="Y31" s="59"/>
      <c r="Z31" s="59"/>
      <c r="AA31" s="24"/>
      <c r="AB31" s="26"/>
      <c r="AC31" s="19"/>
      <c r="AD31" s="19"/>
      <c r="AE31" s="19"/>
      <c r="AF31" s="47"/>
    </row>
    <row r="32" spans="1:40" ht="21.95" customHeight="1">
      <c r="A32" s="44" t="s">
        <v>68</v>
      </c>
      <c r="B32" s="4"/>
      <c r="C32" s="64"/>
      <c r="D32" s="65" t="s">
        <v>96</v>
      </c>
      <c r="E32" s="66"/>
      <c r="F32" s="66"/>
      <c r="G32" s="67" t="str">
        <f>C6</f>
        <v xml:space="preserve">บริษัท เวิลด์โพร-ฟิกซ์ จำกัด 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8"/>
      <c r="T32" s="6"/>
      <c r="V32" s="19"/>
      <c r="W32" s="69"/>
      <c r="X32" s="69"/>
      <c r="AD32" s="19"/>
      <c r="AE32" s="19"/>
      <c r="AF32" s="47"/>
    </row>
    <row r="33" spans="1:38" ht="21.95" customHeight="1">
      <c r="A33" s="40"/>
      <c r="B33" s="20"/>
      <c r="C33" s="20"/>
      <c r="D33" s="20"/>
      <c r="E33" s="20"/>
      <c r="F33" s="70"/>
      <c r="G33" s="70"/>
      <c r="H33" s="71"/>
      <c r="I33" s="71"/>
      <c r="J33" s="17"/>
      <c r="M33" s="12" t="s">
        <v>13</v>
      </c>
      <c r="N33" s="72"/>
      <c r="O33" s="72"/>
      <c r="P33" s="72"/>
      <c r="Q33" s="72"/>
      <c r="R33" s="73"/>
      <c r="S33" s="74"/>
      <c r="T33" s="6"/>
      <c r="W33" s="69"/>
    </row>
    <row r="34" spans="1:38" ht="21.95" customHeight="1" thickBot="1">
      <c r="A34" s="15"/>
      <c r="B34" s="13"/>
      <c r="C34" s="75"/>
      <c r="D34" s="13"/>
      <c r="E34" s="75"/>
      <c r="F34" s="75"/>
      <c r="G34" s="75"/>
      <c r="H34" s="31"/>
      <c r="I34" s="13"/>
      <c r="J34" s="107" t="s">
        <v>69</v>
      </c>
      <c r="K34" s="107"/>
      <c r="L34" s="108" t="s">
        <v>97</v>
      </c>
      <c r="M34" s="108"/>
      <c r="N34" s="108"/>
      <c r="O34" s="108"/>
      <c r="P34" s="108"/>
      <c r="Q34" s="13"/>
      <c r="R34" s="76"/>
      <c r="S34" s="77"/>
      <c r="V34" s="47" t="str">
        <f>IF(A34=0,"  ",V33)</f>
        <v xml:space="preserve">  </v>
      </c>
      <c r="W34" s="69"/>
      <c r="AG34" s="51"/>
      <c r="AH34" s="51"/>
      <c r="AI34" s="73"/>
    </row>
    <row r="35" spans="1:38" ht="19.5" thickTop="1">
      <c r="S35" s="16"/>
      <c r="Y35" s="56"/>
      <c r="AG35" s="35"/>
      <c r="AH35" s="35"/>
      <c r="AI35" s="73"/>
    </row>
    <row r="36" spans="1:38" ht="19.5">
      <c r="A36" s="17"/>
      <c r="C36" s="71"/>
      <c r="E36" s="71"/>
      <c r="F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Y36" s="56"/>
      <c r="AG36" s="35"/>
      <c r="AH36" s="35"/>
    </row>
    <row r="37" spans="1:38" ht="21.75" customHeight="1">
      <c r="A37" s="109" t="s">
        <v>70</v>
      </c>
      <c r="B37" s="109"/>
      <c r="C37" s="109"/>
      <c r="E37" s="109" t="s">
        <v>71</v>
      </c>
      <c r="F37" s="109"/>
      <c r="G37" s="109"/>
      <c r="H37" s="109" t="s">
        <v>72</v>
      </c>
      <c r="I37" s="109"/>
      <c r="J37" s="109"/>
      <c r="Y37" s="56"/>
      <c r="AG37" s="35"/>
      <c r="AH37" s="35"/>
      <c r="AI37" s="79"/>
    </row>
    <row r="38" spans="1:38" ht="19.5" customHeight="1">
      <c r="A38" s="109"/>
      <c r="B38" s="109"/>
      <c r="C38" s="109"/>
      <c r="D38" s="47" t="s">
        <v>73</v>
      </c>
      <c r="E38" s="47" t="s">
        <v>74</v>
      </c>
      <c r="F38" s="47" t="s">
        <v>75</v>
      </c>
      <c r="G38" s="47" t="s">
        <v>76</v>
      </c>
      <c r="H38" s="47" t="s">
        <v>77</v>
      </c>
      <c r="I38" s="78" t="s">
        <v>78</v>
      </c>
      <c r="J38" s="47" t="s">
        <v>79</v>
      </c>
      <c r="Y38" s="56"/>
      <c r="AG38" s="35"/>
      <c r="AH38" s="35"/>
      <c r="AI38" s="51"/>
      <c r="AJ38" s="30"/>
      <c r="AL38" s="51"/>
    </row>
    <row r="39" spans="1:38" ht="19.5" customHeight="1">
      <c r="A39" s="19" t="s">
        <v>80</v>
      </c>
      <c r="B39" s="19">
        <v>6</v>
      </c>
      <c r="C39" s="19" t="str">
        <f>A39&amp;B39</f>
        <v>RB6</v>
      </c>
      <c r="D39" s="26">
        <v>0.222</v>
      </c>
      <c r="E39" s="26">
        <f>D39*(100-F39)/100</f>
        <v>0.19980000000000001</v>
      </c>
      <c r="F39" s="27">
        <v>10</v>
      </c>
      <c r="G39" s="26">
        <f>D39*(100+F39)/100</f>
        <v>0.24420000000000003</v>
      </c>
      <c r="H39" s="24">
        <f>D39*(100-I39)/100</f>
        <v>0.2109</v>
      </c>
      <c r="I39" s="27">
        <v>5</v>
      </c>
      <c r="J39" s="26">
        <f>D39*(100+I39)/100</f>
        <v>0.23309999999999997</v>
      </c>
      <c r="K39" s="47" t="s">
        <v>81</v>
      </c>
      <c r="L39" s="47"/>
      <c r="M39" s="47"/>
      <c r="N39" s="28">
        <v>2400</v>
      </c>
      <c r="O39" s="28"/>
      <c r="P39" s="28"/>
      <c r="Q39" s="104">
        <v>3900</v>
      </c>
      <c r="R39" s="104"/>
      <c r="S39" s="19">
        <v>21</v>
      </c>
      <c r="Y39" s="56"/>
      <c r="AG39" s="35"/>
      <c r="AH39" s="35"/>
      <c r="AI39" s="51"/>
      <c r="AJ39" s="30"/>
      <c r="AK39" s="73"/>
      <c r="AL39" s="30"/>
    </row>
    <row r="40" spans="1:38" ht="19.5" customHeight="1">
      <c r="A40" s="19" t="s">
        <v>80</v>
      </c>
      <c r="B40" s="25">
        <v>8</v>
      </c>
      <c r="C40" s="19" t="str">
        <f t="shared" ref="C40:C61" si="9">A40&amp;B40</f>
        <v>RB8</v>
      </c>
      <c r="D40" s="26">
        <v>0.39500000000000002</v>
      </c>
      <c r="E40" s="26">
        <f>D40*(100-F40)/100</f>
        <v>0.37130000000000002</v>
      </c>
      <c r="F40" s="27">
        <v>6</v>
      </c>
      <c r="G40" s="26">
        <f>D40*(100+F40)/100</f>
        <v>0.41870000000000007</v>
      </c>
      <c r="H40" s="26">
        <f t="shared" ref="H40:H61" si="10">D40*(100-I40)/100</f>
        <v>0.38117499999999999</v>
      </c>
      <c r="I40" s="27">
        <v>3.5</v>
      </c>
      <c r="J40" s="26">
        <f t="shared" ref="J40:J61" si="11">D40*(100+I40)/100</f>
        <v>0.40882499999999999</v>
      </c>
      <c r="K40" s="47" t="s">
        <v>82</v>
      </c>
      <c r="L40" s="47"/>
      <c r="M40" s="47"/>
      <c r="N40" s="28">
        <v>3000</v>
      </c>
      <c r="O40" s="28"/>
      <c r="P40" s="28"/>
      <c r="Q40" s="104">
        <v>4900</v>
      </c>
      <c r="R40" s="104"/>
      <c r="S40" s="19">
        <v>17</v>
      </c>
      <c r="Y40" s="56"/>
      <c r="AG40" s="35"/>
      <c r="AH40" s="35"/>
      <c r="AI40" s="51"/>
      <c r="AJ40" s="51"/>
      <c r="AK40" s="73"/>
      <c r="AL40" s="30"/>
    </row>
    <row r="41" spans="1:38" ht="19.5" customHeight="1">
      <c r="A41" s="19" t="s">
        <v>80</v>
      </c>
      <c r="B41" s="19">
        <v>9</v>
      </c>
      <c r="C41" s="19" t="str">
        <f t="shared" si="9"/>
        <v>RB9</v>
      </c>
      <c r="D41" s="26">
        <v>0.499</v>
      </c>
      <c r="E41" s="26">
        <f t="shared" ref="E41:E49" si="12">D41*(100-F41)/100</f>
        <v>0.46905999999999998</v>
      </c>
      <c r="F41" s="27">
        <v>6</v>
      </c>
      <c r="G41" s="26">
        <f t="shared" ref="G41:G49" si="13">D41*(100+F41)/100</f>
        <v>0.52893999999999997</v>
      </c>
      <c r="H41" s="24">
        <f t="shared" si="10"/>
        <v>0.48153499999999999</v>
      </c>
      <c r="I41" s="27">
        <v>3.5</v>
      </c>
      <c r="J41" s="26">
        <f t="shared" si="11"/>
        <v>0.51646500000000006</v>
      </c>
      <c r="K41" s="47" t="s">
        <v>82</v>
      </c>
      <c r="L41" s="47"/>
      <c r="M41" s="47"/>
      <c r="N41" s="28">
        <v>4000</v>
      </c>
      <c r="O41" s="28"/>
      <c r="P41" s="28"/>
      <c r="Q41" s="104">
        <v>5700</v>
      </c>
      <c r="R41" s="104"/>
      <c r="S41" s="19">
        <v>15</v>
      </c>
      <c r="Y41" s="56"/>
      <c r="AG41" s="35"/>
      <c r="AH41" s="35"/>
      <c r="AI41" s="51"/>
      <c r="AJ41" s="51"/>
      <c r="AK41" s="73"/>
      <c r="AL41" s="30"/>
    </row>
    <row r="42" spans="1:38" ht="19.5" customHeight="1">
      <c r="A42" s="19" t="s">
        <v>80</v>
      </c>
      <c r="B42" s="25">
        <v>10</v>
      </c>
      <c r="C42" s="19" t="str">
        <f t="shared" si="9"/>
        <v>RB10</v>
      </c>
      <c r="D42" s="26">
        <v>0.61599999999999999</v>
      </c>
      <c r="E42" s="26">
        <f t="shared" si="12"/>
        <v>0.57904</v>
      </c>
      <c r="F42" s="27">
        <v>6</v>
      </c>
      <c r="G42" s="26">
        <f t="shared" si="13"/>
        <v>0.65295999999999987</v>
      </c>
      <c r="H42" s="26">
        <f t="shared" si="10"/>
        <v>0.59444000000000008</v>
      </c>
      <c r="I42" s="27">
        <v>3.5</v>
      </c>
      <c r="J42" s="26">
        <f t="shared" si="11"/>
        <v>0.63756000000000002</v>
      </c>
      <c r="K42" s="47" t="s">
        <v>82</v>
      </c>
      <c r="L42" s="47"/>
      <c r="M42" s="47"/>
      <c r="N42" s="28">
        <v>5000</v>
      </c>
      <c r="O42" s="28"/>
      <c r="P42" s="28"/>
      <c r="Q42" s="104">
        <v>6300</v>
      </c>
      <c r="R42" s="104"/>
      <c r="S42" s="19">
        <v>13</v>
      </c>
      <c r="W42" s="14"/>
      <c r="X42" s="14"/>
      <c r="Y42" s="56"/>
      <c r="Z42" s="80"/>
      <c r="AG42" s="35"/>
      <c r="AH42" s="35"/>
      <c r="AI42" s="51"/>
      <c r="AJ42" s="51"/>
      <c r="AK42" s="73"/>
      <c r="AL42" s="30"/>
    </row>
    <row r="43" spans="1:38" ht="19.5" customHeight="1">
      <c r="A43" s="19" t="s">
        <v>80</v>
      </c>
      <c r="B43" s="25">
        <v>12</v>
      </c>
      <c r="C43" s="19" t="str">
        <f t="shared" si="9"/>
        <v>RB12</v>
      </c>
      <c r="D43" s="26">
        <v>0.88800000000000001</v>
      </c>
      <c r="E43" s="26">
        <f t="shared" si="12"/>
        <v>0.83471999999999991</v>
      </c>
      <c r="F43" s="27">
        <v>6</v>
      </c>
      <c r="G43" s="26">
        <f t="shared" si="13"/>
        <v>0.94128000000000001</v>
      </c>
      <c r="H43" s="26">
        <f t="shared" si="10"/>
        <v>0.85692000000000013</v>
      </c>
      <c r="I43" s="27">
        <v>3.5</v>
      </c>
      <c r="J43" s="26">
        <f t="shared" si="11"/>
        <v>0.91908000000000001</v>
      </c>
      <c r="K43" s="47" t="s">
        <v>82</v>
      </c>
      <c r="L43" s="47"/>
      <c r="M43" s="47"/>
      <c r="N43" s="28">
        <v>4000</v>
      </c>
      <c r="O43" s="28"/>
      <c r="P43" s="28"/>
      <c r="Q43" s="104">
        <v>5700</v>
      </c>
      <c r="R43" s="104"/>
      <c r="S43" s="19">
        <v>15</v>
      </c>
      <c r="W43" s="14"/>
      <c r="X43" s="14"/>
      <c r="Y43" s="56"/>
      <c r="Z43" s="80"/>
      <c r="AG43" s="35"/>
      <c r="AH43" s="35"/>
      <c r="AI43" s="17"/>
      <c r="AJ43" s="51"/>
      <c r="AL43" s="51"/>
    </row>
    <row r="44" spans="1:38" ht="19.5" customHeight="1">
      <c r="A44" s="19" t="s">
        <v>80</v>
      </c>
      <c r="B44" s="25">
        <v>15</v>
      </c>
      <c r="C44" s="19" t="str">
        <f t="shared" si="9"/>
        <v>RB15</v>
      </c>
      <c r="D44" s="26">
        <v>1.387</v>
      </c>
      <c r="E44" s="26">
        <f t="shared" si="12"/>
        <v>1.3037800000000002</v>
      </c>
      <c r="F44" s="27">
        <v>6</v>
      </c>
      <c r="G44" s="26">
        <f t="shared" si="13"/>
        <v>1.4702199999999999</v>
      </c>
      <c r="H44" s="24">
        <f t="shared" si="10"/>
        <v>1.338455</v>
      </c>
      <c r="I44" s="27">
        <v>3.5</v>
      </c>
      <c r="J44" s="26">
        <f t="shared" si="11"/>
        <v>1.4355449999999998</v>
      </c>
      <c r="K44" s="47" t="s">
        <v>82</v>
      </c>
      <c r="L44" s="47"/>
      <c r="M44" s="47"/>
      <c r="N44" s="28">
        <v>5000</v>
      </c>
      <c r="O44" s="28"/>
      <c r="P44" s="28"/>
      <c r="Q44" s="104">
        <v>6300</v>
      </c>
      <c r="R44" s="104"/>
      <c r="S44" s="19">
        <v>13</v>
      </c>
      <c r="W44" s="14"/>
      <c r="X44" s="14"/>
      <c r="Y44" s="80"/>
      <c r="Z44" s="80"/>
      <c r="AG44" s="35"/>
      <c r="AH44" s="35"/>
      <c r="AI44" s="17"/>
      <c r="AJ44" s="51"/>
      <c r="AK44" s="79"/>
      <c r="AL44" s="51"/>
    </row>
    <row r="45" spans="1:38" ht="19.5" customHeight="1">
      <c r="A45" s="19" t="s">
        <v>80</v>
      </c>
      <c r="B45" s="25">
        <v>19</v>
      </c>
      <c r="C45" s="19" t="str">
        <f t="shared" si="9"/>
        <v>RB19</v>
      </c>
      <c r="D45" s="26">
        <v>2.226</v>
      </c>
      <c r="E45" s="26">
        <f t="shared" si="12"/>
        <v>2.0924399999999999</v>
      </c>
      <c r="F45" s="27">
        <v>6</v>
      </c>
      <c r="G45" s="26">
        <f t="shared" si="13"/>
        <v>2.3595600000000001</v>
      </c>
      <c r="H45" s="24">
        <f t="shared" si="10"/>
        <v>2.1480899999999998</v>
      </c>
      <c r="I45" s="27">
        <v>3.5</v>
      </c>
      <c r="J45" s="26">
        <f t="shared" si="11"/>
        <v>2.3039100000000001</v>
      </c>
      <c r="K45" s="46"/>
      <c r="L45" s="46"/>
      <c r="M45" s="46"/>
      <c r="N45" s="18"/>
      <c r="O45" s="18"/>
      <c r="P45" s="18"/>
      <c r="Q45" s="18"/>
      <c r="R45" s="46"/>
      <c r="S45" s="18"/>
      <c r="W45" s="14"/>
      <c r="X45" s="14"/>
      <c r="Y45" s="80"/>
      <c r="Z45" s="80"/>
      <c r="AG45" s="35"/>
      <c r="AH45" s="35"/>
      <c r="AI45" s="17"/>
      <c r="AJ45" s="105"/>
      <c r="AK45" s="106"/>
      <c r="AL45" s="106"/>
    </row>
    <row r="46" spans="1:38" ht="19.5" customHeight="1">
      <c r="A46" s="19" t="s">
        <v>80</v>
      </c>
      <c r="B46" s="25">
        <v>22</v>
      </c>
      <c r="C46" s="19" t="str">
        <f t="shared" si="9"/>
        <v>RB22</v>
      </c>
      <c r="D46" s="26">
        <v>2.984</v>
      </c>
      <c r="E46" s="26">
        <f t="shared" si="12"/>
        <v>2.8049599999999999</v>
      </c>
      <c r="F46" s="27">
        <v>6</v>
      </c>
      <c r="G46" s="26">
        <f t="shared" si="13"/>
        <v>3.1630399999999996</v>
      </c>
      <c r="H46" s="24">
        <f t="shared" si="10"/>
        <v>2.8795600000000001</v>
      </c>
      <c r="I46" s="27">
        <v>3.5</v>
      </c>
      <c r="J46" s="26">
        <f t="shared" si="11"/>
        <v>3.0884399999999999</v>
      </c>
      <c r="K46" s="46"/>
      <c r="L46" s="46"/>
      <c r="M46" s="46"/>
      <c r="N46" s="18"/>
      <c r="O46" s="18"/>
      <c r="P46" s="18"/>
      <c r="Q46" s="18"/>
      <c r="R46" s="46"/>
      <c r="S46" s="18"/>
      <c r="W46" s="14"/>
      <c r="X46" s="103"/>
      <c r="Y46" s="103"/>
      <c r="Z46" s="103"/>
      <c r="AA46" s="103"/>
      <c r="AB46" s="103"/>
      <c r="AC46" s="103"/>
      <c r="AD46" s="103"/>
      <c r="AE46" s="103"/>
      <c r="AG46" s="35"/>
      <c r="AH46" s="35"/>
    </row>
    <row r="47" spans="1:38" ht="19.5" customHeight="1">
      <c r="A47" s="19" t="s">
        <v>80</v>
      </c>
      <c r="B47" s="25">
        <v>25</v>
      </c>
      <c r="C47" s="19" t="str">
        <f t="shared" si="9"/>
        <v>RB25</v>
      </c>
      <c r="D47" s="26">
        <v>3.8530000000000002</v>
      </c>
      <c r="E47" s="26">
        <f t="shared" si="12"/>
        <v>3.62182</v>
      </c>
      <c r="F47" s="27">
        <v>6</v>
      </c>
      <c r="G47" s="26">
        <f t="shared" si="13"/>
        <v>4.0841799999999999</v>
      </c>
      <c r="H47" s="24">
        <f t="shared" si="10"/>
        <v>3.7181450000000003</v>
      </c>
      <c r="I47" s="27">
        <v>3.5</v>
      </c>
      <c r="J47" s="26">
        <f t="shared" si="11"/>
        <v>3.9878550000000001</v>
      </c>
      <c r="K47" s="46"/>
      <c r="L47" s="46"/>
      <c r="M47" s="46"/>
      <c r="N47" s="18"/>
      <c r="O47" s="18"/>
      <c r="P47" s="18"/>
      <c r="Q47" s="18"/>
      <c r="R47" s="46"/>
      <c r="S47" s="18"/>
      <c r="W47" s="14"/>
      <c r="X47" s="103"/>
      <c r="Y47" s="103"/>
      <c r="Z47" s="103"/>
      <c r="AA47" s="103"/>
      <c r="AB47" s="103"/>
      <c r="AC47" s="103"/>
      <c r="AD47" s="103"/>
      <c r="AE47" s="103"/>
      <c r="AG47" s="35"/>
      <c r="AH47" s="35"/>
    </row>
    <row r="48" spans="1:38" ht="19.5" customHeight="1">
      <c r="A48" s="19" t="s">
        <v>80</v>
      </c>
      <c r="B48" s="25">
        <v>28</v>
      </c>
      <c r="C48" s="19" t="str">
        <f t="shared" si="9"/>
        <v>RB28</v>
      </c>
      <c r="D48" s="26">
        <v>4.8339999999999996</v>
      </c>
      <c r="E48" s="26">
        <f t="shared" si="12"/>
        <v>4.5439599999999993</v>
      </c>
      <c r="F48" s="27">
        <v>6</v>
      </c>
      <c r="G48" s="26">
        <f t="shared" si="13"/>
        <v>5.1240399999999999</v>
      </c>
      <c r="H48" s="26">
        <f t="shared" si="10"/>
        <v>4.6648099999999992</v>
      </c>
      <c r="I48" s="27">
        <v>3.5</v>
      </c>
      <c r="J48" s="26">
        <f t="shared" si="11"/>
        <v>5.00319</v>
      </c>
      <c r="K48" s="46"/>
      <c r="L48" s="46"/>
      <c r="M48" s="46"/>
      <c r="N48" s="18"/>
      <c r="O48" s="18"/>
      <c r="P48" s="18"/>
      <c r="Q48" s="18"/>
      <c r="R48" s="46"/>
      <c r="S48" s="18"/>
      <c r="W48" s="14"/>
      <c r="X48" s="14"/>
      <c r="Y48" s="80"/>
      <c r="Z48" s="80"/>
      <c r="AG48" s="35"/>
      <c r="AH48" s="35"/>
    </row>
    <row r="49" spans="1:34" ht="19.5" customHeight="1">
      <c r="A49" s="19" t="s">
        <v>80</v>
      </c>
      <c r="B49" s="19">
        <v>34</v>
      </c>
      <c r="C49" s="19" t="str">
        <f t="shared" si="9"/>
        <v>RB34</v>
      </c>
      <c r="D49" s="26">
        <v>7.1269999999999998</v>
      </c>
      <c r="E49" s="26">
        <f t="shared" si="12"/>
        <v>6.6993799999999997</v>
      </c>
      <c r="F49" s="27">
        <v>6</v>
      </c>
      <c r="G49" s="26">
        <f t="shared" si="13"/>
        <v>7.5546199999999999</v>
      </c>
      <c r="H49" s="26">
        <f t="shared" si="10"/>
        <v>6.8775550000000001</v>
      </c>
      <c r="I49" s="27">
        <v>3.5</v>
      </c>
      <c r="J49" s="26">
        <f t="shared" si="11"/>
        <v>7.3764450000000004</v>
      </c>
      <c r="AG49" s="35"/>
      <c r="AH49" s="35"/>
    </row>
    <row r="50" spans="1:34" ht="19.5" customHeight="1">
      <c r="A50" s="19" t="s">
        <v>83</v>
      </c>
      <c r="B50" s="25">
        <v>6</v>
      </c>
      <c r="C50" s="19" t="str">
        <f t="shared" si="9"/>
        <v>DB6</v>
      </c>
      <c r="D50" s="26">
        <v>0.222</v>
      </c>
      <c r="E50" s="26">
        <f>D50*(100-F50)/100</f>
        <v>0.20424</v>
      </c>
      <c r="F50" s="27">
        <v>8</v>
      </c>
      <c r="G50" s="26">
        <f>D50*(100+F50)/100</f>
        <v>0.23976</v>
      </c>
      <c r="H50" s="26">
        <f t="shared" si="10"/>
        <v>0.20646</v>
      </c>
      <c r="I50" s="27">
        <v>7</v>
      </c>
      <c r="J50" s="26">
        <f t="shared" si="11"/>
        <v>0.23754</v>
      </c>
      <c r="K50" s="71"/>
      <c r="L50" s="71"/>
      <c r="M50" s="71"/>
      <c r="N50" s="71"/>
      <c r="O50" s="71"/>
      <c r="P50" s="71"/>
      <c r="Q50" s="71"/>
      <c r="R50" s="71"/>
      <c r="AG50" s="35"/>
      <c r="AH50" s="35"/>
    </row>
    <row r="51" spans="1:34" ht="19.5" customHeight="1">
      <c r="A51" s="19" t="s">
        <v>83</v>
      </c>
      <c r="B51" s="19">
        <v>8</v>
      </c>
      <c r="C51" s="19" t="str">
        <f t="shared" si="9"/>
        <v>DB8</v>
      </c>
      <c r="D51" s="26">
        <v>0.39500000000000002</v>
      </c>
      <c r="E51" s="26">
        <f t="shared" ref="E51:E61" si="14">D51*(100-F51)/100</f>
        <v>0.36340000000000006</v>
      </c>
      <c r="F51" s="27">
        <v>8</v>
      </c>
      <c r="G51" s="26">
        <f t="shared" ref="G51:G61" si="15">D51*(100+F51)/100</f>
        <v>0.42660000000000003</v>
      </c>
      <c r="H51" s="26">
        <f t="shared" si="10"/>
        <v>0.36735000000000001</v>
      </c>
      <c r="I51" s="27">
        <v>7</v>
      </c>
      <c r="J51" s="26">
        <f t="shared" si="11"/>
        <v>0.42265000000000003</v>
      </c>
      <c r="K51" s="17"/>
      <c r="L51" s="17"/>
      <c r="M51" s="17"/>
      <c r="N51" s="71"/>
      <c r="O51" s="71"/>
      <c r="P51" s="71"/>
      <c r="Q51" s="71"/>
      <c r="R51" s="17"/>
      <c r="AG51" s="35"/>
      <c r="AH51" s="35"/>
    </row>
    <row r="52" spans="1:34" ht="19.5" customHeight="1">
      <c r="A52" s="19" t="s">
        <v>83</v>
      </c>
      <c r="B52" s="19">
        <v>10</v>
      </c>
      <c r="C52" s="19" t="str">
        <f t="shared" si="9"/>
        <v>DB10</v>
      </c>
      <c r="D52" s="26">
        <v>0.61599999999999999</v>
      </c>
      <c r="E52" s="26">
        <f t="shared" si="14"/>
        <v>0.57904</v>
      </c>
      <c r="F52" s="27">
        <v>6</v>
      </c>
      <c r="G52" s="26">
        <f t="shared" si="15"/>
        <v>0.65295999999999987</v>
      </c>
      <c r="H52" s="26">
        <f t="shared" si="10"/>
        <v>0.58519999999999994</v>
      </c>
      <c r="I52" s="27">
        <v>5</v>
      </c>
      <c r="J52" s="26">
        <f t="shared" si="11"/>
        <v>0.64679999999999993</v>
      </c>
      <c r="AG52" s="35"/>
      <c r="AH52" s="35"/>
    </row>
    <row r="53" spans="1:34" ht="19.5" customHeight="1">
      <c r="A53" s="19" t="s">
        <v>83</v>
      </c>
      <c r="B53" s="19">
        <v>12</v>
      </c>
      <c r="C53" s="19" t="str">
        <f t="shared" si="9"/>
        <v>DB12</v>
      </c>
      <c r="D53" s="26">
        <v>0.88800000000000001</v>
      </c>
      <c r="E53" s="26">
        <f t="shared" si="14"/>
        <v>0.83471999999999991</v>
      </c>
      <c r="F53" s="27">
        <v>6</v>
      </c>
      <c r="G53" s="26">
        <f t="shared" si="15"/>
        <v>0.94128000000000001</v>
      </c>
      <c r="H53" s="24">
        <f t="shared" si="10"/>
        <v>0.84360000000000002</v>
      </c>
      <c r="I53" s="27">
        <v>5</v>
      </c>
      <c r="J53" s="26">
        <f t="shared" si="11"/>
        <v>0.9323999999999999</v>
      </c>
      <c r="AG53" s="35"/>
      <c r="AH53" s="35"/>
    </row>
    <row r="54" spans="1:34" ht="19.5" customHeight="1">
      <c r="A54" s="19" t="s">
        <v>83</v>
      </c>
      <c r="B54" s="19">
        <v>16</v>
      </c>
      <c r="C54" s="19" t="str">
        <f t="shared" si="9"/>
        <v>DB16</v>
      </c>
      <c r="D54" s="26">
        <v>1.5780000000000001</v>
      </c>
      <c r="E54" s="26">
        <f t="shared" si="14"/>
        <v>1.48332</v>
      </c>
      <c r="F54" s="27">
        <v>6</v>
      </c>
      <c r="G54" s="26">
        <f t="shared" si="15"/>
        <v>1.6726799999999999</v>
      </c>
      <c r="H54" s="24">
        <f t="shared" si="10"/>
        <v>1.4990999999999999</v>
      </c>
      <c r="I54" s="27">
        <v>5</v>
      </c>
      <c r="J54" s="26">
        <f t="shared" si="11"/>
        <v>1.6569</v>
      </c>
      <c r="AG54" s="35"/>
      <c r="AH54" s="35"/>
    </row>
    <row r="55" spans="1:34" ht="19.5" customHeight="1">
      <c r="A55" s="19" t="s">
        <v>83</v>
      </c>
      <c r="B55" s="19">
        <v>20</v>
      </c>
      <c r="C55" s="19" t="str">
        <f t="shared" si="9"/>
        <v>DB20</v>
      </c>
      <c r="D55" s="26">
        <v>2.4660000000000002</v>
      </c>
      <c r="E55" s="26">
        <f t="shared" si="14"/>
        <v>2.3427000000000002</v>
      </c>
      <c r="F55" s="27">
        <v>5</v>
      </c>
      <c r="G55" s="26">
        <f t="shared" si="15"/>
        <v>2.5893000000000002</v>
      </c>
      <c r="H55" s="24">
        <f t="shared" si="10"/>
        <v>2.3673600000000001</v>
      </c>
      <c r="I55" s="27">
        <v>4</v>
      </c>
      <c r="J55" s="26">
        <f t="shared" si="11"/>
        <v>2.5646399999999998</v>
      </c>
      <c r="AG55" s="35"/>
      <c r="AH55" s="35"/>
    </row>
    <row r="56" spans="1:34" ht="19.5" customHeight="1">
      <c r="A56" s="19" t="s">
        <v>83</v>
      </c>
      <c r="B56" s="19">
        <v>22</v>
      </c>
      <c r="C56" s="19" t="str">
        <f t="shared" si="9"/>
        <v>DB22</v>
      </c>
      <c r="D56" s="26">
        <v>2.984</v>
      </c>
      <c r="E56" s="26">
        <f t="shared" si="14"/>
        <v>2.8348</v>
      </c>
      <c r="F56" s="27">
        <v>5</v>
      </c>
      <c r="G56" s="26">
        <f t="shared" si="15"/>
        <v>3.1332</v>
      </c>
      <c r="H56" s="26">
        <f t="shared" si="10"/>
        <v>2.8646400000000001</v>
      </c>
      <c r="I56" s="27">
        <v>4</v>
      </c>
      <c r="J56" s="26">
        <f t="shared" si="11"/>
        <v>3.1033600000000003</v>
      </c>
      <c r="AG56" s="35"/>
      <c r="AH56" s="35"/>
    </row>
    <row r="57" spans="1:34" ht="19.5" customHeight="1">
      <c r="A57" s="19" t="s">
        <v>83</v>
      </c>
      <c r="B57" s="19">
        <v>25</v>
      </c>
      <c r="C57" s="19" t="str">
        <f t="shared" si="9"/>
        <v>DB25</v>
      </c>
      <c r="D57" s="26">
        <v>3.8530000000000002</v>
      </c>
      <c r="E57" s="26">
        <f t="shared" si="14"/>
        <v>3.6603500000000002</v>
      </c>
      <c r="F57" s="27">
        <v>5</v>
      </c>
      <c r="G57" s="26">
        <f t="shared" si="15"/>
        <v>4.0456500000000002</v>
      </c>
      <c r="H57" s="24">
        <f t="shared" si="10"/>
        <v>3.6988800000000004</v>
      </c>
      <c r="I57" s="27">
        <v>4</v>
      </c>
      <c r="J57" s="26">
        <f t="shared" si="11"/>
        <v>4.0071200000000005</v>
      </c>
    </row>
    <row r="58" spans="1:34" ht="19.5" customHeight="1">
      <c r="A58" s="19" t="s">
        <v>83</v>
      </c>
      <c r="B58" s="19">
        <v>28</v>
      </c>
      <c r="C58" s="19" t="str">
        <f t="shared" si="9"/>
        <v>DB28</v>
      </c>
      <c r="D58" s="26">
        <v>4.8339999999999996</v>
      </c>
      <c r="E58" s="26">
        <f t="shared" si="14"/>
        <v>4.5922999999999998</v>
      </c>
      <c r="F58" s="27">
        <v>5</v>
      </c>
      <c r="G58" s="26">
        <f>D58*(100+F58)/100</f>
        <v>5.0756999999999994</v>
      </c>
      <c r="H58" s="26">
        <f t="shared" si="10"/>
        <v>4.6406399999999994</v>
      </c>
      <c r="I58" s="27">
        <v>4</v>
      </c>
      <c r="J58" s="26">
        <f t="shared" si="11"/>
        <v>5.0273599999999998</v>
      </c>
    </row>
    <row r="59" spans="1:34" ht="19.5" customHeight="1">
      <c r="A59" s="19" t="s">
        <v>83</v>
      </c>
      <c r="B59" s="19">
        <v>32</v>
      </c>
      <c r="C59" s="19" t="str">
        <f t="shared" si="9"/>
        <v>DB32</v>
      </c>
      <c r="D59" s="26">
        <v>6.3129999999999997</v>
      </c>
      <c r="E59" s="26">
        <f t="shared" si="14"/>
        <v>6.0604800000000001</v>
      </c>
      <c r="F59" s="27">
        <v>4</v>
      </c>
      <c r="G59" s="26">
        <f t="shared" si="15"/>
        <v>6.5655200000000002</v>
      </c>
      <c r="H59" s="26">
        <f t="shared" si="10"/>
        <v>6.0920449999999997</v>
      </c>
      <c r="I59" s="27">
        <v>3.5</v>
      </c>
      <c r="J59" s="26">
        <f t="shared" si="11"/>
        <v>6.5339549999999997</v>
      </c>
    </row>
    <row r="60" spans="1:34" ht="19.5" customHeight="1">
      <c r="A60" s="19" t="s">
        <v>83</v>
      </c>
      <c r="B60" s="19">
        <v>36</v>
      </c>
      <c r="C60" s="19" t="str">
        <f t="shared" si="9"/>
        <v>DB36</v>
      </c>
      <c r="D60" s="26">
        <v>7.99</v>
      </c>
      <c r="E60" s="26">
        <f t="shared" si="14"/>
        <v>7.6703999999999999</v>
      </c>
      <c r="F60" s="27">
        <v>4</v>
      </c>
      <c r="G60" s="26">
        <f t="shared" si="15"/>
        <v>8.3095999999999997</v>
      </c>
      <c r="H60" s="26">
        <f t="shared" si="10"/>
        <v>7.71035</v>
      </c>
      <c r="I60" s="27">
        <v>3.5</v>
      </c>
      <c r="J60" s="26">
        <f t="shared" si="11"/>
        <v>8.2696500000000004</v>
      </c>
    </row>
    <row r="61" spans="1:34" ht="19.5" customHeight="1">
      <c r="A61" s="19" t="s">
        <v>83</v>
      </c>
      <c r="B61" s="19">
        <v>40</v>
      </c>
      <c r="C61" s="19" t="str">
        <f t="shared" si="9"/>
        <v>DB40</v>
      </c>
      <c r="D61" s="26">
        <v>9.8650000000000002</v>
      </c>
      <c r="E61" s="26">
        <f t="shared" si="14"/>
        <v>9.4703999999999997</v>
      </c>
      <c r="F61" s="27">
        <v>4</v>
      </c>
      <c r="G61" s="26">
        <f t="shared" si="15"/>
        <v>10.259600000000001</v>
      </c>
      <c r="H61" s="26">
        <f t="shared" si="10"/>
        <v>9.5197249999999993</v>
      </c>
      <c r="I61" s="27">
        <v>3.5</v>
      </c>
      <c r="J61" s="26">
        <f t="shared" si="11"/>
        <v>10.210275000000001</v>
      </c>
    </row>
  </sheetData>
  <mergeCells count="84">
    <mergeCell ref="C1:F1"/>
    <mergeCell ref="K1:S1"/>
    <mergeCell ref="K2:P2"/>
    <mergeCell ref="Q2:R2"/>
    <mergeCell ref="C3:F3"/>
    <mergeCell ref="K3:N4"/>
    <mergeCell ref="O3:S4"/>
    <mergeCell ref="G4:J4"/>
    <mergeCell ref="C5:F5"/>
    <mergeCell ref="G5:J5"/>
    <mergeCell ref="O5:S5"/>
    <mergeCell ref="C6:F6"/>
    <mergeCell ref="I6:J6"/>
    <mergeCell ref="K6:N7"/>
    <mergeCell ref="O6:S7"/>
    <mergeCell ref="C7:E7"/>
    <mergeCell ref="I7:J7"/>
    <mergeCell ref="A8:A10"/>
    <mergeCell ref="B8:C10"/>
    <mergeCell ref="D8:D10"/>
    <mergeCell ref="E8:E10"/>
    <mergeCell ref="F8:F10"/>
    <mergeCell ref="N8:N10"/>
    <mergeCell ref="S8:S10"/>
    <mergeCell ref="AC8:AD8"/>
    <mergeCell ref="K9:M9"/>
    <mergeCell ref="O9:P9"/>
    <mergeCell ref="Q9:R9"/>
    <mergeCell ref="AC9:AD9"/>
    <mergeCell ref="K10:M10"/>
    <mergeCell ref="K8:M8"/>
    <mergeCell ref="B11:C11"/>
    <mergeCell ref="K11:M11"/>
    <mergeCell ref="O11:P11"/>
    <mergeCell ref="Q11:R11"/>
    <mergeCell ref="B12:C12"/>
    <mergeCell ref="K12:M12"/>
    <mergeCell ref="O12:P12"/>
    <mergeCell ref="Q12:R12"/>
    <mergeCell ref="B13:C13"/>
    <mergeCell ref="K13:M13"/>
    <mergeCell ref="O13:P13"/>
    <mergeCell ref="Q13:R13"/>
    <mergeCell ref="K15:M15"/>
    <mergeCell ref="O15:P15"/>
    <mergeCell ref="Q15:R15"/>
    <mergeCell ref="K16:M16"/>
    <mergeCell ref="O16:P16"/>
    <mergeCell ref="Q16:R16"/>
    <mergeCell ref="K17:M17"/>
    <mergeCell ref="O17:P17"/>
    <mergeCell ref="Q17:R17"/>
    <mergeCell ref="K23:M23"/>
    <mergeCell ref="K18:M18"/>
    <mergeCell ref="O18:P18"/>
    <mergeCell ref="Q18:R18"/>
    <mergeCell ref="K19:M19"/>
    <mergeCell ref="O19:P19"/>
    <mergeCell ref="Q19:R19"/>
    <mergeCell ref="K20:M20"/>
    <mergeCell ref="O20:P20"/>
    <mergeCell ref="Q20:R20"/>
    <mergeCell ref="K21:M21"/>
    <mergeCell ref="K22:M22"/>
    <mergeCell ref="AJ45:AL45"/>
    <mergeCell ref="K24:M24"/>
    <mergeCell ref="K25:M25"/>
    <mergeCell ref="K26:M26"/>
    <mergeCell ref="K27:M27"/>
    <mergeCell ref="K28:M28"/>
    <mergeCell ref="K30:M30"/>
    <mergeCell ref="J34:K34"/>
    <mergeCell ref="L34:P34"/>
    <mergeCell ref="A37:C38"/>
    <mergeCell ref="E37:G37"/>
    <mergeCell ref="H37:J37"/>
    <mergeCell ref="X46:AE46"/>
    <mergeCell ref="X47:AE47"/>
    <mergeCell ref="Q39:R39"/>
    <mergeCell ref="Q40:R40"/>
    <mergeCell ref="Q41:R41"/>
    <mergeCell ref="Q42:R42"/>
    <mergeCell ref="Q43:R43"/>
    <mergeCell ref="Q44:R44"/>
  </mergeCells>
  <printOptions horizontalCentered="1" verticalCentered="1"/>
  <pageMargins left="0.15748031496062992" right="0.19685039370078741" top="0.19685039370078741" bottom="0.19685039370078741" header="0" footer="0"/>
  <pageSetup paperSize="9" orientation="landscape" horizontalDpi="4294967293" copies="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Props1.xml><?xml version="1.0" encoding="utf-8"?>
<ds:datastoreItem xmlns:ds="http://schemas.openxmlformats.org/officeDocument/2006/customXml" ds:itemID="{4CB70AB0-138B-448A-A903-AFEDB9E6421D}"/>
</file>

<file path=customXml/itemProps2.xml><?xml version="1.0" encoding="utf-8"?>
<ds:datastoreItem xmlns:ds="http://schemas.openxmlformats.org/officeDocument/2006/customXml" ds:itemID="{9A417C52-D854-4625-A4B6-37FBF4642915}"/>
</file>

<file path=customXml/itemProps3.xml><?xml version="1.0" encoding="utf-8"?>
<ds:datastoreItem xmlns:ds="http://schemas.openxmlformats.org/officeDocument/2006/customXml" ds:itemID="{36BFFF1C-1CF1-4B92-9A79-936B519F58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2024-05-16T09:25:10Z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</Properties>
</file>