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C56229C655773021A74D10F48AE2282A61A5C860" xr6:coauthVersionLast="47" xr6:coauthVersionMax="47" xr10:uidLastSave="{00000000-0000-0000-0000-000000000000}"/>
  <bookViews>
    <workbookView xWindow="120" yWindow="1590" windowWidth="9360" windowHeight="2940" firstSheet="1" activeTab="1" xr2:uid="{00000000-000D-0000-FFFF-FFFF00000000}"/>
  </bookViews>
  <sheets>
    <sheet name="กู้คืน_Sheet1" sheetId="1" state="veryHidden" r:id="rId1"/>
    <sheet name="ตาราง" sheetId="11" r:id="rId2"/>
    <sheet name="ตัวอย่าง" sheetId="14" r:id="rId3"/>
  </sheets>
  <definedNames>
    <definedName name="_xlnm.Print_Area" localSheetId="2">ตัวอย่าง!$A$1:$N$28</definedName>
    <definedName name="_xlnm.Print_Area" localSheetId="1">ตาราง!$A$1:$N$30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4" l="1"/>
  <c r="U23" i="14"/>
  <c r="U24" i="14"/>
  <c r="U18" i="14"/>
  <c r="U19" i="14"/>
  <c r="U20" i="14"/>
  <c r="U14" i="14"/>
  <c r="U15" i="14"/>
  <c r="U16" i="14"/>
  <c r="C30" i="14"/>
  <c r="F26" i="14"/>
  <c r="T23" i="14"/>
  <c r="S23" i="14"/>
  <c r="S24" i="14"/>
  <c r="R23" i="14"/>
  <c r="R24" i="14"/>
  <c r="Q23" i="14"/>
  <c r="P23" i="14"/>
  <c r="P24" i="14"/>
  <c r="O23" i="14"/>
  <c r="O24" i="14"/>
  <c r="A23" i="14"/>
  <c r="C23" i="14"/>
  <c r="H22" i="14"/>
  <c r="E22" i="14"/>
  <c r="C22" i="14"/>
  <c r="B22" i="14"/>
  <c r="T19" i="14"/>
  <c r="S19" i="14"/>
  <c r="S20" i="14"/>
  <c r="R19" i="14"/>
  <c r="R20" i="14"/>
  <c r="Q19" i="14"/>
  <c r="P19" i="14"/>
  <c r="P20" i="14"/>
  <c r="O19" i="14"/>
  <c r="O20" i="14"/>
  <c r="A19" i="14"/>
  <c r="H19" i="14"/>
  <c r="H18" i="14"/>
  <c r="E18" i="14"/>
  <c r="C18" i="14"/>
  <c r="B18" i="14"/>
  <c r="T15" i="14"/>
  <c r="S15" i="14"/>
  <c r="S16" i="14"/>
  <c r="R15" i="14"/>
  <c r="R16" i="14"/>
  <c r="Q15" i="14"/>
  <c r="P15" i="14"/>
  <c r="P16" i="14"/>
  <c r="O15" i="14"/>
  <c r="O16" i="14"/>
  <c r="A15" i="14"/>
  <c r="C15" i="14"/>
  <c r="H14" i="14"/>
  <c r="E14" i="14"/>
  <c r="C14" i="14"/>
  <c r="B14" i="14"/>
  <c r="V18" i="14"/>
  <c r="V19" i="14"/>
  <c r="V20" i="14"/>
  <c r="V14" i="14"/>
  <c r="V15" i="14"/>
  <c r="V16" i="14"/>
  <c r="V22" i="14"/>
  <c r="V23" i="14"/>
  <c r="V24" i="14"/>
  <c r="F14" i="14"/>
  <c r="H23" i="14"/>
  <c r="Q20" i="14"/>
  <c r="A24" i="14"/>
  <c r="F22" i="14"/>
  <c r="F18" i="14"/>
  <c r="E15" i="14"/>
  <c r="B23" i="14"/>
  <c r="H15" i="14"/>
  <c r="E23" i="14"/>
  <c r="F23" i="14"/>
  <c r="B19" i="14"/>
  <c r="C19" i="14"/>
  <c r="A20" i="14"/>
  <c r="Q24" i="14"/>
  <c r="T20" i="14"/>
  <c r="Q16" i="14"/>
  <c r="E19" i="14"/>
  <c r="T16" i="14"/>
  <c r="T24" i="14"/>
  <c r="E24" i="14"/>
  <c r="B15" i="14"/>
  <c r="A16" i="14"/>
  <c r="H24" i="14"/>
  <c r="I23" i="14"/>
  <c r="C24" i="14"/>
  <c r="B24" i="14"/>
  <c r="F15" i="14"/>
  <c r="F19" i="14"/>
  <c r="H20" i="14"/>
  <c r="I19" i="14"/>
  <c r="E20" i="14"/>
  <c r="C20" i="14"/>
  <c r="B20" i="14"/>
  <c r="F24" i="14"/>
  <c r="B16" i="14"/>
  <c r="H16" i="14"/>
  <c r="I15" i="14"/>
  <c r="C16" i="14"/>
  <c r="E16" i="14"/>
  <c r="F16" i="14"/>
  <c r="F20" i="14"/>
</calcChain>
</file>

<file path=xl/sharedStrings.xml><?xml version="1.0" encoding="utf-8"?>
<sst xmlns="http://schemas.openxmlformats.org/spreadsheetml/2006/main" count="117" uniqueCount="62">
  <si>
    <t xml:space="preserve"> โครงการ</t>
  </si>
  <si>
    <t xml:space="preserve"> กองวิเคราะห์วิจัยและทดสอบวัสดุ</t>
  </si>
  <si>
    <t>บฟ.มยผ. 1210</t>
  </si>
  <si>
    <t xml:space="preserve"> สัญญาจ้างเลขที่</t>
  </si>
  <si>
    <t xml:space="preserve"> กรมโยธาธิการและผังเมือง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</si>
  <si>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4"/>
        <rFont val="TH SarabunPSK"/>
        <family val="2"/>
      </rPr>
      <t/>
    </r>
  </si>
  <si>
    <t xml:space="preserve"> แผ่นที่</t>
  </si>
  <si>
    <t xml:space="preserve"> สถานที่</t>
  </si>
  <si>
    <t xml:space="preserve"> เจ้าหน้าที่ทดสอบ</t>
  </si>
  <si>
    <t xml:space="preserve"> ส่วนของโครงสร้าง</t>
  </si>
  <si>
    <t>ผลการทดสอบตัวอย่างคอนกรีตมาตรฐาน</t>
  </si>
  <si>
    <t xml:space="preserve"> ชนิดตัวอย่าง</t>
  </si>
  <si>
    <t>รูปทรงกระบอก  (Cylinder)</t>
  </si>
  <si>
    <t xml:space="preserve"> เจ้าหน้าที่วิเคราะห์ผล</t>
  </si>
  <si>
    <t xml:space="preserve"> ผู้ขอรับบริการ</t>
  </si>
  <si>
    <t>รูปลูกบาศก์  (Cube)</t>
  </si>
  <si>
    <t xml:space="preserve"> เจ้าหน้าที่ตรวจสอบ</t>
  </si>
  <si>
    <t xml:space="preserve"> วันที่ทดสอบ</t>
  </si>
  <si>
    <t>ตัวอย่างคอนกรีต</t>
  </si>
  <si>
    <t>การทดสอบ</t>
  </si>
  <si>
    <t>ค่ากำลังอัด</t>
  </si>
  <si>
    <t>ส่วนของโครงสร้าง</t>
  </si>
  <si>
    <t>ลักษณะการแตก</t>
  </si>
  <si>
    <t>ลำดับที่</t>
  </si>
  <si>
    <t>หล่อวันที่</t>
  </si>
  <si>
    <t>ขนาด
(ซม.)</t>
  </si>
  <si>
    <t>น้ำหนัก
(กก.)</t>
  </si>
  <si>
    <t>วันที่ทดสอบ</t>
  </si>
  <si>
    <t>อายุ
(วัน)</t>
  </si>
  <si>
    <t>แรงอัด</t>
  </si>
  <si>
    <t>กำลังอัด</t>
  </si>
  <si>
    <t>ประลัย</t>
  </si>
  <si>
    <t>ประลัยเฉลี่ย</t>
  </si>
  <si>
    <t>ที่กำหนด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</si>
  <si>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</si>
  <si>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</si>
  <si>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(กก./ซม.</t>
    </r>
    <r>
      <rPr>
        <b/>
        <vertAlign val="superscript"/>
        <sz val="12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</si>
  <si>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 xml:space="preserve"> หมายเหตุ</t>
  </si>
  <si>
    <t xml:space="preserve"> สรุปผลการทดสอบ</t>
  </si>
  <si>
    <t xml:space="preserve">ผู้นำส่งวัสดุ  </t>
  </si>
  <si>
    <t>ก่อสร้างอาคารรักษาพยาบาลและฟื้นฟู</t>
  </si>
  <si>
    <t>ข้าราชการตำรวจ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</si>
  <si>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4"/>
        <rFont val="TH SarabunPSK"/>
        <family val="2"/>
      </rPr>
      <t xml:space="preserve"> </t>
    </r>
    <r>
      <rPr>
        <sz val="14"/>
        <rFont val="TH SarabunPSK"/>
        <family val="2"/>
      </rPr>
      <t>กวท1-64-0048</t>
    </r>
  </si>
  <si>
    <t>1/1</t>
  </si>
  <si>
    <t>ยธ. 38/2562 ลงวันที่ 30 กันยายน 2562</t>
  </si>
  <si>
    <t xml:space="preserve">โรงพยาบาลตำรวจ ถนนพระรามที่ 1 </t>
  </si>
  <si>
    <t>นายณัฐวุฒิ    สายราช</t>
  </si>
  <si>
    <t>แขวงปทุมวัน เขตปทุมวัน กรุงเทพมหานคร</t>
  </si>
  <si>
    <t>นางพรพิศุทธิ์  ศรีพยัคฆ์</t>
  </si>
  <si>
    <t>พื้นชั้น B3</t>
  </si>
  <si>
    <t>ก้อนตัวอย่างคอนกรีต</t>
  </si>
  <si>
    <t>บริษัท อิตาเลียนไทย ดีเวล๊อปเมนต์ จำกัด (มหาชน)</t>
  </si>
  <si>
    <t xml:space="preserve"> </t>
  </si>
  <si>
    <t>นายไกรสิทธิ์   โลมรัตน์</t>
  </si>
  <si>
    <t>วันที่หล่อ</t>
  </si>
  <si>
    <t>พื้นชั้น B3 GL.A-C/1-4 (A)</t>
  </si>
  <si>
    <t>Explosive  Failure</t>
  </si>
  <si>
    <t>พื้นชั้น B3 GL.A-C/1-4 (B)</t>
  </si>
  <si>
    <t>พื้นชั้น B3 GL.A-C/1-4 (C)</t>
  </si>
  <si>
    <t xml:space="preserve">  ทดสอบตามใบนำส่งตัวอย่างวัสดุของ   </t>
  </si>
  <si>
    <t>นางสาวดวงนภา  ผาอินทร์</t>
  </si>
  <si>
    <t>15 X 15 X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</si>
</sst>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"/>
    <numFmt numFmtId="166" formatCode="[$-107041E]d\ mmmm\ yyyy;@"/>
    <numFmt numFmtId="167" formatCode="[$-107041E]d\ mmm\ yy;@"/>
  </numFmts>
  <fonts count="20">
    <font>
      <sz val="14"/>
      <name val="CordiaUPC"/>
    </font>
    <font>
      <sz val="14"/>
      <name val="CordiaUPC"/>
      <family val="2"/>
    </font>
    <font>
      <b/>
      <sz val="16"/>
      <name val="TH SarabunPSK"/>
      <family val="2"/>
    </font>
    <font>
      <b/>
      <sz val="13"/>
      <name val="TH SarabunPSK"/>
      <family val="2"/>
    </font>
    <font>
      <b/>
      <sz val="25"/>
      <name val="TH SarabunPSK"/>
      <family val="2"/>
    </font>
    <font>
      <b/>
      <sz val="14"/>
      <name val="TH SarabunPSK"/>
      <family val="2"/>
    </font>
    <font>
      <b/>
      <sz val="15"/>
      <name val="TH SarabunPSK"/>
      <family val="2"/>
    </font>
    <font>
      <b/>
      <sz val="14"/>
      <color indexed="12"/>
      <name val="TH SarabunPSK"/>
      <family val="2"/>
    </font>
    <font>
      <b/>
      <sz val="13"/>
      <color indexed="12"/>
      <name val="TH SarabunPSK"/>
      <family val="2"/>
    </font>
    <font>
      <b/>
      <vertAlign val="superscript"/>
      <sz val="12"/>
      <name val="TH SarabunPSK"/>
      <family val="2"/>
    </font>
    <font>
      <b/>
      <sz val="17.5"/>
      <name val="TH SarabunPSK"/>
      <family val="2"/>
    </font>
    <font>
      <b/>
      <sz val="18"/>
      <name val="TH SarabunPSK"/>
      <family val="2"/>
    </font>
    <font>
      <sz val="13"/>
      <color indexed="12"/>
      <name val="TH SarabunPSK"/>
      <family val="2"/>
    </font>
    <font>
      <sz val="14"/>
      <name val="TH SarabunPSK"/>
      <family val="2"/>
    </font>
    <font>
      <sz val="14"/>
      <color indexed="12"/>
      <name val="TH SarabunPSK"/>
      <family val="2"/>
    </font>
    <font>
      <sz val="13"/>
      <name val="TH SarabunPSK"/>
      <family val="2"/>
    </font>
    <font>
      <b/>
      <vertAlign val="superscript"/>
      <sz val="14"/>
      <name val="TH SarabunPSK"/>
      <family val="2"/>
    </font>
    <font>
      <b/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4"/>
      <color rgb="FF0000FF"/>
      <name val="TH SarabunPSK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7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1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5" fillId="0" borderId="1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>
      <alignment horizontal="centerContinuous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" fillId="0" borderId="13" xfId="0" applyFont="1" applyBorder="1"/>
    <xf numFmtId="0" fontId="12" fillId="0" borderId="0" xfId="0" applyFont="1" applyAlignment="1">
      <alignment vertical="center"/>
    </xf>
    <xf numFmtId="0" fontId="13" fillId="0" borderId="18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20" xfId="0" applyFont="1" applyBorder="1" applyAlignment="1">
      <alignment horizontal="centerContinuous" vertical="center"/>
    </xf>
    <xf numFmtId="0" fontId="14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7" fontId="15" fillId="0" borderId="3" xfId="0" applyNumberFormat="1" applyFont="1" applyBorder="1" applyAlignment="1">
      <alignment horizontal="center" vertical="center"/>
    </xf>
    <xf numFmtId="167" fontId="15" fillId="0" borderId="5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2" fillId="0" borderId="3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21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18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5" fillId="0" borderId="22" xfId="0" applyFont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6" fontId="13" fillId="0" borderId="1" xfId="0" quotePrefix="1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57150</xdr:rowOff>
    </xdr:from>
    <xdr:to>
      <xdr:col>5</xdr:col>
      <xdr:colOff>685800</xdr:colOff>
      <xdr:row>1</xdr:row>
      <xdr:rowOff>304800</xdr:rowOff>
    </xdr:to>
    <xdr:pic>
      <xdr:nvPicPr>
        <xdr:cNvPr id="56187" name="Picture 6" descr="LogoDPT5">
          <a:extLst>
            <a:ext uri="{FF2B5EF4-FFF2-40B4-BE49-F238E27FC236}">
              <a16:creationId xmlns:a16="http://schemas.microsoft.com/office/drawing/2014/main" id="{00000000-0008-0000-0100-00007BDB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57150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397731</xdr:colOff>
      <xdr:row>28</xdr:row>
      <xdr:rowOff>222083</xdr:rowOff>
    </xdr:from>
    <xdr:to>
      <xdr:col>14</xdr:col>
      <xdr:colOff>53754</xdr:colOff>
      <xdr:row>31</xdr:row>
      <xdr:rowOff>228968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906731" y="7048333"/>
          <a:ext cx="1476356" cy="715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000" b="1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89" name="Rectangle 2">
          <a:extLst>
            <a:ext uri="{FF2B5EF4-FFF2-40B4-BE49-F238E27FC236}">
              <a16:creationId xmlns:a16="http://schemas.microsoft.com/office/drawing/2014/main" id="{00000000-0008-0000-0100-00007D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0" name="Rectangle 3">
          <a:extLst>
            <a:ext uri="{FF2B5EF4-FFF2-40B4-BE49-F238E27FC236}">
              <a16:creationId xmlns:a16="http://schemas.microsoft.com/office/drawing/2014/main" id="{00000000-0008-0000-0100-00007E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123825</xdr:rowOff>
    </xdr:from>
    <xdr:to>
      <xdr:col>5</xdr:col>
      <xdr:colOff>676275</xdr:colOff>
      <xdr:row>5</xdr:row>
      <xdr:rowOff>257175</xdr:rowOff>
    </xdr:to>
    <xdr:sp macro="" textlink="">
      <xdr:nvSpPr>
        <xdr:cNvPr id="56191" name="Line 5">
          <a:extLst>
            <a:ext uri="{FF2B5EF4-FFF2-40B4-BE49-F238E27FC236}">
              <a16:creationId xmlns:a16="http://schemas.microsoft.com/office/drawing/2014/main" id="{00000000-0008-0000-0100-00007FDB0000}"/>
            </a:ext>
          </a:extLst>
        </xdr:cNvPr>
        <xdr:cNvSpPr>
          <a:spLocks noChangeShapeType="1"/>
        </xdr:cNvSpPr>
      </xdr:nvSpPr>
      <xdr:spPr bwMode="auto">
        <a:xfrm flipV="1">
          <a:off x="4533900" y="1857375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2" name="Rectangle 3">
          <a:extLst>
            <a:ext uri="{FF2B5EF4-FFF2-40B4-BE49-F238E27FC236}">
              <a16:creationId xmlns:a16="http://schemas.microsoft.com/office/drawing/2014/main" id="{00000000-0008-0000-0100-000080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3" name="Rectangle 2">
          <a:extLst>
            <a:ext uri="{FF2B5EF4-FFF2-40B4-BE49-F238E27FC236}">
              <a16:creationId xmlns:a16="http://schemas.microsoft.com/office/drawing/2014/main" id="{00000000-0008-0000-0100-000081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4" name="Rectangle 3">
          <a:extLst>
            <a:ext uri="{FF2B5EF4-FFF2-40B4-BE49-F238E27FC236}">
              <a16:creationId xmlns:a16="http://schemas.microsoft.com/office/drawing/2014/main" id="{00000000-0008-0000-0100-000082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5" name="Rectangle 2">
          <a:extLst>
            <a:ext uri="{FF2B5EF4-FFF2-40B4-BE49-F238E27FC236}">
              <a16:creationId xmlns:a16="http://schemas.microsoft.com/office/drawing/2014/main" id="{00000000-0008-0000-0100-000083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56196" name="Rectangle 3">
          <a:extLst>
            <a:ext uri="{FF2B5EF4-FFF2-40B4-BE49-F238E27FC236}">
              <a16:creationId xmlns:a16="http://schemas.microsoft.com/office/drawing/2014/main" id="{00000000-0008-0000-0100-000084DB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4</xdr:row>
      <xdr:rowOff>114300</xdr:rowOff>
    </xdr:from>
    <xdr:to>
      <xdr:col>5</xdr:col>
      <xdr:colOff>685800</xdr:colOff>
      <xdr:row>4</xdr:row>
      <xdr:rowOff>266700</xdr:rowOff>
    </xdr:to>
    <xdr:sp macro="" textlink="">
      <xdr:nvSpPr>
        <xdr:cNvPr id="56198" name="Rectangle 3">
          <a:extLst>
            <a:ext uri="{FF2B5EF4-FFF2-40B4-BE49-F238E27FC236}">
              <a16:creationId xmlns:a16="http://schemas.microsoft.com/office/drawing/2014/main" id="{00000000-0008-0000-0100-000086DB0000}"/>
            </a:ext>
          </a:extLst>
        </xdr:cNvPr>
        <xdr:cNvSpPr>
          <a:spLocks noChangeArrowheads="1"/>
        </xdr:cNvSpPr>
      </xdr:nvSpPr>
      <xdr:spPr bwMode="auto">
        <a:xfrm>
          <a:off x="4533900" y="15049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4</xdr:row>
      <xdr:rowOff>114300</xdr:rowOff>
    </xdr:from>
    <xdr:to>
      <xdr:col>5</xdr:col>
      <xdr:colOff>685800</xdr:colOff>
      <xdr:row>4</xdr:row>
      <xdr:rowOff>266700</xdr:rowOff>
    </xdr:to>
    <xdr:sp macro="" textlink="">
      <xdr:nvSpPr>
        <xdr:cNvPr id="56199" name="Rectangle 2">
          <a:extLst>
            <a:ext uri="{FF2B5EF4-FFF2-40B4-BE49-F238E27FC236}">
              <a16:creationId xmlns:a16="http://schemas.microsoft.com/office/drawing/2014/main" id="{00000000-0008-0000-0100-000087DB0000}"/>
            </a:ext>
          </a:extLst>
        </xdr:cNvPr>
        <xdr:cNvSpPr>
          <a:spLocks noChangeArrowheads="1"/>
        </xdr:cNvSpPr>
      </xdr:nvSpPr>
      <xdr:spPr bwMode="auto">
        <a:xfrm>
          <a:off x="4533900" y="15049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4</xdr:row>
      <xdr:rowOff>114300</xdr:rowOff>
    </xdr:from>
    <xdr:to>
      <xdr:col>5</xdr:col>
      <xdr:colOff>685800</xdr:colOff>
      <xdr:row>4</xdr:row>
      <xdr:rowOff>266700</xdr:rowOff>
    </xdr:to>
    <xdr:sp macro="" textlink="">
      <xdr:nvSpPr>
        <xdr:cNvPr id="56200" name="Rectangle 3">
          <a:extLst>
            <a:ext uri="{FF2B5EF4-FFF2-40B4-BE49-F238E27FC236}">
              <a16:creationId xmlns:a16="http://schemas.microsoft.com/office/drawing/2014/main" id="{00000000-0008-0000-0100-000088DB0000}"/>
            </a:ext>
          </a:extLst>
        </xdr:cNvPr>
        <xdr:cNvSpPr>
          <a:spLocks noChangeArrowheads="1"/>
        </xdr:cNvSpPr>
      </xdr:nvSpPr>
      <xdr:spPr bwMode="auto">
        <a:xfrm>
          <a:off x="4533900" y="15049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4</xdr:row>
      <xdr:rowOff>123825</xdr:rowOff>
    </xdr:from>
    <xdr:to>
      <xdr:col>5</xdr:col>
      <xdr:colOff>676275</xdr:colOff>
      <xdr:row>4</xdr:row>
      <xdr:rowOff>257175</xdr:rowOff>
    </xdr:to>
    <xdr:sp macro="" textlink="">
      <xdr:nvSpPr>
        <xdr:cNvPr id="56201" name="Line 5">
          <a:extLst>
            <a:ext uri="{FF2B5EF4-FFF2-40B4-BE49-F238E27FC236}">
              <a16:creationId xmlns:a16="http://schemas.microsoft.com/office/drawing/2014/main" id="{00000000-0008-0000-0100-000089DB0000}"/>
            </a:ext>
          </a:extLst>
        </xdr:cNvPr>
        <xdr:cNvSpPr>
          <a:spLocks noChangeShapeType="1"/>
        </xdr:cNvSpPr>
      </xdr:nvSpPr>
      <xdr:spPr bwMode="auto">
        <a:xfrm flipV="1">
          <a:off x="4533900" y="1514475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4</xdr:row>
      <xdr:rowOff>114300</xdr:rowOff>
    </xdr:from>
    <xdr:to>
      <xdr:col>5</xdr:col>
      <xdr:colOff>685800</xdr:colOff>
      <xdr:row>4</xdr:row>
      <xdr:rowOff>266700</xdr:rowOff>
    </xdr:to>
    <xdr:sp macro="" textlink="">
      <xdr:nvSpPr>
        <xdr:cNvPr id="56202" name="Rectangle 3">
          <a:extLst>
            <a:ext uri="{FF2B5EF4-FFF2-40B4-BE49-F238E27FC236}">
              <a16:creationId xmlns:a16="http://schemas.microsoft.com/office/drawing/2014/main" id="{00000000-0008-0000-0100-00008ADB0000}"/>
            </a:ext>
          </a:extLst>
        </xdr:cNvPr>
        <xdr:cNvSpPr>
          <a:spLocks noChangeArrowheads="1"/>
        </xdr:cNvSpPr>
      </xdr:nvSpPr>
      <xdr:spPr bwMode="auto">
        <a:xfrm>
          <a:off x="4533900" y="15049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4</xdr:row>
      <xdr:rowOff>114300</xdr:rowOff>
    </xdr:from>
    <xdr:to>
      <xdr:col>5</xdr:col>
      <xdr:colOff>685800</xdr:colOff>
      <xdr:row>4</xdr:row>
      <xdr:rowOff>266700</xdr:rowOff>
    </xdr:to>
    <xdr:sp macro="" textlink="">
      <xdr:nvSpPr>
        <xdr:cNvPr id="56203" name="Rectangle 2">
          <a:extLst>
            <a:ext uri="{FF2B5EF4-FFF2-40B4-BE49-F238E27FC236}">
              <a16:creationId xmlns:a16="http://schemas.microsoft.com/office/drawing/2014/main" id="{00000000-0008-0000-0100-00008BDB0000}"/>
            </a:ext>
          </a:extLst>
        </xdr:cNvPr>
        <xdr:cNvSpPr>
          <a:spLocks noChangeArrowheads="1"/>
        </xdr:cNvSpPr>
      </xdr:nvSpPr>
      <xdr:spPr bwMode="auto">
        <a:xfrm>
          <a:off x="4533900" y="15049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603248</xdr:colOff>
      <xdr:row>26</xdr:row>
      <xdr:rowOff>58208</xdr:rowOff>
    </xdr:from>
    <xdr:to>
      <xdr:col>12</xdr:col>
      <xdr:colOff>529464</xdr:colOff>
      <xdr:row>29</xdr:row>
      <xdr:rowOff>20408</xdr:rowOff>
    </xdr:to>
    <xdr:sp macro="" textlink="">
      <xdr:nvSpPr>
        <xdr:cNvPr id="21" name="กล่องข้อความ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112248" y="6418791"/>
          <a:ext cx="645883" cy="66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Code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57150</xdr:rowOff>
    </xdr:from>
    <xdr:to>
      <xdr:col>5</xdr:col>
      <xdr:colOff>685800</xdr:colOff>
      <xdr:row>1</xdr:row>
      <xdr:rowOff>304800</xdr:rowOff>
    </xdr:to>
    <xdr:pic>
      <xdr:nvPicPr>
        <xdr:cNvPr id="61498" name="Picture 6" descr="LogoDPT5">
          <a:extLst>
            <a:ext uri="{FF2B5EF4-FFF2-40B4-BE49-F238E27FC236}">
              <a16:creationId xmlns:a16="http://schemas.microsoft.com/office/drawing/2014/main" id="{00000000-0008-0000-0200-00003AF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57150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499" name="Rectangle 3">
          <a:extLst>
            <a:ext uri="{FF2B5EF4-FFF2-40B4-BE49-F238E27FC236}">
              <a16:creationId xmlns:a16="http://schemas.microsoft.com/office/drawing/2014/main" id="{00000000-0008-0000-0200-00003B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482395</xdr:colOff>
      <xdr:row>27</xdr:row>
      <xdr:rowOff>69683</xdr:rowOff>
    </xdr:from>
    <xdr:to>
      <xdr:col>14</xdr:col>
      <xdr:colOff>138418</xdr:colOff>
      <xdr:row>30</xdr:row>
      <xdr:rowOff>67043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991395" y="7107600"/>
          <a:ext cx="1476356" cy="769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000" b="1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11</xdr:col>
      <xdr:colOff>676286</xdr:colOff>
      <xdr:row>25</xdr:row>
      <xdr:rowOff>35984</xdr:rowOff>
    </xdr:from>
    <xdr:to>
      <xdr:col>13</xdr:col>
      <xdr:colOff>23294</xdr:colOff>
      <xdr:row>27</xdr:row>
      <xdr:rowOff>83609</xdr:rowOff>
    </xdr:to>
    <xdr:pic>
      <xdr:nvPicPr>
        <xdr:cNvPr id="61501" name="รูปภาพ 7">
          <a:extLst>
            <a:ext uri="{FF2B5EF4-FFF2-40B4-BE49-F238E27FC236}">
              <a16:creationId xmlns:a16="http://schemas.microsoft.com/office/drawing/2014/main" id="{00000000-0008-0000-0200-00003D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5286" y="6502401"/>
          <a:ext cx="617008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2" name="Rectangle 2">
          <a:extLst>
            <a:ext uri="{FF2B5EF4-FFF2-40B4-BE49-F238E27FC236}">
              <a16:creationId xmlns:a16="http://schemas.microsoft.com/office/drawing/2014/main" id="{00000000-0008-0000-0200-00003E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3" name="Rectangle 3">
          <a:extLst>
            <a:ext uri="{FF2B5EF4-FFF2-40B4-BE49-F238E27FC236}">
              <a16:creationId xmlns:a16="http://schemas.microsoft.com/office/drawing/2014/main" id="{00000000-0008-0000-0200-00003F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6</xdr:row>
      <xdr:rowOff>123825</xdr:rowOff>
    </xdr:from>
    <xdr:to>
      <xdr:col>5</xdr:col>
      <xdr:colOff>676275</xdr:colOff>
      <xdr:row>6</xdr:row>
      <xdr:rowOff>257175</xdr:rowOff>
    </xdr:to>
    <xdr:sp macro="" textlink="">
      <xdr:nvSpPr>
        <xdr:cNvPr id="61504" name="Line 5">
          <a:extLst>
            <a:ext uri="{FF2B5EF4-FFF2-40B4-BE49-F238E27FC236}">
              <a16:creationId xmlns:a16="http://schemas.microsoft.com/office/drawing/2014/main" id="{00000000-0008-0000-0200-000040F00000}"/>
            </a:ext>
          </a:extLst>
        </xdr:cNvPr>
        <xdr:cNvSpPr>
          <a:spLocks noChangeShapeType="1"/>
        </xdr:cNvSpPr>
      </xdr:nvSpPr>
      <xdr:spPr bwMode="auto">
        <a:xfrm flipV="1">
          <a:off x="4533900" y="2200275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5" name="Rectangle 3">
          <a:extLst>
            <a:ext uri="{FF2B5EF4-FFF2-40B4-BE49-F238E27FC236}">
              <a16:creationId xmlns:a16="http://schemas.microsoft.com/office/drawing/2014/main" id="{00000000-0008-0000-0200-000041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6" name="Rectangle 2">
          <a:extLst>
            <a:ext uri="{FF2B5EF4-FFF2-40B4-BE49-F238E27FC236}">
              <a16:creationId xmlns:a16="http://schemas.microsoft.com/office/drawing/2014/main" id="{00000000-0008-0000-0200-000042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7" name="Rectangle 3">
          <a:extLst>
            <a:ext uri="{FF2B5EF4-FFF2-40B4-BE49-F238E27FC236}">
              <a16:creationId xmlns:a16="http://schemas.microsoft.com/office/drawing/2014/main" id="{00000000-0008-0000-0200-000043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8" name="Rectangle 2">
          <a:extLst>
            <a:ext uri="{FF2B5EF4-FFF2-40B4-BE49-F238E27FC236}">
              <a16:creationId xmlns:a16="http://schemas.microsoft.com/office/drawing/2014/main" id="{00000000-0008-0000-0200-000044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6</xdr:row>
      <xdr:rowOff>114300</xdr:rowOff>
    </xdr:from>
    <xdr:to>
      <xdr:col>5</xdr:col>
      <xdr:colOff>685800</xdr:colOff>
      <xdr:row>6</xdr:row>
      <xdr:rowOff>266700</xdr:rowOff>
    </xdr:to>
    <xdr:sp macro="" textlink="">
      <xdr:nvSpPr>
        <xdr:cNvPr id="61509" name="Rectangle 3">
          <a:extLst>
            <a:ext uri="{FF2B5EF4-FFF2-40B4-BE49-F238E27FC236}">
              <a16:creationId xmlns:a16="http://schemas.microsoft.com/office/drawing/2014/main" id="{00000000-0008-0000-0200-000045F00000}"/>
            </a:ext>
          </a:extLst>
        </xdr:cNvPr>
        <xdr:cNvSpPr>
          <a:spLocks noChangeArrowheads="1"/>
        </xdr:cNvSpPr>
      </xdr:nvSpPr>
      <xdr:spPr bwMode="auto">
        <a:xfrm>
          <a:off x="4533900" y="21907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6</xdr:row>
      <xdr:rowOff>123825</xdr:rowOff>
    </xdr:from>
    <xdr:to>
      <xdr:col>5</xdr:col>
      <xdr:colOff>676275</xdr:colOff>
      <xdr:row>6</xdr:row>
      <xdr:rowOff>257175</xdr:rowOff>
    </xdr:to>
    <xdr:sp macro="" textlink="">
      <xdr:nvSpPr>
        <xdr:cNvPr id="61510" name="Line 5">
          <a:extLst>
            <a:ext uri="{FF2B5EF4-FFF2-40B4-BE49-F238E27FC236}">
              <a16:creationId xmlns:a16="http://schemas.microsoft.com/office/drawing/2014/main" id="{00000000-0008-0000-0200-000046F00000}"/>
            </a:ext>
          </a:extLst>
        </xdr:cNvPr>
        <xdr:cNvSpPr>
          <a:spLocks noChangeShapeType="1"/>
        </xdr:cNvSpPr>
      </xdr:nvSpPr>
      <xdr:spPr bwMode="auto">
        <a:xfrm flipV="1">
          <a:off x="4533900" y="2200275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61511" name="Rectangle 3">
          <a:extLst>
            <a:ext uri="{FF2B5EF4-FFF2-40B4-BE49-F238E27FC236}">
              <a16:creationId xmlns:a16="http://schemas.microsoft.com/office/drawing/2014/main" id="{00000000-0008-0000-0200-000047F0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61512" name="Rectangle 2">
          <a:extLst>
            <a:ext uri="{FF2B5EF4-FFF2-40B4-BE49-F238E27FC236}">
              <a16:creationId xmlns:a16="http://schemas.microsoft.com/office/drawing/2014/main" id="{00000000-0008-0000-0200-000048F0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61513" name="Rectangle 3">
          <a:extLst>
            <a:ext uri="{FF2B5EF4-FFF2-40B4-BE49-F238E27FC236}">
              <a16:creationId xmlns:a16="http://schemas.microsoft.com/office/drawing/2014/main" id="{00000000-0008-0000-0200-000049F0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123825</xdr:rowOff>
    </xdr:from>
    <xdr:to>
      <xdr:col>5</xdr:col>
      <xdr:colOff>676275</xdr:colOff>
      <xdr:row>5</xdr:row>
      <xdr:rowOff>257175</xdr:rowOff>
    </xdr:to>
    <xdr:sp macro="" textlink="">
      <xdr:nvSpPr>
        <xdr:cNvPr id="61514" name="Line 5">
          <a:extLst>
            <a:ext uri="{FF2B5EF4-FFF2-40B4-BE49-F238E27FC236}">
              <a16:creationId xmlns:a16="http://schemas.microsoft.com/office/drawing/2014/main" id="{00000000-0008-0000-0200-00004AF00000}"/>
            </a:ext>
          </a:extLst>
        </xdr:cNvPr>
        <xdr:cNvSpPr>
          <a:spLocks noChangeShapeType="1"/>
        </xdr:cNvSpPr>
      </xdr:nvSpPr>
      <xdr:spPr bwMode="auto">
        <a:xfrm flipV="1">
          <a:off x="4533900" y="1857375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61515" name="Rectangle 3">
          <a:extLst>
            <a:ext uri="{FF2B5EF4-FFF2-40B4-BE49-F238E27FC236}">
              <a16:creationId xmlns:a16="http://schemas.microsoft.com/office/drawing/2014/main" id="{00000000-0008-0000-0200-00004BF0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5</xdr:row>
      <xdr:rowOff>114300</xdr:rowOff>
    </xdr:from>
    <xdr:to>
      <xdr:col>5</xdr:col>
      <xdr:colOff>685800</xdr:colOff>
      <xdr:row>5</xdr:row>
      <xdr:rowOff>266700</xdr:rowOff>
    </xdr:to>
    <xdr:sp macro="" textlink="">
      <xdr:nvSpPr>
        <xdr:cNvPr id="61516" name="Rectangle 2">
          <a:extLst>
            <a:ext uri="{FF2B5EF4-FFF2-40B4-BE49-F238E27FC236}">
              <a16:creationId xmlns:a16="http://schemas.microsoft.com/office/drawing/2014/main" id="{00000000-0008-0000-0200-00004CF00000}"/>
            </a:ext>
          </a:extLst>
        </xdr:cNvPr>
        <xdr:cNvSpPr>
          <a:spLocks noChangeArrowheads="1"/>
        </xdr:cNvSpPr>
      </xdr:nvSpPr>
      <xdr:spPr bwMode="auto">
        <a:xfrm>
          <a:off x="4533900" y="1847850"/>
          <a:ext cx="123825" cy="152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tabSelected="1" zoomScale="90" zoomScaleNormal="90" workbookViewId="0">
      <selection activeCell="V13" sqref="V13"/>
    </sheetView>
  </sheetViews>
  <sheetFormatPr defaultRowHeight="18.75"/>
  <cols>
    <col min="1" max="1" width="7.7109375" style="7" customWidth="1"/>
    <col min="2" max="4" width="12.7109375" style="7" customWidth="1"/>
    <col min="5" max="5" width="13.7109375" style="7" customWidth="1"/>
    <col min="6" max="9" width="11.28515625" style="7" customWidth="1"/>
    <col min="10" max="10" width="10.7109375" style="7" customWidth="1"/>
    <col min="11" max="11" width="12.28515625" style="7" customWidth="1"/>
    <col min="12" max="12" width="10.7109375" style="7" customWidth="1"/>
    <col min="13" max="14" width="8.28515625" style="7" customWidth="1"/>
    <col min="15" max="16384" width="9.140625" style="7"/>
  </cols>
  <sheetData>
    <row r="1" spans="1:21" ht="29.1" customHeight="1" thickTop="1">
      <c r="A1" s="31" t="s">
        <v>0</v>
      </c>
      <c r="B1" s="33"/>
      <c r="C1" s="33"/>
      <c r="D1" s="12"/>
      <c r="E1" s="79"/>
      <c r="F1" s="40"/>
      <c r="G1" s="35" t="s">
        <v>1</v>
      </c>
      <c r="H1" s="14"/>
      <c r="I1" s="14"/>
      <c r="J1" s="152" t="s">
        <v>2</v>
      </c>
      <c r="K1" s="153"/>
      <c r="L1" s="153"/>
      <c r="M1" s="153"/>
      <c r="N1" s="154"/>
    </row>
    <row r="2" spans="1:21" ht="27" customHeight="1">
      <c r="A2" s="89" t="s">
        <v>3</v>
      </c>
      <c r="B2" s="90"/>
      <c r="C2" s="80"/>
      <c r="E2" s="15"/>
      <c r="F2" s="41"/>
      <c r="G2" s="36" t="s">
        <v>4</v>
      </c>
      <c r="H2" s="22"/>
      <c r="I2" s="23"/>
      <c r="J2" s="155" t="s">
        <v>5</v>
      </c>
      <c r="K2" s="156"/>
      <c r="L2" s="157"/>
      <c r="M2" s="82" t="s">
        <v>6</v>
      </c>
      <c r="N2" s="37"/>
    </row>
    <row r="3" spans="1:21" ht="27" customHeight="1">
      <c r="A3" s="10" t="s">
        <v>7</v>
      </c>
      <c r="B3" s="34"/>
      <c r="C3" s="80"/>
      <c r="E3" s="15"/>
      <c r="F3" s="66"/>
      <c r="G3" s="67"/>
      <c r="H3" s="68"/>
      <c r="I3" s="68"/>
      <c r="J3" s="146" t="s">
        <v>8</v>
      </c>
      <c r="K3" s="147"/>
      <c r="L3" s="15"/>
      <c r="N3" s="70"/>
    </row>
    <row r="4" spans="1:21" ht="27" customHeight="1">
      <c r="A4" s="10" t="s">
        <v>9</v>
      </c>
      <c r="B4" s="34"/>
      <c r="C4" s="34"/>
      <c r="D4" s="81"/>
      <c r="E4" s="15"/>
      <c r="F4" s="143" t="s">
        <v>10</v>
      </c>
      <c r="G4" s="144"/>
      <c r="H4" s="144"/>
      <c r="I4" s="145"/>
      <c r="J4" s="148"/>
      <c r="K4" s="149"/>
      <c r="L4" s="15"/>
      <c r="N4" s="8"/>
    </row>
    <row r="5" spans="1:21" ht="27" customHeight="1">
      <c r="A5" s="10" t="s">
        <v>11</v>
      </c>
      <c r="B5" s="34"/>
      <c r="C5" s="34"/>
      <c r="D5" s="81"/>
      <c r="E5" s="15"/>
      <c r="F5" s="24"/>
      <c r="G5" s="26" t="s">
        <v>12</v>
      </c>
      <c r="H5" s="26"/>
      <c r="I5" s="27"/>
      <c r="J5" s="91" t="s">
        <v>13</v>
      </c>
      <c r="K5" s="92"/>
      <c r="L5" s="15"/>
      <c r="M5" s="15"/>
      <c r="N5" s="8"/>
      <c r="R5" s="39"/>
      <c r="S5" s="39"/>
      <c r="T5" s="39"/>
      <c r="U5" s="39"/>
    </row>
    <row r="6" spans="1:21" ht="27" customHeight="1">
      <c r="A6" s="10" t="s">
        <v>14</v>
      </c>
      <c r="B6" s="2"/>
      <c r="C6" s="34"/>
      <c r="D6" s="15"/>
      <c r="E6" s="1"/>
      <c r="F6" s="24"/>
      <c r="G6" s="26" t="s">
        <v>15</v>
      </c>
      <c r="H6" s="26"/>
      <c r="I6" s="27"/>
      <c r="J6" s="148" t="s">
        <v>16</v>
      </c>
      <c r="K6" s="149"/>
      <c r="L6" s="15"/>
      <c r="M6" s="15"/>
      <c r="N6" s="8"/>
      <c r="R6" s="39"/>
      <c r="S6" s="39"/>
      <c r="T6" s="39"/>
      <c r="U6" s="39"/>
    </row>
    <row r="7" spans="1:21" ht="27" customHeight="1" thickBot="1">
      <c r="A7" s="32" t="s">
        <v>17</v>
      </c>
      <c r="B7" s="3"/>
      <c r="C7" s="93"/>
      <c r="D7" s="38"/>
      <c r="E7" s="94"/>
      <c r="F7" s="96"/>
      <c r="G7" s="11"/>
      <c r="H7" s="11"/>
      <c r="I7" s="95"/>
      <c r="J7" s="150"/>
      <c r="K7" s="151"/>
      <c r="L7" s="38"/>
      <c r="M7" s="38"/>
      <c r="N7" s="16"/>
      <c r="R7" s="26"/>
      <c r="S7" s="26"/>
      <c r="T7" s="26"/>
      <c r="U7" s="26"/>
    </row>
    <row r="8" spans="1:21" ht="23.1" customHeight="1" thickTop="1">
      <c r="A8" s="73" t="s">
        <v>18</v>
      </c>
      <c r="B8" s="4"/>
      <c r="C8" s="75"/>
      <c r="D8" s="4"/>
      <c r="E8" s="74" t="s">
        <v>19</v>
      </c>
      <c r="F8" s="4"/>
      <c r="G8" s="4"/>
      <c r="H8" s="4"/>
      <c r="I8" s="4"/>
      <c r="J8" s="5" t="s">
        <v>20</v>
      </c>
      <c r="K8" s="158" t="s">
        <v>21</v>
      </c>
      <c r="L8" s="159"/>
      <c r="M8" s="158" t="s">
        <v>22</v>
      </c>
      <c r="N8" s="162"/>
    </row>
    <row r="9" spans="1:21" ht="23.1" customHeight="1">
      <c r="A9" s="136" t="s">
        <v>23</v>
      </c>
      <c r="B9" s="139" t="s">
        <v>24</v>
      </c>
      <c r="C9" s="142" t="s">
        <v>25</v>
      </c>
      <c r="D9" s="142" t="s">
        <v>26</v>
      </c>
      <c r="E9" s="139" t="s">
        <v>27</v>
      </c>
      <c r="F9" s="142" t="s">
        <v>28</v>
      </c>
      <c r="G9" s="78" t="s">
        <v>29</v>
      </c>
      <c r="H9" s="78" t="s">
        <v>30</v>
      </c>
      <c r="I9" s="5" t="s">
        <v>30</v>
      </c>
      <c r="J9" s="5" t="s">
        <v>31</v>
      </c>
      <c r="K9" s="158"/>
      <c r="L9" s="159"/>
      <c r="M9" s="158"/>
      <c r="N9" s="162"/>
    </row>
    <row r="10" spans="1:21" ht="23.1" customHeight="1">
      <c r="A10" s="137"/>
      <c r="B10" s="140"/>
      <c r="C10" s="140"/>
      <c r="D10" s="140"/>
      <c r="E10" s="140"/>
      <c r="F10" s="140"/>
      <c r="G10" s="77" t="s">
        <v>31</v>
      </c>
      <c r="H10" s="77" t="s">
        <v>31</v>
      </c>
      <c r="I10" s="5" t="s">
        <v>32</v>
      </c>
      <c r="J10" s="5" t="s">
        <v>33</v>
      </c>
      <c r="K10" s="158"/>
      <c r="L10" s="159"/>
      <c r="M10" s="158"/>
      <c r="N10" s="162"/>
    </row>
    <row r="11" spans="1:21" ht="23.1" customHeight="1">
      <c r="A11" s="138"/>
      <c r="B11" s="141"/>
      <c r="C11" s="141"/>
      <c r="D11" s="141"/>
      <c r="E11" s="141"/>
      <c r="F11" s="141"/>
      <c r="G11" s="76" t="s">
        <v>34</v>
      </c>
      <c r="H11" s="76" t="s">
        <v>35</v>
      </c>
      <c r="I11" s="9" t="s">
        <v>36</v>
      </c>
      <c r="J11" s="9" t="s">
        <v>36</v>
      </c>
      <c r="K11" s="160"/>
      <c r="L11" s="161"/>
      <c r="M11" s="160"/>
      <c r="N11" s="163"/>
    </row>
    <row r="12" spans="1:21" ht="15" customHeight="1">
      <c r="A12" s="48"/>
      <c r="B12" s="61"/>
      <c r="C12" s="49"/>
      <c r="D12" s="50"/>
      <c r="E12" s="61"/>
      <c r="F12" s="49"/>
      <c r="G12" s="64"/>
      <c r="H12" s="52"/>
      <c r="I12" s="49"/>
      <c r="J12" s="49"/>
      <c r="K12" s="98"/>
      <c r="L12" s="99"/>
      <c r="M12" s="102"/>
      <c r="N12" s="103"/>
    </row>
    <row r="13" spans="1:21" ht="15" customHeight="1">
      <c r="A13" s="48"/>
      <c r="B13" s="61"/>
      <c r="C13" s="49"/>
      <c r="D13" s="50"/>
      <c r="E13" s="61"/>
      <c r="F13" s="49"/>
      <c r="G13" s="64"/>
      <c r="H13" s="52"/>
      <c r="I13" s="52"/>
      <c r="J13" s="49"/>
      <c r="K13" s="100"/>
      <c r="L13" s="101"/>
      <c r="M13" s="83"/>
      <c r="N13" s="18"/>
    </row>
    <row r="14" spans="1:21" ht="15" customHeight="1">
      <c r="A14" s="48"/>
      <c r="B14" s="61"/>
      <c r="C14" s="49"/>
      <c r="D14" s="50"/>
      <c r="E14" s="61"/>
      <c r="F14" s="49"/>
      <c r="G14" s="64"/>
      <c r="H14" s="52"/>
      <c r="I14" s="49"/>
      <c r="J14" s="49"/>
      <c r="K14" s="100"/>
      <c r="L14" s="101"/>
      <c r="M14" s="83"/>
      <c r="N14" s="18"/>
    </row>
    <row r="15" spans="1:21" ht="15" customHeight="1">
      <c r="A15" s="85"/>
      <c r="B15" s="86"/>
      <c r="C15" s="49"/>
      <c r="D15" s="50"/>
      <c r="E15" s="61"/>
      <c r="F15" s="49"/>
      <c r="G15" s="51"/>
      <c r="H15" s="52"/>
      <c r="I15" s="49"/>
      <c r="J15" s="49"/>
      <c r="K15" s="87"/>
      <c r="L15" s="88"/>
      <c r="M15" s="87"/>
      <c r="N15" s="18"/>
      <c r="O15" s="6"/>
    </row>
    <row r="16" spans="1:21" ht="15" customHeight="1">
      <c r="A16" s="48"/>
      <c r="B16" s="86"/>
      <c r="C16" s="49"/>
      <c r="D16" s="50"/>
      <c r="E16" s="61"/>
      <c r="F16" s="49"/>
      <c r="G16" s="51"/>
      <c r="H16" s="52"/>
      <c r="I16" s="49"/>
      <c r="J16" s="49"/>
      <c r="K16" s="87"/>
      <c r="L16" s="88"/>
      <c r="M16" s="87"/>
      <c r="N16" s="18"/>
    </row>
    <row r="17" spans="1:20" ht="15" customHeight="1">
      <c r="A17" s="48"/>
      <c r="B17" s="86"/>
      <c r="C17" s="49"/>
      <c r="D17" s="50"/>
      <c r="E17" s="61"/>
      <c r="F17" s="49"/>
      <c r="G17" s="51"/>
      <c r="H17" s="52"/>
      <c r="I17" s="49"/>
      <c r="J17" s="49"/>
      <c r="K17" s="87"/>
      <c r="L17" s="88"/>
      <c r="M17" s="87"/>
      <c r="N17" s="18"/>
    </row>
    <row r="18" spans="1:20" ht="15" customHeight="1">
      <c r="A18" s="48"/>
      <c r="B18" s="86"/>
      <c r="C18" s="49"/>
      <c r="D18" s="50"/>
      <c r="E18" s="61"/>
      <c r="F18" s="49"/>
      <c r="G18" s="51"/>
      <c r="H18" s="52"/>
      <c r="I18" s="49"/>
      <c r="J18" s="49"/>
      <c r="K18" s="87"/>
      <c r="L18" s="88"/>
      <c r="M18" s="87"/>
      <c r="N18" s="18"/>
    </row>
    <row r="19" spans="1:20" ht="15" customHeight="1">
      <c r="A19" s="48"/>
      <c r="B19" s="61"/>
      <c r="C19" s="49"/>
      <c r="D19" s="50"/>
      <c r="E19" s="61"/>
      <c r="F19" s="49"/>
      <c r="G19" s="64"/>
      <c r="H19" s="52"/>
      <c r="I19" s="49"/>
      <c r="J19" s="49"/>
      <c r="K19" s="100"/>
      <c r="L19" s="101"/>
      <c r="M19" s="83"/>
      <c r="N19" s="18"/>
    </row>
    <row r="20" spans="1:20" ht="15" customHeight="1">
      <c r="A20" s="48"/>
      <c r="B20" s="61"/>
      <c r="C20" s="49"/>
      <c r="D20" s="50"/>
      <c r="E20" s="61"/>
      <c r="F20" s="49"/>
      <c r="G20" s="64"/>
      <c r="H20" s="52"/>
      <c r="I20" s="52"/>
      <c r="J20" s="49"/>
      <c r="K20" s="100"/>
      <c r="L20" s="101"/>
      <c r="M20" s="83"/>
      <c r="N20" s="18"/>
    </row>
    <row r="21" spans="1:20" ht="15" customHeight="1">
      <c r="A21" s="48"/>
      <c r="B21" s="61"/>
      <c r="C21" s="49"/>
      <c r="D21" s="50"/>
      <c r="E21" s="61"/>
      <c r="F21" s="49"/>
      <c r="G21" s="64"/>
      <c r="H21" s="52"/>
      <c r="I21" s="49"/>
      <c r="J21" s="49"/>
      <c r="K21" s="100"/>
      <c r="L21" s="101"/>
      <c r="M21" s="83"/>
      <c r="N21" s="18"/>
    </row>
    <row r="22" spans="1:20" ht="15" customHeight="1">
      <c r="A22" s="48"/>
      <c r="B22" s="61"/>
      <c r="C22" s="49"/>
      <c r="D22" s="50"/>
      <c r="E22" s="61"/>
      <c r="F22" s="49"/>
      <c r="G22" s="51"/>
      <c r="H22" s="52"/>
      <c r="I22" s="52"/>
      <c r="J22" s="49"/>
      <c r="K22" s="83"/>
      <c r="L22" s="84"/>
      <c r="M22" s="83"/>
      <c r="N22" s="18"/>
    </row>
    <row r="23" spans="1:20" ht="15" customHeight="1">
      <c r="A23" s="48"/>
      <c r="B23" s="61"/>
      <c r="C23" s="49"/>
      <c r="D23" s="50"/>
      <c r="E23" s="61"/>
      <c r="F23" s="49"/>
      <c r="G23" s="64"/>
      <c r="H23" s="52"/>
      <c r="I23" s="49"/>
      <c r="J23" s="49"/>
      <c r="K23" s="100"/>
      <c r="L23" s="101"/>
      <c r="M23" s="83"/>
      <c r="N23" s="18"/>
    </row>
    <row r="24" spans="1:20" ht="15" customHeight="1">
      <c r="A24" s="48"/>
      <c r="B24" s="61"/>
      <c r="C24" s="49"/>
      <c r="D24" s="50"/>
      <c r="E24" s="61"/>
      <c r="F24" s="49"/>
      <c r="G24" s="64"/>
      <c r="H24" s="52"/>
      <c r="I24" s="52"/>
      <c r="J24" s="49"/>
      <c r="K24" s="100"/>
      <c r="L24" s="101"/>
      <c r="M24" s="83"/>
      <c r="N24" s="18"/>
    </row>
    <row r="25" spans="1:20" ht="15" customHeight="1">
      <c r="A25" s="48"/>
      <c r="B25" s="61"/>
      <c r="C25" s="49"/>
      <c r="D25" s="50"/>
      <c r="E25" s="61"/>
      <c r="F25" s="49"/>
      <c r="G25" s="64"/>
      <c r="H25" s="52"/>
      <c r="I25" s="49"/>
      <c r="J25" s="49"/>
      <c r="K25" s="100"/>
      <c r="L25" s="101"/>
      <c r="M25" s="83"/>
      <c r="N25" s="18"/>
    </row>
    <row r="26" spans="1:20" ht="12.95" customHeight="1">
      <c r="A26" s="53"/>
      <c r="B26" s="62"/>
      <c r="C26" s="54"/>
      <c r="D26" s="55"/>
      <c r="E26" s="62"/>
      <c r="F26" s="54"/>
      <c r="G26" s="65"/>
      <c r="H26" s="56"/>
      <c r="I26" s="54"/>
      <c r="J26" s="54"/>
      <c r="K26" s="106"/>
      <c r="L26" s="107"/>
      <c r="M26" s="104"/>
      <c r="N26" s="105"/>
    </row>
    <row r="27" spans="1:20" ht="18" customHeight="1">
      <c r="A27" s="10" t="s">
        <v>37</v>
      </c>
      <c r="C27" s="15"/>
      <c r="D27" s="17"/>
      <c r="E27" s="60"/>
      <c r="F27" s="15"/>
      <c r="G27" s="17"/>
      <c r="H27" s="17"/>
      <c r="I27" s="17"/>
      <c r="J27" s="17"/>
      <c r="K27" s="17"/>
      <c r="L27" s="17"/>
      <c r="M27" s="17"/>
      <c r="N27" s="18"/>
    </row>
    <row r="28" spans="1:20" ht="18" customHeight="1">
      <c r="A28" s="10" t="s">
        <v>38</v>
      </c>
      <c r="C28" s="15"/>
      <c r="D28" s="17"/>
      <c r="E28" s="60"/>
      <c r="F28" s="17"/>
      <c r="G28" s="17"/>
      <c r="H28" s="17"/>
      <c r="I28" s="17"/>
      <c r="J28" s="17"/>
      <c r="K28" s="17"/>
      <c r="L28" s="17"/>
      <c r="M28" s="17"/>
      <c r="N28" s="18"/>
      <c r="O28" s="47"/>
      <c r="P28" s="47"/>
      <c r="Q28" s="47"/>
      <c r="R28" s="47"/>
      <c r="S28" s="47"/>
      <c r="T28" s="47"/>
    </row>
    <row r="29" spans="1:20" ht="18" customHeight="1">
      <c r="A29" s="10"/>
      <c r="C29" s="15"/>
      <c r="D29" s="17"/>
      <c r="E29" s="60"/>
      <c r="F29" s="17"/>
      <c r="G29" s="17"/>
      <c r="H29" s="17"/>
      <c r="I29" s="17"/>
      <c r="J29" s="17"/>
      <c r="K29" s="17"/>
      <c r="L29" s="17"/>
      <c r="M29" s="17"/>
      <c r="N29" s="18"/>
      <c r="O29" s="47"/>
      <c r="P29" s="47"/>
      <c r="Q29" s="47"/>
      <c r="R29" s="47"/>
      <c r="S29" s="47"/>
      <c r="T29" s="47"/>
    </row>
    <row r="30" spans="1:20" ht="18" customHeight="1" thickBot="1">
      <c r="A30" s="19"/>
      <c r="B30" s="11"/>
      <c r="C30" s="63"/>
      <c r="D30" s="20"/>
      <c r="E30" s="20"/>
      <c r="F30" s="20"/>
      <c r="G30" s="20"/>
      <c r="H30" s="20"/>
      <c r="I30" s="108" t="s">
        <v>39</v>
      </c>
      <c r="J30" s="11"/>
      <c r="K30" s="11"/>
      <c r="L30" s="38"/>
      <c r="M30" s="63"/>
      <c r="N30" s="21"/>
    </row>
    <row r="31" spans="1:20" ht="19.5" thickTop="1">
      <c r="B31" s="13"/>
      <c r="C31" s="71"/>
      <c r="D31" s="72"/>
      <c r="E31" s="72"/>
      <c r="F31" s="72"/>
      <c r="G31" s="72"/>
      <c r="H31" s="72"/>
    </row>
    <row r="32" spans="1:20">
      <c r="B32" s="57"/>
      <c r="C32" s="59"/>
    </row>
    <row r="33" spans="1:12" ht="19.5">
      <c r="A33" s="26"/>
      <c r="B33" s="57"/>
      <c r="C33" s="43"/>
      <c r="I33" s="58"/>
      <c r="J33" s="58"/>
      <c r="L33" s="58"/>
    </row>
  </sheetData>
  <mergeCells count="13">
    <mergeCell ref="F9:F11"/>
    <mergeCell ref="F4:I4"/>
    <mergeCell ref="J3:K4"/>
    <mergeCell ref="J6:K7"/>
    <mergeCell ref="J1:N1"/>
    <mergeCell ref="J2:L2"/>
    <mergeCell ref="K8:L11"/>
    <mergeCell ref="M8:N11"/>
    <mergeCell ref="A9:A11"/>
    <mergeCell ref="B9:B11"/>
    <mergeCell ref="C9:C11"/>
    <mergeCell ref="D9:D11"/>
    <mergeCell ref="E9:E11"/>
  </mergeCells>
  <printOptions horizontalCentered="1" verticalCentered="1"/>
  <pageMargins left="0" right="0.196850393700787" top="0.196850393700787" bottom="0.196850393700787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V31"/>
  <sheetViews>
    <sheetView zoomScale="90" zoomScaleNormal="90" workbookViewId="0">
      <selection activeCell="P29" sqref="P29"/>
    </sheetView>
  </sheetViews>
  <sheetFormatPr defaultRowHeight="18.75"/>
  <cols>
    <col min="1" max="1" width="7.7109375" style="7" customWidth="1"/>
    <col min="2" max="4" width="12.7109375" style="7" customWidth="1"/>
    <col min="5" max="5" width="13.7109375" style="7" customWidth="1"/>
    <col min="6" max="9" width="11.28515625" style="7" customWidth="1"/>
    <col min="10" max="10" width="10.7109375" style="7" customWidth="1"/>
    <col min="11" max="11" width="12.28515625" style="7" customWidth="1"/>
    <col min="12" max="12" width="10.7109375" style="7" customWidth="1"/>
    <col min="13" max="14" width="8.28515625" style="7" customWidth="1"/>
    <col min="15" max="16384" width="9.140625" style="7"/>
  </cols>
  <sheetData>
    <row r="1" spans="1:22" ht="29.1" customHeight="1" thickTop="1">
      <c r="A1" s="31" t="s">
        <v>0</v>
      </c>
      <c r="B1" s="111"/>
      <c r="C1" s="134" t="s">
        <v>40</v>
      </c>
      <c r="D1" s="71"/>
      <c r="E1" s="79"/>
      <c r="F1" s="40"/>
      <c r="G1" s="35" t="s">
        <v>1</v>
      </c>
      <c r="H1" s="14"/>
      <c r="I1" s="14"/>
      <c r="J1" s="152" t="s">
        <v>2</v>
      </c>
      <c r="K1" s="153"/>
      <c r="L1" s="153"/>
      <c r="M1" s="153"/>
      <c r="N1" s="154"/>
    </row>
    <row r="2" spans="1:22" ht="27" customHeight="1">
      <c r="A2" s="89"/>
      <c r="B2" s="90"/>
      <c r="C2" s="58" t="s">
        <v>41</v>
      </c>
      <c r="D2" s="58"/>
      <c r="F2" s="41"/>
      <c r="G2" s="36" t="s">
        <v>4</v>
      </c>
      <c r="H2" s="22"/>
      <c r="I2" s="23"/>
      <c r="J2" s="155" t="s">
        <v>42</v>
      </c>
      <c r="K2" s="156"/>
      <c r="L2" s="157"/>
      <c r="M2" s="82" t="s">
        <v>6</v>
      </c>
      <c r="N2" s="37" t="s">
        <v>43</v>
      </c>
    </row>
    <row r="3" spans="1:22" ht="27" customHeight="1">
      <c r="A3" s="89" t="s">
        <v>3</v>
      </c>
      <c r="B3" s="90"/>
      <c r="C3" s="58" t="s">
        <v>44</v>
      </c>
      <c r="D3" s="58"/>
      <c r="F3" s="66"/>
      <c r="G3" s="67"/>
      <c r="H3" s="68"/>
      <c r="I3" s="68"/>
      <c r="J3" s="24"/>
      <c r="K3" s="2"/>
      <c r="L3" s="97"/>
      <c r="M3" s="69"/>
      <c r="N3" s="70"/>
    </row>
    <row r="4" spans="1:22" ht="27" customHeight="1">
      <c r="A4" s="10" t="s">
        <v>7</v>
      </c>
      <c r="B4" s="90"/>
      <c r="C4" s="135" t="s">
        <v>45</v>
      </c>
      <c r="D4" s="58"/>
      <c r="F4" s="109"/>
      <c r="G4" s="110"/>
      <c r="H4" s="110"/>
      <c r="I4" s="110"/>
      <c r="J4" s="24" t="s">
        <v>8</v>
      </c>
      <c r="K4" s="2"/>
      <c r="L4" s="58" t="s">
        <v>46</v>
      </c>
      <c r="M4" s="58"/>
      <c r="N4" s="8"/>
    </row>
    <row r="5" spans="1:22" ht="27" customHeight="1">
      <c r="A5" s="10"/>
      <c r="B5" s="90"/>
      <c r="C5" s="135" t="s">
        <v>47</v>
      </c>
      <c r="D5" s="58"/>
      <c r="F5" s="143" t="s">
        <v>10</v>
      </c>
      <c r="G5" s="144"/>
      <c r="H5" s="144"/>
      <c r="I5" s="145"/>
      <c r="J5" s="148" t="s">
        <v>13</v>
      </c>
      <c r="K5" s="149"/>
      <c r="L5" s="164" t="s">
        <v>48</v>
      </c>
      <c r="M5" s="164"/>
      <c r="N5" s="8"/>
      <c r="R5" s="39"/>
      <c r="S5" s="39"/>
      <c r="T5" s="39"/>
      <c r="U5" s="39"/>
    </row>
    <row r="6" spans="1:22" ht="27" customHeight="1">
      <c r="A6" s="10" t="s">
        <v>9</v>
      </c>
      <c r="B6" s="2"/>
      <c r="C6" s="135" t="s">
        <v>49</v>
      </c>
      <c r="D6" s="58"/>
      <c r="E6" s="1"/>
      <c r="F6" s="24"/>
      <c r="G6" s="26" t="s">
        <v>12</v>
      </c>
      <c r="H6" s="26"/>
      <c r="I6" s="27"/>
      <c r="J6" s="148"/>
      <c r="K6" s="149"/>
      <c r="L6" s="164"/>
      <c r="M6" s="164"/>
      <c r="N6" s="8"/>
      <c r="R6" s="39"/>
      <c r="S6" s="39"/>
      <c r="T6" s="39"/>
      <c r="U6" s="39"/>
    </row>
    <row r="7" spans="1:22" ht="27" customHeight="1">
      <c r="A7" s="10" t="s">
        <v>11</v>
      </c>
      <c r="B7" s="2"/>
      <c r="C7" s="135" t="s">
        <v>50</v>
      </c>
      <c r="D7" s="58"/>
      <c r="E7" s="1"/>
      <c r="F7" s="24"/>
      <c r="G7" s="26" t="s">
        <v>15</v>
      </c>
      <c r="H7" s="26"/>
      <c r="I7" s="27"/>
      <c r="J7" s="148"/>
      <c r="K7" s="149"/>
      <c r="L7" s="164"/>
      <c r="M7" s="164"/>
      <c r="N7" s="8"/>
      <c r="R7" s="26"/>
      <c r="S7" s="26"/>
      <c r="T7" s="26"/>
      <c r="U7" s="26"/>
    </row>
    <row r="8" spans="1:22" ht="27" customHeight="1">
      <c r="A8" s="10" t="s">
        <v>14</v>
      </c>
      <c r="B8" s="30"/>
      <c r="C8" s="58" t="s">
        <v>51</v>
      </c>
      <c r="D8" s="58"/>
      <c r="E8" s="112"/>
      <c r="F8" s="7" t="s">
        <v>52</v>
      </c>
      <c r="G8" s="26"/>
      <c r="H8" s="26"/>
      <c r="I8" s="27"/>
      <c r="J8" s="24" t="s">
        <v>16</v>
      </c>
      <c r="K8" s="2"/>
      <c r="L8" s="58" t="s">
        <v>53</v>
      </c>
      <c r="M8" s="58"/>
      <c r="N8" s="8"/>
      <c r="R8" s="26"/>
      <c r="S8" s="26"/>
      <c r="T8" s="26"/>
      <c r="U8" s="26"/>
    </row>
    <row r="9" spans="1:22" ht="27" customHeight="1" thickBot="1">
      <c r="A9" s="32" t="s">
        <v>17</v>
      </c>
      <c r="B9" s="3"/>
      <c r="C9" s="165">
        <v>44112</v>
      </c>
      <c r="D9" s="165"/>
      <c r="E9" s="42"/>
      <c r="F9" s="25"/>
      <c r="G9" s="28"/>
      <c r="H9" s="28"/>
      <c r="I9" s="29"/>
      <c r="J9" s="25"/>
      <c r="K9" s="3"/>
      <c r="L9" s="63"/>
      <c r="M9" s="63"/>
      <c r="N9" s="16"/>
      <c r="R9" s="26"/>
      <c r="S9" s="26"/>
      <c r="T9" s="26"/>
      <c r="U9" s="26"/>
    </row>
    <row r="10" spans="1:22" ht="23.1" customHeight="1" thickTop="1">
      <c r="A10" s="73" t="s">
        <v>18</v>
      </c>
      <c r="B10" s="4"/>
      <c r="C10" s="75"/>
      <c r="D10" s="4"/>
      <c r="E10" s="74" t="s">
        <v>19</v>
      </c>
      <c r="F10" s="4"/>
      <c r="G10" s="4"/>
      <c r="H10" s="4"/>
      <c r="I10" s="4"/>
      <c r="J10" s="5" t="s">
        <v>20</v>
      </c>
      <c r="K10" s="158" t="s">
        <v>21</v>
      </c>
      <c r="L10" s="159"/>
      <c r="M10" s="158" t="s">
        <v>22</v>
      </c>
      <c r="N10" s="162"/>
    </row>
    <row r="11" spans="1:22" ht="23.1" customHeight="1">
      <c r="A11" s="136" t="s">
        <v>23</v>
      </c>
      <c r="B11" s="139" t="s">
        <v>24</v>
      </c>
      <c r="C11" s="142" t="s">
        <v>25</v>
      </c>
      <c r="D11" s="142" t="s">
        <v>26</v>
      </c>
      <c r="E11" s="139" t="s">
        <v>27</v>
      </c>
      <c r="F11" s="142" t="s">
        <v>28</v>
      </c>
      <c r="G11" s="78" t="s">
        <v>29</v>
      </c>
      <c r="H11" s="78" t="s">
        <v>30</v>
      </c>
      <c r="I11" s="5" t="s">
        <v>30</v>
      </c>
      <c r="J11" s="5" t="s">
        <v>31</v>
      </c>
      <c r="K11" s="158"/>
      <c r="L11" s="159"/>
      <c r="M11" s="158"/>
      <c r="N11" s="162"/>
    </row>
    <row r="12" spans="1:22" ht="23.1" customHeight="1">
      <c r="A12" s="137"/>
      <c r="B12" s="140"/>
      <c r="C12" s="140"/>
      <c r="D12" s="140"/>
      <c r="E12" s="140"/>
      <c r="F12" s="140"/>
      <c r="G12" s="77" t="s">
        <v>31</v>
      </c>
      <c r="H12" s="77" t="s">
        <v>31</v>
      </c>
      <c r="I12" s="5" t="s">
        <v>32</v>
      </c>
      <c r="J12" s="5" t="s">
        <v>33</v>
      </c>
      <c r="K12" s="158"/>
      <c r="L12" s="159"/>
      <c r="M12" s="158"/>
      <c r="N12" s="162"/>
    </row>
    <row r="13" spans="1:22" ht="23.1" customHeight="1">
      <c r="A13" s="138"/>
      <c r="B13" s="141"/>
      <c r="C13" s="141"/>
      <c r="D13" s="141"/>
      <c r="E13" s="141"/>
      <c r="F13" s="141"/>
      <c r="G13" s="76" t="s">
        <v>34</v>
      </c>
      <c r="H13" s="76" t="s">
        <v>35</v>
      </c>
      <c r="I13" s="9" t="s">
        <v>36</v>
      </c>
      <c r="J13" s="9" t="s">
        <v>36</v>
      </c>
      <c r="K13" s="160"/>
      <c r="L13" s="161"/>
      <c r="M13" s="160"/>
      <c r="N13" s="163"/>
      <c r="O13" s="44" t="s">
        <v>54</v>
      </c>
      <c r="P13" s="45"/>
      <c r="Q13" s="45"/>
      <c r="R13" s="44" t="s">
        <v>27</v>
      </c>
      <c r="S13" s="45"/>
      <c r="T13" s="46"/>
      <c r="U13" s="97">
        <v>-35</v>
      </c>
    </row>
    <row r="14" spans="1:22" ht="15" customHeight="1">
      <c r="A14" s="113">
        <v>1</v>
      </c>
      <c r="B14" s="61">
        <f>IF(A14=0,"  ",DATE(Q14,P14,O14))</f>
        <v>7578</v>
      </c>
      <c r="C14" s="49" t="str">
        <f>IF(A14=0,"  ",$C$29)</f>
        <v>15 X 15 X 15</v>
      </c>
      <c r="D14" s="52">
        <v>8.0399999999999991</v>
      </c>
      <c r="E14" s="61">
        <f>IF(A14=0,"  ",DATE(T14,S14,R14))</f>
        <v>7587</v>
      </c>
      <c r="F14" s="49">
        <f>IF(A14=0,"  ",+E14-B14)</f>
        <v>9</v>
      </c>
      <c r="G14" s="114">
        <v>736.61</v>
      </c>
      <c r="H14" s="52">
        <f>ROUND(IF(A14=0,"  ",+G14*1000/9.806/$C$30),2)</f>
        <v>333.86</v>
      </c>
      <c r="I14" s="49"/>
      <c r="J14" s="49"/>
      <c r="K14" s="166" t="s">
        <v>55</v>
      </c>
      <c r="L14" s="167"/>
      <c r="M14" s="170" t="s">
        <v>56</v>
      </c>
      <c r="N14" s="171"/>
      <c r="O14" s="115">
        <v>29</v>
      </c>
      <c r="P14" s="116">
        <v>9</v>
      </c>
      <c r="Q14" s="116">
        <v>20</v>
      </c>
      <c r="R14" s="116">
        <v>8</v>
      </c>
      <c r="S14" s="116">
        <v>10</v>
      </c>
      <c r="T14" s="117">
        <v>20</v>
      </c>
      <c r="U14" s="97">
        <f>J15-35</f>
        <v>345</v>
      </c>
      <c r="V14" s="97">
        <f>U14+35</f>
        <v>380</v>
      </c>
    </row>
    <row r="15" spans="1:22" ht="15" customHeight="1">
      <c r="A15" s="113">
        <f>A14+1</f>
        <v>2</v>
      </c>
      <c r="B15" s="61">
        <f>IF(A15=0,"  ",DATE(Q15,P15,O15))</f>
        <v>7578</v>
      </c>
      <c r="C15" s="49" t="str">
        <f>IF(A15=0,"  ",$C$29)</f>
        <v>15 X 15 X 15</v>
      </c>
      <c r="D15" s="52">
        <v>7.99</v>
      </c>
      <c r="E15" s="61">
        <f>IF(A15=0,"  ",DATE(T15,S15,R15))</f>
        <v>7587</v>
      </c>
      <c r="F15" s="49">
        <f>IF(A15=0,"  ",+E15-B15)</f>
        <v>9</v>
      </c>
      <c r="G15" s="114">
        <v>708.53</v>
      </c>
      <c r="H15" s="52">
        <f>ROUND(IF(A15=0,"  ",+G15*1000/9.806/$C$30),2)</f>
        <v>321.13</v>
      </c>
      <c r="I15" s="52">
        <f>AVERAGE(H14:H16)</f>
        <v>326.70999999999998</v>
      </c>
      <c r="J15" s="49">
        <v>380</v>
      </c>
      <c r="K15" s="168"/>
      <c r="L15" s="169"/>
      <c r="M15" s="172" t="s">
        <v>56</v>
      </c>
      <c r="N15" s="173"/>
      <c r="O15" s="118">
        <f>O14</f>
        <v>29</v>
      </c>
      <c r="P15" s="119">
        <f>P14</f>
        <v>9</v>
      </c>
      <c r="Q15" s="119">
        <f>IF($A14=0,"  ",Q14)</f>
        <v>20</v>
      </c>
      <c r="R15" s="119">
        <f>R14</f>
        <v>8</v>
      </c>
      <c r="S15" s="119">
        <f>S14</f>
        <v>10</v>
      </c>
      <c r="T15" s="117">
        <f>IF($A14=0,"  ",T14)</f>
        <v>20</v>
      </c>
      <c r="U15" s="97">
        <f>U14</f>
        <v>345</v>
      </c>
      <c r="V15" s="97">
        <f>V14</f>
        <v>380</v>
      </c>
    </row>
    <row r="16" spans="1:22" ht="15" customHeight="1">
      <c r="A16" s="113">
        <f>A15+1</f>
        <v>3</v>
      </c>
      <c r="B16" s="61">
        <f>IF(A16=0,"  ",DATE(Q16,P16,O16))</f>
        <v>7578</v>
      </c>
      <c r="C16" s="49" t="str">
        <f>IF(A16=0,"  ",$C$29)</f>
        <v>15 X 15 X 15</v>
      </c>
      <c r="D16" s="52">
        <v>7.9</v>
      </c>
      <c r="E16" s="61">
        <f>IF(A16=0,"  ",DATE(T16,S16,R16))</f>
        <v>7587</v>
      </c>
      <c r="F16" s="49">
        <f>IF(A16=0,"  ",+E16-B16)</f>
        <v>9</v>
      </c>
      <c r="G16" s="114">
        <v>717.38</v>
      </c>
      <c r="H16" s="52">
        <f>ROUND(IF(A16=0,"  ",+G16*1000/9.806/$C$30),2)</f>
        <v>325.14</v>
      </c>
      <c r="I16" s="49"/>
      <c r="J16" s="49"/>
      <c r="K16" s="168"/>
      <c r="L16" s="169"/>
      <c r="M16" s="172" t="s">
        <v>56</v>
      </c>
      <c r="N16" s="173"/>
      <c r="O16" s="118">
        <f>O15</f>
        <v>29</v>
      </c>
      <c r="P16" s="117">
        <f>P15</f>
        <v>9</v>
      </c>
      <c r="Q16" s="119">
        <f>IF($A15=0,"  ",Q15)</f>
        <v>20</v>
      </c>
      <c r="R16" s="119">
        <f>R15</f>
        <v>8</v>
      </c>
      <c r="S16" s="119">
        <f>S15</f>
        <v>10</v>
      </c>
      <c r="T16" s="117">
        <f>IF($A15=0,"  ",T15)</f>
        <v>20</v>
      </c>
      <c r="U16" s="97">
        <f>U15</f>
        <v>345</v>
      </c>
      <c r="V16" s="97">
        <f>V15</f>
        <v>380</v>
      </c>
    </row>
    <row r="17" spans="1:22" ht="15" customHeight="1">
      <c r="A17" s="120"/>
      <c r="B17" s="86"/>
      <c r="C17" s="49"/>
      <c r="D17" s="52"/>
      <c r="E17" s="61"/>
      <c r="F17" s="49"/>
      <c r="G17" s="49"/>
      <c r="H17" s="52"/>
      <c r="I17" s="49"/>
      <c r="J17" s="49"/>
      <c r="K17" s="121"/>
      <c r="L17" s="122"/>
      <c r="M17" s="121"/>
      <c r="N17" s="123"/>
      <c r="O17" s="118"/>
      <c r="P17" s="119"/>
      <c r="Q17" s="117"/>
      <c r="R17" s="119"/>
      <c r="S17" s="119"/>
      <c r="T17" s="117"/>
      <c r="U17" s="97"/>
      <c r="V17" s="97"/>
    </row>
    <row r="18" spans="1:22" ht="15" customHeight="1">
      <c r="A18" s="113">
        <v>4</v>
      </c>
      <c r="B18" s="61">
        <f>IF(A18=0,"  ",DATE(Q18,P18,O18))</f>
        <v>7578</v>
      </c>
      <c r="C18" s="49" t="str">
        <f>IF(A18=0,"  ",$C$29)</f>
        <v>15 X 15 X 15</v>
      </c>
      <c r="D18" s="52">
        <v>7.71</v>
      </c>
      <c r="E18" s="61">
        <f>IF(A18=0,"  ",DATE(T18,S18,R18))</f>
        <v>7587</v>
      </c>
      <c r="F18" s="49">
        <f>IF(A18=0,"  ",+E18-B18)</f>
        <v>9</v>
      </c>
      <c r="G18" s="114">
        <v>758.64</v>
      </c>
      <c r="H18" s="52">
        <f>ROUND(IF(A18=0,"  ",+G18*1000/9.806/$C$30),2)</f>
        <v>343.84</v>
      </c>
      <c r="I18" s="49"/>
      <c r="J18" s="49"/>
      <c r="K18" s="168" t="s">
        <v>57</v>
      </c>
      <c r="L18" s="169"/>
      <c r="M18" s="172" t="s">
        <v>56</v>
      </c>
      <c r="N18" s="173"/>
      <c r="O18" s="118">
        <v>29</v>
      </c>
      <c r="P18" s="119">
        <v>9</v>
      </c>
      <c r="Q18" s="117">
        <v>20</v>
      </c>
      <c r="R18" s="119">
        <v>8</v>
      </c>
      <c r="S18" s="119">
        <v>10</v>
      </c>
      <c r="T18" s="117">
        <v>20</v>
      </c>
      <c r="U18" s="97">
        <f>J19-35</f>
        <v>345</v>
      </c>
      <c r="V18" s="97">
        <f>U18+35</f>
        <v>380</v>
      </c>
    </row>
    <row r="19" spans="1:22" ht="15" customHeight="1">
      <c r="A19" s="113">
        <f>A18+1</f>
        <v>5</v>
      </c>
      <c r="B19" s="61">
        <f>IF(A19=0,"  ",DATE(Q19,P19,O19))</f>
        <v>7578</v>
      </c>
      <c r="C19" s="49" t="str">
        <f>IF(A19=0,"  ",$C$29)</f>
        <v>15 X 15 X 15</v>
      </c>
      <c r="D19" s="52">
        <v>7.83</v>
      </c>
      <c r="E19" s="61">
        <f>IF(A19=0,"  ",DATE(T19,S19,R19))</f>
        <v>7587</v>
      </c>
      <c r="F19" s="49">
        <f>IF(A19=0,"  ",+E19-B19)</f>
        <v>9</v>
      </c>
      <c r="G19" s="114">
        <v>785.16</v>
      </c>
      <c r="H19" s="52">
        <f>ROUND(IF(A19=0,"  ",+G19*1000/9.806/$C$30),2)</f>
        <v>355.86</v>
      </c>
      <c r="I19" s="52">
        <f>AVERAGE(H18:H20)</f>
        <v>348.88000000000005</v>
      </c>
      <c r="J19" s="49">
        <v>380</v>
      </c>
      <c r="K19" s="168"/>
      <c r="L19" s="169"/>
      <c r="M19" s="172" t="s">
        <v>56</v>
      </c>
      <c r="N19" s="173"/>
      <c r="O19" s="118">
        <f>O18</f>
        <v>29</v>
      </c>
      <c r="P19" s="119">
        <f>P18</f>
        <v>9</v>
      </c>
      <c r="Q19" s="117">
        <f>IF($A18=0,"  ",Q18)</f>
        <v>20</v>
      </c>
      <c r="R19" s="119">
        <f>R18</f>
        <v>8</v>
      </c>
      <c r="S19" s="119">
        <f>S18</f>
        <v>10</v>
      </c>
      <c r="T19" s="117">
        <f>IF($A18=0,"  ",T18)</f>
        <v>20</v>
      </c>
      <c r="U19" s="97">
        <f>U18</f>
        <v>345</v>
      </c>
      <c r="V19" s="97">
        <f>V18</f>
        <v>380</v>
      </c>
    </row>
    <row r="20" spans="1:22" ht="15" customHeight="1">
      <c r="A20" s="113">
        <f>A19+1</f>
        <v>6</v>
      </c>
      <c r="B20" s="61">
        <f>IF(A20=0,"  ",DATE(Q20,P20,O20))</f>
        <v>7578</v>
      </c>
      <c r="C20" s="49" t="str">
        <f>IF(A20=0,"  ",$C$29)</f>
        <v>15 X 15 X 15</v>
      </c>
      <c r="D20" s="52">
        <v>7.86</v>
      </c>
      <c r="E20" s="61">
        <f>IF(A20=0,"  ",DATE(T20,S20,R20))</f>
        <v>7587</v>
      </c>
      <c r="F20" s="49">
        <f>IF(A20=0,"  ",+E20-B20)</f>
        <v>9</v>
      </c>
      <c r="G20" s="114">
        <v>765.48</v>
      </c>
      <c r="H20" s="52">
        <f>ROUND(IF(A20=0,"  ",+G20*1000/9.806/$C$30),2)</f>
        <v>346.94</v>
      </c>
      <c r="I20" s="49"/>
      <c r="J20" s="49"/>
      <c r="K20" s="168"/>
      <c r="L20" s="169"/>
      <c r="M20" s="172" t="s">
        <v>56</v>
      </c>
      <c r="N20" s="173"/>
      <c r="O20" s="118">
        <f>O19</f>
        <v>29</v>
      </c>
      <c r="P20" s="119">
        <f>P19</f>
        <v>9</v>
      </c>
      <c r="Q20" s="117">
        <f>IF($A19=0,"  ",Q19)</f>
        <v>20</v>
      </c>
      <c r="R20" s="119">
        <f>R19</f>
        <v>8</v>
      </c>
      <c r="S20" s="119">
        <f>S19</f>
        <v>10</v>
      </c>
      <c r="T20" s="117">
        <f>IF($A19=0,"  ",T19)</f>
        <v>20</v>
      </c>
      <c r="U20" s="97">
        <f>U19</f>
        <v>345</v>
      </c>
      <c r="V20" s="97">
        <f>V19</f>
        <v>380</v>
      </c>
    </row>
    <row r="21" spans="1:22" ht="15" customHeight="1">
      <c r="A21" s="113"/>
      <c r="B21" s="61"/>
      <c r="C21" s="49"/>
      <c r="D21" s="52"/>
      <c r="E21" s="61"/>
      <c r="F21" s="49"/>
      <c r="G21" s="49"/>
      <c r="H21" s="52"/>
      <c r="I21" s="52"/>
      <c r="J21" s="49"/>
      <c r="K21" s="124"/>
      <c r="L21" s="125"/>
      <c r="M21" s="172"/>
      <c r="N21" s="173"/>
      <c r="O21" s="118"/>
      <c r="P21" s="119"/>
      <c r="Q21" s="117"/>
      <c r="R21" s="119"/>
      <c r="S21" s="119"/>
      <c r="T21" s="126"/>
      <c r="U21" s="5"/>
      <c r="V21" s="97"/>
    </row>
    <row r="22" spans="1:22" ht="15" customHeight="1">
      <c r="A22" s="113">
        <v>7</v>
      </c>
      <c r="B22" s="61">
        <f>IF(A22=0,"  ",DATE(Q22,P22,O22))</f>
        <v>7578</v>
      </c>
      <c r="C22" s="49" t="str">
        <f>IF(A22=0,"  ",$C$29)</f>
        <v>15 X 15 X 15</v>
      </c>
      <c r="D22" s="52">
        <v>7.85</v>
      </c>
      <c r="E22" s="61">
        <f>IF(A22=0,"  ",DATE(T22,S22,R22))</f>
        <v>7587</v>
      </c>
      <c r="F22" s="49">
        <f>IF(A22=0,"  ",+E22-B22)</f>
        <v>9</v>
      </c>
      <c r="G22" s="114">
        <v>745.63</v>
      </c>
      <c r="H22" s="52">
        <f>ROUND(IF(A22=0,"  ",+G22*1000/9.806/$C$30),2)</f>
        <v>337.95</v>
      </c>
      <c r="I22" s="49"/>
      <c r="J22" s="49"/>
      <c r="K22" s="168" t="s">
        <v>58</v>
      </c>
      <c r="L22" s="169"/>
      <c r="M22" s="172" t="s">
        <v>56</v>
      </c>
      <c r="N22" s="173"/>
      <c r="O22" s="118">
        <v>29</v>
      </c>
      <c r="P22" s="117">
        <v>9</v>
      </c>
      <c r="Q22" s="119">
        <v>20</v>
      </c>
      <c r="R22" s="119">
        <v>8</v>
      </c>
      <c r="S22" s="119">
        <v>10</v>
      </c>
      <c r="T22" s="117">
        <v>20</v>
      </c>
      <c r="U22" s="97">
        <f>J23-35</f>
        <v>345</v>
      </c>
      <c r="V22" s="97">
        <f>U22+35</f>
        <v>380</v>
      </c>
    </row>
    <row r="23" spans="1:22" ht="15" customHeight="1">
      <c r="A23" s="113">
        <f>A22+1</f>
        <v>8</v>
      </c>
      <c r="B23" s="61">
        <f>IF(A23=0,"  ",DATE(Q23,P23,O23))</f>
        <v>7578</v>
      </c>
      <c r="C23" s="49" t="str">
        <f>IF(A23=0,"  ",$C$29)</f>
        <v>15 X 15 X 15</v>
      </c>
      <c r="D23" s="52">
        <v>7.82</v>
      </c>
      <c r="E23" s="61">
        <f>IF(A23=0,"  ",DATE(T23,S23,R23))</f>
        <v>7587</v>
      </c>
      <c r="F23" s="49">
        <f>IF(A23=0,"  ",+E23-B23)</f>
        <v>9</v>
      </c>
      <c r="G23" s="114">
        <v>794</v>
      </c>
      <c r="H23" s="52">
        <f>ROUND(IF(A23=0,"  ",+G23*1000/9.806/$C$30),2)</f>
        <v>359.87</v>
      </c>
      <c r="I23" s="52">
        <f>AVERAGE(H22:H24)</f>
        <v>347.73</v>
      </c>
      <c r="J23" s="49">
        <v>380</v>
      </c>
      <c r="K23" s="168"/>
      <c r="L23" s="169"/>
      <c r="M23" s="172" t="s">
        <v>56</v>
      </c>
      <c r="N23" s="173"/>
      <c r="O23" s="118">
        <f>O22</f>
        <v>29</v>
      </c>
      <c r="P23" s="117">
        <f>P22</f>
        <v>9</v>
      </c>
      <c r="Q23" s="119">
        <f>IF($A22=0,"  ",Q22)</f>
        <v>20</v>
      </c>
      <c r="R23" s="119">
        <f>R22</f>
        <v>8</v>
      </c>
      <c r="S23" s="119">
        <f>S22</f>
        <v>10</v>
      </c>
      <c r="T23" s="117">
        <f>IF($A22=0,"  ",T22)</f>
        <v>20</v>
      </c>
      <c r="U23" s="97">
        <f>U22</f>
        <v>345</v>
      </c>
      <c r="V23" s="97">
        <f>V22</f>
        <v>380</v>
      </c>
    </row>
    <row r="24" spans="1:22" ht="15" customHeight="1">
      <c r="A24" s="113">
        <f>A23+1</f>
        <v>9</v>
      </c>
      <c r="B24" s="61">
        <f>IF(A24=0,"  ",DATE(Q24,P24,O24))</f>
        <v>7578</v>
      </c>
      <c r="C24" s="49" t="str">
        <f>IF(A24=0,"  ",$C$29)</f>
        <v>15 X 15 X 15</v>
      </c>
      <c r="D24" s="52">
        <v>7.77</v>
      </c>
      <c r="E24" s="61">
        <f>IF(A24=0,"  ",DATE(T24,S24,R24))</f>
        <v>7587</v>
      </c>
      <c r="F24" s="49">
        <f>IF(A24=0,"  ",+E24-B24)</f>
        <v>9</v>
      </c>
      <c r="G24" s="114">
        <v>762</v>
      </c>
      <c r="H24" s="52">
        <f>ROUND(IF(A24=0,"  ",+G24*1000/9.806/$C$30),2)</f>
        <v>345.37</v>
      </c>
      <c r="I24" s="49"/>
      <c r="J24" s="49"/>
      <c r="K24" s="168"/>
      <c r="L24" s="169"/>
      <c r="M24" s="172" t="s">
        <v>56</v>
      </c>
      <c r="N24" s="173"/>
      <c r="O24" s="118">
        <f>O23</f>
        <v>29</v>
      </c>
      <c r="P24" s="117">
        <f>P23</f>
        <v>9</v>
      </c>
      <c r="Q24" s="119">
        <f>IF($A23=0,"  ",Q23)</f>
        <v>20</v>
      </c>
      <c r="R24" s="119">
        <f>R23</f>
        <v>8</v>
      </c>
      <c r="S24" s="119">
        <f>S23</f>
        <v>10</v>
      </c>
      <c r="T24" s="117">
        <f>IF($A23=0,"  ",T23)</f>
        <v>20</v>
      </c>
      <c r="U24" s="97">
        <f>U23</f>
        <v>345</v>
      </c>
      <c r="V24" s="97">
        <f>V23</f>
        <v>380</v>
      </c>
    </row>
    <row r="25" spans="1:22" ht="12.95" customHeight="1">
      <c r="A25" s="127"/>
      <c r="B25" s="62"/>
      <c r="C25" s="54"/>
      <c r="D25" s="56"/>
      <c r="E25" s="62"/>
      <c r="F25" s="54"/>
      <c r="G25" s="128"/>
      <c r="H25" s="56"/>
      <c r="I25" s="54"/>
      <c r="J25" s="54"/>
      <c r="K25" s="174"/>
      <c r="L25" s="175"/>
      <c r="M25" s="176"/>
      <c r="N25" s="177"/>
      <c r="O25" s="129"/>
      <c r="P25" s="126"/>
      <c r="Q25" s="126"/>
      <c r="R25" s="126"/>
      <c r="S25" s="126"/>
      <c r="T25" s="126"/>
    </row>
    <row r="26" spans="1:22" ht="23.1" customHeight="1">
      <c r="A26" s="10" t="s">
        <v>37</v>
      </c>
      <c r="C26" s="7" t="s">
        <v>59</v>
      </c>
      <c r="D26" s="1"/>
      <c r="E26" s="58"/>
      <c r="F26" s="7" t="str">
        <f>C8</f>
        <v>บริษัท อิตาเลียนไทย ดีเวล๊อปเมนต์ จำกัด (มหาชน)</v>
      </c>
      <c r="G26" s="1"/>
      <c r="H26" s="1"/>
      <c r="I26" s="1"/>
      <c r="J26" s="1"/>
      <c r="K26" s="1"/>
      <c r="L26" s="1"/>
      <c r="M26" s="1"/>
      <c r="N26" s="123"/>
      <c r="O26" s="129"/>
      <c r="P26" s="126"/>
      <c r="Q26" s="126"/>
      <c r="R26" s="126"/>
      <c r="S26" s="126"/>
      <c r="T26" s="126"/>
    </row>
    <row r="27" spans="1:22" ht="23.1" customHeight="1">
      <c r="A27" s="10"/>
      <c r="D27" s="1"/>
      <c r="E27" s="58"/>
      <c r="F27" s="1"/>
      <c r="G27" s="1"/>
      <c r="H27" s="1"/>
      <c r="I27" s="1"/>
      <c r="J27" s="1"/>
      <c r="K27" s="1"/>
      <c r="L27" s="1"/>
      <c r="M27" s="1"/>
      <c r="N27" s="123"/>
      <c r="O27" s="126"/>
      <c r="P27" s="126"/>
      <c r="Q27" s="126"/>
      <c r="R27" s="126"/>
      <c r="S27" s="126"/>
      <c r="T27" s="126"/>
    </row>
    <row r="28" spans="1:22" ht="23.1" customHeight="1" thickBot="1">
      <c r="A28" s="19"/>
      <c r="B28" s="11"/>
      <c r="C28" s="63"/>
      <c r="D28" s="94"/>
      <c r="E28" s="94"/>
      <c r="F28" s="94"/>
      <c r="G28" s="94"/>
      <c r="H28" s="28" t="s">
        <v>39</v>
      </c>
      <c r="I28" s="11" t="s">
        <v>60</v>
      </c>
      <c r="J28" s="28"/>
      <c r="K28" s="11"/>
      <c r="L28" s="11"/>
      <c r="M28" s="63"/>
      <c r="N28" s="130"/>
    </row>
    <row r="29" spans="1:22" ht="19.5" thickTop="1">
      <c r="B29" s="13"/>
      <c r="C29" s="71" t="s">
        <v>61</v>
      </c>
      <c r="D29" s="131"/>
      <c r="E29" s="131"/>
      <c r="F29" s="131"/>
      <c r="G29" s="131"/>
      <c r="H29" s="131"/>
    </row>
    <row r="30" spans="1:22">
      <c r="B30" s="132">
        <v>15</v>
      </c>
      <c r="C30" s="59">
        <f>+B30*B31</f>
        <v>225</v>
      </c>
    </row>
    <row r="31" spans="1:22" ht="19.5">
      <c r="A31" s="26"/>
      <c r="B31" s="132">
        <v>15</v>
      </c>
      <c r="C31" s="133"/>
      <c r="I31" s="58"/>
      <c r="J31" s="58"/>
      <c r="M31" s="58"/>
    </row>
  </sheetData>
  <mergeCells count="29">
    <mergeCell ref="K25:L25"/>
    <mergeCell ref="M25:N25"/>
    <mergeCell ref="M21:N21"/>
    <mergeCell ref="K22:L24"/>
    <mergeCell ref="M22:N22"/>
    <mergeCell ref="M23:N23"/>
    <mergeCell ref="M24:N24"/>
    <mergeCell ref="K14:L16"/>
    <mergeCell ref="M14:N14"/>
    <mergeCell ref="M15:N15"/>
    <mergeCell ref="M16:N16"/>
    <mergeCell ref="K18:L20"/>
    <mergeCell ref="M18:N18"/>
    <mergeCell ref="M19:N19"/>
    <mergeCell ref="M20:N20"/>
    <mergeCell ref="C9:D9"/>
    <mergeCell ref="K10:L13"/>
    <mergeCell ref="M10:N13"/>
    <mergeCell ref="A11:A13"/>
    <mergeCell ref="B11:B13"/>
    <mergeCell ref="C11:C13"/>
    <mergeCell ref="D11:D13"/>
    <mergeCell ref="E11:E13"/>
    <mergeCell ref="F11:F13"/>
    <mergeCell ref="J1:N1"/>
    <mergeCell ref="J2:L2"/>
    <mergeCell ref="F5:I5"/>
    <mergeCell ref="J5:K7"/>
    <mergeCell ref="L5:M7"/>
  </mergeCells>
  <printOptions horizontalCentered="1" verticalCentered="1"/>
  <pageMargins left="0" right="0.196850393700787" top="0.196850393700787" bottom="0.196850393700787" header="0" footer="0"/>
  <pageSetup paperSize="9" orientation="landscape" r:id="rId1"/>
  <headerFooter alignWithMargins="0"/>
  <ignoredErrors>
    <ignoredError sqref="Q15:Q24 T15:T2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5BA9E7-7C41-4592-ABEB-A03236FC99A8}"/>
</file>

<file path=customXml/itemProps2.xml><?xml version="1.0" encoding="utf-8"?>
<ds:datastoreItem xmlns:ds="http://schemas.openxmlformats.org/officeDocument/2006/customXml" ds:itemID="{F13BCBFA-EC1A-4534-9FF5-52713DC32028}"/>
</file>

<file path=customXml/itemProps3.xml><?xml version="1.0" encoding="utf-8"?>
<ds:datastoreItem xmlns:ds="http://schemas.openxmlformats.org/officeDocument/2006/customXml" ds:itemID="{998A51CB-0524-430C-96CF-E8F2DAD66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