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แบบฟอร์ม  ไม่มีเลขหน้า กวว(11กพ64)\"/>
    </mc:Choice>
  </mc:AlternateContent>
  <xr:revisionPtr revIDLastSave="0" documentId="11_E2900F2DEDD16CC37AB63B92C375264302909007" xr6:coauthVersionLast="47" xr6:coauthVersionMax="47" xr10:uidLastSave="{00000000-0000-0000-0000-000000000000}"/>
  <bookViews>
    <workbookView xWindow="120" yWindow="1530" windowWidth="9360" windowHeight="3000" firstSheet="1" activeTab="1" xr2:uid="{00000000-000D-0000-FFFF-FFFF00000000}"/>
  </bookViews>
  <sheets>
    <sheet name="กู้คืน_Sheet1" sheetId="1" state="veryHidden" r:id="rId1"/>
    <sheet name="ตาราง" sheetId="11" r:id="rId2"/>
    <sheet name="ตัวอย่าง" sheetId="13" r:id="rId3"/>
  </sheets>
  <definedNames>
    <definedName name="_xlnm.Print_Area" localSheetId="2">ตัวอย่าง!$A$1:$O$33</definedName>
    <definedName name="_xlnm.Print_Area" localSheetId="1">ตาราง!$A$1:$O$33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3" l="1"/>
  <c r="T22" i="13"/>
  <c r="U21" i="13"/>
  <c r="T21" i="13"/>
  <c r="S21" i="13"/>
  <c r="R21" i="13"/>
  <c r="Q21" i="13"/>
  <c r="P21" i="13"/>
  <c r="A21" i="13"/>
  <c r="V20" i="13"/>
  <c r="V21" i="13" s="1"/>
  <c r="V22" i="13" s="1"/>
  <c r="F20" i="13"/>
  <c r="B20" i="13"/>
  <c r="T18" i="13"/>
  <c r="U17" i="13"/>
  <c r="T17" i="13"/>
  <c r="S17" i="13"/>
  <c r="R17" i="13"/>
  <c r="Q17" i="13"/>
  <c r="P17" i="13"/>
  <c r="A17" i="13"/>
  <c r="A18" i="13" s="1"/>
  <c r="V16" i="13"/>
  <c r="V17" i="13" s="1"/>
  <c r="V18" i="13" s="1"/>
  <c r="F16" i="13"/>
  <c r="B16" i="13"/>
  <c r="T14" i="13"/>
  <c r="U13" i="13"/>
  <c r="T13" i="13"/>
  <c r="S13" i="13"/>
  <c r="R13" i="13"/>
  <c r="Q13" i="13"/>
  <c r="P13" i="13"/>
  <c r="A13" i="13"/>
  <c r="V12" i="13"/>
  <c r="V13" i="13" s="1"/>
  <c r="V14" i="13" s="1"/>
  <c r="F12" i="13"/>
  <c r="B12" i="13"/>
  <c r="P1" i="13"/>
  <c r="C35" i="13" s="1"/>
  <c r="D35" i="13" s="1"/>
  <c r="G20" i="13" l="1"/>
  <c r="S14" i="13"/>
  <c r="W16" i="13"/>
  <c r="W17" i="13" s="1"/>
  <c r="W18" i="13" s="1"/>
  <c r="G12" i="13"/>
  <c r="W12" i="13"/>
  <c r="W13" i="13" s="1"/>
  <c r="W14" i="13" s="1"/>
  <c r="G16" i="13"/>
  <c r="P18" i="13"/>
  <c r="Q22" i="13"/>
  <c r="S22" i="13"/>
  <c r="I20" i="13"/>
  <c r="P22" i="13"/>
  <c r="R22" i="13"/>
  <c r="I12" i="13"/>
  <c r="I16" i="13"/>
  <c r="U14" i="13"/>
  <c r="A14" i="13"/>
  <c r="Q18" i="13"/>
  <c r="W20" i="13"/>
  <c r="W21" i="13" s="1"/>
  <c r="W22" i="13" s="1"/>
  <c r="R18" i="13"/>
  <c r="B18" i="13" s="1"/>
  <c r="I18" i="13" s="1"/>
  <c r="U22" i="13"/>
  <c r="B13" i="13"/>
  <c r="I13" i="13" s="1"/>
  <c r="F13" i="13"/>
  <c r="G13" i="13" s="1"/>
  <c r="P14" i="13"/>
  <c r="S18" i="13"/>
  <c r="B21" i="13"/>
  <c r="I21" i="13" s="1"/>
  <c r="Q14" i="13"/>
  <c r="F21" i="13"/>
  <c r="A22" i="13"/>
  <c r="R14" i="13"/>
  <c r="U18" i="13"/>
  <c r="B17" i="13"/>
  <c r="I17" i="13" s="1"/>
  <c r="F17" i="13"/>
  <c r="G17" i="13" s="1"/>
  <c r="F18" i="13" l="1"/>
  <c r="G21" i="13"/>
  <c r="G18" i="13"/>
  <c r="F22" i="13"/>
  <c r="B22" i="13"/>
  <c r="I22" i="13" s="1"/>
  <c r="J21" i="13" s="1"/>
  <c r="J17" i="13"/>
  <c r="F14" i="13"/>
  <c r="B14" i="13"/>
  <c r="I14" i="13" s="1"/>
  <c r="J13" i="13" s="1"/>
  <c r="G14" i="13"/>
  <c r="G22" i="13" l="1"/>
</calcChain>
</file>

<file path=xl/sharedStrings.xml><?xml version="1.0" encoding="utf-8"?>
<sst xmlns="http://schemas.openxmlformats.org/spreadsheetml/2006/main" count="142" uniqueCount="64">
  <si>
    <t xml:space="preserve"> โครงการ</t>
  </si>
  <si>
    <t xml:space="preserve">       </t>
  </si>
  <si>
    <t xml:space="preserve"> กองวิเคราะห์วิจัยและทดสอบวัสดุ</t>
  </si>
  <si>
    <t>บฟ.มยผ. 1210</t>
  </si>
  <si>
    <t xml:space="preserve"> สัญญาจ้างเลขที่</t>
  </si>
  <si>
    <t xml:space="preserve">     </t>
  </si>
  <si>
    <t xml:space="preserve"> กรมโยธาธิการและผังเมือง</t>
  </si>
  <si>
    <r>
      <rPr>
        <b/>
        <sz val="15"/>
        <rFont val="TH SarabunPSK"/>
        <family val="2"/>
      </rPr>
      <t xml:space="preserve"> ทะเบียนทดสอบเลขที่</t>
    </r>
    <r>
      <rPr>
        <b/>
        <sz val="14"/>
        <rFont val="TH SarabunPSK"/>
        <family val="2"/>
      </rPr>
      <t xml:space="preserve"> </t>
    </r>
  </si>
  <si>
    <t xml:space="preserve"> แผ่นที่</t>
  </si>
  <si>
    <t xml:space="preserve"> สถานที่ </t>
  </si>
  <si>
    <t xml:space="preserve"> เจ้าหน้าที่ทดสอบ</t>
  </si>
  <si>
    <t xml:space="preserve"> ส่วนของโครงสร้าง</t>
  </si>
  <si>
    <t>ผลการทดสอบตัวอย่างคอนกรีตมาตรฐาน</t>
  </si>
  <si>
    <t xml:space="preserve"> ชนิดตัวอย่าง</t>
  </si>
  <si>
    <t>รูปทรงกระบอก  (Cylinder)</t>
  </si>
  <si>
    <t xml:space="preserve"> เจ้าหน้าที่วิเคราะห์ผล</t>
  </si>
  <si>
    <t xml:space="preserve"> ผู้ขอรับบริการ</t>
  </si>
  <si>
    <t>รูปลูกบาศก์  (Cube)</t>
  </si>
  <si>
    <t xml:space="preserve"> เจ้าหน้าที่ตรวจสอบ</t>
  </si>
  <si>
    <t xml:space="preserve"> วันที่ทดสอบ</t>
  </si>
  <si>
    <t>ตัวอย่างคอนกรีต</t>
  </si>
  <si>
    <t>การทดสอบ</t>
  </si>
  <si>
    <t>ค่ากำลังอัด</t>
  </si>
  <si>
    <t>ส่วนของโครงสร้าง</t>
  </si>
  <si>
    <t>ลักษณะการแตก</t>
  </si>
  <si>
    <t>ลำดับที่</t>
  </si>
  <si>
    <t>หล่อวันที่</t>
  </si>
  <si>
    <t>ขนาด
(ซม.)</t>
  </si>
  <si>
    <t>น้ำหนัก
(กก.)</t>
  </si>
  <si>
    <t>วันที่ทดสอบ</t>
  </si>
  <si>
    <t>อายุ
(วัน)</t>
  </si>
  <si>
    <t>แรงอัด</t>
  </si>
  <si>
    <t>กำลังอัด</t>
  </si>
  <si>
    <t>ประลัย</t>
  </si>
  <si>
    <t>ประลัยเฉลี่ย</t>
  </si>
  <si>
    <t>ที่กำหนด</t>
  </si>
  <si>
    <t>(กิโลนิวตัน)</t>
  </si>
  <si>
    <r>
      <t>(กก./ซม.</t>
    </r>
    <r>
      <rPr>
        <b/>
        <vertAlign val="superscript"/>
        <sz val="14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</si>
  <si>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t xml:space="preserve"> </t>
  </si>
  <si>
    <r>
      <t>(กก./ซม.</t>
    </r>
    <r>
      <rPr>
        <b/>
        <vertAlign val="superscript"/>
        <sz val="12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</si>
  <si>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t xml:space="preserve"> หมายเหตุ</t>
  </si>
  <si>
    <t xml:space="preserve"> สรุปผลการทดสอบ</t>
  </si>
  <si>
    <t>ผู้นำส่งวัสดุ</t>
  </si>
  <si>
    <t xml:space="preserve">ก่อสร้างอาคาร พัน ทม.รอ.ที่ 1 </t>
  </si>
  <si>
    <t>พื้นที่เขตพระราชฐานในส่วนพระองค์ ๙๐๔ (ราชวิถี)</t>
  </si>
  <si>
    <r>
      <rPr>
        <b/>
        <sz val="15"/>
        <rFont val="TH SarabunPSK"/>
        <family val="2"/>
      </rPr>
      <t xml:space="preserve"> ทะเบียนทดสอบเลขที่</t>
    </r>
    <r>
      <rPr>
        <b/>
        <sz val="14"/>
        <rFont val="TH SarabunPSK"/>
        <family val="2"/>
      </rPr>
      <t xml:space="preserve"> </t>
    </r>
    <r>
      <rPr>
        <sz val="14"/>
        <rFont val="TH SarabunPSK"/>
        <family val="2"/>
      </rPr>
      <t>กวท1-63-0103</t>
    </r>
  </si>
  <si>
    <t>1/1</t>
  </si>
  <si>
    <t>ถนนสุโขทัย เขตดุสิต กรุงเทพมหานคร</t>
  </si>
  <si>
    <t>นายวันชัย  สวาฤทธิ์</t>
  </si>
  <si>
    <t>งานพื้นถังเก็บน้ำดี งานพื้น MC และงานผนัง MC</t>
  </si>
  <si>
    <t>ก้อนตัวอย่างคอนกรีต</t>
  </si>
  <si>
    <t>นายกิตติรัช     เกิดสำอางค์</t>
  </si>
  <si>
    <t>บริษัท ฟินเทคนิค จำกัด</t>
  </si>
  <si>
    <t>นายไกรสิทธิ์    โลมรัตน์</t>
  </si>
  <si>
    <t>วันที่หล่อ</t>
  </si>
  <si>
    <t>ฦ</t>
  </si>
  <si>
    <t>15  X  30</t>
  </si>
  <si>
    <t>งานพื้นถังเก็บน้ำดี</t>
  </si>
  <si>
    <t>Shear or Cone Failure</t>
  </si>
  <si>
    <t>งานพื้น MC</t>
  </si>
  <si>
    <t>งานผนัง MC</t>
  </si>
  <si>
    <t xml:space="preserve">ทดสอบตามใบนำส่งตัวอย่างวัสดุของ   </t>
  </si>
  <si>
    <t>ตามตัวอย่างที่นำส่งนี้ ก้อนคอนกรีตตัวอย่าง มีคุณสมบัติเป็นไปตามข้อกำหนดมาตรฐาน มยผ. 1101-52 ข้อ 5.9.1</t>
  </si>
  <si>
    <t>นายวิศรุต  เสวกพยัคฆ์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</si>
</sst>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[$-107041E]d\ mmmm\ yyyy;@"/>
    <numFmt numFmtId="167" formatCode="[$-107041E]d\ mmm\ yy;@"/>
  </numFmts>
  <fonts count="25">
    <font>
      <sz val="14"/>
      <name val="CordiaUPC"/>
    </font>
    <font>
      <sz val="14"/>
      <name val="CordiaUPC"/>
      <family val="2"/>
      <charset val="222"/>
    </font>
    <font>
      <b/>
      <sz val="16"/>
      <name val="TH SarabunPSK"/>
      <family val="2"/>
    </font>
    <font>
      <b/>
      <sz val="14"/>
      <name val="TH SarabunPSK"/>
      <family val="2"/>
    </font>
    <font>
      <b/>
      <sz val="15"/>
      <name val="TH SarabunPSK"/>
      <family val="2"/>
    </font>
    <font>
      <b/>
      <sz val="14"/>
      <color indexed="12"/>
      <name val="TH SarabunPSK"/>
      <family val="2"/>
    </font>
    <font>
      <b/>
      <sz val="13"/>
      <color indexed="12"/>
      <name val="TH SarabunPSK"/>
      <family val="2"/>
    </font>
    <font>
      <b/>
      <vertAlign val="superscript"/>
      <sz val="12"/>
      <name val="TH SarabunPSK"/>
      <family val="2"/>
    </font>
    <font>
      <b/>
      <sz val="12"/>
      <name val="TH SarabunPSK"/>
      <family val="2"/>
    </font>
    <font>
      <b/>
      <sz val="18"/>
      <name val="TH SarabunPSK"/>
      <family val="2"/>
    </font>
    <font>
      <sz val="11"/>
      <color indexed="12"/>
      <name val="Symbol"/>
      <family val="1"/>
      <charset val="2"/>
    </font>
    <font>
      <sz val="13"/>
      <color indexed="12"/>
      <name val="TH SarabunPSK"/>
      <family val="2"/>
    </font>
    <font>
      <sz val="13"/>
      <name val="TH SarabunPSK"/>
      <family val="2"/>
    </font>
    <font>
      <sz val="14"/>
      <name val="TH SarabunPSK"/>
      <family val="2"/>
    </font>
    <font>
      <sz val="14"/>
      <color indexed="14"/>
      <name val="TH SarabunPSK"/>
      <family val="2"/>
    </font>
    <font>
      <sz val="14"/>
      <color indexed="12"/>
      <name val="TH SarabunPSK"/>
      <family val="2"/>
    </font>
    <font>
      <b/>
      <sz val="12"/>
      <color indexed="12"/>
      <name val="TH SarabunPSK"/>
      <family val="2"/>
    </font>
    <font>
      <b/>
      <sz val="14"/>
      <color rgb="FF0000FF"/>
      <name val="TH SarabunPSK"/>
      <family val="2"/>
    </font>
    <font>
      <b/>
      <sz val="13"/>
      <color rgb="FF0000FF"/>
      <name val="TH SarabunPSK"/>
      <family val="2"/>
    </font>
    <font>
      <sz val="12"/>
      <color rgb="FF444444"/>
      <name val="CordiaUPC"/>
      <family val="2"/>
    </font>
    <font>
      <b/>
      <vertAlign val="superscript"/>
      <sz val="14"/>
      <name val="TH SarabunPSK"/>
      <family val="2"/>
    </font>
    <font>
      <b/>
      <sz val="13"/>
      <name val="TH SarabunPSK"/>
      <family val="2"/>
    </font>
    <font>
      <sz val="11"/>
      <name val="Symbol"/>
      <family val="1"/>
      <charset val="2"/>
    </font>
    <font>
      <sz val="14"/>
      <name val="CordiaUPC"/>
      <family val="2"/>
    </font>
    <font>
      <sz val="12"/>
      <name val="CordiaUPC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double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double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1" fillId="0" borderId="0"/>
  </cellStyleXfs>
  <cellXfs count="236">
    <xf numFmtId="0" fontId="0" fillId="0" borderId="0" xfId="0"/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7" xfId="0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11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4" fillId="0" borderId="11" xfId="0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24" xfId="0" applyFont="1" applyBorder="1" applyAlignment="1">
      <alignment vertical="center"/>
    </xf>
    <xf numFmtId="0" fontId="9" fillId="0" borderId="23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9" fillId="0" borderId="20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13" fillId="0" borderId="25" xfId="0" applyFont="1" applyBorder="1" applyAlignment="1">
      <alignment horizontal="centerContinuous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164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164" fontId="15" fillId="0" borderId="0" xfId="0" applyNumberFormat="1" applyFont="1" applyAlignment="1">
      <alignment vertical="center"/>
    </xf>
    <xf numFmtId="165" fontId="13" fillId="0" borderId="0" xfId="0" applyNumberFormat="1" applyFont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67" fontId="12" fillId="0" borderId="5" xfId="0" applyNumberFormat="1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right" vertical="center"/>
    </xf>
    <xf numFmtId="1" fontId="13" fillId="0" borderId="0" xfId="0" applyNumberFormat="1" applyFont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6" fillId="0" borderId="5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19" xfId="0" applyFont="1" applyBorder="1" applyAlignment="1">
      <alignment horizontal="center" vertical="center"/>
    </xf>
    <xf numFmtId="0" fontId="18" fillId="0" borderId="19" xfId="1" applyFont="1" applyBorder="1" applyAlignment="1">
      <alignment horizontal="center" vertical="center"/>
    </xf>
    <xf numFmtId="0" fontId="19" fillId="0" borderId="0" xfId="0" applyFont="1"/>
    <xf numFmtId="2" fontId="6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vertical="center"/>
    </xf>
    <xf numFmtId="0" fontId="8" fillId="0" borderId="1" xfId="0" applyFont="1" applyBorder="1" applyAlignment="1">
      <alignment vertical="center" wrapText="1"/>
    </xf>
    <xf numFmtId="0" fontId="6" fillId="0" borderId="17" xfId="0" applyFont="1" applyBorder="1" applyAlignment="1">
      <alignment vertical="center"/>
    </xf>
    <xf numFmtId="0" fontId="6" fillId="0" borderId="34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67" fontId="12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/>
    </xf>
    <xf numFmtId="0" fontId="4" fillId="0" borderId="26" xfId="0" applyFont="1" applyBorder="1" applyAlignment="1">
      <alignment horizontal="centerContinuous" vertical="center"/>
    </xf>
    <xf numFmtId="0" fontId="3" fillId="0" borderId="27" xfId="0" applyFont="1" applyBorder="1" applyAlignment="1">
      <alignment horizontal="centerContinuous" vertical="center"/>
    </xf>
    <xf numFmtId="0" fontId="3" fillId="0" borderId="33" xfId="0" applyFont="1" applyBorder="1" applyAlignment="1">
      <alignment horizontal="centerContinuous" vertical="center"/>
    </xf>
    <xf numFmtId="167" fontId="12" fillId="0" borderId="39" xfId="0" applyNumberFormat="1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2" fontId="12" fillId="0" borderId="39" xfId="0" applyNumberFormat="1" applyFont="1" applyBorder="1" applyAlignment="1">
      <alignment horizontal="center" vertical="center"/>
    </xf>
    <xf numFmtId="49" fontId="17" fillId="0" borderId="6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4" fillId="0" borderId="15" xfId="0" applyFont="1" applyBorder="1" applyAlignment="1">
      <alignment horizontal="left" vertical="center"/>
    </xf>
    <xf numFmtId="0" fontId="6" fillId="0" borderId="5" xfId="0" applyFont="1" applyBorder="1" applyAlignment="1">
      <alignment vertical="center"/>
    </xf>
    <xf numFmtId="0" fontId="13" fillId="0" borderId="0" xfId="0" applyFont="1" applyAlignment="1">
      <alignment horizontal="centerContinuous" vertical="center"/>
    </xf>
    <xf numFmtId="0" fontId="13" fillId="0" borderId="7" xfId="0" applyFont="1" applyBorder="1" applyAlignment="1">
      <alignment horizontal="centerContinuous" vertical="center"/>
    </xf>
    <xf numFmtId="0" fontId="14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49" fontId="3" fillId="0" borderId="21" xfId="0" applyNumberFormat="1" applyFont="1" applyBorder="1" applyAlignment="1">
      <alignment horizontal="center" vertical="center"/>
    </xf>
    <xf numFmtId="0" fontId="21" fillId="0" borderId="17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7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2" fontId="21" fillId="0" borderId="5" xfId="0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21" fillId="0" borderId="19" xfId="1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2" fillId="0" borderId="5" xfId="0" applyFont="1" applyBorder="1" applyAlignment="1">
      <alignment horizontal="right" vertical="center"/>
    </xf>
    <xf numFmtId="49" fontId="12" fillId="0" borderId="0" xfId="0" applyNumberFormat="1" applyFont="1" applyAlignment="1">
      <alignment horizontal="left" vertical="center"/>
    </xf>
    <xf numFmtId="0" fontId="21" fillId="0" borderId="5" xfId="0" applyFont="1" applyBorder="1" applyAlignment="1">
      <alignment vertical="center" wrapText="1"/>
    </xf>
    <xf numFmtId="0" fontId="21" fillId="0" borderId="17" xfId="0" applyFont="1" applyBorder="1" applyAlignment="1">
      <alignment vertical="center" wrapText="1"/>
    </xf>
    <xf numFmtId="2" fontId="21" fillId="0" borderId="0" xfId="0" applyNumberFormat="1" applyFont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49" fontId="12" fillId="0" borderId="38" xfId="0" applyNumberFormat="1" applyFont="1" applyBorder="1" applyAlignment="1">
      <alignment horizontal="center" vertical="center"/>
    </xf>
    <xf numFmtId="2" fontId="21" fillId="0" borderId="39" xfId="0" applyNumberFormat="1" applyFont="1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0" fontId="21" fillId="0" borderId="39" xfId="0" applyFont="1" applyBorder="1" applyAlignment="1">
      <alignment vertical="center" wrapText="1"/>
    </xf>
    <xf numFmtId="0" fontId="21" fillId="0" borderId="41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166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23" fillId="0" borderId="0" xfId="0" applyFont="1"/>
    <xf numFmtId="0" fontId="24" fillId="0" borderId="0" xfId="0" applyFont="1"/>
    <xf numFmtId="0" fontId="3" fillId="0" borderId="0" xfId="0" applyFont="1" applyAlignment="1">
      <alignment horizontal="left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0" fontId="22" fillId="0" borderId="8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3" fillId="0" borderId="8" xfId="0" applyFont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49" fontId="13" fillId="0" borderId="6" xfId="0" applyNumberFormat="1" applyFont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7" fillId="0" borderId="0" xfId="0" applyFont="1" applyAlignment="1">
      <alignment horizontal="left" vertical="center" wrapText="1"/>
    </xf>
    <xf numFmtId="0" fontId="16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22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2" fillId="0" borderId="29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4" fillId="0" borderId="2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3" fillId="0" borderId="15" xfId="1" applyFont="1" applyBorder="1" applyAlignment="1">
      <alignment horizontal="left" vertical="center"/>
    </xf>
    <xf numFmtId="0" fontId="3" fillId="0" borderId="14" xfId="1" applyFont="1" applyBorder="1" applyAlignment="1">
      <alignment horizontal="left" vertical="center"/>
    </xf>
    <xf numFmtId="0" fontId="3" fillId="0" borderId="31" xfId="1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4" fillId="0" borderId="12" xfId="1" applyFont="1" applyBorder="1" applyAlignment="1">
      <alignment horizontal="left" vertical="center"/>
    </xf>
    <xf numFmtId="0" fontId="4" fillId="0" borderId="22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3" fillId="0" borderId="36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left" vertical="center"/>
    </xf>
    <xf numFmtId="166" fontId="5" fillId="0" borderId="1" xfId="0" quotePrefix="1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21" fillId="0" borderId="5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21" fillId="0" borderId="5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166" fontId="13" fillId="0" borderId="1" xfId="0" applyNumberFormat="1" applyFont="1" applyBorder="1" applyAlignment="1">
      <alignment horizontal="left" vertical="center"/>
    </xf>
    <xf numFmtId="166" fontId="13" fillId="0" borderId="1" xfId="0" quotePrefix="1" applyNumberFormat="1" applyFont="1" applyBorder="1" applyAlignment="1">
      <alignment horizontal="left" vertical="center"/>
    </xf>
    <xf numFmtId="0" fontId="13" fillId="0" borderId="22" xfId="1" applyFont="1" applyBorder="1" applyAlignment="1">
      <alignment horizontal="left" vertical="center"/>
    </xf>
    <xf numFmtId="0" fontId="13" fillId="0" borderId="0" xfId="1" applyFont="1" applyAlignment="1">
      <alignment horizontal="left" vertical="center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41410</xdr:colOff>
      <xdr:row>0</xdr:row>
      <xdr:rowOff>39102</xdr:rowOff>
    </xdr:from>
    <xdr:to>
      <xdr:col>6</xdr:col>
      <xdr:colOff>669353</xdr:colOff>
      <xdr:row>1</xdr:row>
      <xdr:rowOff>309091</xdr:rowOff>
    </xdr:to>
    <xdr:pic>
      <xdr:nvPicPr>
        <xdr:cNvPr id="2" name="Picture 3" descr="LogoDPT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52463" y="39102"/>
          <a:ext cx="627943" cy="6309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72118</xdr:colOff>
      <xdr:row>32</xdr:row>
      <xdr:rowOff>5441</xdr:rowOff>
    </xdr:from>
    <xdr:to>
      <xdr:col>14</xdr:col>
      <xdr:colOff>561975</xdr:colOff>
      <xdr:row>32</xdr:row>
      <xdr:rowOff>176892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8939893" y="6653891"/>
          <a:ext cx="1137557" cy="171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th-TH" sz="1000">
              <a:latin typeface="TH SarabunPSK" pitchFamily="34" charset="-34"/>
              <a:cs typeface="TH SarabunPSK" pitchFamily="34" charset="-34"/>
            </a:rPr>
            <a:t>ใช้เพื่อตรวจสอบต้นฉบับ</a:t>
          </a:r>
        </a:p>
      </xdr:txBody>
    </xdr:sp>
    <xdr:clientData/>
  </xdr:twoCellAnchor>
  <xdr:twoCellAnchor>
    <xdr:from>
      <xdr:col>6</xdr:col>
      <xdr:colOff>546936</xdr:colOff>
      <xdr:row>4</xdr:row>
      <xdr:rowOff>89235</xdr:rowOff>
    </xdr:from>
    <xdr:to>
      <xdr:col>6</xdr:col>
      <xdr:colOff>670761</xdr:colOff>
      <xdr:row>4</xdr:row>
      <xdr:rowOff>241635</xdr:rowOff>
    </xdr:to>
    <xdr:sp macro="" textlink="">
      <xdr:nvSpPr>
        <xdr:cNvPr id="46" name="Rectangle 3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rrowheads="1"/>
        </xdr:cNvSpPr>
      </xdr:nvSpPr>
      <xdr:spPr bwMode="auto">
        <a:xfrm>
          <a:off x="4742949" y="1472867"/>
          <a:ext cx="1238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546936</xdr:colOff>
      <xdr:row>5</xdr:row>
      <xdr:rowOff>94248</xdr:rowOff>
    </xdr:from>
    <xdr:to>
      <xdr:col>6</xdr:col>
      <xdr:colOff>670761</xdr:colOff>
      <xdr:row>5</xdr:row>
      <xdr:rowOff>246648</xdr:rowOff>
    </xdr:to>
    <xdr:sp macro="" textlink="">
      <xdr:nvSpPr>
        <xdr:cNvPr id="55" name="Rectangl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rrowheads="1"/>
        </xdr:cNvSpPr>
      </xdr:nvSpPr>
      <xdr:spPr bwMode="auto">
        <a:xfrm>
          <a:off x="4742949" y="1753603"/>
          <a:ext cx="1238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228600</xdr:colOff>
      <xdr:row>29</xdr:row>
      <xdr:rowOff>133350</xdr:rowOff>
    </xdr:from>
    <xdr:to>
      <xdr:col>14</xdr:col>
      <xdr:colOff>228900</xdr:colOff>
      <xdr:row>31</xdr:row>
      <xdr:rowOff>228900</xdr:rowOff>
    </xdr:to>
    <xdr:sp macro="" textlink="">
      <xdr:nvSpPr>
        <xdr:cNvPr id="8" name="กล่องข้อความ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9096375" y="5953125"/>
          <a:ext cx="648000" cy="64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QR</a:t>
          </a:r>
          <a:r>
            <a:rPr lang="en-US" sz="1100" baseline="0"/>
            <a:t> Code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41410</xdr:colOff>
      <xdr:row>0</xdr:row>
      <xdr:rowOff>39102</xdr:rowOff>
    </xdr:from>
    <xdr:to>
      <xdr:col>6</xdr:col>
      <xdr:colOff>669353</xdr:colOff>
      <xdr:row>1</xdr:row>
      <xdr:rowOff>309091</xdr:rowOff>
    </xdr:to>
    <xdr:pic>
      <xdr:nvPicPr>
        <xdr:cNvPr id="2" name="Picture 3" descr="LogoDPT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1910" y="39102"/>
          <a:ext cx="627943" cy="6319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586468</xdr:colOff>
      <xdr:row>31</xdr:row>
      <xdr:rowOff>262616</xdr:rowOff>
    </xdr:from>
    <xdr:to>
      <xdr:col>14</xdr:col>
      <xdr:colOff>428625</xdr:colOff>
      <xdr:row>32</xdr:row>
      <xdr:rowOff>157842</xdr:rowOff>
    </xdr:to>
    <xdr:sp macro="" textlink="">
      <xdr:nvSpPr>
        <xdr:cNvPr id="3" name="TextBox 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806543" y="6634841"/>
          <a:ext cx="1137557" cy="171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th-TH" sz="1000">
              <a:latin typeface="TH SarabunPSK" pitchFamily="34" charset="-34"/>
              <a:cs typeface="TH SarabunPSK" pitchFamily="34" charset="-34"/>
            </a:rPr>
            <a:t>ใช้เพื่อตรวจสอบต้นฉบับ</a:t>
          </a:r>
        </a:p>
      </xdr:txBody>
    </xdr:sp>
    <xdr:clientData/>
  </xdr:twoCellAnchor>
  <xdr:twoCellAnchor editAs="oneCell">
    <xdr:from>
      <xdr:col>13</xdr:col>
      <xdr:colOff>96508</xdr:colOff>
      <xdr:row>29</xdr:row>
      <xdr:rowOff>162232</xdr:rowOff>
    </xdr:from>
    <xdr:to>
      <xdr:col>14</xdr:col>
      <xdr:colOff>96193</xdr:colOff>
      <xdr:row>31</xdr:row>
      <xdr:rowOff>257167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964283" y="5982007"/>
          <a:ext cx="647385" cy="647385"/>
        </a:xfrm>
        <a:prstGeom prst="rect">
          <a:avLst/>
        </a:prstGeom>
        <a:noFill/>
      </xdr:spPr>
    </xdr:pic>
    <xdr:clientData/>
  </xdr:twoCellAnchor>
  <xdr:twoCellAnchor>
    <xdr:from>
      <xdr:col>6</xdr:col>
      <xdr:colOff>546936</xdr:colOff>
      <xdr:row>4</xdr:row>
      <xdr:rowOff>89235</xdr:rowOff>
    </xdr:from>
    <xdr:to>
      <xdr:col>6</xdr:col>
      <xdr:colOff>670761</xdr:colOff>
      <xdr:row>4</xdr:row>
      <xdr:rowOff>241635</xdr:rowOff>
    </xdr:to>
    <xdr:sp macro="" textlink="">
      <xdr:nvSpPr>
        <xdr:cNvPr id="5" name="Rectangle 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4547436" y="1346535"/>
          <a:ext cx="1238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556461</xdr:colOff>
      <xdr:row>4</xdr:row>
      <xdr:rowOff>98760</xdr:rowOff>
    </xdr:from>
    <xdr:to>
      <xdr:col>6</xdr:col>
      <xdr:colOff>670761</xdr:colOff>
      <xdr:row>4</xdr:row>
      <xdr:rowOff>232110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 flipV="1">
          <a:off x="4556961" y="1356060"/>
          <a:ext cx="114300" cy="1333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546936</xdr:colOff>
      <xdr:row>5</xdr:row>
      <xdr:rowOff>94248</xdr:rowOff>
    </xdr:from>
    <xdr:to>
      <xdr:col>6</xdr:col>
      <xdr:colOff>670761</xdr:colOff>
      <xdr:row>5</xdr:row>
      <xdr:rowOff>246648</xdr:rowOff>
    </xdr:to>
    <xdr:sp macro="" textlink="">
      <xdr:nvSpPr>
        <xdr:cNvPr id="7" name="Rectangle 3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4547436" y="1627773"/>
          <a:ext cx="1238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21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1"/>
  <sheetViews>
    <sheetView tabSelected="1" topLeftCell="A4" workbookViewId="0">
      <selection activeCell="W11" sqref="W11"/>
    </sheetView>
  </sheetViews>
  <sheetFormatPr defaultColWidth="9.140625" defaultRowHeight="18.75"/>
  <cols>
    <col min="1" max="1" width="6.7109375" style="1" customWidth="1"/>
    <col min="2" max="2" width="12.7109375" style="1" customWidth="1"/>
    <col min="3" max="3" width="3.7109375" style="26" customWidth="1"/>
    <col min="4" max="4" width="8.28515625" style="1" customWidth="1"/>
    <col min="5" max="6" width="14.28515625" style="1" customWidth="1"/>
    <col min="7" max="11" width="10.7109375" style="1" customWidth="1"/>
    <col min="12" max="14" width="9.7109375" style="1" customWidth="1"/>
    <col min="15" max="15" width="10.7109375" style="1" customWidth="1"/>
    <col min="16" max="21" width="4.7109375" style="26" customWidth="1"/>
    <col min="22" max="26" width="8.7109375" style="1" customWidth="1"/>
    <col min="27" max="16384" width="9.140625" style="1"/>
  </cols>
  <sheetData>
    <row r="1" spans="1:28" ht="28.5" customHeight="1" thickTop="1">
      <c r="A1" s="53" t="s">
        <v>0</v>
      </c>
      <c r="B1" s="21"/>
      <c r="C1" s="21"/>
      <c r="D1" s="6"/>
      <c r="E1" s="23"/>
      <c r="F1" s="24"/>
      <c r="G1" s="25" t="s">
        <v>1</v>
      </c>
      <c r="H1" s="162" t="s">
        <v>2</v>
      </c>
      <c r="I1" s="163"/>
      <c r="J1" s="164"/>
      <c r="K1" s="165" t="s">
        <v>3</v>
      </c>
      <c r="L1" s="166"/>
      <c r="M1" s="166"/>
      <c r="N1" s="166"/>
      <c r="O1" s="167"/>
      <c r="P1" s="44"/>
    </row>
    <row r="2" spans="1:28" ht="27" customHeight="1">
      <c r="A2" s="54" t="s">
        <v>4</v>
      </c>
      <c r="B2" s="22"/>
      <c r="C2" s="22"/>
      <c r="D2" s="7"/>
      <c r="E2" s="27"/>
      <c r="G2" s="28" t="s">
        <v>5</v>
      </c>
      <c r="H2" s="168" t="s">
        <v>6</v>
      </c>
      <c r="I2" s="169"/>
      <c r="J2" s="170"/>
      <c r="K2" s="171" t="s">
        <v>7</v>
      </c>
      <c r="L2" s="172"/>
      <c r="M2" s="173"/>
      <c r="N2" s="93" t="s">
        <v>8</v>
      </c>
      <c r="O2" s="47"/>
    </row>
    <row r="3" spans="1:28" ht="21.95" customHeight="1">
      <c r="A3" s="54" t="s">
        <v>9</v>
      </c>
      <c r="B3" s="22"/>
      <c r="C3" s="22"/>
      <c r="D3" s="7"/>
      <c r="E3" s="27"/>
      <c r="F3" s="91"/>
      <c r="J3" s="92"/>
      <c r="K3" s="189" t="s">
        <v>10</v>
      </c>
      <c r="L3" s="190"/>
      <c r="M3" s="158"/>
      <c r="N3" s="158"/>
      <c r="O3" s="89"/>
    </row>
    <row r="4" spans="1:28" ht="21.95" customHeight="1">
      <c r="A4" s="4" t="s">
        <v>11</v>
      </c>
      <c r="B4" s="22"/>
      <c r="C4" s="22"/>
      <c r="D4" s="7"/>
      <c r="E4" s="27"/>
      <c r="G4" s="155" t="s">
        <v>12</v>
      </c>
      <c r="H4" s="156"/>
      <c r="I4" s="156"/>
      <c r="J4" s="157"/>
      <c r="K4" s="191"/>
      <c r="L4" s="192"/>
      <c r="M4" s="159"/>
      <c r="N4" s="159"/>
      <c r="O4" s="2"/>
    </row>
    <row r="5" spans="1:28" ht="21.95" customHeight="1">
      <c r="A5" s="4" t="s">
        <v>13</v>
      </c>
      <c r="B5" s="16"/>
      <c r="C5" s="22"/>
      <c r="D5" s="7"/>
      <c r="E5" s="27"/>
      <c r="G5" s="15"/>
      <c r="H5" s="16" t="s">
        <v>14</v>
      </c>
      <c r="I5" s="16"/>
      <c r="J5" s="17"/>
      <c r="K5" s="15" t="s">
        <v>15</v>
      </c>
      <c r="L5" s="16"/>
      <c r="O5" s="2"/>
    </row>
    <row r="6" spans="1:28" ht="21.95" customHeight="1">
      <c r="A6" s="4" t="s">
        <v>16</v>
      </c>
      <c r="B6" s="16"/>
      <c r="C6" s="22"/>
      <c r="D6" s="19"/>
      <c r="E6" s="27"/>
      <c r="F6" s="63"/>
      <c r="G6" s="15"/>
      <c r="H6" s="16" t="s">
        <v>17</v>
      </c>
      <c r="I6" s="16"/>
      <c r="J6" s="17"/>
      <c r="K6" s="209" t="s">
        <v>18</v>
      </c>
      <c r="L6" s="210"/>
      <c r="M6" s="213"/>
      <c r="N6" s="213"/>
      <c r="O6" s="214"/>
      <c r="X6" s="99"/>
      <c r="Y6" s="99"/>
      <c r="Z6" s="99"/>
      <c r="AA6" s="99"/>
      <c r="AB6" s="99"/>
    </row>
    <row r="7" spans="1:28" ht="21.95" customHeight="1" thickBot="1">
      <c r="A7" s="20" t="s">
        <v>19</v>
      </c>
      <c r="B7" s="18"/>
      <c r="C7" s="206"/>
      <c r="D7" s="207"/>
      <c r="E7" s="207"/>
      <c r="F7" s="12"/>
      <c r="G7" s="15"/>
      <c r="H7" s="16"/>
      <c r="I7" s="16"/>
      <c r="J7" s="17"/>
      <c r="K7" s="211"/>
      <c r="L7" s="212"/>
      <c r="M7" s="215"/>
      <c r="N7" s="215"/>
      <c r="O7" s="216"/>
      <c r="X7" s="99"/>
      <c r="Y7" s="99"/>
      <c r="Z7" s="99"/>
      <c r="AA7" s="99"/>
      <c r="AB7" s="99"/>
    </row>
    <row r="8" spans="1:28" ht="19.5" customHeight="1" thickTop="1">
      <c r="A8" s="202" t="s">
        <v>20</v>
      </c>
      <c r="B8" s="203"/>
      <c r="C8" s="203"/>
      <c r="D8" s="203"/>
      <c r="E8" s="204"/>
      <c r="F8" s="83" t="s">
        <v>21</v>
      </c>
      <c r="G8" s="84"/>
      <c r="H8" s="84"/>
      <c r="I8" s="84"/>
      <c r="J8" s="85"/>
      <c r="K8" s="81" t="s">
        <v>22</v>
      </c>
      <c r="L8" s="165" t="s">
        <v>23</v>
      </c>
      <c r="M8" s="176"/>
      <c r="N8" s="165" t="s">
        <v>24</v>
      </c>
      <c r="O8" s="167"/>
      <c r="X8" s="99"/>
      <c r="Y8" s="99"/>
      <c r="Z8" s="99"/>
      <c r="AA8" s="99"/>
      <c r="AB8" s="99"/>
    </row>
    <row r="9" spans="1:28" ht="19.5" customHeight="1">
      <c r="A9" s="193" t="s">
        <v>25</v>
      </c>
      <c r="B9" s="205" t="s">
        <v>26</v>
      </c>
      <c r="C9" s="196" t="s">
        <v>27</v>
      </c>
      <c r="D9" s="197"/>
      <c r="E9" s="183" t="s">
        <v>28</v>
      </c>
      <c r="F9" s="205" t="s">
        <v>29</v>
      </c>
      <c r="G9" s="183" t="s">
        <v>30</v>
      </c>
      <c r="H9" s="79" t="s">
        <v>31</v>
      </c>
      <c r="I9" s="49" t="s">
        <v>32</v>
      </c>
      <c r="J9" s="49" t="s">
        <v>32</v>
      </c>
      <c r="K9" s="49" t="s">
        <v>33</v>
      </c>
      <c r="L9" s="177"/>
      <c r="M9" s="178"/>
      <c r="N9" s="177"/>
      <c r="O9" s="181"/>
      <c r="P9" s="3"/>
      <c r="X9" s="99"/>
      <c r="Y9" s="99"/>
      <c r="Z9" s="99"/>
      <c r="AA9" s="99"/>
      <c r="AB9" s="99"/>
    </row>
    <row r="10" spans="1:28" ht="19.5" customHeight="1">
      <c r="A10" s="194"/>
      <c r="B10" s="184"/>
      <c r="C10" s="198"/>
      <c r="D10" s="199"/>
      <c r="E10" s="184"/>
      <c r="F10" s="184"/>
      <c r="G10" s="184"/>
      <c r="H10" s="80" t="s">
        <v>33</v>
      </c>
      <c r="I10" s="80" t="s">
        <v>33</v>
      </c>
      <c r="J10" s="49" t="s">
        <v>34</v>
      </c>
      <c r="K10" s="49" t="s">
        <v>35</v>
      </c>
      <c r="L10" s="177"/>
      <c r="M10" s="178"/>
      <c r="N10" s="177"/>
      <c r="O10" s="181"/>
      <c r="P10" s="3"/>
    </row>
    <row r="11" spans="1:28" ht="19.5" customHeight="1">
      <c r="A11" s="195"/>
      <c r="B11" s="185"/>
      <c r="C11" s="200"/>
      <c r="D11" s="201"/>
      <c r="E11" s="185"/>
      <c r="F11" s="185"/>
      <c r="G11" s="185"/>
      <c r="H11" s="69" t="s">
        <v>36</v>
      </c>
      <c r="I11" s="82" t="s">
        <v>37</v>
      </c>
      <c r="J11" s="68" t="s">
        <v>38</v>
      </c>
      <c r="K11" s="68" t="s">
        <v>39</v>
      </c>
      <c r="L11" s="179"/>
      <c r="M11" s="180"/>
      <c r="N11" s="179"/>
      <c r="O11" s="182"/>
      <c r="P11" s="96"/>
      <c r="Q11" s="95"/>
      <c r="R11" s="95"/>
      <c r="S11" s="95"/>
      <c r="T11" s="95"/>
      <c r="U11" s="95"/>
      <c r="V11" s="26"/>
    </row>
    <row r="12" spans="1:28" ht="12.6" customHeight="1">
      <c r="A12" s="8"/>
      <c r="B12" s="46"/>
      <c r="C12" s="67"/>
      <c r="D12" s="48"/>
      <c r="E12" s="9"/>
      <c r="F12" s="46"/>
      <c r="G12" s="37"/>
      <c r="H12" s="57"/>
      <c r="I12" s="38"/>
      <c r="J12" s="37"/>
      <c r="K12" s="37"/>
      <c r="L12" s="94"/>
      <c r="M12" s="63"/>
      <c r="N12" s="160"/>
      <c r="O12" s="161"/>
      <c r="P12" s="97"/>
      <c r="Q12" s="35"/>
      <c r="R12" s="35"/>
      <c r="S12" s="35"/>
      <c r="T12" s="35"/>
      <c r="U12" s="35"/>
      <c r="V12" s="26"/>
      <c r="W12" s="26"/>
    </row>
    <row r="13" spans="1:28" ht="12.6" customHeight="1">
      <c r="A13" s="8"/>
      <c r="B13" s="46"/>
      <c r="C13" s="67"/>
      <c r="D13" s="48"/>
      <c r="E13" s="9"/>
      <c r="F13" s="46"/>
      <c r="G13" s="37"/>
      <c r="H13" s="58"/>
      <c r="I13" s="38"/>
      <c r="J13" s="38"/>
      <c r="K13" s="50"/>
      <c r="L13" s="94"/>
      <c r="M13" s="63"/>
      <c r="N13" s="160"/>
      <c r="O13" s="161"/>
      <c r="P13" s="98"/>
      <c r="Q13" s="36"/>
      <c r="R13" s="36"/>
      <c r="S13" s="36"/>
      <c r="T13" s="36"/>
      <c r="U13" s="36"/>
      <c r="V13" s="26"/>
      <c r="W13" s="26"/>
    </row>
    <row r="14" spans="1:28" ht="12.6" customHeight="1">
      <c r="A14" s="8"/>
      <c r="B14" s="46"/>
      <c r="C14" s="67"/>
      <c r="D14" s="48"/>
      <c r="E14" s="9"/>
      <c r="F14" s="46"/>
      <c r="G14" s="37"/>
      <c r="H14" s="57"/>
      <c r="I14" s="38"/>
      <c r="J14" s="37"/>
      <c r="K14" s="37"/>
      <c r="L14" s="94"/>
      <c r="M14" s="63"/>
      <c r="N14" s="160"/>
      <c r="O14" s="161"/>
      <c r="P14" s="98"/>
      <c r="Q14" s="36"/>
      <c r="R14" s="36"/>
      <c r="S14" s="36"/>
      <c r="T14" s="36"/>
      <c r="U14" s="36"/>
      <c r="V14" s="26"/>
      <c r="W14" s="26"/>
    </row>
    <row r="15" spans="1:28" ht="12.6" customHeight="1">
      <c r="A15" s="64"/>
      <c r="B15" s="46"/>
      <c r="C15" s="51"/>
      <c r="D15" s="32"/>
      <c r="E15" s="9"/>
      <c r="F15" s="46"/>
      <c r="G15" s="37"/>
      <c r="H15" s="90"/>
      <c r="I15" s="38"/>
      <c r="J15" s="37"/>
      <c r="K15" s="37"/>
      <c r="L15" s="55"/>
      <c r="M15" s="56"/>
      <c r="N15" s="174"/>
      <c r="O15" s="175"/>
      <c r="P15" s="98"/>
      <c r="Q15" s="36"/>
      <c r="R15" s="36"/>
      <c r="S15" s="35"/>
      <c r="T15" s="36"/>
      <c r="U15" s="36"/>
      <c r="V15" s="26"/>
      <c r="W15" s="26"/>
    </row>
    <row r="16" spans="1:28" ht="12.6" customHeight="1">
      <c r="A16" s="8"/>
      <c r="B16" s="46"/>
      <c r="C16" s="67"/>
      <c r="D16" s="48"/>
      <c r="E16" s="9"/>
      <c r="F16" s="46"/>
      <c r="G16" s="37"/>
      <c r="H16" s="57"/>
      <c r="I16" s="38"/>
      <c r="J16" s="37"/>
      <c r="K16" s="37"/>
      <c r="L16" s="94"/>
      <c r="M16" s="63"/>
      <c r="N16" s="160"/>
      <c r="O16" s="161"/>
      <c r="P16" s="97"/>
      <c r="Q16" s="35"/>
      <c r="R16" s="35"/>
      <c r="S16" s="35"/>
      <c r="T16" s="35"/>
      <c r="U16" s="35"/>
      <c r="V16" s="26"/>
      <c r="W16" s="26"/>
    </row>
    <row r="17" spans="1:29" ht="12.6" customHeight="1">
      <c r="A17" s="8"/>
      <c r="B17" s="46"/>
      <c r="C17" s="67"/>
      <c r="D17" s="48"/>
      <c r="E17" s="9"/>
      <c r="F17" s="46"/>
      <c r="G17" s="37"/>
      <c r="H17" s="58"/>
      <c r="I17" s="38"/>
      <c r="J17" s="38"/>
      <c r="K17" s="50"/>
      <c r="L17" s="94"/>
      <c r="M17" s="63"/>
      <c r="N17" s="160"/>
      <c r="O17" s="161"/>
      <c r="P17" s="98"/>
      <c r="Q17" s="36"/>
      <c r="R17" s="36"/>
      <c r="S17" s="36"/>
      <c r="T17" s="36"/>
      <c r="U17" s="36"/>
      <c r="V17" s="26"/>
      <c r="W17" s="26"/>
    </row>
    <row r="18" spans="1:29" ht="12.6" customHeight="1">
      <c r="A18" s="8"/>
      <c r="B18" s="46"/>
      <c r="C18" s="67"/>
      <c r="D18" s="48"/>
      <c r="E18" s="9"/>
      <c r="F18" s="46"/>
      <c r="G18" s="37"/>
      <c r="H18" s="57"/>
      <c r="I18" s="38"/>
      <c r="J18" s="37"/>
      <c r="K18" s="37"/>
      <c r="L18" s="94"/>
      <c r="M18" s="63"/>
      <c r="N18" s="160"/>
      <c r="O18" s="161"/>
      <c r="P18" s="98"/>
      <c r="Q18" s="36"/>
      <c r="R18" s="36"/>
      <c r="S18" s="36"/>
      <c r="T18" s="36"/>
      <c r="U18" s="36"/>
      <c r="V18" s="26"/>
      <c r="W18" s="26"/>
    </row>
    <row r="19" spans="1:29" ht="12.6" customHeight="1">
      <c r="A19" s="8"/>
      <c r="B19" s="46"/>
      <c r="C19" s="51"/>
      <c r="D19" s="48"/>
      <c r="E19" s="9"/>
      <c r="F19" s="46"/>
      <c r="G19" s="37"/>
      <c r="H19" s="57"/>
      <c r="I19" s="38"/>
      <c r="J19" s="37"/>
      <c r="K19" s="37"/>
      <c r="L19" s="55"/>
      <c r="M19" s="56"/>
      <c r="N19" s="160"/>
      <c r="O19" s="161"/>
      <c r="P19" s="97"/>
      <c r="Q19" s="35"/>
      <c r="R19" s="35"/>
      <c r="S19" s="35"/>
      <c r="T19" s="35"/>
      <c r="U19" s="35"/>
      <c r="V19" s="26"/>
      <c r="W19" s="26"/>
      <c r="AC19" s="60"/>
    </row>
    <row r="20" spans="1:29" ht="12.6" customHeight="1">
      <c r="A20" s="8"/>
      <c r="B20" s="46"/>
      <c r="C20" s="67"/>
      <c r="D20" s="48"/>
      <c r="E20" s="9"/>
      <c r="F20" s="46"/>
      <c r="G20" s="37"/>
      <c r="H20" s="57"/>
      <c r="I20" s="38"/>
      <c r="J20" s="37"/>
      <c r="K20" s="37"/>
      <c r="L20" s="94"/>
      <c r="M20" s="63"/>
      <c r="N20" s="160"/>
      <c r="O20" s="161"/>
      <c r="P20" s="97"/>
      <c r="Q20" s="35"/>
      <c r="R20" s="35"/>
      <c r="S20" s="35"/>
      <c r="T20" s="35"/>
      <c r="U20" s="35"/>
      <c r="V20" s="26"/>
      <c r="W20" s="26"/>
    </row>
    <row r="21" spans="1:29" ht="12.6" customHeight="1">
      <c r="A21" s="8"/>
      <c r="B21" s="46"/>
      <c r="C21" s="67"/>
      <c r="D21" s="48"/>
      <c r="E21" s="9"/>
      <c r="F21" s="46"/>
      <c r="G21" s="37"/>
      <c r="H21" s="58"/>
      <c r="I21" s="38"/>
      <c r="J21" s="38"/>
      <c r="K21" s="50"/>
      <c r="L21" s="94"/>
      <c r="M21" s="63"/>
      <c r="N21" s="160"/>
      <c r="O21" s="161"/>
      <c r="P21" s="98"/>
      <c r="Q21" s="36"/>
      <c r="R21" s="36"/>
      <c r="S21" s="36"/>
      <c r="T21" s="36"/>
      <c r="U21" s="36"/>
      <c r="V21" s="26"/>
      <c r="W21" s="26"/>
    </row>
    <row r="22" spans="1:29" ht="12.6" customHeight="1">
      <c r="A22" s="8"/>
      <c r="B22" s="46"/>
      <c r="C22" s="67"/>
      <c r="D22" s="48"/>
      <c r="E22" s="9"/>
      <c r="F22" s="46"/>
      <c r="G22" s="37"/>
      <c r="H22" s="57"/>
      <c r="I22" s="38"/>
      <c r="J22" s="37"/>
      <c r="K22" s="37"/>
      <c r="L22" s="94"/>
      <c r="M22" s="63"/>
      <c r="N22" s="160"/>
      <c r="O22" s="161"/>
      <c r="P22" s="98"/>
      <c r="Q22" s="36"/>
      <c r="R22" s="36"/>
      <c r="S22" s="36"/>
      <c r="T22" s="36"/>
      <c r="U22" s="36"/>
      <c r="V22" s="26"/>
      <c r="W22" s="26"/>
    </row>
    <row r="23" spans="1:29" ht="12.6" customHeight="1">
      <c r="A23" s="8"/>
      <c r="B23" s="46"/>
      <c r="C23" s="67"/>
      <c r="D23" s="48" t="s">
        <v>38</v>
      </c>
      <c r="E23" s="9"/>
      <c r="F23" s="46"/>
      <c r="G23" s="37"/>
      <c r="H23" s="57"/>
      <c r="I23" s="38"/>
      <c r="J23" s="37"/>
      <c r="K23" s="37"/>
      <c r="L23" s="55"/>
      <c r="M23" s="63"/>
      <c r="N23" s="160"/>
      <c r="O23" s="161"/>
      <c r="P23" s="97"/>
      <c r="Q23" s="35"/>
      <c r="R23" s="35"/>
      <c r="S23" s="35"/>
      <c r="T23" s="35"/>
      <c r="U23" s="35"/>
      <c r="V23" s="26"/>
      <c r="W23" s="26"/>
    </row>
    <row r="24" spans="1:29" ht="12.6" customHeight="1">
      <c r="A24" s="8"/>
      <c r="B24" s="46"/>
      <c r="C24" s="67"/>
      <c r="D24" s="48"/>
      <c r="E24" s="9"/>
      <c r="F24" s="46"/>
      <c r="G24" s="37"/>
      <c r="H24" s="57"/>
      <c r="I24" s="38"/>
      <c r="J24" s="37"/>
      <c r="K24" s="37"/>
      <c r="L24" s="94"/>
      <c r="M24" s="63"/>
      <c r="N24" s="160"/>
      <c r="O24" s="161"/>
      <c r="P24" s="97"/>
      <c r="Q24" s="35" t="s">
        <v>38</v>
      </c>
      <c r="R24" s="35"/>
      <c r="S24" s="35"/>
      <c r="T24" s="35"/>
      <c r="U24" s="35"/>
      <c r="V24" s="26"/>
      <c r="W24" s="26"/>
    </row>
    <row r="25" spans="1:29" ht="12.6" customHeight="1">
      <c r="A25" s="8"/>
      <c r="B25" s="46"/>
      <c r="C25" s="67"/>
      <c r="D25" s="48"/>
      <c r="E25" s="9"/>
      <c r="F25" s="46"/>
      <c r="G25" s="37"/>
      <c r="H25" s="58"/>
      <c r="I25" s="38"/>
      <c r="J25" s="38"/>
      <c r="K25" s="50"/>
      <c r="L25" s="94"/>
      <c r="M25" s="63"/>
      <c r="N25" s="160"/>
      <c r="O25" s="161"/>
      <c r="P25" s="98"/>
      <c r="Q25" s="36"/>
      <c r="R25" s="36"/>
      <c r="S25" s="35"/>
      <c r="T25" s="36"/>
      <c r="U25" s="36"/>
      <c r="V25" s="26"/>
      <c r="W25" s="26"/>
    </row>
    <row r="26" spans="1:29" ht="12.6" customHeight="1">
      <c r="A26" s="8"/>
      <c r="B26" s="46"/>
      <c r="C26" s="67"/>
      <c r="D26" s="48"/>
      <c r="E26" s="9"/>
      <c r="F26" s="46"/>
      <c r="G26" s="37"/>
      <c r="H26" s="57"/>
      <c r="I26" s="38"/>
      <c r="J26" s="37"/>
      <c r="K26" s="37"/>
      <c r="L26" s="94"/>
      <c r="M26" s="63"/>
      <c r="N26" s="160"/>
      <c r="O26" s="161"/>
      <c r="P26" s="98"/>
      <c r="Q26" s="36"/>
      <c r="R26" s="36"/>
      <c r="S26" s="35"/>
      <c r="T26" s="36"/>
      <c r="U26" s="36"/>
      <c r="V26" s="26"/>
      <c r="W26" s="26"/>
    </row>
    <row r="27" spans="1:29" ht="12.6" customHeight="1">
      <c r="A27" s="8"/>
      <c r="B27" s="46"/>
      <c r="C27" s="67"/>
      <c r="D27" s="48"/>
      <c r="E27" s="9"/>
      <c r="F27" s="46"/>
      <c r="G27" s="37"/>
      <c r="H27" s="57"/>
      <c r="I27" s="38"/>
      <c r="J27" s="37"/>
      <c r="K27" s="37"/>
      <c r="L27" s="55"/>
      <c r="M27" s="63"/>
      <c r="N27" s="160"/>
      <c r="O27" s="161"/>
      <c r="P27" s="97"/>
      <c r="Q27" s="35"/>
      <c r="R27" s="35"/>
      <c r="S27" s="35"/>
      <c r="T27" s="35"/>
      <c r="U27" s="35"/>
      <c r="V27" s="26"/>
      <c r="W27" s="26"/>
    </row>
    <row r="28" spans="1:29" ht="12.6" customHeight="1">
      <c r="A28" s="8"/>
      <c r="B28" s="46"/>
      <c r="C28" s="67"/>
      <c r="D28" s="48"/>
      <c r="E28" s="9"/>
      <c r="F28" s="46"/>
      <c r="G28" s="37"/>
      <c r="H28" s="57"/>
      <c r="I28" s="38"/>
      <c r="J28" s="37"/>
      <c r="K28" s="37"/>
      <c r="L28" s="187"/>
      <c r="M28" s="188"/>
      <c r="N28" s="160"/>
      <c r="O28" s="161"/>
      <c r="P28" s="98"/>
      <c r="Q28" s="36"/>
      <c r="R28" s="36"/>
      <c r="S28" s="35"/>
      <c r="T28" s="36"/>
      <c r="U28" s="36"/>
      <c r="V28" s="26"/>
      <c r="W28" s="26"/>
    </row>
    <row r="29" spans="1:29" ht="12.6" customHeight="1">
      <c r="A29" s="10"/>
      <c r="B29" s="70"/>
      <c r="C29" s="71"/>
      <c r="D29" s="72"/>
      <c r="E29" s="11"/>
      <c r="F29" s="70"/>
      <c r="G29" s="73"/>
      <c r="H29" s="74"/>
      <c r="I29" s="75"/>
      <c r="J29" s="73"/>
      <c r="K29" s="73"/>
      <c r="L29" s="76"/>
      <c r="M29" s="77"/>
      <c r="N29" s="78"/>
      <c r="O29" s="154"/>
      <c r="P29" s="98"/>
      <c r="Q29" s="36"/>
      <c r="R29" s="36"/>
      <c r="S29" s="35"/>
      <c r="T29" s="36"/>
      <c r="U29" s="36"/>
      <c r="V29" s="26"/>
      <c r="W29" s="26"/>
    </row>
    <row r="30" spans="1:29" ht="21.95" customHeight="1">
      <c r="A30" s="4" t="s">
        <v>40</v>
      </c>
      <c r="C30" s="7"/>
      <c r="D30" s="7"/>
      <c r="E30" s="33"/>
      <c r="F30" s="33"/>
      <c r="G30" s="61"/>
      <c r="I30" s="65"/>
      <c r="J30" s="65"/>
      <c r="K30" s="65"/>
      <c r="L30" s="65"/>
      <c r="M30" s="65"/>
      <c r="O30" s="2"/>
      <c r="P30" s="3"/>
      <c r="W30"/>
      <c r="Z30" s="59"/>
    </row>
    <row r="31" spans="1:29" ht="21.95" customHeight="1">
      <c r="A31" s="4" t="s">
        <v>41</v>
      </c>
      <c r="C31" s="29"/>
      <c r="D31" s="208"/>
      <c r="E31" s="208"/>
      <c r="F31" s="208"/>
      <c r="G31" s="208"/>
      <c r="H31" s="208"/>
      <c r="I31" s="208"/>
      <c r="J31" s="208"/>
      <c r="K31" s="208"/>
      <c r="L31" s="208"/>
      <c r="M31" s="208"/>
      <c r="O31" s="2"/>
      <c r="P31" s="3"/>
    </row>
    <row r="32" spans="1:29" ht="21.95" customHeight="1">
      <c r="A32" s="4"/>
      <c r="C32" s="29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O32" s="2"/>
      <c r="P32" s="3"/>
    </row>
    <row r="33" spans="1:26" ht="21.95" customHeight="1" thickBot="1">
      <c r="A33" s="13"/>
      <c r="B33" s="5"/>
      <c r="C33" s="31"/>
      <c r="D33" s="62"/>
      <c r="E33" s="62"/>
      <c r="F33" s="62"/>
      <c r="G33" s="62"/>
      <c r="H33" s="62"/>
      <c r="I33" s="62"/>
      <c r="J33" s="18" t="s">
        <v>42</v>
      </c>
      <c r="K33" s="18"/>
      <c r="L33" s="186"/>
      <c r="M33" s="186"/>
      <c r="N33" s="186"/>
      <c r="O33" s="14"/>
      <c r="P33" s="3"/>
    </row>
    <row r="34" spans="1:26" ht="22.5" thickTop="1">
      <c r="B34" s="39"/>
      <c r="C34" s="43"/>
      <c r="D34" s="40"/>
      <c r="P34" s="1"/>
      <c r="Q34" s="1"/>
      <c r="R34" s="1"/>
      <c r="S34" s="1"/>
      <c r="T34" s="1"/>
      <c r="U34" s="1"/>
      <c r="V34"/>
      <c r="Y34"/>
      <c r="Z34" s="59"/>
    </row>
    <row r="35" spans="1:26" ht="19.5">
      <c r="B35" s="41"/>
      <c r="C35" s="52"/>
      <c r="D35" s="42"/>
      <c r="J35" s="16"/>
      <c r="P35" s="1"/>
      <c r="Q35" s="1"/>
      <c r="R35" s="1"/>
      <c r="S35" s="1"/>
      <c r="T35" s="1"/>
      <c r="U35" s="1"/>
    </row>
    <row r="36" spans="1:26">
      <c r="P36" s="1"/>
      <c r="Q36" s="1"/>
      <c r="R36" s="1"/>
      <c r="S36" s="1"/>
      <c r="T36" s="1"/>
      <c r="U36" s="1"/>
    </row>
    <row r="37" spans="1:26">
      <c r="D37" s="45"/>
      <c r="P37" s="1"/>
      <c r="Q37" s="1"/>
      <c r="R37" s="1"/>
      <c r="S37" s="1"/>
      <c r="T37" s="1"/>
      <c r="U37" s="1"/>
    </row>
    <row r="38" spans="1:26" ht="19.5">
      <c r="A38" s="16"/>
      <c r="C38" s="29"/>
      <c r="D38" s="12"/>
      <c r="I38" s="12"/>
      <c r="K38" s="16"/>
      <c r="L38" s="33"/>
      <c r="M38" s="7"/>
      <c r="P38" s="1"/>
      <c r="Q38" s="1"/>
      <c r="R38" s="1"/>
      <c r="S38" s="1"/>
      <c r="T38" s="1"/>
      <c r="U38" s="1"/>
    </row>
    <row r="39" spans="1:26" ht="19.5">
      <c r="C39" s="30"/>
      <c r="D39" s="7"/>
      <c r="E39" s="12"/>
      <c r="F39" s="12"/>
      <c r="G39" s="12"/>
      <c r="H39" s="12"/>
      <c r="I39" s="12"/>
      <c r="J39" s="12"/>
      <c r="K39" s="16"/>
      <c r="L39" s="16"/>
      <c r="O39" s="12"/>
      <c r="P39" s="12"/>
      <c r="Q39" s="1"/>
      <c r="R39" s="1"/>
      <c r="S39" s="1"/>
      <c r="T39" s="1"/>
      <c r="U39" s="1"/>
    </row>
    <row r="40" spans="1:26">
      <c r="P40" s="1"/>
      <c r="Q40" s="1"/>
      <c r="R40" s="1"/>
      <c r="S40" s="1"/>
      <c r="T40" s="1"/>
      <c r="U40" s="1"/>
    </row>
    <row r="41" spans="1:26">
      <c r="P41" s="1"/>
      <c r="Q41" s="1"/>
      <c r="R41" s="1"/>
      <c r="S41" s="1"/>
      <c r="T41" s="1"/>
      <c r="U41" s="1"/>
    </row>
    <row r="42" spans="1:26">
      <c r="P42" s="1"/>
      <c r="Q42" s="1"/>
      <c r="R42" s="1"/>
      <c r="S42" s="1"/>
      <c r="T42" s="1"/>
      <c r="U42" s="1"/>
    </row>
    <row r="43" spans="1:26">
      <c r="P43" s="1"/>
      <c r="Q43" s="1"/>
      <c r="R43" s="1"/>
      <c r="S43" s="1"/>
      <c r="T43" s="1"/>
      <c r="U43" s="1"/>
    </row>
    <row r="44" spans="1:26">
      <c r="P44" s="1"/>
      <c r="Q44" s="1"/>
      <c r="R44" s="1"/>
      <c r="S44" s="1"/>
      <c r="T44" s="1"/>
      <c r="U44" s="1"/>
    </row>
    <row r="45" spans="1:26">
      <c r="P45" s="1"/>
      <c r="Q45" s="1"/>
      <c r="R45" s="1"/>
      <c r="S45" s="1"/>
      <c r="T45" s="1"/>
      <c r="U45" s="1"/>
    </row>
    <row r="46" spans="1:26">
      <c r="P46" s="1"/>
      <c r="Q46" s="1"/>
      <c r="R46" s="1"/>
      <c r="S46" s="1"/>
      <c r="T46" s="1"/>
      <c r="U46" s="1"/>
    </row>
    <row r="47" spans="1:26">
      <c r="P47" s="1"/>
      <c r="Q47" s="1"/>
      <c r="R47" s="1"/>
      <c r="S47" s="1"/>
      <c r="T47" s="1"/>
      <c r="U47" s="1"/>
    </row>
    <row r="48" spans="1:26">
      <c r="P48" s="1"/>
      <c r="Q48" s="1"/>
      <c r="R48" s="1"/>
      <c r="S48" s="1"/>
      <c r="T48" s="1"/>
      <c r="U48" s="1"/>
    </row>
    <row r="49" spans="16:21">
      <c r="P49" s="1"/>
      <c r="Q49" s="1"/>
      <c r="R49" s="1"/>
      <c r="S49" s="1"/>
      <c r="T49" s="1"/>
      <c r="U49" s="1"/>
    </row>
    <row r="50" spans="16:21">
      <c r="P50" s="1"/>
      <c r="Q50" s="1"/>
      <c r="R50" s="1"/>
      <c r="S50" s="1"/>
      <c r="T50" s="1"/>
      <c r="U50" s="1"/>
    </row>
    <row r="51" spans="16:21">
      <c r="P51" s="1"/>
      <c r="Q51" s="1"/>
      <c r="R51" s="1"/>
      <c r="S51" s="1"/>
      <c r="T51" s="1"/>
      <c r="U51" s="1"/>
    </row>
  </sheetData>
  <mergeCells count="39">
    <mergeCell ref="C7:E7"/>
    <mergeCell ref="D31:M31"/>
    <mergeCell ref="N23:O23"/>
    <mergeCell ref="N20:O20"/>
    <mergeCell ref="K6:L7"/>
    <mergeCell ref="M6:O7"/>
    <mergeCell ref="F9:F11"/>
    <mergeCell ref="N21:O21"/>
    <mergeCell ref="A9:A11"/>
    <mergeCell ref="C9:D11"/>
    <mergeCell ref="E9:E11"/>
    <mergeCell ref="A8:E8"/>
    <mergeCell ref="B9:B11"/>
    <mergeCell ref="N25:O25"/>
    <mergeCell ref="N26:O26"/>
    <mergeCell ref="L33:N33"/>
    <mergeCell ref="L28:M28"/>
    <mergeCell ref="K3:L4"/>
    <mergeCell ref="L8:M11"/>
    <mergeCell ref="N8:O11"/>
    <mergeCell ref="N22:O22"/>
    <mergeCell ref="G9:G11"/>
    <mergeCell ref="N24:O24"/>
    <mergeCell ref="G4:J4"/>
    <mergeCell ref="M3:N4"/>
    <mergeCell ref="N27:O27"/>
    <mergeCell ref="N28:O28"/>
    <mergeCell ref="H1:J1"/>
    <mergeCell ref="K1:O1"/>
    <mergeCell ref="H2:J2"/>
    <mergeCell ref="K2:M2"/>
    <mergeCell ref="N19:O19"/>
    <mergeCell ref="N18:O18"/>
    <mergeCell ref="N17:O17"/>
    <mergeCell ref="N15:O15"/>
    <mergeCell ref="N16:O16"/>
    <mergeCell ref="N12:O12"/>
    <mergeCell ref="N13:O13"/>
    <mergeCell ref="N14:O14"/>
  </mergeCells>
  <printOptions horizontalCentered="1" verticalCentered="1"/>
  <pageMargins left="0.19685039370078741" right="0.19685039370078741" top="0.19685039370078741" bottom="0.19685039370078741" header="0" footer="0"/>
  <pageSetup paperSize="9" orientation="landscape" copies="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C51"/>
  <sheetViews>
    <sheetView workbookViewId="0">
      <selection activeCell="N38" sqref="N38"/>
    </sheetView>
  </sheetViews>
  <sheetFormatPr defaultColWidth="9.140625" defaultRowHeight="18.75"/>
  <cols>
    <col min="1" max="1" width="6.7109375" style="1" customWidth="1"/>
    <col min="2" max="2" width="12.7109375" style="1" customWidth="1"/>
    <col min="3" max="3" width="3.7109375" style="26" customWidth="1"/>
    <col min="4" max="4" width="8.28515625" style="1" customWidth="1"/>
    <col min="5" max="6" width="14.28515625" style="1" customWidth="1"/>
    <col min="7" max="11" width="10.7109375" style="1" customWidth="1"/>
    <col min="12" max="14" width="9.7109375" style="1" customWidth="1"/>
    <col min="15" max="15" width="10.7109375" style="1" customWidth="1"/>
    <col min="16" max="21" width="4.7109375" style="26" customWidth="1"/>
    <col min="22" max="26" width="8.7109375" style="1" customWidth="1"/>
    <col min="27" max="16384" width="9.140625" style="1"/>
  </cols>
  <sheetData>
    <row r="1" spans="1:28" ht="28.5" customHeight="1" thickTop="1">
      <c r="A1" s="53" t="s">
        <v>0</v>
      </c>
      <c r="B1" s="23"/>
      <c r="C1" s="147" t="s">
        <v>43</v>
      </c>
      <c r="D1" s="148"/>
      <c r="E1" s="147"/>
      <c r="F1" s="24"/>
      <c r="G1" s="25" t="s">
        <v>1</v>
      </c>
      <c r="H1" s="162" t="s">
        <v>2</v>
      </c>
      <c r="I1" s="163"/>
      <c r="J1" s="164"/>
      <c r="K1" s="165" t="s">
        <v>3</v>
      </c>
      <c r="L1" s="166"/>
      <c r="M1" s="166"/>
      <c r="N1" s="166"/>
      <c r="O1" s="167"/>
      <c r="P1" s="44">
        <f>PI()</f>
        <v>3.1415926535897931</v>
      </c>
    </row>
    <row r="2" spans="1:28" ht="27" customHeight="1">
      <c r="A2" s="54" t="s">
        <v>9</v>
      </c>
      <c r="B2" s="27"/>
      <c r="C2" s="149" t="s">
        <v>44</v>
      </c>
      <c r="D2" s="145"/>
      <c r="E2" s="149"/>
      <c r="G2" s="28" t="s">
        <v>5</v>
      </c>
      <c r="H2" s="168" t="s">
        <v>6</v>
      </c>
      <c r="I2" s="169"/>
      <c r="J2" s="170"/>
      <c r="K2" s="171" t="s">
        <v>45</v>
      </c>
      <c r="L2" s="172"/>
      <c r="M2" s="173"/>
      <c r="N2" s="93" t="s">
        <v>8</v>
      </c>
      <c r="O2" s="100" t="s">
        <v>46</v>
      </c>
    </row>
    <row r="3" spans="1:28" ht="21.95" customHeight="1">
      <c r="A3" s="54"/>
      <c r="B3" s="27"/>
      <c r="C3" s="149" t="s">
        <v>47</v>
      </c>
      <c r="D3" s="145"/>
      <c r="E3" s="149"/>
      <c r="F3" s="91"/>
      <c r="J3" s="92"/>
      <c r="K3" s="189" t="s">
        <v>10</v>
      </c>
      <c r="L3" s="190"/>
      <c r="M3" s="234" t="s">
        <v>48</v>
      </c>
      <c r="N3" s="234"/>
      <c r="O3" s="151"/>
    </row>
    <row r="4" spans="1:28" ht="21.95" customHeight="1">
      <c r="A4" s="4" t="s">
        <v>11</v>
      </c>
      <c r="B4" s="27"/>
      <c r="C4" s="149" t="s">
        <v>49</v>
      </c>
      <c r="D4" s="145"/>
      <c r="E4" s="149"/>
      <c r="G4" s="155" t="s">
        <v>12</v>
      </c>
      <c r="H4" s="156"/>
      <c r="I4" s="156"/>
      <c r="J4" s="157"/>
      <c r="K4" s="191"/>
      <c r="L4" s="192"/>
      <c r="M4" s="235"/>
      <c r="N4" s="235"/>
      <c r="O4" s="152"/>
    </row>
    <row r="5" spans="1:28" ht="21.95" customHeight="1">
      <c r="A5" s="4" t="s">
        <v>13</v>
      </c>
      <c r="B5" s="16"/>
      <c r="C5" s="149" t="s">
        <v>50</v>
      </c>
      <c r="D5" s="145"/>
      <c r="E5" s="149"/>
      <c r="G5" s="15"/>
      <c r="H5" s="16" t="s">
        <v>14</v>
      </c>
      <c r="I5" s="16"/>
      <c r="J5" s="17"/>
      <c r="K5" s="15" t="s">
        <v>15</v>
      </c>
      <c r="L5" s="16"/>
      <c r="M5" s="145" t="s">
        <v>51</v>
      </c>
      <c r="N5" s="145"/>
      <c r="O5" s="152"/>
    </row>
    <row r="6" spans="1:28" ht="21.95" customHeight="1">
      <c r="A6" s="4" t="s">
        <v>16</v>
      </c>
      <c r="B6" s="16"/>
      <c r="C6" s="149" t="s">
        <v>52</v>
      </c>
      <c r="D6" s="150"/>
      <c r="E6" s="149"/>
      <c r="F6" s="101"/>
      <c r="G6" s="15"/>
      <c r="H6" s="16" t="s">
        <v>17</v>
      </c>
      <c r="I6" s="16"/>
      <c r="J6" s="17"/>
      <c r="K6" s="209" t="s">
        <v>18</v>
      </c>
      <c r="L6" s="210"/>
      <c r="M6" s="228" t="s">
        <v>53</v>
      </c>
      <c r="N6" s="228"/>
      <c r="O6" s="229"/>
      <c r="X6" s="99"/>
      <c r="Y6" s="99"/>
      <c r="Z6" s="99"/>
      <c r="AA6" s="99"/>
      <c r="AB6" s="99"/>
    </row>
    <row r="7" spans="1:28" ht="21.95" customHeight="1" thickBot="1">
      <c r="A7" s="20" t="s">
        <v>19</v>
      </c>
      <c r="B7" s="18"/>
      <c r="C7" s="232">
        <v>43753</v>
      </c>
      <c r="D7" s="233"/>
      <c r="E7" s="233"/>
      <c r="F7" s="102"/>
      <c r="G7" s="15"/>
      <c r="H7" s="16"/>
      <c r="I7" s="16"/>
      <c r="J7" s="17"/>
      <c r="K7" s="211"/>
      <c r="L7" s="212"/>
      <c r="M7" s="230"/>
      <c r="N7" s="230"/>
      <c r="O7" s="231"/>
      <c r="X7" s="99"/>
      <c r="Y7" s="99"/>
      <c r="Z7" s="99"/>
      <c r="AA7" s="99"/>
      <c r="AB7" s="99"/>
    </row>
    <row r="8" spans="1:28" ht="19.5" customHeight="1" thickTop="1">
      <c r="A8" s="202" t="s">
        <v>20</v>
      </c>
      <c r="B8" s="203"/>
      <c r="C8" s="203"/>
      <c r="D8" s="203"/>
      <c r="E8" s="204"/>
      <c r="F8" s="83" t="s">
        <v>21</v>
      </c>
      <c r="G8" s="84"/>
      <c r="H8" s="84"/>
      <c r="I8" s="84"/>
      <c r="J8" s="85"/>
      <c r="K8" s="81" t="s">
        <v>22</v>
      </c>
      <c r="L8" s="165" t="s">
        <v>23</v>
      </c>
      <c r="M8" s="176"/>
      <c r="N8" s="165" t="s">
        <v>24</v>
      </c>
      <c r="O8" s="167"/>
      <c r="X8" s="99"/>
      <c r="Y8" s="99"/>
      <c r="Z8" s="99"/>
      <c r="AA8" s="99"/>
      <c r="AB8" s="99"/>
    </row>
    <row r="9" spans="1:28" ht="19.5" customHeight="1">
      <c r="A9" s="193" t="s">
        <v>25</v>
      </c>
      <c r="B9" s="205" t="s">
        <v>26</v>
      </c>
      <c r="C9" s="196" t="s">
        <v>27</v>
      </c>
      <c r="D9" s="197"/>
      <c r="E9" s="183" t="s">
        <v>28</v>
      </c>
      <c r="F9" s="205" t="s">
        <v>29</v>
      </c>
      <c r="G9" s="183" t="s">
        <v>30</v>
      </c>
      <c r="H9" s="79" t="s">
        <v>31</v>
      </c>
      <c r="I9" s="49" t="s">
        <v>32</v>
      </c>
      <c r="J9" s="49" t="s">
        <v>32</v>
      </c>
      <c r="K9" s="49" t="s">
        <v>33</v>
      </c>
      <c r="L9" s="177"/>
      <c r="M9" s="178"/>
      <c r="N9" s="177"/>
      <c r="O9" s="181"/>
      <c r="P9" s="3"/>
      <c r="X9" s="99"/>
      <c r="Y9" s="99"/>
      <c r="Z9" s="99"/>
      <c r="AA9" s="99"/>
      <c r="AB9" s="99"/>
    </row>
    <row r="10" spans="1:28" ht="19.5" customHeight="1">
      <c r="A10" s="194"/>
      <c r="B10" s="184"/>
      <c r="C10" s="198"/>
      <c r="D10" s="199"/>
      <c r="E10" s="184"/>
      <c r="F10" s="184"/>
      <c r="G10" s="184"/>
      <c r="H10" s="80" t="s">
        <v>33</v>
      </c>
      <c r="I10" s="80" t="s">
        <v>33</v>
      </c>
      <c r="J10" s="49" t="s">
        <v>34</v>
      </c>
      <c r="K10" s="49" t="s">
        <v>35</v>
      </c>
      <c r="L10" s="177"/>
      <c r="M10" s="178"/>
      <c r="N10" s="177"/>
      <c r="O10" s="181"/>
    </row>
    <row r="11" spans="1:28" ht="19.5" customHeight="1">
      <c r="A11" s="195"/>
      <c r="B11" s="185"/>
      <c r="C11" s="200"/>
      <c r="D11" s="201"/>
      <c r="E11" s="185"/>
      <c r="F11" s="185"/>
      <c r="G11" s="185"/>
      <c r="H11" s="69" t="s">
        <v>36</v>
      </c>
      <c r="I11" s="82" t="s">
        <v>37</v>
      </c>
      <c r="J11" s="68" t="s">
        <v>38</v>
      </c>
      <c r="K11" s="68" t="s">
        <v>39</v>
      </c>
      <c r="L11" s="179"/>
      <c r="M11" s="180"/>
      <c r="N11" s="179"/>
      <c r="O11" s="182"/>
      <c r="P11" s="34" t="s">
        <v>54</v>
      </c>
      <c r="Q11" s="34"/>
      <c r="R11" s="34"/>
      <c r="S11" s="34" t="s">
        <v>29</v>
      </c>
      <c r="T11" s="34"/>
      <c r="U11" s="34"/>
      <c r="V11" s="26">
        <v>-35</v>
      </c>
    </row>
    <row r="12" spans="1:28" ht="12.6" customHeight="1">
      <c r="A12" s="103">
        <v>1</v>
      </c>
      <c r="B12" s="46">
        <f>IF(A12=0,"  ",DATE(R12,Q12,P12))</f>
        <v>7168</v>
      </c>
      <c r="C12" s="104" t="s">
        <v>55</v>
      </c>
      <c r="D12" s="105" t="s">
        <v>56</v>
      </c>
      <c r="E12" s="106">
        <v>12.832000000000001</v>
      </c>
      <c r="F12" s="46">
        <f>IF(A12=0,"  ",DATE(U12,T12,S12))</f>
        <v>7228</v>
      </c>
      <c r="G12" s="37">
        <f>IF(A12=0,"  ",+F12-B12)</f>
        <v>60</v>
      </c>
      <c r="H12" s="107">
        <v>755</v>
      </c>
      <c r="I12" s="38">
        <f>ROUND(IF(B12=0,"  ",+H12*1000/9.807/$C$35),2)</f>
        <v>435.65</v>
      </c>
      <c r="J12" s="37"/>
      <c r="K12" s="37"/>
      <c r="L12" s="217" t="s">
        <v>57</v>
      </c>
      <c r="M12" s="218"/>
      <c r="N12" s="219" t="s">
        <v>58</v>
      </c>
      <c r="O12" s="220"/>
      <c r="P12" s="44">
        <v>16</v>
      </c>
      <c r="Q12" s="44">
        <v>8</v>
      </c>
      <c r="R12" s="108">
        <v>19</v>
      </c>
      <c r="S12" s="44">
        <v>15</v>
      </c>
      <c r="T12" s="44">
        <v>10</v>
      </c>
      <c r="U12" s="109">
        <v>19</v>
      </c>
      <c r="V12" s="26">
        <f>K13-35</f>
        <v>285</v>
      </c>
      <c r="W12" s="26">
        <f>V12+35</f>
        <v>320</v>
      </c>
    </row>
    <row r="13" spans="1:28" ht="12.6" customHeight="1">
      <c r="A13" s="103">
        <f>A12+1</f>
        <v>2</v>
      </c>
      <c r="B13" s="46">
        <f>IF(A13=0,"  ",DATE(R13,Q13,P13))</f>
        <v>7168</v>
      </c>
      <c r="C13" s="104" t="s">
        <v>55</v>
      </c>
      <c r="D13" s="105" t="s">
        <v>56</v>
      </c>
      <c r="E13" s="106">
        <v>12.798999999999999</v>
      </c>
      <c r="F13" s="46">
        <f>IF(A13=0,"  ",DATE(U13,T13,S13))</f>
        <v>7228</v>
      </c>
      <c r="G13" s="37">
        <f>IF(A13=0,"  ",+F13-B13)</f>
        <v>60</v>
      </c>
      <c r="H13" s="110">
        <v>740</v>
      </c>
      <c r="I13" s="38">
        <f>ROUND(IF(B13=0,"  ",+H13*1000/9.807/$C$35),2)</f>
        <v>427</v>
      </c>
      <c r="J13" s="38">
        <f>AVERAGE(I12:I14)</f>
        <v>422.18666666666667</v>
      </c>
      <c r="K13" s="111">
        <v>320</v>
      </c>
      <c r="L13" s="217"/>
      <c r="M13" s="218"/>
      <c r="N13" s="219" t="s">
        <v>58</v>
      </c>
      <c r="O13" s="220"/>
      <c r="P13" s="44">
        <f t="shared" ref="P13:U14" si="0">IF($A12=0,"  ",P12)</f>
        <v>16</v>
      </c>
      <c r="Q13" s="44">
        <f t="shared" si="0"/>
        <v>8</v>
      </c>
      <c r="R13" s="109">
        <f t="shared" si="0"/>
        <v>19</v>
      </c>
      <c r="S13" s="44">
        <f t="shared" si="0"/>
        <v>15</v>
      </c>
      <c r="T13" s="44">
        <f>T12</f>
        <v>10</v>
      </c>
      <c r="U13" s="109">
        <f t="shared" si="0"/>
        <v>19</v>
      </c>
      <c r="V13" s="26">
        <f>V12</f>
        <v>285</v>
      </c>
      <c r="W13" s="26">
        <f>W12</f>
        <v>320</v>
      </c>
    </row>
    <row r="14" spans="1:28" ht="12.6" customHeight="1">
      <c r="A14" s="103">
        <f>A13+1</f>
        <v>3</v>
      </c>
      <c r="B14" s="46">
        <f>IF(A14=0,"  ",DATE(R14,Q14,P14))</f>
        <v>7168</v>
      </c>
      <c r="C14" s="104" t="s">
        <v>55</v>
      </c>
      <c r="D14" s="105" t="s">
        <v>56</v>
      </c>
      <c r="E14" s="106">
        <v>12.734</v>
      </c>
      <c r="F14" s="46">
        <f>IF(A14=0,"  ",DATE(U14,T14,S14))</f>
        <v>7228</v>
      </c>
      <c r="G14" s="37">
        <f>IF(A14=0,"  ",+F14-B14)</f>
        <v>60</v>
      </c>
      <c r="H14" s="107">
        <v>700</v>
      </c>
      <c r="I14" s="38">
        <f>ROUND(IF(B14=0,"  ",+H14*1000/9.807/$C$35),2)</f>
        <v>403.91</v>
      </c>
      <c r="J14" s="37"/>
      <c r="K14" s="37"/>
      <c r="L14" s="217"/>
      <c r="M14" s="218"/>
      <c r="N14" s="219" t="s">
        <v>58</v>
      </c>
      <c r="O14" s="220"/>
      <c r="P14" s="44">
        <f t="shared" si="0"/>
        <v>16</v>
      </c>
      <c r="Q14" s="44">
        <f t="shared" si="0"/>
        <v>8</v>
      </c>
      <c r="R14" s="109">
        <f t="shared" si="0"/>
        <v>19</v>
      </c>
      <c r="S14" s="44">
        <f t="shared" si="0"/>
        <v>15</v>
      </c>
      <c r="T14" s="44">
        <f>T12</f>
        <v>10</v>
      </c>
      <c r="U14" s="109">
        <f t="shared" si="0"/>
        <v>19</v>
      </c>
      <c r="V14" s="26">
        <f>V13</f>
        <v>285</v>
      </c>
      <c r="W14" s="26">
        <f>W13</f>
        <v>320</v>
      </c>
    </row>
    <row r="15" spans="1:28" ht="12.6" customHeight="1">
      <c r="A15" s="112"/>
      <c r="B15" s="46"/>
      <c r="C15" s="113"/>
      <c r="D15" s="114"/>
      <c r="E15" s="106"/>
      <c r="F15" s="46"/>
      <c r="G15" s="37"/>
      <c r="H15" s="111"/>
      <c r="I15" s="38"/>
      <c r="J15" s="37"/>
      <c r="K15" s="37"/>
      <c r="L15" s="115"/>
      <c r="M15" s="116"/>
      <c r="N15" s="224"/>
      <c r="O15" s="225"/>
      <c r="P15" s="44"/>
      <c r="Q15" s="44"/>
      <c r="R15" s="109"/>
      <c r="S15" s="44"/>
      <c r="T15" s="44"/>
      <c r="U15" s="109"/>
      <c r="V15" s="26"/>
      <c r="W15" s="26"/>
    </row>
    <row r="16" spans="1:28" ht="12.6" customHeight="1">
      <c r="A16" s="103">
        <v>4</v>
      </c>
      <c r="B16" s="46">
        <f>IF(A16=0,"  ",DATE(R16,Q16,P16))</f>
        <v>7163</v>
      </c>
      <c r="C16" s="104" t="s">
        <v>55</v>
      </c>
      <c r="D16" s="105" t="s">
        <v>56</v>
      </c>
      <c r="E16" s="106">
        <v>12.596</v>
      </c>
      <c r="F16" s="46">
        <f>IF(A16=0,"  ",DATE(U16,T16,S16))</f>
        <v>7228</v>
      </c>
      <c r="G16" s="37">
        <f>IF(A16=0,"  ",+F16-B16)</f>
        <v>65</v>
      </c>
      <c r="H16" s="107">
        <v>700</v>
      </c>
      <c r="I16" s="38">
        <f>ROUND(IF(B16=0,"  ",+H16*1000/9.807/$C$35),2)</f>
        <v>403.91</v>
      </c>
      <c r="J16" s="37"/>
      <c r="K16" s="37"/>
      <c r="L16" s="217" t="s">
        <v>59</v>
      </c>
      <c r="M16" s="218"/>
      <c r="N16" s="219" t="s">
        <v>58</v>
      </c>
      <c r="O16" s="220"/>
      <c r="P16" s="44">
        <v>11</v>
      </c>
      <c r="Q16" s="44">
        <v>8</v>
      </c>
      <c r="R16" s="109">
        <v>19</v>
      </c>
      <c r="S16" s="44">
        <v>15</v>
      </c>
      <c r="T16" s="44">
        <v>10</v>
      </c>
      <c r="U16" s="109">
        <v>19</v>
      </c>
      <c r="V16" s="26">
        <f>K17-35</f>
        <v>285</v>
      </c>
      <c r="W16" s="26">
        <f>V16+35</f>
        <v>320</v>
      </c>
    </row>
    <row r="17" spans="1:29" ht="12.6" customHeight="1">
      <c r="A17" s="103">
        <f>A16+1</f>
        <v>5</v>
      </c>
      <c r="B17" s="46">
        <f>IF(A17=0,"  ",DATE(R17,Q17,P17))</f>
        <v>7163</v>
      </c>
      <c r="C17" s="104" t="s">
        <v>55</v>
      </c>
      <c r="D17" s="105" t="s">
        <v>56</v>
      </c>
      <c r="E17" s="106">
        <v>12.744</v>
      </c>
      <c r="F17" s="46">
        <f>IF(A17=0,"  ",DATE(U17,T17,S17))</f>
        <v>7228</v>
      </c>
      <c r="G17" s="37">
        <f>IF(A17=0,"  ",+F17-B17)</f>
        <v>65</v>
      </c>
      <c r="H17" s="110">
        <v>705</v>
      </c>
      <c r="I17" s="38">
        <f>ROUND(IF(B17=0,"  ",+H17*1000/9.807/$C$35),2)</f>
        <v>406.8</v>
      </c>
      <c r="J17" s="38">
        <f>AVERAGE(I16:I18)</f>
        <v>401.02666666666664</v>
      </c>
      <c r="K17" s="111">
        <v>320</v>
      </c>
      <c r="L17" s="217"/>
      <c r="M17" s="218"/>
      <c r="N17" s="219" t="s">
        <v>58</v>
      </c>
      <c r="O17" s="220"/>
      <c r="P17" s="44">
        <f t="shared" ref="P17:S18" si="1">IF($A16=0,"  ",P16)</f>
        <v>11</v>
      </c>
      <c r="Q17" s="44">
        <f t="shared" si="1"/>
        <v>8</v>
      </c>
      <c r="R17" s="109">
        <f t="shared" si="1"/>
        <v>19</v>
      </c>
      <c r="S17" s="44">
        <f t="shared" si="1"/>
        <v>15</v>
      </c>
      <c r="T17" s="44">
        <f>T16</f>
        <v>10</v>
      </c>
      <c r="U17" s="109">
        <f t="shared" ref="U17:U18" si="2">IF($A16=0,"  ",U16)</f>
        <v>19</v>
      </c>
      <c r="V17" s="26">
        <f>V16</f>
        <v>285</v>
      </c>
      <c r="W17" s="26">
        <f>W16</f>
        <v>320</v>
      </c>
    </row>
    <row r="18" spans="1:29" ht="12.6" customHeight="1">
      <c r="A18" s="103">
        <f>A17+1</f>
        <v>6</v>
      </c>
      <c r="B18" s="46">
        <f>IF(A18=0,"  ",DATE(R18,Q18,P18))</f>
        <v>7163</v>
      </c>
      <c r="C18" s="104" t="s">
        <v>55</v>
      </c>
      <c r="D18" s="105" t="s">
        <v>56</v>
      </c>
      <c r="E18" s="106">
        <v>12.93</v>
      </c>
      <c r="F18" s="46">
        <f>IF(A18=0,"  ",DATE(U18,T18,S18))</f>
        <v>7228</v>
      </c>
      <c r="G18" s="37">
        <f>IF(A18=0,"  ",+F18-B18)</f>
        <v>65</v>
      </c>
      <c r="H18" s="107">
        <v>680</v>
      </c>
      <c r="I18" s="38">
        <f>ROUND(IF(B18=0,"  ",+H18*1000/9.807/$C$35),2)</f>
        <v>392.37</v>
      </c>
      <c r="J18" s="37"/>
      <c r="K18" s="37"/>
      <c r="L18" s="217"/>
      <c r="M18" s="218"/>
      <c r="N18" s="219" t="s">
        <v>58</v>
      </c>
      <c r="O18" s="220"/>
      <c r="P18" s="44">
        <f t="shared" si="1"/>
        <v>11</v>
      </c>
      <c r="Q18" s="44">
        <f t="shared" si="1"/>
        <v>8</v>
      </c>
      <c r="R18" s="109">
        <f t="shared" si="1"/>
        <v>19</v>
      </c>
      <c r="S18" s="44">
        <f t="shared" si="1"/>
        <v>15</v>
      </c>
      <c r="T18" s="44">
        <f>T16</f>
        <v>10</v>
      </c>
      <c r="U18" s="109">
        <f t="shared" si="2"/>
        <v>19</v>
      </c>
      <c r="V18" s="26">
        <f>V17</f>
        <v>285</v>
      </c>
      <c r="W18" s="26">
        <f>W17</f>
        <v>320</v>
      </c>
    </row>
    <row r="19" spans="1:29" ht="12.6" customHeight="1">
      <c r="A19" s="103"/>
      <c r="B19" s="46"/>
      <c r="C19" s="113"/>
      <c r="D19" s="105"/>
      <c r="E19" s="106"/>
      <c r="F19" s="46"/>
      <c r="G19" s="37"/>
      <c r="H19" s="107"/>
      <c r="I19" s="38"/>
      <c r="J19" s="37"/>
      <c r="K19" s="37"/>
      <c r="L19" s="226"/>
      <c r="M19" s="227"/>
      <c r="N19" s="219"/>
      <c r="O19" s="220"/>
      <c r="P19" s="44"/>
      <c r="Q19" s="44"/>
      <c r="R19" s="109"/>
      <c r="S19" s="44"/>
      <c r="T19" s="44"/>
      <c r="U19" s="109"/>
      <c r="V19" s="26"/>
      <c r="W19" s="26"/>
      <c r="AC19" s="117"/>
    </row>
    <row r="20" spans="1:29" ht="12.6" customHeight="1">
      <c r="A20" s="103">
        <v>7</v>
      </c>
      <c r="B20" s="46">
        <f>IF(A20=0,"  ",DATE(R20,Q20,P20))</f>
        <v>7177</v>
      </c>
      <c r="C20" s="104" t="s">
        <v>55</v>
      </c>
      <c r="D20" s="105" t="s">
        <v>56</v>
      </c>
      <c r="E20" s="106">
        <v>12.646000000000001</v>
      </c>
      <c r="F20" s="46">
        <f>IF(A20=0,"  ",DATE(U20,T20,S20))</f>
        <v>7228</v>
      </c>
      <c r="G20" s="37">
        <f>IF(A20=0,"  ",+F20-B20)</f>
        <v>51</v>
      </c>
      <c r="H20" s="107">
        <v>715</v>
      </c>
      <c r="I20" s="38">
        <f>ROUND(IF(B20=0,"  ",+H20*1000/9.807/$C$35),2)</f>
        <v>412.57</v>
      </c>
      <c r="J20" s="37"/>
      <c r="K20" s="37"/>
      <c r="L20" s="217" t="s">
        <v>60</v>
      </c>
      <c r="M20" s="218"/>
      <c r="N20" s="219" t="s">
        <v>58</v>
      </c>
      <c r="O20" s="220"/>
      <c r="P20" s="44">
        <v>25</v>
      </c>
      <c r="Q20" s="44">
        <v>8</v>
      </c>
      <c r="R20" s="109">
        <v>19</v>
      </c>
      <c r="S20" s="44">
        <v>15</v>
      </c>
      <c r="T20" s="44">
        <v>10</v>
      </c>
      <c r="U20" s="109">
        <v>19</v>
      </c>
      <c r="V20" s="26">
        <f>K21-35</f>
        <v>285</v>
      </c>
      <c r="W20" s="26">
        <f>V20+35</f>
        <v>320</v>
      </c>
    </row>
    <row r="21" spans="1:29" ht="12.6" customHeight="1">
      <c r="A21" s="103">
        <f>A20+1</f>
        <v>8</v>
      </c>
      <c r="B21" s="46">
        <f>IF(A21=0,"  ",DATE(R21,Q21,P21))</f>
        <v>7177</v>
      </c>
      <c r="C21" s="104" t="s">
        <v>55</v>
      </c>
      <c r="D21" s="105" t="s">
        <v>56</v>
      </c>
      <c r="E21" s="106">
        <v>12.798999999999999</v>
      </c>
      <c r="F21" s="46">
        <f>IF(A21=0,"  ",DATE(U21,T21,S21))</f>
        <v>7228</v>
      </c>
      <c r="G21" s="37">
        <f>IF(A21=0,"  ",+F21-B21)</f>
        <v>51</v>
      </c>
      <c r="H21" s="110">
        <v>740</v>
      </c>
      <c r="I21" s="38">
        <f>ROUND(IF(B21=0,"  ",+H21*1000/9.807/$C$35),2)</f>
        <v>427</v>
      </c>
      <c r="J21" s="38">
        <f>AVERAGE(I20:I22)</f>
        <v>418.34</v>
      </c>
      <c r="K21" s="111">
        <v>320</v>
      </c>
      <c r="L21" s="217"/>
      <c r="M21" s="218"/>
      <c r="N21" s="219" t="s">
        <v>58</v>
      </c>
      <c r="O21" s="220"/>
      <c r="P21" s="44">
        <f t="shared" ref="P21:S22" si="3">IF($A20=0,"  ",P20)</f>
        <v>25</v>
      </c>
      <c r="Q21" s="44">
        <f t="shared" si="3"/>
        <v>8</v>
      </c>
      <c r="R21" s="109">
        <f t="shared" si="3"/>
        <v>19</v>
      </c>
      <c r="S21" s="44">
        <f t="shared" si="3"/>
        <v>15</v>
      </c>
      <c r="T21" s="44">
        <f>T20</f>
        <v>10</v>
      </c>
      <c r="U21" s="109">
        <f t="shared" ref="U21:U22" si="4">IF($A20=0,"  ",U20)</f>
        <v>19</v>
      </c>
      <c r="V21" s="26">
        <f>V20</f>
        <v>285</v>
      </c>
      <c r="W21" s="26">
        <f>W20</f>
        <v>320</v>
      </c>
    </row>
    <row r="22" spans="1:29" ht="12.6" customHeight="1">
      <c r="A22" s="103">
        <f>A21+1</f>
        <v>9</v>
      </c>
      <c r="B22" s="46">
        <f>IF(A22=0,"  ",DATE(R22,Q22,P22))</f>
        <v>7177</v>
      </c>
      <c r="C22" s="104" t="s">
        <v>55</v>
      </c>
      <c r="D22" s="105" t="s">
        <v>56</v>
      </c>
      <c r="E22" s="106">
        <v>12.941000000000001</v>
      </c>
      <c r="F22" s="46">
        <f>IF(A22=0,"  ",DATE(U22,T22,S22))</f>
        <v>7228</v>
      </c>
      <c r="G22" s="37">
        <f>IF(A22=0,"  ",+F22-B22)</f>
        <v>51</v>
      </c>
      <c r="H22" s="107">
        <v>720</v>
      </c>
      <c r="I22" s="38">
        <f>ROUND(IF(B22=0,"  ",+H22*1000/9.807/$C$35),2)</f>
        <v>415.45</v>
      </c>
      <c r="J22" s="37"/>
      <c r="K22" s="37"/>
      <c r="L22" s="217"/>
      <c r="M22" s="218"/>
      <c r="N22" s="219" t="s">
        <v>58</v>
      </c>
      <c r="O22" s="220"/>
      <c r="P22" s="44">
        <f t="shared" si="3"/>
        <v>25</v>
      </c>
      <c r="Q22" s="44">
        <f t="shared" si="3"/>
        <v>8</v>
      </c>
      <c r="R22" s="109">
        <f t="shared" si="3"/>
        <v>19</v>
      </c>
      <c r="S22" s="44">
        <f t="shared" si="3"/>
        <v>15</v>
      </c>
      <c r="T22" s="44">
        <f>T20</f>
        <v>10</v>
      </c>
      <c r="U22" s="109">
        <f t="shared" si="4"/>
        <v>19</v>
      </c>
      <c r="V22" s="26">
        <f>V21</f>
        <v>285</v>
      </c>
      <c r="W22" s="26">
        <f>W21</f>
        <v>320</v>
      </c>
    </row>
    <row r="23" spans="1:29" ht="12.6" customHeight="1">
      <c r="A23" s="118"/>
      <c r="B23" s="86"/>
      <c r="C23" s="119"/>
      <c r="D23" s="120" t="s">
        <v>38</v>
      </c>
      <c r="E23" s="121"/>
      <c r="F23" s="86"/>
      <c r="G23" s="87"/>
      <c r="H23" s="122"/>
      <c r="I23" s="88"/>
      <c r="J23" s="87"/>
      <c r="K23" s="87"/>
      <c r="L23" s="123"/>
      <c r="M23" s="124"/>
      <c r="N23" s="222"/>
      <c r="O23" s="223"/>
      <c r="P23" s="44"/>
      <c r="Q23" s="44"/>
      <c r="R23" s="109"/>
      <c r="S23" s="44"/>
      <c r="T23" s="44"/>
      <c r="U23" s="109"/>
      <c r="V23" s="26"/>
      <c r="W23" s="26"/>
    </row>
    <row r="24" spans="1:29" ht="12.6" customHeight="1">
      <c r="A24" s="103"/>
      <c r="B24" s="46"/>
      <c r="C24" s="104"/>
      <c r="D24" s="105"/>
      <c r="E24" s="106"/>
      <c r="F24" s="46"/>
      <c r="G24" s="37"/>
      <c r="H24" s="107"/>
      <c r="I24" s="38"/>
      <c r="J24" s="37"/>
      <c r="K24" s="37"/>
      <c r="L24" s="217"/>
      <c r="M24" s="218"/>
      <c r="N24" s="219"/>
      <c r="O24" s="220"/>
      <c r="P24" s="44"/>
      <c r="Q24" s="44" t="s">
        <v>38</v>
      </c>
      <c r="R24" s="44"/>
      <c r="S24" s="125"/>
      <c r="T24" s="44"/>
      <c r="U24" s="109"/>
      <c r="V24" s="26"/>
      <c r="W24" s="26"/>
    </row>
    <row r="25" spans="1:29" ht="12.6" customHeight="1">
      <c r="A25" s="103"/>
      <c r="B25" s="46"/>
      <c r="C25" s="104"/>
      <c r="D25" s="105"/>
      <c r="E25" s="106"/>
      <c r="F25" s="46"/>
      <c r="G25" s="37"/>
      <c r="H25" s="110"/>
      <c r="I25" s="38"/>
      <c r="J25" s="38"/>
      <c r="K25" s="111"/>
      <c r="L25" s="217"/>
      <c r="M25" s="218"/>
      <c r="N25" s="219"/>
      <c r="O25" s="220"/>
      <c r="P25" s="44"/>
      <c r="Q25" s="44"/>
      <c r="R25" s="44"/>
      <c r="S25" s="125"/>
      <c r="T25" s="44"/>
      <c r="U25" s="109"/>
      <c r="V25" s="26"/>
      <c r="W25" s="26"/>
    </row>
    <row r="26" spans="1:29" ht="12.6" customHeight="1">
      <c r="A26" s="103"/>
      <c r="B26" s="46"/>
      <c r="C26" s="104"/>
      <c r="D26" s="105"/>
      <c r="E26" s="106"/>
      <c r="F26" s="46"/>
      <c r="G26" s="37"/>
      <c r="H26" s="107"/>
      <c r="I26" s="38"/>
      <c r="J26" s="37"/>
      <c r="K26" s="37"/>
      <c r="L26" s="217"/>
      <c r="M26" s="218"/>
      <c r="N26" s="219"/>
      <c r="O26" s="220"/>
      <c r="P26" s="44"/>
      <c r="Q26" s="44"/>
      <c r="R26" s="44"/>
      <c r="S26" s="125"/>
      <c r="T26" s="44"/>
      <c r="U26" s="109"/>
      <c r="V26" s="26"/>
      <c r="W26" s="26"/>
    </row>
    <row r="27" spans="1:29" ht="12.6" customHeight="1">
      <c r="A27" s="103"/>
      <c r="B27" s="46"/>
      <c r="C27" s="104"/>
      <c r="D27" s="105"/>
      <c r="E27" s="106"/>
      <c r="F27" s="46"/>
      <c r="G27" s="37"/>
      <c r="H27" s="107"/>
      <c r="I27" s="38"/>
      <c r="J27" s="37"/>
      <c r="K27" s="37"/>
      <c r="L27" s="115"/>
      <c r="M27" s="101"/>
      <c r="N27" s="219"/>
      <c r="O27" s="220"/>
      <c r="P27" s="44"/>
      <c r="Q27" s="44"/>
      <c r="R27" s="44"/>
      <c r="S27" s="125"/>
      <c r="T27" s="44"/>
      <c r="U27" s="109"/>
      <c r="V27" s="26"/>
      <c r="W27" s="26"/>
    </row>
    <row r="28" spans="1:29" ht="12.6" customHeight="1">
      <c r="A28" s="103"/>
      <c r="B28" s="46"/>
      <c r="C28" s="104"/>
      <c r="D28" s="105"/>
      <c r="E28" s="106"/>
      <c r="F28" s="46"/>
      <c r="G28" s="37"/>
      <c r="H28" s="107"/>
      <c r="I28" s="38"/>
      <c r="J28" s="37"/>
      <c r="K28" s="37"/>
      <c r="L28" s="217"/>
      <c r="M28" s="218"/>
      <c r="N28" s="219"/>
      <c r="O28" s="220"/>
      <c r="P28" s="44"/>
      <c r="Q28" s="44"/>
      <c r="R28" s="44"/>
      <c r="S28" s="125"/>
      <c r="T28" s="44"/>
      <c r="U28" s="109"/>
      <c r="V28" s="26"/>
      <c r="W28" s="26"/>
    </row>
    <row r="29" spans="1:29" ht="12.6" customHeight="1">
      <c r="A29" s="126"/>
      <c r="B29" s="70"/>
      <c r="C29" s="127"/>
      <c r="D29" s="128"/>
      <c r="E29" s="129"/>
      <c r="F29" s="70"/>
      <c r="G29" s="73"/>
      <c r="H29" s="130"/>
      <c r="I29" s="75"/>
      <c r="J29" s="73"/>
      <c r="K29" s="73"/>
      <c r="L29" s="131"/>
      <c r="M29" s="132"/>
      <c r="N29" s="133"/>
      <c r="O29" s="134"/>
      <c r="P29" s="44"/>
      <c r="Q29" s="44"/>
      <c r="R29" s="44"/>
      <c r="S29" s="125"/>
      <c r="T29" s="44"/>
      <c r="U29" s="109"/>
      <c r="V29" s="26"/>
      <c r="W29" s="26"/>
    </row>
    <row r="30" spans="1:29" ht="21.95" customHeight="1">
      <c r="A30" s="4" t="s">
        <v>40</v>
      </c>
      <c r="C30" s="1"/>
      <c r="D30" s="1" t="s">
        <v>61</v>
      </c>
      <c r="E30" s="135"/>
      <c r="F30" s="135"/>
      <c r="G30" s="136" t="str">
        <f>C6</f>
        <v>บริษัท ฟินเทคนิค จำกัด</v>
      </c>
      <c r="I30" s="137"/>
      <c r="J30" s="137"/>
      <c r="K30" s="137"/>
      <c r="L30" s="137"/>
      <c r="M30" s="137"/>
      <c r="O30" s="2"/>
      <c r="P30" s="3"/>
      <c r="W30" s="138"/>
      <c r="Z30" s="139"/>
    </row>
    <row r="31" spans="1:29" ht="21.95" customHeight="1">
      <c r="A31" s="4" t="s">
        <v>41</v>
      </c>
      <c r="D31" s="221" t="s">
        <v>62</v>
      </c>
      <c r="E31" s="221"/>
      <c r="F31" s="221"/>
      <c r="G31" s="221"/>
      <c r="H31" s="221"/>
      <c r="I31" s="221"/>
      <c r="J31" s="221"/>
      <c r="K31" s="221"/>
      <c r="L31" s="221"/>
      <c r="M31" s="221"/>
      <c r="O31" s="2"/>
      <c r="P31" s="3"/>
      <c r="V31" s="66"/>
    </row>
    <row r="32" spans="1:29" ht="21.95" customHeight="1">
      <c r="A32" s="4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O32" s="2"/>
      <c r="P32" s="3"/>
    </row>
    <row r="33" spans="1:26" ht="21.95" customHeight="1" thickBot="1">
      <c r="A33" s="13"/>
      <c r="B33" s="5"/>
      <c r="C33" s="141"/>
      <c r="D33" s="62"/>
      <c r="E33" s="62"/>
      <c r="F33" s="62"/>
      <c r="G33" s="62"/>
      <c r="H33" s="62"/>
      <c r="I33" s="62"/>
      <c r="J33" s="18" t="s">
        <v>42</v>
      </c>
      <c r="K33" s="5" t="s">
        <v>63</v>
      </c>
      <c r="L33" s="5"/>
      <c r="M33" s="5"/>
      <c r="N33" s="5"/>
      <c r="O33" s="142"/>
      <c r="P33" s="3"/>
    </row>
    <row r="34" spans="1:26" ht="22.5" thickTop="1">
      <c r="B34" s="143">
        <v>15</v>
      </c>
      <c r="C34" s="144" t="s">
        <v>55</v>
      </c>
      <c r="D34" s="145" t="s">
        <v>56</v>
      </c>
      <c r="P34" s="1"/>
      <c r="Q34" s="1"/>
      <c r="R34" s="1"/>
      <c r="S34" s="1"/>
      <c r="T34" s="1"/>
      <c r="U34" s="1"/>
      <c r="V34" s="138"/>
      <c r="Y34" s="138"/>
      <c r="Z34" s="139"/>
    </row>
    <row r="35" spans="1:26" ht="19.5">
      <c r="B35" s="143">
        <v>15</v>
      </c>
      <c r="C35" s="52">
        <f>+B34*B35*P1/4</f>
        <v>176.71458676442586</v>
      </c>
      <c r="D35" s="42">
        <f>C35</f>
        <v>176.71458676442586</v>
      </c>
      <c r="J35" s="16"/>
      <c r="P35" s="1"/>
      <c r="Q35" s="1"/>
      <c r="R35" s="1"/>
      <c r="S35" s="1"/>
      <c r="T35" s="1"/>
      <c r="U35" s="1"/>
    </row>
    <row r="36" spans="1:26">
      <c r="P36" s="1"/>
      <c r="Q36" s="1"/>
      <c r="R36" s="1"/>
      <c r="S36" s="1"/>
      <c r="T36" s="1"/>
      <c r="U36" s="1"/>
    </row>
    <row r="37" spans="1:26">
      <c r="D37" s="145"/>
      <c r="P37" s="1"/>
      <c r="Q37" s="1"/>
      <c r="R37" s="1"/>
      <c r="S37" s="1"/>
      <c r="T37" s="1"/>
      <c r="U37" s="1"/>
    </row>
    <row r="38" spans="1:26" ht="19.5">
      <c r="A38" s="16"/>
      <c r="D38" s="102"/>
      <c r="I38" s="102"/>
      <c r="K38" s="16"/>
      <c r="L38" s="135"/>
      <c r="P38" s="1"/>
      <c r="Q38" s="1"/>
      <c r="R38" s="1"/>
      <c r="S38" s="1"/>
      <c r="T38" s="1"/>
      <c r="U38" s="1"/>
    </row>
    <row r="39" spans="1:26" ht="19.5">
      <c r="C39" s="146"/>
      <c r="E39" s="102"/>
      <c r="F39" s="102"/>
      <c r="G39" s="102"/>
      <c r="H39" s="102"/>
      <c r="I39" s="102"/>
      <c r="J39" s="102"/>
      <c r="K39" s="16"/>
      <c r="L39" s="16"/>
      <c r="O39" s="102"/>
      <c r="P39" s="102"/>
      <c r="Q39" s="1"/>
      <c r="R39" s="1"/>
      <c r="S39" s="1"/>
      <c r="T39" s="1"/>
      <c r="U39" s="1"/>
    </row>
    <row r="40" spans="1:26">
      <c r="P40" s="1"/>
      <c r="Q40" s="1"/>
      <c r="R40" s="1"/>
      <c r="S40" s="1"/>
      <c r="T40" s="1"/>
      <c r="U40" s="1"/>
    </row>
    <row r="41" spans="1:26">
      <c r="P41" s="1"/>
      <c r="Q41" s="1"/>
      <c r="R41" s="1"/>
      <c r="S41" s="1"/>
      <c r="T41" s="1"/>
      <c r="U41" s="1"/>
    </row>
    <row r="42" spans="1:26">
      <c r="P42" s="1"/>
      <c r="Q42" s="1"/>
      <c r="R42" s="1"/>
      <c r="S42" s="1"/>
      <c r="T42" s="1"/>
      <c r="U42" s="1"/>
    </row>
    <row r="43" spans="1:26">
      <c r="P43" s="1"/>
      <c r="Q43" s="1"/>
      <c r="R43" s="1"/>
      <c r="S43" s="1"/>
      <c r="T43" s="1"/>
      <c r="U43" s="1"/>
    </row>
    <row r="44" spans="1:26">
      <c r="P44" s="1"/>
      <c r="Q44" s="1"/>
      <c r="R44" s="1"/>
      <c r="S44" s="1"/>
      <c r="T44" s="1"/>
      <c r="U44" s="1"/>
    </row>
    <row r="45" spans="1:26">
      <c r="P45" s="1"/>
      <c r="Q45" s="1"/>
      <c r="R45" s="1"/>
      <c r="S45" s="1"/>
      <c r="T45" s="1"/>
      <c r="U45" s="1"/>
    </row>
    <row r="46" spans="1:26">
      <c r="P46" s="1"/>
      <c r="Q46" s="1"/>
      <c r="R46" s="1"/>
      <c r="S46" s="1"/>
      <c r="T46" s="1"/>
      <c r="U46" s="1"/>
    </row>
    <row r="47" spans="1:26">
      <c r="P47" s="1"/>
      <c r="Q47" s="1"/>
      <c r="R47" s="1"/>
      <c r="S47" s="1"/>
      <c r="T47" s="1"/>
      <c r="U47" s="1"/>
    </row>
    <row r="48" spans="1:26">
      <c r="P48" s="1"/>
      <c r="Q48" s="1"/>
      <c r="R48" s="1"/>
      <c r="S48" s="1"/>
      <c r="T48" s="1"/>
      <c r="U48" s="1"/>
    </row>
    <row r="49" spans="16:21">
      <c r="P49" s="1"/>
      <c r="Q49" s="1"/>
      <c r="R49" s="1"/>
      <c r="S49" s="1"/>
      <c r="T49" s="1"/>
      <c r="U49" s="1"/>
    </row>
    <row r="50" spans="16:21">
      <c r="P50" s="1"/>
      <c r="Q50" s="1"/>
      <c r="R50" s="1"/>
      <c r="S50" s="1"/>
      <c r="T50" s="1"/>
      <c r="U50" s="1"/>
    </row>
    <row r="51" spans="16:21">
      <c r="P51" s="1"/>
      <c r="Q51" s="1"/>
      <c r="R51" s="1"/>
      <c r="S51" s="1"/>
      <c r="T51" s="1"/>
      <c r="U51" s="1"/>
    </row>
  </sheetData>
  <mergeCells count="43">
    <mergeCell ref="H1:J1"/>
    <mergeCell ref="K1:O1"/>
    <mergeCell ref="H2:J2"/>
    <mergeCell ref="K2:M2"/>
    <mergeCell ref="K3:L4"/>
    <mergeCell ref="M3:N4"/>
    <mergeCell ref="G4:J4"/>
    <mergeCell ref="K6:L7"/>
    <mergeCell ref="M6:O7"/>
    <mergeCell ref="C7:E7"/>
    <mergeCell ref="A8:E8"/>
    <mergeCell ref="L8:M11"/>
    <mergeCell ref="N8:O11"/>
    <mergeCell ref="A9:A11"/>
    <mergeCell ref="B9:B11"/>
    <mergeCell ref="C9:D11"/>
    <mergeCell ref="E9:E11"/>
    <mergeCell ref="F9:F11"/>
    <mergeCell ref="G9:G11"/>
    <mergeCell ref="L12:M14"/>
    <mergeCell ref="N12:O12"/>
    <mergeCell ref="N13:O13"/>
    <mergeCell ref="N14:O14"/>
    <mergeCell ref="L24:M26"/>
    <mergeCell ref="N24:O24"/>
    <mergeCell ref="N25:O25"/>
    <mergeCell ref="N26:O26"/>
    <mergeCell ref="N15:O15"/>
    <mergeCell ref="L16:M18"/>
    <mergeCell ref="N16:O16"/>
    <mergeCell ref="N17:O17"/>
    <mergeCell ref="N18:O18"/>
    <mergeCell ref="L19:M19"/>
    <mergeCell ref="N19:O19"/>
    <mergeCell ref="L20:M22"/>
    <mergeCell ref="L28:M28"/>
    <mergeCell ref="N28:O28"/>
    <mergeCell ref="D31:M31"/>
    <mergeCell ref="N20:O20"/>
    <mergeCell ref="N21:O21"/>
    <mergeCell ref="N22:O22"/>
    <mergeCell ref="N23:O23"/>
    <mergeCell ref="N27:O27"/>
  </mergeCells>
  <printOptions horizontalCentered="1" verticalCentered="1"/>
  <pageMargins left="0.19685039370078741" right="0.19685039370078741" top="0.19685039370078741" bottom="0.19685039370078741" header="0" footer="0"/>
  <pageSetup paperSize="9" orientation="landscape" copies="2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550E935CA92741A5E8AC0B57C5A7C8" ma:contentTypeVersion="20" ma:contentTypeDescription="Create a new document." ma:contentTypeScope="" ma:versionID="d5cda34f0665b0eb33469fea05bfc333">
  <xsd:schema xmlns:xsd="http://www.w3.org/2001/XMLSchema" xmlns:xs="http://www.w3.org/2001/XMLSchema" xmlns:p="http://schemas.microsoft.com/office/2006/metadata/properties" xmlns:ns2="7e097423-58e6-43e3-95b1-27dd6015aaec" xmlns:ns3="a0ac2bfa-2663-43ea-917e-eac1f15ee174" targetNamespace="http://schemas.microsoft.com/office/2006/metadata/properties" ma:root="true" ma:fieldsID="88597348c4d7067656825aaec6c20c53" ns2:_="" ns3:_="">
    <xsd:import namespace="7e097423-58e6-43e3-95b1-27dd6015aaec"/>
    <xsd:import namespace="a0ac2bfa-2663-43ea-917e-eac1f15ee1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For" minOccurs="0"/>
                <xsd:element ref="ns2:lcf76f155ced4ddcb4097134ff3c332f" minOccurs="0"/>
                <xsd:element ref="ns3:TaxCatchAll" minOccurs="0"/>
                <xsd:element ref="ns2:_x0e27__x0e31__x0e19__x0e17__x0e35__x0e48_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97423-58e6-43e3-95b1-27dd6015a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For" ma:index="21" nillable="true" ma:displayName="For" ma:format="Dropdown" ma:internalName="For">
      <xsd:simpleType>
        <xsd:restriction base="dms:Text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0e4009d-798e-4c35-bcc3-592e5b9cc8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x0e27__x0e31__x0e19__x0e17__x0e35__x0e48_" ma:index="25" nillable="true" ma:displayName="วันที่" ma:format="DateOnly" ma:internalName="_x0e27__x0e31__x0e19__x0e17__x0e35__x0e48_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c2bfa-2663-43ea-917e-eac1f15ee17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50f49c1-26a1-4307-aa3e-525d8554db95}" ma:internalName="TaxCatchAll" ma:showField="CatchAllData" ma:web="a0ac2bfa-2663-43ea-917e-eac1f15ee1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097423-58e6-43e3-95b1-27dd6015aaec">
      <Terms xmlns="http://schemas.microsoft.com/office/infopath/2007/PartnerControls"/>
    </lcf76f155ced4ddcb4097134ff3c332f>
    <_x0e27__x0e31__x0e19__x0e17__x0e35__x0e48_ xmlns="7e097423-58e6-43e3-95b1-27dd6015aaec" xsi:nil="true"/>
    <For xmlns="7e097423-58e6-43e3-95b1-27dd6015aaec" xsi:nil="true"/>
    <TaxCatchAll xmlns="a0ac2bfa-2663-43ea-917e-eac1f15ee174" xsi:nil="true"/>
  </documentManagement>
</p:properties>
</file>

<file path=customXml/itemProps1.xml><?xml version="1.0" encoding="utf-8"?>
<ds:datastoreItem xmlns:ds="http://schemas.openxmlformats.org/officeDocument/2006/customXml" ds:itemID="{09020549-2EAC-47E5-A289-FFB41251FAEE}"/>
</file>

<file path=customXml/itemProps2.xml><?xml version="1.0" encoding="utf-8"?>
<ds:datastoreItem xmlns:ds="http://schemas.openxmlformats.org/officeDocument/2006/customXml" ds:itemID="{D82CED2F-50E7-4EB3-9127-D96C10481519}"/>
</file>

<file path=customXml/itemProps3.xml><?xml version="1.0" encoding="utf-8"?>
<ds:datastoreItem xmlns:ds="http://schemas.openxmlformats.org/officeDocument/2006/customXml" ds:itemID="{CE9FB18E-9B56-43F6-86A2-1075610E48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weraphan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weraphan</dc:creator>
  <cp:keywords/>
  <dc:description/>
  <cp:lastModifiedBy>Benjarat Chantaprasert</cp:lastModifiedBy>
  <cp:revision/>
  <dcterms:created xsi:type="dcterms:W3CDTF">1998-02-09T07:46:15Z</dcterms:created>
  <dcterms:modified xsi:type="dcterms:W3CDTF">2024-05-16T09:37:44Z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0x01010037550E935CA92741A5E8AC0B57C5A7C8</vt:lpwstr>
  </property>
</Properties>
</file>