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n_\My Drive (phawanon.k@gmail.com)\งานทดสอบวัสดุ\ปี 2567\"/>
    </mc:Choice>
  </mc:AlternateContent>
  <xr:revisionPtr revIDLastSave="0" documentId="13_ncr:1_{069A6A18-9F94-4B91-BF04-505C2447DE3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กู้คืน_Sheet1" sheetId="1" state="veryHidden" r:id="rId1"/>
    <sheet name="ผลทดสอบ" sheetId="11" r:id="rId2"/>
    <sheet name="ตัวอย่าง 1" sheetId="3" r:id="rId3"/>
    <sheet name="ฟอร์ม 1.1" sheetId="19" r:id="rId4"/>
    <sheet name="ฟอร์ม 1.2" sheetId="20" r:id="rId5"/>
    <sheet name="ตัวอย่าง (2)" sheetId="13" r:id="rId6"/>
    <sheet name="ฟอร์ม 2.1" sheetId="21" r:id="rId7"/>
    <sheet name="ฟอร์ม 2.2" sheetId="22" r:id="rId8"/>
  </sheets>
  <definedNames>
    <definedName name="_xlnm.Print_Area" localSheetId="5">'ตัวอย่าง (2)'!$A$1:$T$30</definedName>
    <definedName name="_xlnm.Print_Area" localSheetId="2">'ตัวอย่าง 1'!$A$1:$P$30</definedName>
    <definedName name="_xlnm.Print_Area" localSheetId="1">ผลทดสอบ!$A$1:$O$29</definedName>
    <definedName name="_xlnm.Print_Area" localSheetId="3">'ฟอร์ม 1.1'!$A$1:$P$30</definedName>
    <definedName name="_xlnm.Print_Area" localSheetId="4">'ฟอร์ม 1.2'!$A$1:$P$30</definedName>
    <definedName name="_xlnm.Print_Area" localSheetId="6">'ฟอร์ม 2.1'!$A$1:$T$30</definedName>
    <definedName name="_xlnm.Print_Area" localSheetId="7">'ฟอร์ม 2.2'!$A$1:$T$30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22" l="1"/>
  <c r="N26" i="22"/>
  <c r="E26" i="22"/>
  <c r="D26" i="22"/>
  <c r="B26" i="22"/>
  <c r="N25" i="22"/>
  <c r="E25" i="22"/>
  <c r="D25" i="22"/>
  <c r="B25" i="22"/>
  <c r="F24" i="22"/>
  <c r="E24" i="22"/>
  <c r="O26" i="21"/>
  <c r="N26" i="21"/>
  <c r="E26" i="21"/>
  <c r="D26" i="21"/>
  <c r="B26" i="21"/>
  <c r="N25" i="21"/>
  <c r="E25" i="21"/>
  <c r="D25" i="21"/>
  <c r="B25" i="21"/>
  <c r="F24" i="21"/>
  <c r="E24" i="21"/>
  <c r="J26" i="20"/>
  <c r="F26" i="20"/>
  <c r="E26" i="20"/>
  <c r="D26" i="20"/>
  <c r="B26" i="20"/>
  <c r="J25" i="20"/>
  <c r="E25" i="20"/>
  <c r="D25" i="20"/>
  <c r="B25" i="20"/>
  <c r="G24" i="20"/>
  <c r="E24" i="20"/>
  <c r="J26" i="19"/>
  <c r="F26" i="19"/>
  <c r="E26" i="19"/>
  <c r="D26" i="19"/>
  <c r="B26" i="19"/>
  <c r="J25" i="19"/>
  <c r="E25" i="19"/>
  <c r="D25" i="19"/>
  <c r="B25" i="19"/>
  <c r="G24" i="19"/>
  <c r="E24" i="19"/>
  <c r="K17" i="3"/>
  <c r="K16" i="3"/>
  <c r="K15" i="3"/>
  <c r="K14" i="3"/>
  <c r="K13" i="3"/>
  <c r="K19" i="3" l="1"/>
  <c r="K18" i="3"/>
  <c r="F27" i="13"/>
  <c r="J13" i="13"/>
  <c r="K13" i="13"/>
  <c r="J14" i="13"/>
  <c r="K14" i="13"/>
  <c r="J15" i="13"/>
  <c r="K15" i="13"/>
  <c r="J16" i="13"/>
  <c r="K16" i="13"/>
  <c r="J17" i="13"/>
  <c r="K17" i="13"/>
  <c r="L13" i="13"/>
  <c r="M13" i="13"/>
  <c r="L14" i="13"/>
  <c r="M14" i="13"/>
  <c r="L15" i="13"/>
  <c r="M15" i="13"/>
  <c r="L16" i="13"/>
  <c r="M16" i="13"/>
  <c r="L17" i="13"/>
  <c r="M17" i="13"/>
  <c r="I13" i="13"/>
  <c r="I14" i="13"/>
  <c r="I15" i="13"/>
  <c r="I16" i="13"/>
  <c r="I17" i="13"/>
  <c r="H13" i="13"/>
  <c r="H14" i="13"/>
  <c r="H15" i="13"/>
  <c r="H16" i="13"/>
  <c r="H17" i="13"/>
  <c r="B13" i="13"/>
  <c r="O13" i="13"/>
  <c r="F13" i="13"/>
  <c r="G13" i="13"/>
  <c r="B14" i="13"/>
  <c r="O14" i="13"/>
  <c r="F14" i="13"/>
  <c r="G14" i="13"/>
  <c r="B15" i="13"/>
  <c r="O15" i="13"/>
  <c r="F15" i="13"/>
  <c r="G15" i="13"/>
  <c r="B16" i="13"/>
  <c r="O16" i="13"/>
  <c r="F16" i="13"/>
  <c r="G16" i="13"/>
  <c r="B17" i="13"/>
  <c r="O17" i="13"/>
  <c r="F17" i="13"/>
  <c r="G17" i="13"/>
  <c r="N26" i="13"/>
  <c r="O26" i="13"/>
  <c r="E26" i="13"/>
  <c r="D26" i="13"/>
  <c r="B26" i="13"/>
  <c r="N25" i="13"/>
  <c r="E25" i="13"/>
  <c r="D25" i="13"/>
  <c r="B25" i="13"/>
  <c r="F24" i="13"/>
  <c r="E24" i="13"/>
  <c r="I17" i="3"/>
  <c r="I16" i="3"/>
  <c r="I15" i="3"/>
  <c r="I14" i="3"/>
  <c r="I13" i="3"/>
  <c r="H17" i="3"/>
  <c r="H14" i="3"/>
  <c r="H13" i="3"/>
  <c r="H15" i="3"/>
  <c r="H16" i="3"/>
  <c r="M19" i="13" l="1"/>
  <c r="J19" i="13"/>
  <c r="L18" i="13"/>
  <c r="O18" i="13"/>
  <c r="H18" i="13"/>
  <c r="K19" i="13"/>
  <c r="L19" i="13"/>
  <c r="K18" i="13"/>
  <c r="M18" i="13"/>
  <c r="I18" i="13"/>
  <c r="J18" i="13"/>
  <c r="G19" i="13"/>
  <c r="B19" i="13"/>
  <c r="F18" i="13"/>
  <c r="G18" i="13"/>
  <c r="B18" i="13"/>
  <c r="O19" i="13"/>
  <c r="H19" i="13"/>
  <c r="F19" i="13"/>
  <c r="I19" i="13"/>
  <c r="E24" i="3"/>
  <c r="G24" i="3"/>
  <c r="S3" i="11" l="1"/>
  <c r="S7" i="11" s="1"/>
  <c r="D17" i="11" l="1"/>
  <c r="D13" i="11"/>
  <c r="D16" i="11"/>
  <c r="D15" i="11"/>
  <c r="D14" i="11"/>
  <c r="D12" i="11"/>
  <c r="E17" i="13" s="1"/>
  <c r="D10" i="11"/>
  <c r="E15" i="13" s="1"/>
  <c r="D8" i="11"/>
  <c r="E13" i="13" s="1"/>
  <c r="D11" i="11"/>
  <c r="E16" i="13" s="1"/>
  <c r="D9" i="11"/>
  <c r="E14" i="13" s="1"/>
  <c r="S11" i="11"/>
  <c r="E19" i="13" l="1"/>
  <c r="E18" i="13"/>
  <c r="O16" i="11"/>
  <c r="O14" i="11"/>
  <c r="O17" i="11"/>
  <c r="O13" i="11"/>
  <c r="O15" i="11"/>
  <c r="O12" i="11"/>
  <c r="N17" i="13" s="1"/>
  <c r="O8" i="11"/>
  <c r="O10" i="11"/>
  <c r="N15" i="13" s="1"/>
  <c r="O11" i="11"/>
  <c r="N16" i="13" s="1"/>
  <c r="O9" i="11"/>
  <c r="N14" i="13" s="1"/>
  <c r="G17" i="3"/>
  <c r="G16" i="3"/>
  <c r="G15" i="3"/>
  <c r="G14" i="3"/>
  <c r="G13" i="3"/>
  <c r="F27" i="3"/>
  <c r="N13" i="13" l="1"/>
  <c r="J13" i="3"/>
  <c r="J14" i="3"/>
  <c r="J17" i="3"/>
  <c r="J16" i="3"/>
  <c r="J15" i="3"/>
  <c r="G18" i="3"/>
  <c r="G19" i="3"/>
  <c r="N19" i="13" l="1"/>
  <c r="N18" i="13"/>
  <c r="J19" i="3"/>
  <c r="J18" i="3"/>
  <c r="B13" i="3"/>
  <c r="B14" i="3"/>
  <c r="B15" i="3"/>
  <c r="B16" i="3"/>
  <c r="B17" i="3"/>
  <c r="H19" i="3" l="1"/>
  <c r="B25" i="3"/>
  <c r="D25" i="3"/>
  <c r="E25" i="3"/>
  <c r="J25" i="3"/>
  <c r="B26" i="3"/>
  <c r="D26" i="3"/>
  <c r="E26" i="3"/>
  <c r="F26" i="3"/>
  <c r="J26" i="3"/>
  <c r="B19" i="3" l="1"/>
  <c r="F17" i="3"/>
  <c r="F16" i="3"/>
  <c r="F15" i="3"/>
  <c r="F14" i="3"/>
  <c r="F13" i="3"/>
  <c r="F19" i="3" l="1"/>
  <c r="H18" i="3"/>
  <c r="F18" i="3"/>
  <c r="E15" i="3" l="1"/>
  <c r="E17" i="3"/>
  <c r="E14" i="3"/>
  <c r="E16" i="3"/>
  <c r="E13" i="3"/>
  <c r="B18" i="3" l="1"/>
  <c r="E18" i="3" l="1"/>
  <c r="E19" i="3" l="1"/>
  <c r="I18" i="3" l="1"/>
  <c r="I19" i="3"/>
</calcChain>
</file>

<file path=xl/sharedStrings.xml><?xml version="1.0" encoding="utf-8"?>
<sst xmlns="http://schemas.openxmlformats.org/spreadsheetml/2006/main" count="456" uniqueCount="119">
  <si>
    <t>ผลการทดสอบตัวอย่างแผ่นใยสังเคราะห์</t>
  </si>
  <si>
    <t>ตัวอย่างที่</t>
  </si>
  <si>
    <t>ความหนา</t>
  </si>
  <si>
    <t>น้ำหนัก</t>
  </si>
  <si>
    <t>น้ำหนักต่อพื้นที่</t>
  </si>
  <si>
    <t>ขนาดช่องเปิด</t>
  </si>
  <si>
    <t>ความต้านทาน</t>
  </si>
  <si>
    <t>ความต้านทานแรงดึง</t>
  </si>
  <si>
    <t>ปริมาณน้ำ</t>
  </si>
  <si>
    <t>อัตราการ</t>
  </si>
  <si>
    <t>pi =</t>
  </si>
  <si>
    <t>แรงฉีกขาด</t>
  </si>
  <si>
    <t>การเจาะทะลุ</t>
  </si>
  <si>
    <t>แบบ Grab</t>
  </si>
  <si>
    <t>แบบ Wide-Width</t>
  </si>
  <si>
    <t>ไหลซึมผ่าน</t>
  </si>
  <si>
    <t>opening size =</t>
  </si>
  <si>
    <t>แรงดึง</t>
  </si>
  <si>
    <t>การยืดตัว</t>
  </si>
  <si>
    <t xml:space="preserve"> ด้านแกนหลัก (MD)</t>
  </si>
  <si>
    <t xml:space="preserve"> ด้านแกนรอง (CD)</t>
  </si>
  <si>
    <t>ที่ Head =</t>
  </si>
  <si>
    <t>unit weight</t>
  </si>
  <si>
    <t>เส้นผ่าน ศก.</t>
  </si>
  <si>
    <t>D =</t>
  </si>
  <si>
    <t xml:space="preserve"> ม.</t>
  </si>
  <si>
    <t>(มม.)</t>
  </si>
  <si>
    <t>(กรัม)</t>
  </si>
  <si>
    <t>(กรัม/ตร.ม.)</t>
  </si>
  <si>
    <t>(นิวตัน)</t>
  </si>
  <si>
    <t>(%)</t>
  </si>
  <si>
    <t>(กิโลนิวตัน/เมตร)</t>
  </si>
  <si>
    <t>(ลิตร)</t>
  </si>
  <si>
    <t>(ลิตร/วินาที/ตร.ม.)</t>
  </si>
  <si>
    <t>พท.หน้าตัด</t>
  </si>
  <si>
    <t>A =</t>
  </si>
  <si>
    <t xml:space="preserve"> ตร.ม.</t>
  </si>
  <si>
    <t>Water Flow Rate</t>
  </si>
  <si>
    <t>เวลา</t>
  </si>
  <si>
    <t>t =</t>
  </si>
  <si>
    <t xml:space="preserve"> วินาที</t>
  </si>
  <si>
    <t xml:space="preserve"> โครงการ</t>
  </si>
  <si>
    <t>ก่อสร้างเขื่อนป้องกันตลิ่งริมแม่น้ำแม่กลอง</t>
  </si>
  <si>
    <t xml:space="preserve"> กองวิเคราะห์วิจัยและทดสอบวัสดุ</t>
  </si>
  <si>
    <t>บฟ. ท.5</t>
  </si>
  <si>
    <t xml:space="preserve"> สถานที่</t>
  </si>
  <si>
    <t xml:space="preserve">หมู่ที่ 1, หมู่ที่ 6 ตำบลคลองตาคต อำเภอโพธาราม จังหวัดราชบุรี </t>
  </si>
  <si>
    <t xml:space="preserve"> กรมโยธาธิการและผังเมือง</t>
  </si>
  <si>
    <t xml:space="preserve">  ทะเบียนทดสอบเลขที่</t>
  </si>
  <si>
    <t xml:space="preserve">กวท3-67-1077 </t>
  </si>
  <si>
    <t xml:space="preserve"> แผ่นที่</t>
  </si>
  <si>
    <t>1/1</t>
  </si>
  <si>
    <t>ความยาว 514 เมตร</t>
  </si>
  <si>
    <t>ผลการทดสอบแผ่นใยสังเคราะห์ 
(Geotextile)</t>
  </si>
  <si>
    <t>สัญญาจ้างเลขที่ 99/2567 ลงวันที่ 18 ธันวาคม 2566</t>
  </si>
  <si>
    <t xml:space="preserve"> ชนิดตัวอย่าง</t>
  </si>
  <si>
    <t>Polypropylene Nonwovens Geotextile (ชุดตัวอย่างที่ 2)</t>
  </si>
  <si>
    <t xml:space="preserve"> ผู้ขอรับบริการ</t>
  </si>
  <si>
    <t>บริษัท โกศลสถาปัตย์ จำกัด</t>
  </si>
  <si>
    <t xml:space="preserve"> วันที่ทดสอบ</t>
  </si>
  <si>
    <t>ลำดับที่</t>
  </si>
  <si>
    <t>มยผ.</t>
  </si>
  <si>
    <t>หมายเหตุ</t>
  </si>
  <si>
    <t>1282-63</t>
  </si>
  <si>
    <t>1281-63</t>
  </si>
  <si>
    <t>1284-63</t>
  </si>
  <si>
    <t>1287-63</t>
  </si>
  <si>
    <t>1283-63</t>
  </si>
  <si>
    <t>1285-63</t>
  </si>
  <si>
    <t>1286-63</t>
  </si>
  <si>
    <t>ความหนา
(มม.)</t>
  </si>
  <si>
    <t>น้ำหนักต่อพื้นที่
(กรัม/ตร.ม.)</t>
  </si>
  <si>
    <t>ความต้าน</t>
  </si>
  <si>
    <t>ความต้านแรงดึง</t>
  </si>
  <si>
    <t xml:space="preserve"> การยืดตัว
(%)</t>
  </si>
  <si>
    <t>อัตราการซึมผ่าน</t>
  </si>
  <si>
    <t>(Head 100 mm.)</t>
  </si>
  <si>
    <r>
      <t>ที่ O</t>
    </r>
    <r>
      <rPr>
        <b/>
        <sz val="10"/>
        <rFont val="TH SarabunPSK"/>
        <family val="2"/>
      </rPr>
      <t>90</t>
    </r>
  </si>
  <si>
    <t>ยี่ห้อ GEO LEBTEX รุ่น LT 30 
ผลิตภัณฑ์ของ บริษัท จีโอซิส จำกัด</t>
  </si>
  <si>
    <t>Avg.</t>
  </si>
  <si>
    <t>SD</t>
  </si>
  <si>
    <t xml:space="preserve"> หมายเหตุ</t>
  </si>
  <si>
    <t>ทดสอบตามใบนำส่งของ</t>
  </si>
  <si>
    <r>
      <t xml:space="preserve">Testing Atmosphere : 23 </t>
    </r>
    <r>
      <rPr>
        <u/>
        <sz val="14"/>
        <rFont val="TH SarabunPSK"/>
        <family val="2"/>
      </rPr>
      <t>+</t>
    </r>
    <r>
      <rPr>
        <sz val="14"/>
        <rFont val="TH SarabunPSK"/>
        <family val="2"/>
      </rPr>
      <t xml:space="preserve"> 2</t>
    </r>
    <r>
      <rPr>
        <vertAlign val="superscript"/>
        <sz val="14"/>
        <rFont val="TH SarabunPSK"/>
        <family val="2"/>
      </rPr>
      <t>o</t>
    </r>
    <r>
      <rPr>
        <sz val="14"/>
        <rFont val="TH SarabunPSK"/>
        <family val="2"/>
      </rPr>
      <t xml:space="preserve">C temperature and 65 </t>
    </r>
    <r>
      <rPr>
        <u/>
        <sz val="14"/>
        <rFont val="TH SarabunPSK"/>
        <family val="2"/>
      </rPr>
      <t>+</t>
    </r>
    <r>
      <rPr>
        <sz val="14"/>
        <rFont val="TH SarabunPSK"/>
        <family val="2"/>
      </rPr>
      <t xml:space="preserve"> 5 % humidity</t>
    </r>
  </si>
  <si>
    <t xml:space="preserve"> ผู้นำส่งวัสดุ </t>
  </si>
  <si>
    <t>นายธรรมสรณ์ สกุลมา</t>
  </si>
  <si>
    <t xml:space="preserve"> สรุปผลการทดสอบ</t>
  </si>
  <si>
    <t>ตามตัวอย่างที่นำส่งนี้ แผ่นใยสังเคราะห์ มีคุณสมบัติทางกลได้ตามรายการประกอบแบบซึ่งแนบมาพร้อมใบนำส่งวัสดุ</t>
  </si>
  <si>
    <t>ใช้เพื่อตรวจสอบต้นฉบับ</t>
  </si>
  <si>
    <t>ตามตัวอย่างที่นำส่งนี้ แผ่นใยสังเคราะห์ มีคุณสมบัติทางกลไม่ตรงตามรายการประกอบแบบซึ่งแนบมาพร้อมใบนำส่งวัสดุ</t>
  </si>
  <si>
    <t>(Head ...... mm.)</t>
  </si>
  <si>
    <t>ที่ O...</t>
  </si>
  <si>
    <t>ทดสอบตามใบนำส่งของ  .......................................</t>
  </si>
  <si>
    <t>..............................................</t>
  </si>
  <si>
    <t>ASTM</t>
  </si>
  <si>
    <t>BS</t>
  </si>
  <si>
    <t>D5199</t>
  </si>
  <si>
    <t>D5261</t>
  </si>
  <si>
    <t>D4533</t>
  </si>
  <si>
    <t>D6241</t>
  </si>
  <si>
    <t>D4632</t>
  </si>
  <si>
    <t>6906: PART 3</t>
  </si>
  <si>
    <t>D4751</t>
  </si>
  <si>
    <t xml:space="preserve"> ทะเบียนทดสอบเลขที่</t>
  </si>
  <si>
    <t xml:space="preserve"> กวท3-67-1077 </t>
  </si>
  <si>
    <t>ผลการทดสอบแผ่นใยสังเคราะห์ (Geotextile)</t>
  </si>
  <si>
    <t>Polypropylene Nonwoven Geotextile (ชุดตัวอย่างที่ 2)</t>
  </si>
  <si>
    <t>มยผ.1283-63</t>
  </si>
  <si>
    <t>มยผ.1288-63</t>
  </si>
  <si>
    <t>ด้านแกนหลัก (MD)</t>
  </si>
  <si>
    <t>ด้านแกนรอง (CD)</t>
  </si>
  <si>
    <t>ต่อพื้นที่</t>
  </si>
  <si>
    <r>
      <t>ที่ O</t>
    </r>
    <r>
      <rPr>
        <b/>
        <sz val="11"/>
        <rFont val="TH SarabunPSK"/>
        <family val="2"/>
      </rPr>
      <t>90</t>
    </r>
  </si>
  <si>
    <r>
      <t xml:space="preserve">Testing Atmosphere : 23 </t>
    </r>
    <r>
      <rPr>
        <u/>
        <sz val="17"/>
        <rFont val="TH SarabunPSK"/>
        <family val="2"/>
      </rPr>
      <t>+</t>
    </r>
    <r>
      <rPr>
        <sz val="17"/>
        <rFont val="TH SarabunPSK"/>
        <family val="2"/>
      </rPr>
      <t xml:space="preserve"> 2</t>
    </r>
    <r>
      <rPr>
        <vertAlign val="superscript"/>
        <sz val="17"/>
        <rFont val="TH SarabunPSK"/>
        <family val="2"/>
      </rPr>
      <t>o</t>
    </r>
    <r>
      <rPr>
        <sz val="17"/>
        <rFont val="TH SarabunPSK"/>
        <family val="2"/>
      </rPr>
      <t xml:space="preserve">C temperature and 65 </t>
    </r>
    <r>
      <rPr>
        <u/>
        <sz val="17"/>
        <rFont val="TH SarabunPSK"/>
        <family val="2"/>
      </rPr>
      <t>+</t>
    </r>
    <r>
      <rPr>
        <sz val="17"/>
        <rFont val="TH SarabunPSK"/>
        <family val="2"/>
      </rPr>
      <t xml:space="preserve"> 5 % humidity</t>
    </r>
  </si>
  <si>
    <t>(Head ....... mm.)</t>
  </si>
  <si>
    <t>.................................</t>
  </si>
  <si>
    <t>ASTM D4632</t>
  </si>
  <si>
    <t>ASTM D4595</t>
  </si>
  <si>
    <t>D4491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</si>
</sst>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[$-107041E]d\ mmmm\ yyyy;@"/>
    <numFmt numFmtId="167" formatCode="0.000000"/>
    <numFmt numFmtId="168" formatCode="0.0000"/>
  </numFmts>
  <fonts count="53">
    <font>
      <sz val="14"/>
      <name val="CordiaUPC"/>
    </font>
    <font>
      <sz val="8"/>
      <name val="CordiaUPC"/>
      <family val="2"/>
      <charset val="222"/>
    </font>
    <font>
      <b/>
      <sz val="14"/>
      <name val="TH SarabunPSK"/>
      <family val="2"/>
    </font>
    <font>
      <sz val="14"/>
      <name val="TH SarabunPSK"/>
      <family val="2"/>
    </font>
    <font>
      <sz val="10"/>
      <name val="Arial"/>
      <family val="2"/>
    </font>
    <font>
      <sz val="14"/>
      <name val="CordiaUPC"/>
      <family val="2"/>
    </font>
    <font>
      <u/>
      <sz val="14"/>
      <name val="TH SarabunPSK"/>
      <family val="2"/>
    </font>
    <font>
      <vertAlign val="superscript"/>
      <sz val="14"/>
      <name val="TH SarabunPSK"/>
      <family val="2"/>
    </font>
    <font>
      <b/>
      <sz val="15"/>
      <name val="TH SarabunPSK"/>
      <family val="2"/>
      <charset val="222"/>
    </font>
    <font>
      <sz val="14"/>
      <name val="TH SarabunPSK"/>
      <family val="2"/>
      <charset val="222"/>
    </font>
    <font>
      <b/>
      <sz val="20"/>
      <name val="TH SarabunPSK"/>
      <family val="2"/>
      <charset val="222"/>
    </font>
    <font>
      <b/>
      <sz val="16"/>
      <name val="TH SarabunPSK"/>
      <family val="2"/>
      <charset val="222"/>
    </font>
    <font>
      <b/>
      <sz val="14"/>
      <name val="TH SarabunPSK"/>
      <family val="2"/>
      <charset val="222"/>
    </font>
    <font>
      <b/>
      <sz val="25"/>
      <name val="TH SarabunPSK"/>
      <family val="2"/>
      <charset val="222"/>
    </font>
    <font>
      <b/>
      <sz val="18"/>
      <name val="TH SarabunPSK"/>
      <family val="2"/>
      <charset val="222"/>
    </font>
    <font>
      <b/>
      <sz val="13"/>
      <name val="TH SarabunPSK"/>
      <family val="2"/>
      <charset val="222"/>
    </font>
    <font>
      <sz val="13"/>
      <name val="TH SarabunPSK"/>
      <family val="2"/>
      <charset val="222"/>
    </font>
    <font>
      <sz val="12"/>
      <name val="Symbol"/>
      <family val="1"/>
      <charset val="222"/>
    </font>
    <font>
      <sz val="13.5"/>
      <name val="TH SarabunPSK"/>
      <family val="2"/>
      <charset val="222"/>
    </font>
    <font>
      <b/>
      <sz val="13.5"/>
      <name val="TH SarabunPSK"/>
      <family val="2"/>
      <charset val="222"/>
    </font>
    <font>
      <sz val="12"/>
      <name val="TH SarabunPSK"/>
      <family val="2"/>
    </font>
    <font>
      <sz val="16"/>
      <name val="TH SarabunPSK"/>
      <family val="2"/>
      <charset val="222"/>
    </font>
    <font>
      <b/>
      <sz val="13"/>
      <name val="TH SarabunPSK"/>
      <family val="2"/>
    </font>
    <font>
      <sz val="13"/>
      <name val="TH SarabunPSK"/>
      <family val="2"/>
    </font>
    <font>
      <sz val="13"/>
      <color rgb="FF0033CC"/>
      <name val="TH SarabunPSK"/>
      <family val="2"/>
    </font>
    <font>
      <sz val="13"/>
      <color rgb="FFFF0000"/>
      <name val="TH SarabunPSK"/>
      <family val="2"/>
    </font>
    <font>
      <sz val="16"/>
      <color rgb="FFFF0000"/>
      <name val="TH SarabunPSK"/>
      <family val="2"/>
      <charset val="222"/>
    </font>
    <font>
      <sz val="16"/>
      <name val="TH SarabunPSK"/>
      <family val="2"/>
    </font>
    <font>
      <b/>
      <sz val="20"/>
      <name val="TH SarabunPSK"/>
      <family val="2"/>
    </font>
    <font>
      <b/>
      <sz val="16"/>
      <name val="TH SarabunPSK"/>
      <family val="2"/>
    </font>
    <font>
      <sz val="16"/>
      <name val="CordiaUPC"/>
      <family val="2"/>
    </font>
    <font>
      <b/>
      <sz val="15"/>
      <name val="TH SarabunPSK"/>
      <family val="2"/>
    </font>
    <font>
      <b/>
      <sz val="17"/>
      <name val="TH SarabunPSK"/>
      <family val="2"/>
    </font>
    <font>
      <b/>
      <sz val="22"/>
      <name val="TH SarabunPSK"/>
      <family val="2"/>
      <charset val="222"/>
    </font>
    <font>
      <b/>
      <sz val="18"/>
      <name val="TH SarabunPSK"/>
      <family val="2"/>
    </font>
    <font>
      <sz val="17"/>
      <name val="TH SarabunPSK"/>
      <family val="2"/>
      <charset val="222"/>
    </font>
    <font>
      <sz val="17"/>
      <name val="TH SarabunPSK"/>
      <family val="2"/>
    </font>
    <font>
      <u/>
      <sz val="17"/>
      <name val="TH SarabunPSK"/>
      <family val="2"/>
    </font>
    <font>
      <vertAlign val="superscript"/>
      <sz val="17"/>
      <name val="TH SarabunPSK"/>
      <family val="2"/>
    </font>
    <font>
      <b/>
      <sz val="10"/>
      <name val="TH SarabunPSK"/>
      <family val="2"/>
    </font>
    <font>
      <b/>
      <sz val="16.5"/>
      <name val="TH SarabunPSK"/>
      <family val="2"/>
    </font>
    <font>
      <sz val="16.5"/>
      <name val="TH SarabunPSK"/>
      <family val="2"/>
    </font>
    <font>
      <b/>
      <sz val="15.5"/>
      <name val="TH SarabunPSK"/>
      <family val="2"/>
    </font>
    <font>
      <b/>
      <sz val="11"/>
      <name val="TH SarabunPSK"/>
      <family val="2"/>
    </font>
    <font>
      <sz val="16"/>
      <color rgb="FF3333FF"/>
      <name val="TH SarabunPSK"/>
      <family val="2"/>
      <charset val="222"/>
    </font>
    <font>
      <sz val="16"/>
      <color rgb="FF3333FF"/>
      <name val="TH SarabunPSK"/>
      <family val="2"/>
    </font>
    <font>
      <sz val="14"/>
      <color rgb="FF0033CC"/>
      <name val="TH SarabunPSK"/>
      <family val="2"/>
    </font>
    <font>
      <b/>
      <sz val="14"/>
      <color rgb="FF0033CC"/>
      <name val="TH SarabunPSK"/>
      <family val="2"/>
    </font>
    <font>
      <b/>
      <sz val="13"/>
      <color rgb="FF0033CC"/>
      <name val="TH SarabunPSK"/>
      <family val="2"/>
    </font>
    <font>
      <sz val="14"/>
      <color rgb="FF0033CC"/>
      <name val="TH SarabunPSK"/>
      <family val="2"/>
      <charset val="222"/>
    </font>
    <font>
      <sz val="17"/>
      <color rgb="FF0033CC"/>
      <name val="TH SarabunPSK"/>
      <family val="2"/>
    </font>
    <font>
      <sz val="17"/>
      <color rgb="FF0033CC"/>
      <name val="TH SarabunPSK"/>
      <family val="2"/>
      <charset val="222"/>
    </font>
    <font>
      <b/>
      <sz val="15.5"/>
      <color rgb="FF0033CC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4" fillId="0" borderId="0"/>
  </cellStyleXfs>
  <cellXfs count="498">
    <xf numFmtId="0" fontId="0" fillId="0" borderId="0" xfId="0"/>
    <xf numFmtId="0" fontId="10" fillId="0" borderId="1" xfId="0" applyFont="1" applyBorder="1" applyAlignment="1">
      <alignment horizontal="centerContinuous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9" fillId="0" borderId="14" xfId="0" applyFont="1" applyBorder="1" applyAlignment="1">
      <alignment horizontal="right" vertical="center"/>
    </xf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9" fontId="9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18" xfId="0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5" fontId="9" fillId="0" borderId="3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15" xfId="0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2" fontId="15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horizontal="centerContinuous" vertical="center"/>
    </xf>
    <xf numFmtId="165" fontId="15" fillId="0" borderId="9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shrinkToFit="1"/>
    </xf>
    <xf numFmtId="0" fontId="12" fillId="0" borderId="13" xfId="0" applyFont="1" applyBorder="1" applyAlignment="1">
      <alignment vertical="center"/>
    </xf>
    <xf numFmtId="165" fontId="12" fillId="0" borderId="16" xfId="0" applyNumberFormat="1" applyFont="1" applyBorder="1" applyAlignment="1">
      <alignment horizontal="center" vertical="center"/>
    </xf>
    <xf numFmtId="165" fontId="9" fillId="0" borderId="38" xfId="0" applyNumberFormat="1" applyFont="1" applyBorder="1" applyAlignment="1">
      <alignment horizontal="center" vertical="center"/>
    </xf>
    <xf numFmtId="165" fontId="9" fillId="0" borderId="39" xfId="0" applyNumberFormat="1" applyFont="1" applyBorder="1" applyAlignment="1">
      <alignment horizontal="center" vertical="center"/>
    </xf>
    <xf numFmtId="165" fontId="9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6" fontId="9" fillId="0" borderId="8" xfId="0" quotePrefix="1" applyNumberFormat="1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49" fontId="9" fillId="0" borderId="10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24" xfId="0" applyFont="1" applyBorder="1" applyAlignment="1">
      <alignment vertical="center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2" fontId="12" fillId="0" borderId="13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22" xfId="0" applyFont="1" applyBorder="1"/>
    <xf numFmtId="0" fontId="3" fillId="0" borderId="0" xfId="0" applyFont="1"/>
    <xf numFmtId="0" fontId="8" fillId="0" borderId="18" xfId="0" applyFont="1" applyBorder="1"/>
    <xf numFmtId="0" fontId="15" fillId="0" borderId="22" xfId="0" applyFont="1" applyBorder="1"/>
    <xf numFmtId="0" fontId="18" fillId="0" borderId="22" xfId="0" applyFont="1" applyBorder="1" applyAlignment="1">
      <alignment horizontal="center"/>
    </xf>
    <xf numFmtId="0" fontId="9" fillId="0" borderId="0" xfId="0" applyFont="1"/>
    <xf numFmtId="0" fontId="15" fillId="0" borderId="30" xfId="0" applyFont="1" applyBorder="1"/>
    <xf numFmtId="0" fontId="8" fillId="0" borderId="6" xfId="0" applyFont="1" applyBorder="1"/>
    <xf numFmtId="0" fontId="15" fillId="0" borderId="0" xfId="0" applyFont="1"/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2" fillId="0" borderId="8" xfId="0" applyFont="1" applyBorder="1"/>
    <xf numFmtId="0" fontId="15" fillId="0" borderId="8" xfId="0" applyFont="1" applyBorder="1"/>
    <xf numFmtId="0" fontId="19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left"/>
    </xf>
    <xf numFmtId="0" fontId="8" fillId="0" borderId="12" xfId="0" applyFont="1" applyBorder="1"/>
    <xf numFmtId="0" fontId="3" fillId="0" borderId="0" xfId="0" applyFont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9" fillId="0" borderId="22" xfId="0" applyFont="1" applyBorder="1" applyAlignment="1">
      <alignment horizontal="right"/>
    </xf>
    <xf numFmtId="0" fontId="23" fillId="0" borderId="0" xfId="3" applyFont="1"/>
    <xf numFmtId="2" fontId="23" fillId="0" borderId="0" xfId="3" applyNumberFormat="1" applyFont="1" applyAlignment="1">
      <alignment horizontal="center"/>
    </xf>
    <xf numFmtId="0" fontId="23" fillId="0" borderId="0" xfId="3" applyFont="1" applyAlignment="1">
      <alignment horizontal="center"/>
    </xf>
    <xf numFmtId="165" fontId="23" fillId="0" borderId="0" xfId="3" applyNumberFormat="1" applyFont="1" applyAlignment="1">
      <alignment horizontal="center"/>
    </xf>
    <xf numFmtId="2" fontId="24" fillId="0" borderId="0" xfId="3" applyNumberFormat="1" applyFont="1" applyAlignment="1">
      <alignment horizontal="center"/>
    </xf>
    <xf numFmtId="165" fontId="25" fillId="0" borderId="0" xfId="3" applyNumberFormat="1" applyFont="1" applyAlignment="1">
      <alignment horizontal="center"/>
    </xf>
    <xf numFmtId="164" fontId="24" fillId="0" borderId="0" xfId="3" applyNumberFormat="1" applyFont="1" applyAlignment="1">
      <alignment horizontal="center"/>
    </xf>
    <xf numFmtId="0" fontId="24" fillId="0" borderId="0" xfId="3" applyFont="1"/>
    <xf numFmtId="0" fontId="3" fillId="0" borderId="0" xfId="0" applyFont="1" applyAlignment="1">
      <alignment vertical="center"/>
    </xf>
    <xf numFmtId="2" fontId="3" fillId="0" borderId="8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12" fillId="0" borderId="8" xfId="0" applyFont="1" applyBorder="1" applyAlignment="1">
      <alignment horizontal="right"/>
    </xf>
    <xf numFmtId="0" fontId="3" fillId="0" borderId="8" xfId="0" applyFont="1" applyBorder="1"/>
    <xf numFmtId="0" fontId="21" fillId="0" borderId="34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1" fillId="0" borderId="15" xfId="3" applyFont="1" applyBorder="1" applyAlignment="1">
      <alignment horizontal="center"/>
    </xf>
    <xf numFmtId="0" fontId="21" fillId="0" borderId="0" xfId="3" applyFont="1"/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21" fillId="0" borderId="0" xfId="3" applyFont="1" applyAlignment="1">
      <alignment horizontal="right"/>
    </xf>
    <xf numFmtId="165" fontId="21" fillId="0" borderId="0" xfId="3" applyNumberFormat="1" applyFont="1"/>
    <xf numFmtId="165" fontId="26" fillId="0" borderId="0" xfId="0" applyNumberFormat="1" applyFont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1" fillId="0" borderId="22" xfId="3" applyFont="1" applyBorder="1" applyAlignment="1">
      <alignment horizontal="right"/>
    </xf>
    <xf numFmtId="0" fontId="21" fillId="0" borderId="7" xfId="3" applyFont="1" applyBorder="1" applyAlignment="1">
      <alignment horizontal="center"/>
    </xf>
    <xf numFmtId="0" fontId="21" fillId="0" borderId="7" xfId="3" applyFont="1" applyBorder="1" applyAlignment="1">
      <alignment horizontal="right"/>
    </xf>
    <xf numFmtId="0" fontId="21" fillId="0" borderId="7" xfId="3" applyFont="1" applyBorder="1" applyAlignment="1">
      <alignment horizontal="right" wrapText="1"/>
    </xf>
    <xf numFmtId="165" fontId="26" fillId="0" borderId="7" xfId="0" applyNumberFormat="1" applyFont="1" applyBorder="1" applyAlignment="1">
      <alignment horizontal="right" vertical="center"/>
    </xf>
    <xf numFmtId="165" fontId="21" fillId="0" borderId="3" xfId="0" applyNumberFormat="1" applyFont="1" applyBorder="1" applyAlignment="1">
      <alignment horizontal="right" vertical="center"/>
    </xf>
    <xf numFmtId="0" fontId="21" fillId="0" borderId="4" xfId="3" applyFont="1" applyBorder="1" applyAlignment="1">
      <alignment horizontal="right"/>
    </xf>
    <xf numFmtId="0" fontId="30" fillId="0" borderId="0" xfId="0" applyFont="1" applyAlignment="1">
      <alignment horizontal="left"/>
    </xf>
    <xf numFmtId="0" fontId="21" fillId="0" borderId="23" xfId="0" applyFont="1" applyBorder="1" applyAlignment="1">
      <alignment horizontal="left"/>
    </xf>
    <xf numFmtId="0" fontId="21" fillId="0" borderId="24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2" fontId="29" fillId="0" borderId="8" xfId="0" applyNumberFormat="1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31" fillId="0" borderId="6" xfId="0" applyFont="1" applyBorder="1" applyAlignment="1">
      <alignment horizontal="left" vertical="center"/>
    </xf>
    <xf numFmtId="0" fontId="26" fillId="2" borderId="15" xfId="3" applyFont="1" applyFill="1" applyBorder="1" applyAlignment="1">
      <alignment horizontal="center"/>
    </xf>
    <xf numFmtId="0" fontId="21" fillId="0" borderId="44" xfId="3" applyFont="1" applyBorder="1" applyAlignment="1">
      <alignment horizontal="center"/>
    </xf>
    <xf numFmtId="0" fontId="21" fillId="0" borderId="47" xfId="3" applyFont="1" applyBorder="1" applyAlignment="1">
      <alignment horizontal="center"/>
    </xf>
    <xf numFmtId="0" fontId="21" fillId="0" borderId="48" xfId="3" applyFont="1" applyBorder="1" applyAlignment="1">
      <alignment horizontal="center"/>
    </xf>
    <xf numFmtId="0" fontId="21" fillId="0" borderId="51" xfId="3" applyFont="1" applyBorder="1" applyAlignment="1">
      <alignment horizontal="center"/>
    </xf>
    <xf numFmtId="0" fontId="21" fillId="0" borderId="45" xfId="3" applyFont="1" applyBorder="1" applyAlignment="1">
      <alignment horizontal="center"/>
    </xf>
    <xf numFmtId="0" fontId="11" fillId="0" borderId="45" xfId="0" applyFont="1" applyBorder="1" applyAlignment="1">
      <alignment horizontal="center" vertical="center"/>
    </xf>
    <xf numFmtId="0" fontId="26" fillId="2" borderId="52" xfId="3" applyFont="1" applyFill="1" applyBorder="1" applyAlignment="1">
      <alignment horizontal="center"/>
    </xf>
    <xf numFmtId="0" fontId="21" fillId="0" borderId="52" xfId="3" applyFont="1" applyBorder="1" applyAlignment="1">
      <alignment horizontal="center"/>
    </xf>
    <xf numFmtId="0" fontId="28" fillId="0" borderId="0" xfId="3" applyFont="1" applyAlignment="1">
      <alignment vertical="center"/>
    </xf>
    <xf numFmtId="0" fontId="28" fillId="0" borderId="53" xfId="3" applyFont="1" applyBorder="1" applyAlignment="1">
      <alignment vertical="center"/>
    </xf>
    <xf numFmtId="0" fontId="21" fillId="0" borderId="46" xfId="3" applyFont="1" applyBorder="1" applyAlignment="1">
      <alignment horizontal="center"/>
    </xf>
    <xf numFmtId="0" fontId="21" fillId="0" borderId="54" xfId="3" applyFont="1" applyBorder="1" applyAlignment="1">
      <alignment horizontal="center"/>
    </xf>
    <xf numFmtId="0" fontId="21" fillId="0" borderId="53" xfId="3" applyFont="1" applyBorder="1" applyAlignment="1">
      <alignment horizontal="center"/>
    </xf>
    <xf numFmtId="0" fontId="21" fillId="0" borderId="53" xfId="0" applyFont="1" applyBorder="1" applyAlignment="1">
      <alignment horizontal="center" vertical="center"/>
    </xf>
    <xf numFmtId="0" fontId="21" fillId="0" borderId="55" xfId="3" applyFont="1" applyBorder="1"/>
    <xf numFmtId="0" fontId="34" fillId="0" borderId="5" xfId="0" applyFont="1" applyBorder="1" applyAlignment="1">
      <alignment wrapText="1"/>
    </xf>
    <xf numFmtId="0" fontId="34" fillId="0" borderId="6" xfId="0" applyFont="1" applyBorder="1" applyAlignment="1">
      <alignment wrapText="1"/>
    </xf>
    <xf numFmtId="0" fontId="34" fillId="0" borderId="6" xfId="0" applyFont="1" applyBorder="1" applyAlignment="1">
      <alignment horizontal="left" vertical="center"/>
    </xf>
    <xf numFmtId="0" fontId="0" fillId="0" borderId="15" xfId="0" applyBorder="1"/>
    <xf numFmtId="1" fontId="9" fillId="0" borderId="7" xfId="0" applyNumberFormat="1" applyFont="1" applyBorder="1" applyAlignment="1">
      <alignment vertical="center"/>
    </xf>
    <xf numFmtId="1" fontId="9" fillId="0" borderId="0" xfId="0" applyNumberFormat="1" applyFont="1" applyAlignment="1">
      <alignment vertical="center"/>
    </xf>
    <xf numFmtId="1" fontId="9" fillId="0" borderId="10" xfId="0" applyNumberFormat="1" applyFont="1" applyBorder="1" applyAlignment="1">
      <alignment vertical="center"/>
    </xf>
    <xf numFmtId="1" fontId="9" fillId="0" borderId="3" xfId="0" applyNumberFormat="1" applyFont="1" applyBorder="1" applyAlignment="1">
      <alignment vertical="center"/>
    </xf>
    <xf numFmtId="1" fontId="9" fillId="0" borderId="4" xfId="0" applyNumberFormat="1" applyFont="1" applyBorder="1" applyAlignment="1">
      <alignment vertical="center"/>
    </xf>
    <xf numFmtId="1" fontId="9" fillId="0" borderId="31" xfId="0" applyNumberFormat="1" applyFont="1" applyBorder="1" applyAlignment="1">
      <alignment vertical="center"/>
    </xf>
    <xf numFmtId="1" fontId="21" fillId="0" borderId="7" xfId="0" applyNumberFormat="1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1" fontId="21" fillId="0" borderId="0" xfId="0" applyNumberFormat="1" applyFont="1" applyAlignment="1">
      <alignment vertical="center"/>
    </xf>
    <xf numFmtId="2" fontId="9" fillId="0" borderId="7" xfId="0" applyNumberFormat="1" applyFont="1" applyBorder="1" applyAlignment="1">
      <alignment vertical="center"/>
    </xf>
    <xf numFmtId="2" fontId="9" fillId="0" borderId="0" xfId="0" applyNumberFormat="1" applyFont="1" applyAlignment="1">
      <alignment vertical="center"/>
    </xf>
    <xf numFmtId="2" fontId="9" fillId="0" borderId="24" xfId="0" applyNumberFormat="1" applyFont="1" applyBorder="1" applyAlignment="1">
      <alignment vertical="center"/>
    </xf>
    <xf numFmtId="1" fontId="22" fillId="0" borderId="9" xfId="0" applyNumberFormat="1" applyFont="1" applyBorder="1" applyAlignment="1">
      <alignment vertical="center" wrapText="1"/>
    </xf>
    <xf numFmtId="1" fontId="22" fillId="0" borderId="22" xfId="0" applyNumberFormat="1" applyFont="1" applyBorder="1" applyAlignment="1">
      <alignment vertical="center" wrapText="1"/>
    </xf>
    <xf numFmtId="1" fontId="22" fillId="0" borderId="30" xfId="0" applyNumberFormat="1" applyFont="1" applyBorder="1" applyAlignment="1">
      <alignment vertical="center" wrapText="1"/>
    </xf>
    <xf numFmtId="1" fontId="22" fillId="0" borderId="7" xfId="0" applyNumberFormat="1" applyFont="1" applyBorder="1" applyAlignment="1">
      <alignment vertical="center" wrapText="1"/>
    </xf>
    <xf numFmtId="1" fontId="22" fillId="0" borderId="10" xfId="0" applyNumberFormat="1" applyFont="1" applyBorder="1" applyAlignment="1">
      <alignment vertical="center" wrapText="1"/>
    </xf>
    <xf numFmtId="2" fontId="9" fillId="0" borderId="9" xfId="0" applyNumberFormat="1" applyFont="1" applyBorder="1" applyAlignment="1">
      <alignment vertical="center"/>
    </xf>
    <xf numFmtId="2" fontId="9" fillId="0" borderId="22" xfId="0" applyNumberFormat="1" applyFont="1" applyBorder="1" applyAlignment="1">
      <alignment vertical="center"/>
    </xf>
    <xf numFmtId="2" fontId="9" fillId="0" borderId="23" xfId="0" applyNumberFormat="1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vertical="center"/>
    </xf>
    <xf numFmtId="2" fontId="12" fillId="0" borderId="24" xfId="0" applyNumberFormat="1" applyFont="1" applyBorder="1" applyAlignment="1">
      <alignment vertical="center"/>
    </xf>
    <xf numFmtId="165" fontId="12" fillId="0" borderId="15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4" fillId="0" borderId="18" xfId="0" applyFont="1" applyBorder="1"/>
    <xf numFmtId="0" fontId="34" fillId="0" borderId="6" xfId="0" applyFont="1" applyBorder="1"/>
    <xf numFmtId="0" fontId="34" fillId="0" borderId="12" xfId="0" applyFont="1" applyBorder="1"/>
    <xf numFmtId="0" fontId="36" fillId="0" borderId="22" xfId="0" applyFont="1" applyBorder="1"/>
    <xf numFmtId="0" fontId="32" fillId="0" borderId="22" xfId="0" applyFont="1" applyBorder="1"/>
    <xf numFmtId="0" fontId="32" fillId="0" borderId="0" xfId="0" applyFont="1" applyAlignment="1">
      <alignment vertical="center"/>
    </xf>
    <xf numFmtId="0" fontId="36" fillId="0" borderId="0" xfId="0" applyFont="1" applyAlignment="1">
      <alignment horizontal="left"/>
    </xf>
    <xf numFmtId="0" fontId="32" fillId="0" borderId="0" xfId="0" applyFont="1"/>
    <xf numFmtId="2" fontId="32" fillId="0" borderId="0" xfId="0" applyNumberFormat="1" applyFont="1" applyAlignment="1">
      <alignment horizontal="left"/>
    </xf>
    <xf numFmtId="2" fontId="36" fillId="0" borderId="8" xfId="0" applyNumberFormat="1" applyFont="1" applyBorder="1" applyAlignment="1">
      <alignment horizontal="left"/>
    </xf>
    <xf numFmtId="2" fontId="32" fillId="0" borderId="8" xfId="0" applyNumberFormat="1" applyFont="1" applyBorder="1" applyAlignment="1">
      <alignment horizontal="left"/>
    </xf>
    <xf numFmtId="0" fontId="32" fillId="0" borderId="8" xfId="0" applyFont="1" applyBorder="1"/>
    <xf numFmtId="164" fontId="15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wrapText="1"/>
    </xf>
    <xf numFmtId="165" fontId="12" fillId="0" borderId="65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6" fontId="36" fillId="0" borderId="8" xfId="0" quotePrefix="1" applyNumberFormat="1" applyFont="1" applyBorder="1" applyAlignment="1">
      <alignment vertical="center"/>
    </xf>
    <xf numFmtId="166" fontId="36" fillId="0" borderId="25" xfId="0" quotePrefix="1" applyNumberFormat="1" applyFont="1" applyBorder="1" applyAlignment="1">
      <alignment vertical="center"/>
    </xf>
    <xf numFmtId="0" fontId="36" fillId="0" borderId="0" xfId="0" applyFont="1" applyAlignment="1">
      <alignment vertical="center" shrinkToFit="1"/>
    </xf>
    <xf numFmtId="0" fontId="36" fillId="0" borderId="24" xfId="0" applyFont="1" applyBorder="1" applyAlignment="1">
      <alignment vertical="center" shrinkToFit="1"/>
    </xf>
    <xf numFmtId="49" fontId="36" fillId="0" borderId="2" xfId="0" applyNumberFormat="1" applyFont="1" applyBorder="1" applyAlignment="1">
      <alignment vertical="center" shrinkToFit="1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49" fontId="36" fillId="0" borderId="0" xfId="0" applyNumberFormat="1" applyFont="1" applyAlignment="1">
      <alignment vertical="center" shrinkToFit="1"/>
    </xf>
    <xf numFmtId="49" fontId="36" fillId="0" borderId="24" xfId="0" applyNumberFormat="1" applyFont="1" applyBorder="1" applyAlignment="1">
      <alignment vertical="center" shrinkToFit="1"/>
    </xf>
    <xf numFmtId="49" fontId="36" fillId="0" borderId="32" xfId="0" applyNumberFormat="1" applyFont="1" applyBorder="1" applyAlignment="1">
      <alignment vertical="center" shrinkToFit="1"/>
    </xf>
    <xf numFmtId="0" fontId="12" fillId="0" borderId="4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49" fontId="35" fillId="0" borderId="31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9" fillId="0" borderId="24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 shrinkToFit="1"/>
    </xf>
    <xf numFmtId="49" fontId="9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shrinkToFit="1"/>
    </xf>
    <xf numFmtId="164" fontId="3" fillId="0" borderId="3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4" fillId="0" borderId="4" xfId="0" applyFont="1" applyBorder="1" applyAlignment="1">
      <alignment vertical="center"/>
    </xf>
    <xf numFmtId="0" fontId="11" fillId="0" borderId="1" xfId="0" applyFont="1" applyBorder="1"/>
    <xf numFmtId="0" fontId="11" fillId="0" borderId="3" xfId="0" applyFont="1" applyBorder="1"/>
    <xf numFmtId="164" fontId="2" fillId="0" borderId="68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" fontId="22" fillId="0" borderId="0" xfId="0" applyNumberFormat="1" applyFont="1" applyAlignment="1">
      <alignment vertical="center" wrapText="1"/>
    </xf>
    <xf numFmtId="49" fontId="9" fillId="0" borderId="2" xfId="0" applyNumberFormat="1" applyFont="1" applyBorder="1" applyAlignment="1">
      <alignment shrinkToFit="1"/>
    </xf>
    <xf numFmtId="49" fontId="9" fillId="0" borderId="32" xfId="0" applyNumberFormat="1" applyFont="1" applyBorder="1" applyAlignment="1">
      <alignment shrinkToFit="1"/>
    </xf>
    <xf numFmtId="0" fontId="9" fillId="0" borderId="0" xfId="0" applyFont="1" applyAlignment="1">
      <alignment vertical="center" shrinkToFit="1"/>
    </xf>
    <xf numFmtId="0" fontId="9" fillId="0" borderId="24" xfId="0" applyFont="1" applyBorder="1" applyAlignment="1">
      <alignment vertical="center" shrinkToFit="1"/>
    </xf>
    <xf numFmtId="166" fontId="9" fillId="0" borderId="8" xfId="0" quotePrefix="1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0" fontId="41" fillId="0" borderId="18" xfId="0" applyFont="1" applyBorder="1" applyAlignment="1">
      <alignment horizontal="center" vertical="center"/>
    </xf>
    <xf numFmtId="165" fontId="41" fillId="0" borderId="23" xfId="0" applyNumberFormat="1" applyFont="1" applyBorder="1" applyAlignment="1">
      <alignment horizontal="center" vertical="center"/>
    </xf>
    <xf numFmtId="165" fontId="41" fillId="0" borderId="34" xfId="0" applyNumberFormat="1" applyFont="1" applyBorder="1" applyAlignment="1">
      <alignment horizontal="center" vertical="center"/>
    </xf>
    <xf numFmtId="165" fontId="41" fillId="0" borderId="9" xfId="0" applyNumberFormat="1" applyFont="1" applyBorder="1" applyAlignment="1">
      <alignment horizontal="center" vertical="center"/>
    </xf>
    <xf numFmtId="164" fontId="41" fillId="0" borderId="34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165" fontId="41" fillId="0" borderId="24" xfId="0" applyNumberFormat="1" applyFont="1" applyBorder="1" applyAlignment="1">
      <alignment horizontal="center" vertical="center"/>
    </xf>
    <xf numFmtId="165" fontId="41" fillId="0" borderId="15" xfId="0" applyNumberFormat="1" applyFont="1" applyBorder="1" applyAlignment="1">
      <alignment horizontal="center" vertical="center"/>
    </xf>
    <xf numFmtId="165" fontId="41" fillId="0" borderId="7" xfId="0" applyNumberFormat="1" applyFont="1" applyBorder="1" applyAlignment="1">
      <alignment horizontal="center" vertical="center"/>
    </xf>
    <xf numFmtId="164" fontId="41" fillId="0" borderId="15" xfId="0" applyNumberFormat="1" applyFont="1" applyBorder="1" applyAlignment="1">
      <alignment horizontal="center" vertical="center"/>
    </xf>
    <xf numFmtId="164" fontId="41" fillId="0" borderId="7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165" fontId="41" fillId="0" borderId="37" xfId="0" applyNumberFormat="1" applyFont="1" applyBorder="1" applyAlignment="1">
      <alignment horizontal="center" vertical="center"/>
    </xf>
    <xf numFmtId="165" fontId="41" fillId="0" borderId="39" xfId="0" applyNumberFormat="1" applyFont="1" applyBorder="1" applyAlignment="1">
      <alignment horizontal="center" vertical="center"/>
    </xf>
    <xf numFmtId="165" fontId="41" fillId="0" borderId="38" xfId="0" applyNumberFormat="1" applyFont="1" applyBorder="1" applyAlignment="1">
      <alignment horizontal="center" vertical="center"/>
    </xf>
    <xf numFmtId="164" fontId="41" fillId="0" borderId="39" xfId="0" applyNumberFormat="1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165" fontId="40" fillId="0" borderId="16" xfId="0" applyNumberFormat="1" applyFont="1" applyBorder="1" applyAlignment="1">
      <alignment horizontal="center" vertical="center"/>
    </xf>
    <xf numFmtId="165" fontId="40" fillId="0" borderId="65" xfId="0" applyNumberFormat="1" applyFont="1" applyBorder="1" applyAlignment="1">
      <alignment horizontal="center" vertical="center"/>
    </xf>
    <xf numFmtId="164" fontId="40" fillId="0" borderId="16" xfId="0" applyNumberFormat="1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164" fontId="40" fillId="0" borderId="13" xfId="0" applyNumberFormat="1" applyFont="1" applyBorder="1" applyAlignment="1">
      <alignment horizontal="center" vertical="center"/>
    </xf>
    <xf numFmtId="2" fontId="41" fillId="0" borderId="9" xfId="0" applyNumberFormat="1" applyFont="1" applyBorder="1" applyAlignment="1">
      <alignment vertical="center"/>
    </xf>
    <xf numFmtId="2" fontId="41" fillId="0" borderId="22" xfId="0" applyNumberFormat="1" applyFont="1" applyBorder="1" applyAlignment="1">
      <alignment vertical="center"/>
    </xf>
    <xf numFmtId="2" fontId="41" fillId="0" borderId="23" xfId="0" applyNumberFormat="1" applyFont="1" applyBorder="1" applyAlignment="1">
      <alignment vertical="center"/>
    </xf>
    <xf numFmtId="1" fontId="42" fillId="0" borderId="9" xfId="0" applyNumberFormat="1" applyFont="1" applyBorder="1" applyAlignment="1">
      <alignment vertical="center" wrapText="1"/>
    </xf>
    <xf numFmtId="1" fontId="42" fillId="0" borderId="22" xfId="0" applyNumberFormat="1" applyFont="1" applyBorder="1" applyAlignment="1">
      <alignment vertical="center" wrapText="1"/>
    </xf>
    <xf numFmtId="1" fontId="42" fillId="0" borderId="30" xfId="0" applyNumberFormat="1" applyFont="1" applyBorder="1" applyAlignment="1">
      <alignment vertical="center" wrapText="1"/>
    </xf>
    <xf numFmtId="1" fontId="42" fillId="0" borderId="7" xfId="0" applyNumberFormat="1" applyFont="1" applyBorder="1" applyAlignment="1">
      <alignment vertical="center" wrapText="1"/>
    </xf>
    <xf numFmtId="1" fontId="42" fillId="0" borderId="0" xfId="0" applyNumberFormat="1" applyFont="1" applyAlignment="1">
      <alignment vertical="center" wrapText="1"/>
    </xf>
    <xf numFmtId="1" fontId="42" fillId="0" borderId="10" xfId="0" applyNumberFormat="1" applyFont="1" applyBorder="1" applyAlignment="1">
      <alignment vertical="center" wrapText="1"/>
    </xf>
    <xf numFmtId="2" fontId="41" fillId="0" borderId="7" xfId="0" applyNumberFormat="1" applyFont="1" applyBorder="1" applyAlignment="1">
      <alignment vertical="center"/>
    </xf>
    <xf numFmtId="2" fontId="41" fillId="0" borderId="0" xfId="0" applyNumberFormat="1" applyFont="1" applyAlignment="1">
      <alignment vertical="center"/>
    </xf>
    <xf numFmtId="2" fontId="41" fillId="0" borderId="24" xfId="0" applyNumberFormat="1" applyFont="1" applyBorder="1" applyAlignment="1">
      <alignment vertical="center"/>
    </xf>
    <xf numFmtId="0" fontId="41" fillId="0" borderId="27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2" fontId="40" fillId="0" borderId="7" xfId="0" applyNumberFormat="1" applyFont="1" applyBorder="1" applyAlignment="1">
      <alignment vertical="center"/>
    </xf>
    <xf numFmtId="2" fontId="40" fillId="0" borderId="0" xfId="0" applyNumberFormat="1" applyFont="1" applyAlignment="1">
      <alignment vertical="center"/>
    </xf>
    <xf numFmtId="2" fontId="40" fillId="0" borderId="24" xfId="0" applyNumberFormat="1" applyFont="1" applyBorder="1" applyAlignment="1">
      <alignment vertical="center"/>
    </xf>
    <xf numFmtId="165" fontId="40" fillId="0" borderId="15" xfId="0" applyNumberFormat="1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 vertical="center"/>
    </xf>
    <xf numFmtId="164" fontId="40" fillId="0" borderId="15" xfId="0" applyNumberFormat="1" applyFont="1" applyBorder="1" applyAlignment="1">
      <alignment horizontal="center" vertical="center"/>
    </xf>
    <xf numFmtId="2" fontId="40" fillId="0" borderId="7" xfId="0" applyNumberFormat="1" applyFont="1" applyBorder="1" applyAlignment="1">
      <alignment horizontal="center" vertical="center"/>
    </xf>
    <xf numFmtId="164" fontId="40" fillId="0" borderId="7" xfId="0" applyNumberFormat="1" applyFont="1" applyBorder="1" applyAlignment="1">
      <alignment horizontal="center" vertical="center"/>
    </xf>
    <xf numFmtId="167" fontId="21" fillId="0" borderId="0" xfId="3" applyNumberFormat="1" applyFont="1" applyAlignment="1">
      <alignment horizontal="left"/>
    </xf>
    <xf numFmtId="0" fontId="21" fillId="0" borderId="0" xfId="3" applyFont="1" applyAlignment="1">
      <alignment horizontal="left"/>
    </xf>
    <xf numFmtId="0" fontId="29" fillId="0" borderId="34" xfId="0" applyFont="1" applyBorder="1" applyAlignment="1">
      <alignment horizontal="center" vertical="center" shrinkToFit="1"/>
    </xf>
    <xf numFmtId="0" fontId="29" fillId="0" borderId="16" xfId="0" applyFont="1" applyBorder="1" applyAlignment="1">
      <alignment horizontal="center" vertical="center" shrinkToFit="1"/>
    </xf>
    <xf numFmtId="0" fontId="29" fillId="0" borderId="3" xfId="0" applyFont="1" applyBorder="1" applyAlignment="1">
      <alignment horizontal="center" vertical="center" shrinkToFit="1"/>
    </xf>
    <xf numFmtId="0" fontId="29" fillId="0" borderId="9" xfId="0" applyFont="1" applyBorder="1" applyAlignment="1">
      <alignment horizontal="center" vertical="center" shrinkToFit="1"/>
    </xf>
    <xf numFmtId="0" fontId="29" fillId="0" borderId="7" xfId="0" applyFont="1" applyBorder="1" applyAlignment="1">
      <alignment horizontal="center" vertical="center" shrinkToFit="1"/>
    </xf>
    <xf numFmtId="0" fontId="29" fillId="0" borderId="15" xfId="0" applyFont="1" applyBorder="1" applyAlignment="1">
      <alignment horizontal="center" vertical="center" shrinkToFit="1"/>
    </xf>
    <xf numFmtId="0" fontId="29" fillId="0" borderId="15" xfId="0" applyFont="1" applyBorder="1" applyAlignment="1">
      <alignment vertical="center" shrinkToFit="1"/>
    </xf>
    <xf numFmtId="165" fontId="21" fillId="0" borderId="62" xfId="0" applyNumberFormat="1" applyFont="1" applyBorder="1" applyAlignment="1">
      <alignment horizontal="center" vertical="center"/>
    </xf>
    <xf numFmtId="165" fontId="21" fillId="0" borderId="63" xfId="0" applyNumberFormat="1" applyFont="1" applyBorder="1" applyAlignment="1">
      <alignment horizontal="center" vertical="center"/>
    </xf>
    <xf numFmtId="165" fontId="21" fillId="0" borderId="64" xfId="0" applyNumberFormat="1" applyFont="1" applyBorder="1" applyAlignment="1">
      <alignment horizontal="center" vertical="center"/>
    </xf>
    <xf numFmtId="2" fontId="21" fillId="0" borderId="59" xfId="3" applyNumberFormat="1" applyFont="1" applyBorder="1" applyAlignment="1">
      <alignment horizontal="center"/>
    </xf>
    <xf numFmtId="2" fontId="21" fillId="0" borderId="60" xfId="3" applyNumberFormat="1" applyFont="1" applyBorder="1" applyAlignment="1">
      <alignment horizontal="center"/>
    </xf>
    <xf numFmtId="2" fontId="21" fillId="0" borderId="61" xfId="3" applyNumberFormat="1" applyFont="1" applyBorder="1" applyAlignment="1">
      <alignment horizontal="center"/>
    </xf>
    <xf numFmtId="1" fontId="44" fillId="0" borderId="56" xfId="3" applyNumberFormat="1" applyFont="1" applyBorder="1" applyAlignment="1">
      <alignment horizontal="center"/>
    </xf>
    <xf numFmtId="2" fontId="44" fillId="0" borderId="59" xfId="3" applyNumberFormat="1" applyFont="1" applyBorder="1" applyAlignment="1">
      <alignment horizontal="center"/>
    </xf>
    <xf numFmtId="1" fontId="44" fillId="0" borderId="57" xfId="3" applyNumberFormat="1" applyFont="1" applyBorder="1" applyAlignment="1">
      <alignment horizontal="center"/>
    </xf>
    <xf numFmtId="2" fontId="44" fillId="0" borderId="60" xfId="3" applyNumberFormat="1" applyFont="1" applyBorder="1" applyAlignment="1">
      <alignment horizontal="center"/>
    </xf>
    <xf numFmtId="1" fontId="44" fillId="0" borderId="58" xfId="3" applyNumberFormat="1" applyFont="1" applyBorder="1" applyAlignment="1">
      <alignment horizontal="center"/>
    </xf>
    <xf numFmtId="2" fontId="44" fillId="0" borderId="61" xfId="3" applyNumberFormat="1" applyFont="1" applyBorder="1" applyAlignment="1">
      <alignment horizontal="center"/>
    </xf>
    <xf numFmtId="164" fontId="45" fillId="0" borderId="59" xfId="3" applyNumberFormat="1" applyFont="1" applyBorder="1" applyAlignment="1">
      <alignment horizontal="center"/>
    </xf>
    <xf numFmtId="2" fontId="45" fillId="0" borderId="59" xfId="3" applyNumberFormat="1" applyFont="1" applyBorder="1" applyAlignment="1">
      <alignment horizontal="center"/>
    </xf>
    <xf numFmtId="165" fontId="45" fillId="0" borderId="59" xfId="3" applyNumberFormat="1" applyFont="1" applyBorder="1" applyAlignment="1">
      <alignment horizontal="center"/>
    </xf>
    <xf numFmtId="164" fontId="45" fillId="0" borderId="60" xfId="3" applyNumberFormat="1" applyFont="1" applyBorder="1" applyAlignment="1">
      <alignment horizontal="center"/>
    </xf>
    <xf numFmtId="2" fontId="45" fillId="0" borderId="60" xfId="3" applyNumberFormat="1" applyFont="1" applyBorder="1" applyAlignment="1">
      <alignment horizontal="center"/>
    </xf>
    <xf numFmtId="165" fontId="45" fillId="0" borderId="60" xfId="3" applyNumberFormat="1" applyFont="1" applyBorder="1" applyAlignment="1">
      <alignment horizontal="center"/>
    </xf>
    <xf numFmtId="164" fontId="45" fillId="0" borderId="61" xfId="3" applyNumberFormat="1" applyFont="1" applyBorder="1" applyAlignment="1">
      <alignment horizontal="center"/>
    </xf>
    <xf numFmtId="2" fontId="45" fillId="0" borderId="61" xfId="3" applyNumberFormat="1" applyFont="1" applyBorder="1" applyAlignment="1">
      <alignment horizontal="center"/>
    </xf>
    <xf numFmtId="165" fontId="45" fillId="0" borderId="61" xfId="3" applyNumberFormat="1" applyFont="1" applyBorder="1" applyAlignment="1">
      <alignment horizontal="center"/>
    </xf>
    <xf numFmtId="0" fontId="46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6" fillId="0" borderId="24" xfId="0" applyFont="1" applyBorder="1" applyAlignment="1">
      <alignment vertical="center"/>
    </xf>
    <xf numFmtId="166" fontId="46" fillId="0" borderId="8" xfId="0" quotePrefix="1" applyNumberFormat="1" applyFont="1" applyBorder="1" applyAlignment="1">
      <alignment horizontal="left" vertical="center"/>
    </xf>
    <xf numFmtId="0" fontId="47" fillId="0" borderId="25" xfId="0" applyFont="1" applyBorder="1" applyAlignment="1">
      <alignment horizontal="left" vertical="center"/>
    </xf>
    <xf numFmtId="0" fontId="49" fillId="0" borderId="14" xfId="0" applyFont="1" applyBorder="1" applyAlignment="1">
      <alignment horizontal="right" vertical="center"/>
    </xf>
    <xf numFmtId="49" fontId="49" fillId="0" borderId="17" xfId="0" applyNumberFormat="1" applyFont="1" applyBorder="1" applyAlignment="1">
      <alignment horizontal="center" vertical="center"/>
    </xf>
    <xf numFmtId="49" fontId="51" fillId="0" borderId="31" xfId="0" applyNumberFormat="1" applyFont="1" applyBorder="1" applyAlignment="1">
      <alignment horizontal="center" vertical="center"/>
    </xf>
    <xf numFmtId="0" fontId="26" fillId="2" borderId="4" xfId="3" applyFont="1" applyFill="1" applyBorder="1" applyAlignment="1">
      <alignment horizontal="left"/>
    </xf>
    <xf numFmtId="164" fontId="26" fillId="2" borderId="0" xfId="3" applyNumberFormat="1" applyFont="1" applyFill="1" applyAlignment="1">
      <alignment horizontal="left"/>
    </xf>
    <xf numFmtId="168" fontId="21" fillId="0" borderId="22" xfId="3" applyNumberFormat="1" applyFont="1" applyBorder="1" applyAlignment="1">
      <alignment horizontal="left"/>
    </xf>
    <xf numFmtId="0" fontId="27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1" fillId="0" borderId="49" xfId="3" applyFont="1" applyBorder="1" applyAlignment="1">
      <alignment horizontal="center"/>
    </xf>
    <xf numFmtId="0" fontId="21" fillId="0" borderId="48" xfId="3" applyFont="1" applyBorder="1" applyAlignment="1">
      <alignment horizontal="center"/>
    </xf>
    <xf numFmtId="0" fontId="21" fillId="0" borderId="50" xfId="3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49" fontId="46" fillId="0" borderId="2" xfId="0" applyNumberFormat="1" applyFont="1" applyBorder="1" applyAlignment="1">
      <alignment horizontal="left" wrapText="1" shrinkToFit="1"/>
    </xf>
    <xf numFmtId="49" fontId="46" fillId="0" borderId="32" xfId="0" applyNumberFormat="1" applyFont="1" applyBorder="1" applyAlignment="1">
      <alignment horizontal="left" wrapText="1" shrinkToFit="1"/>
    </xf>
    <xf numFmtId="49" fontId="46" fillId="0" borderId="0" xfId="0" applyNumberFormat="1" applyFont="1" applyAlignment="1">
      <alignment horizontal="left" vertical="center" shrinkToFit="1"/>
    </xf>
    <xf numFmtId="49" fontId="46" fillId="0" borderId="24" xfId="0" applyNumberFormat="1" applyFont="1" applyBorder="1" applyAlignment="1">
      <alignment horizontal="left" vertical="center" shrinkToFit="1"/>
    </xf>
    <xf numFmtId="166" fontId="46" fillId="0" borderId="8" xfId="0" quotePrefix="1" applyNumberFormat="1" applyFont="1" applyBorder="1" applyAlignment="1">
      <alignment horizontal="left" vertical="center"/>
    </xf>
    <xf numFmtId="0" fontId="46" fillId="0" borderId="0" xfId="0" applyFont="1" applyAlignment="1">
      <alignment horizontal="left" vertical="center" shrinkToFit="1"/>
    </xf>
    <xf numFmtId="0" fontId="46" fillId="0" borderId="24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36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25" xfId="0" applyFont="1" applyBorder="1" applyAlignment="1">
      <alignment horizontal="center" vertical="center" shrinkToFit="1"/>
    </xf>
    <xf numFmtId="49" fontId="46" fillId="0" borderId="0" xfId="0" applyNumberFormat="1" applyFont="1" applyAlignment="1">
      <alignment horizontal="left" vertical="center"/>
    </xf>
    <xf numFmtId="49" fontId="46" fillId="0" borderId="24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2" fontId="9" fillId="0" borderId="40" xfId="0" applyNumberFormat="1" applyFont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 vertical="center" wrapText="1"/>
    </xf>
    <xf numFmtId="1" fontId="48" fillId="0" borderId="22" xfId="0" applyNumberFormat="1" applyFont="1" applyBorder="1" applyAlignment="1">
      <alignment horizontal="center" vertical="center" wrapText="1"/>
    </xf>
    <xf numFmtId="1" fontId="48" fillId="0" borderId="30" xfId="0" applyNumberFormat="1" applyFont="1" applyBorder="1" applyAlignment="1">
      <alignment horizontal="center" vertical="center" wrapText="1"/>
    </xf>
    <xf numFmtId="1" fontId="48" fillId="0" borderId="7" xfId="0" applyNumberFormat="1" applyFont="1" applyBorder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8" fillId="0" borderId="10" xfId="0" applyNumberFormat="1" applyFont="1" applyBorder="1" applyAlignment="1">
      <alignment horizontal="center" vertical="center" wrapText="1"/>
    </xf>
    <xf numFmtId="1" fontId="48" fillId="0" borderId="3" xfId="0" applyNumberFormat="1" applyFont="1" applyBorder="1" applyAlignment="1">
      <alignment horizontal="center" vertical="center" wrapText="1"/>
    </xf>
    <xf numFmtId="1" fontId="48" fillId="0" borderId="4" xfId="0" applyNumberFormat="1" applyFont="1" applyBorder="1" applyAlignment="1">
      <alignment horizontal="center" vertical="center" wrapText="1"/>
    </xf>
    <xf numFmtId="1" fontId="48" fillId="0" borderId="31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/>
    </xf>
    <xf numFmtId="0" fontId="20" fillId="0" borderId="11" xfId="0" applyFont="1" applyBorder="1" applyAlignment="1">
      <alignment horizontal="right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vertical="center"/>
    </xf>
    <xf numFmtId="1" fontId="9" fillId="0" borderId="22" xfId="0" applyNumberFormat="1" applyFont="1" applyBorder="1" applyAlignment="1">
      <alignment vertical="center"/>
    </xf>
    <xf numFmtId="1" fontId="9" fillId="0" borderId="30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" fontId="9" fillId="0" borderId="7" xfId="0" applyNumberFormat="1" applyFont="1" applyBorder="1" applyAlignment="1">
      <alignment vertical="center"/>
    </xf>
    <xf numFmtId="1" fontId="9" fillId="0" borderId="0" xfId="0" applyNumberFormat="1" applyFont="1" applyAlignment="1">
      <alignment vertical="center"/>
    </xf>
    <xf numFmtId="1" fontId="9" fillId="0" borderId="10" xfId="0" applyNumberFormat="1" applyFont="1" applyBorder="1" applyAlignment="1">
      <alignment vertical="center"/>
    </xf>
    <xf numFmtId="0" fontId="50" fillId="0" borderId="0" xfId="0" applyFont="1" applyAlignment="1">
      <alignment horizontal="left" vertical="center" shrinkToFit="1"/>
    </xf>
    <xf numFmtId="0" fontId="50" fillId="0" borderId="24" xfId="0" applyFont="1" applyBorder="1" applyAlignment="1">
      <alignment horizontal="left" vertical="center" shrinkToFit="1"/>
    </xf>
    <xf numFmtId="49" fontId="50" fillId="0" borderId="0" xfId="0" applyNumberFormat="1" applyFont="1" applyAlignment="1">
      <alignment horizontal="left" vertical="center" shrinkToFit="1"/>
    </xf>
    <xf numFmtId="49" fontId="50" fillId="0" borderId="24" xfId="0" applyNumberFormat="1" applyFont="1" applyBorder="1" applyAlignment="1">
      <alignment horizontal="left" vertical="center" shrinkToFit="1"/>
    </xf>
    <xf numFmtId="166" fontId="50" fillId="0" borderId="8" xfId="0" quotePrefix="1" applyNumberFormat="1" applyFont="1" applyBorder="1" applyAlignment="1">
      <alignment horizontal="left" vertical="center"/>
    </xf>
    <xf numFmtId="166" fontId="50" fillId="0" borderId="25" xfId="0" quotePrefix="1" applyNumberFormat="1" applyFont="1" applyBorder="1" applyAlignment="1">
      <alignment horizontal="left" vertical="center"/>
    </xf>
    <xf numFmtId="2" fontId="41" fillId="0" borderId="7" xfId="0" applyNumberFormat="1" applyFont="1" applyBorder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2" fontId="41" fillId="0" borderId="24" xfId="0" applyNumberFormat="1" applyFont="1" applyBorder="1" applyAlignment="1">
      <alignment horizontal="center" vertical="center"/>
    </xf>
    <xf numFmtId="2" fontId="41" fillId="0" borderId="38" xfId="0" applyNumberFormat="1" applyFont="1" applyBorder="1" applyAlignment="1">
      <alignment horizontal="center" vertical="center"/>
    </xf>
    <xf numFmtId="2" fontId="41" fillId="0" borderId="40" xfId="0" applyNumberFormat="1" applyFont="1" applyBorder="1" applyAlignment="1">
      <alignment horizontal="center" vertical="center"/>
    </xf>
    <xf numFmtId="2" fontId="41" fillId="0" borderId="37" xfId="0" applyNumberFormat="1" applyFont="1" applyBorder="1" applyAlignment="1">
      <alignment horizontal="center" vertical="center"/>
    </xf>
    <xf numFmtId="2" fontId="40" fillId="0" borderId="65" xfId="0" applyNumberFormat="1" applyFont="1" applyBorder="1" applyAlignment="1">
      <alignment horizontal="center" vertical="center"/>
    </xf>
    <xf numFmtId="2" fontId="40" fillId="0" borderId="67" xfId="0" applyNumberFormat="1" applyFont="1" applyBorder="1" applyAlignment="1">
      <alignment horizontal="center" vertical="center"/>
    </xf>
    <xf numFmtId="2" fontId="40" fillId="0" borderId="66" xfId="0" applyNumberFormat="1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 wrapText="1" shrinkToFit="1"/>
    </xf>
    <xf numFmtId="0" fontId="33" fillId="0" borderId="22" xfId="0" applyFont="1" applyBorder="1" applyAlignment="1">
      <alignment horizontal="center" vertical="center" wrapText="1" shrinkToFit="1"/>
    </xf>
    <xf numFmtId="0" fontId="33" fillId="0" borderId="23" xfId="0" applyFont="1" applyBorder="1" applyAlignment="1">
      <alignment horizontal="center" vertical="center" wrapText="1" shrinkToFit="1"/>
    </xf>
    <xf numFmtId="0" fontId="33" fillId="0" borderId="7" xfId="0" applyFont="1" applyBorder="1" applyAlignment="1">
      <alignment horizontal="center" vertical="center" wrapText="1" shrinkToFit="1"/>
    </xf>
    <xf numFmtId="0" fontId="33" fillId="0" borderId="0" xfId="0" applyFont="1" applyAlignment="1">
      <alignment horizontal="center" vertical="center" wrapText="1" shrinkToFit="1"/>
    </xf>
    <xf numFmtId="0" fontId="33" fillId="0" borderId="24" xfId="0" applyFont="1" applyBorder="1" applyAlignment="1">
      <alignment horizontal="center" vertical="center" wrapText="1" shrinkToFit="1"/>
    </xf>
    <xf numFmtId="0" fontId="33" fillId="0" borderId="36" xfId="0" applyFont="1" applyBorder="1" applyAlignment="1">
      <alignment horizontal="center" vertical="center" wrapText="1" shrinkToFit="1"/>
    </xf>
    <xf numFmtId="0" fontId="33" fillId="0" borderId="8" xfId="0" applyFont="1" applyBorder="1" applyAlignment="1">
      <alignment horizontal="center" vertical="center" wrapText="1" shrinkToFit="1"/>
    </xf>
    <xf numFmtId="0" fontId="33" fillId="0" borderId="25" xfId="0" applyFont="1" applyBorder="1" applyAlignment="1">
      <alignment horizontal="center" vertical="center" wrapText="1" shrinkToFit="1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1" fillId="0" borderId="14" xfId="0" applyFont="1" applyBorder="1" applyAlignment="1">
      <alignment horizontal="left" vertical="center"/>
    </xf>
    <xf numFmtId="0" fontId="51" fillId="0" borderId="29" xfId="0" applyFont="1" applyBorder="1" applyAlignment="1">
      <alignment horizontal="left" vertical="center"/>
    </xf>
    <xf numFmtId="49" fontId="50" fillId="0" borderId="2" xfId="0" applyNumberFormat="1" applyFont="1" applyBorder="1" applyAlignment="1">
      <alignment horizontal="left" vertical="center" shrinkToFit="1"/>
    </xf>
    <xf numFmtId="49" fontId="50" fillId="0" borderId="32" xfId="0" applyNumberFormat="1" applyFont="1" applyBorder="1" applyAlignment="1">
      <alignment horizontal="left" vertical="center" shrinkToFit="1"/>
    </xf>
    <xf numFmtId="2" fontId="40" fillId="0" borderId="13" xfId="0" applyNumberFormat="1" applyFont="1" applyBorder="1" applyAlignment="1">
      <alignment horizontal="center" vertical="center"/>
    </xf>
    <xf numFmtId="2" fontId="40" fillId="0" borderId="14" xfId="0" applyNumberFormat="1" applyFont="1" applyBorder="1" applyAlignment="1">
      <alignment horizontal="center" vertical="center"/>
    </xf>
    <xf numFmtId="2" fontId="40" fillId="0" borderId="29" xfId="0" applyNumberFormat="1" applyFont="1" applyBorder="1" applyAlignment="1">
      <alignment horizontal="center" vertical="center"/>
    </xf>
    <xf numFmtId="1" fontId="52" fillId="0" borderId="9" xfId="0" applyNumberFormat="1" applyFont="1" applyBorder="1" applyAlignment="1">
      <alignment horizontal="center" vertical="center" wrapText="1"/>
    </xf>
    <xf numFmtId="1" fontId="52" fillId="0" borderId="22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1" fontId="52" fillId="0" borderId="7" xfId="0" applyNumberFormat="1" applyFont="1" applyBorder="1" applyAlignment="1">
      <alignment horizontal="center" vertical="center" wrapText="1"/>
    </xf>
    <xf numFmtId="1" fontId="52" fillId="0" borderId="0" xfId="0" applyNumberFormat="1" applyFont="1" applyAlignment="1">
      <alignment horizontal="center" vertical="center" wrapText="1"/>
    </xf>
    <xf numFmtId="1" fontId="52" fillId="0" borderId="10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1" fontId="52" fillId="0" borderId="4" xfId="0" applyNumberFormat="1" applyFont="1" applyBorder="1" applyAlignment="1">
      <alignment horizontal="center" vertical="center" wrapText="1"/>
    </xf>
    <xf numFmtId="1" fontId="52" fillId="0" borderId="31" xfId="0" applyNumberFormat="1" applyFont="1" applyBorder="1" applyAlignment="1">
      <alignment horizontal="center" vertical="center" wrapText="1"/>
    </xf>
    <xf numFmtId="2" fontId="41" fillId="0" borderId="9" xfId="0" applyNumberFormat="1" applyFont="1" applyBorder="1" applyAlignment="1">
      <alignment horizontal="center" vertical="center"/>
    </xf>
    <xf numFmtId="2" fontId="41" fillId="0" borderId="22" xfId="0" applyNumberFormat="1" applyFont="1" applyBorder="1" applyAlignment="1">
      <alignment horizontal="center" vertical="center"/>
    </xf>
    <xf numFmtId="2" fontId="41" fillId="0" borderId="2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29" fillId="0" borderId="26" xfId="0" applyFont="1" applyBorder="1" applyAlignment="1">
      <alignment horizontal="center" vertical="center" shrinkToFit="1"/>
    </xf>
    <xf numFmtId="0" fontId="29" fillId="0" borderId="27" xfId="0" applyFont="1" applyBorder="1" applyAlignment="1">
      <alignment horizontal="center" vertical="center" shrinkToFit="1"/>
    </xf>
    <xf numFmtId="0" fontId="29" fillId="0" borderId="28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 shrinkToFit="1"/>
    </xf>
    <xf numFmtId="0" fontId="29" fillId="0" borderId="2" xfId="0" applyFont="1" applyBorder="1" applyAlignment="1">
      <alignment horizontal="center" vertical="center" shrinkToFit="1"/>
    </xf>
    <xf numFmtId="0" fontId="29" fillId="0" borderId="32" xfId="0" applyFont="1" applyBorder="1" applyAlignment="1">
      <alignment horizontal="center" vertical="center" shrinkToFit="1"/>
    </xf>
    <xf numFmtId="0" fontId="29" fillId="0" borderId="33" xfId="0" applyFont="1" applyBorder="1" applyAlignment="1">
      <alignment horizontal="center" vertical="center" shrinkToFit="1"/>
    </xf>
    <xf numFmtId="0" fontId="29" fillId="0" borderId="7" xfId="0" applyFont="1" applyBorder="1" applyAlignment="1">
      <alignment horizontal="center" vertical="center" shrinkToFit="1"/>
    </xf>
    <xf numFmtId="0" fontId="29" fillId="0" borderId="0" xfId="0" applyFont="1" applyAlignment="1">
      <alignment horizontal="center" vertical="center" shrinkToFit="1"/>
    </xf>
    <xf numFmtId="0" fontId="29" fillId="0" borderId="10" xfId="0" applyFont="1" applyBorder="1" applyAlignment="1">
      <alignment horizontal="center" vertical="center" shrinkToFit="1"/>
    </xf>
    <xf numFmtId="0" fontId="29" fillId="0" borderId="3" xfId="0" applyFont="1" applyBorder="1" applyAlignment="1">
      <alignment horizontal="center" vertical="center" shrinkToFit="1"/>
    </xf>
    <xf numFmtId="0" fontId="29" fillId="0" borderId="4" xfId="0" applyFont="1" applyBorder="1" applyAlignment="1">
      <alignment horizontal="center" vertical="center" shrinkToFit="1"/>
    </xf>
    <xf numFmtId="0" fontId="29" fillId="0" borderId="31" xfId="0" applyFont="1" applyBorder="1" applyAlignment="1">
      <alignment horizontal="center" vertical="center" shrinkToFit="1"/>
    </xf>
    <xf numFmtId="0" fontId="29" fillId="0" borderId="21" xfId="0" applyFont="1" applyBorder="1" applyAlignment="1">
      <alignment horizontal="center" vertical="center" shrinkToFit="1"/>
    </xf>
    <xf numFmtId="0" fontId="29" fillId="0" borderId="9" xfId="0" applyFont="1" applyBorder="1" applyAlignment="1">
      <alignment horizontal="center" vertical="center" shrinkToFit="1"/>
    </xf>
    <xf numFmtId="0" fontId="29" fillId="0" borderId="22" xfId="0" applyFont="1" applyBorder="1" applyAlignment="1">
      <alignment horizontal="center" vertical="center" shrinkToFit="1"/>
    </xf>
    <xf numFmtId="0" fontId="29" fillId="0" borderId="23" xfId="0" applyFont="1" applyBorder="1" applyAlignment="1">
      <alignment horizontal="center" vertical="center" shrinkToFit="1"/>
    </xf>
    <xf numFmtId="0" fontId="29" fillId="0" borderId="13" xfId="0" applyFont="1" applyBorder="1" applyAlignment="1">
      <alignment horizontal="center" vertical="center" shrinkToFit="1"/>
    </xf>
    <xf numFmtId="0" fontId="29" fillId="0" borderId="29" xfId="0" applyFont="1" applyBorder="1" applyAlignment="1">
      <alignment horizontal="center" vertical="center" shrinkToFit="1"/>
    </xf>
    <xf numFmtId="0" fontId="29" fillId="0" borderId="24" xfId="0" applyFont="1" applyBorder="1" applyAlignment="1">
      <alignment horizontal="center" vertical="center" shrinkToFit="1"/>
    </xf>
    <xf numFmtId="0" fontId="35" fillId="0" borderId="14" xfId="0" applyFont="1" applyBorder="1" applyAlignment="1">
      <alignment horizontal="left" vertical="center"/>
    </xf>
    <xf numFmtId="0" fontId="35" fillId="0" borderId="29" xfId="0" applyFont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ปกติ 2" xfId="2" xr:uid="{00000000-0005-0000-0000-000002000000}"/>
    <cellStyle name="ปกติ_ช่องเปิดของผ้าใย(sieve)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33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215751</xdr:colOff>
      <xdr:row>26</xdr:row>
      <xdr:rowOff>21982</xdr:rowOff>
    </xdr:from>
    <xdr:to>
      <xdr:col>15</xdr:col>
      <xdr:colOff>292793</xdr:colOff>
      <xdr:row>28</xdr:row>
      <xdr:rowOff>32764</xdr:rowOff>
    </xdr:to>
    <xdr:pic>
      <xdr:nvPicPr>
        <xdr:cNvPr id="8983" name="Picture 2">
          <a:extLst>
            <a:ext uri="{FF2B5EF4-FFF2-40B4-BE49-F238E27FC236}">
              <a16:creationId xmlns:a16="http://schemas.microsoft.com/office/drawing/2014/main" id="{00000000-0008-0000-0100-0000172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676686" y="6291917"/>
          <a:ext cx="623695" cy="623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8283</xdr:colOff>
      <xdr:row>2</xdr:row>
      <xdr:rowOff>8282</xdr:rowOff>
    </xdr:from>
    <xdr:to>
      <xdr:col>16</xdr:col>
      <xdr:colOff>0</xdr:colOff>
      <xdr:row>6</xdr:row>
      <xdr:rowOff>298173</xdr:rowOff>
    </xdr:to>
    <xdr:sp macro="" textlink="">
      <xdr:nvSpPr>
        <xdr:cNvPr id="2" name="TextBox 23">
          <a:extLst>
            <a:ext uri="{FF2B5EF4-FFF2-40B4-BE49-F238E27FC236}">
              <a16:creationId xmlns:a16="http://schemas.microsoft.com/office/drawing/2014/main" id="{F6EDECE0-C321-4E14-8C13-6B0119EA65CD}"/>
            </a:ext>
          </a:extLst>
        </xdr:cNvPr>
        <xdr:cNvSpPr txBox="1"/>
      </xdr:nvSpPr>
      <xdr:spPr>
        <a:xfrm>
          <a:off x="8092109" y="621195"/>
          <a:ext cx="3263348" cy="120926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 </a:t>
          </a: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นายภวนนท์  กิจสวัสดิ์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 </a:t>
          </a:r>
          <a:r>
            <a:rPr lang="th-TH" sz="1400" b="0" i="0" baseline="0">
              <a:solidFill>
                <a:sysClr val="windowText" lastClr="000000"/>
              </a:solidFill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นางพรพิศุทธิ์ ศรีพยัคฆ์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 </a:t>
          </a: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นายไกรสิทธิ์  โลมรัตน์</a:t>
          </a:r>
        </a:p>
      </xdr:txBody>
    </xdr:sp>
    <xdr:clientData/>
  </xdr:twoCellAnchor>
  <xdr:twoCellAnchor editAs="oneCell">
    <xdr:from>
      <xdr:col>7</xdr:col>
      <xdr:colOff>191739</xdr:colOff>
      <xdr:row>0</xdr:row>
      <xdr:rowOff>45141</xdr:rowOff>
    </xdr:from>
    <xdr:to>
      <xdr:col>7</xdr:col>
      <xdr:colOff>782100</xdr:colOff>
      <xdr:row>1</xdr:row>
      <xdr:rowOff>325837</xdr:rowOff>
    </xdr:to>
    <xdr:pic>
      <xdr:nvPicPr>
        <xdr:cNvPr id="8" name="Picture 3" descr="LogoDPT5">
          <a:extLst>
            <a:ext uri="{FF2B5EF4-FFF2-40B4-BE49-F238E27FC236}">
              <a16:creationId xmlns:a16="http://schemas.microsoft.com/office/drawing/2014/main" id="{B01D98D1-983A-4FA0-B483-655719400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0913" y="45141"/>
          <a:ext cx="590361" cy="61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5" name="Rectangle 3">
          <a:extLst>
            <a:ext uri="{FF2B5EF4-FFF2-40B4-BE49-F238E27FC236}">
              <a16:creationId xmlns:a16="http://schemas.microsoft.com/office/drawing/2014/main" id="{365D162E-A46D-47BB-B026-31ACE2B09BDB}"/>
            </a:ext>
          </a:extLst>
        </xdr:cNvPr>
        <xdr:cNvSpPr>
          <a:spLocks noChangeArrowheads="1"/>
        </xdr:cNvSpPr>
      </xdr:nvSpPr>
      <xdr:spPr bwMode="auto">
        <a:xfrm>
          <a:off x="6915150" y="4581525"/>
          <a:ext cx="142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8E959715-6B1A-4890-913C-9339C6F3C72E}"/>
            </a:ext>
          </a:extLst>
        </xdr:cNvPr>
        <xdr:cNvSpPr>
          <a:spLocks noChangeArrowheads="1"/>
        </xdr:cNvSpPr>
      </xdr:nvSpPr>
      <xdr:spPr bwMode="auto">
        <a:xfrm>
          <a:off x="6915150" y="4581525"/>
          <a:ext cx="142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74543</xdr:rowOff>
    </xdr:from>
    <xdr:to>
      <xdr:col>2</xdr:col>
      <xdr:colOff>241460</xdr:colOff>
      <xdr:row>28</xdr:row>
      <xdr:rowOff>223863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EB084B52-3ED8-4A1D-86FE-36CB8522AE69}"/>
            </a:ext>
          </a:extLst>
        </xdr:cNvPr>
        <xdr:cNvSpPr/>
      </xdr:nvSpPr>
      <xdr:spPr>
        <a:xfrm>
          <a:off x="1262683" y="7008743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66261</xdr:rowOff>
    </xdr:from>
    <xdr:to>
      <xdr:col>2</xdr:col>
      <xdr:colOff>241460</xdr:colOff>
      <xdr:row>29</xdr:row>
      <xdr:rowOff>215581</xdr:rowOff>
    </xdr:to>
    <xdr:sp macro="" textlink="">
      <xdr:nvSpPr>
        <xdr:cNvPr id="9" name="สี่เหลี่ยมผืนผ้า 8">
          <a:extLst>
            <a:ext uri="{FF2B5EF4-FFF2-40B4-BE49-F238E27FC236}">
              <a16:creationId xmlns:a16="http://schemas.microsoft.com/office/drawing/2014/main" id="{7C09FF04-550D-4379-BD20-3DE963473BA8}"/>
            </a:ext>
          </a:extLst>
        </xdr:cNvPr>
        <xdr:cNvSpPr/>
      </xdr:nvSpPr>
      <xdr:spPr>
        <a:xfrm>
          <a:off x="1262683" y="7305261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74546</xdr:colOff>
      <xdr:row>28</xdr:row>
      <xdr:rowOff>24846</xdr:rowOff>
    </xdr:from>
    <xdr:to>
      <xdr:col>2</xdr:col>
      <xdr:colOff>307122</xdr:colOff>
      <xdr:row>28</xdr:row>
      <xdr:rowOff>227781</xdr:rowOff>
    </xdr:to>
    <xdr:cxnSp macro="">
      <xdr:nvCxnSpPr>
        <xdr:cNvPr id="10" name="ตัวเชื่อมต่อตรง 9">
          <a:extLst>
            <a:ext uri="{FF2B5EF4-FFF2-40B4-BE49-F238E27FC236}">
              <a16:creationId xmlns:a16="http://schemas.microsoft.com/office/drawing/2014/main" id="{6D26CADB-4E45-4463-9FF0-6D116F26662D}"/>
            </a:ext>
          </a:extLst>
        </xdr:cNvPr>
        <xdr:cNvCxnSpPr/>
      </xdr:nvCxnSpPr>
      <xdr:spPr>
        <a:xfrm flipV="1">
          <a:off x="1250676" y="6899411"/>
          <a:ext cx="232576" cy="2029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8283</xdr:colOff>
      <xdr:row>2</xdr:row>
      <xdr:rowOff>8282</xdr:rowOff>
    </xdr:from>
    <xdr:to>
      <xdr:col>16</xdr:col>
      <xdr:colOff>0</xdr:colOff>
      <xdr:row>6</xdr:row>
      <xdr:rowOff>298173</xdr:rowOff>
    </xdr:to>
    <xdr:sp macro="" textlink="">
      <xdr:nvSpPr>
        <xdr:cNvPr id="3" name="TextBox 23">
          <a:extLst>
            <a:ext uri="{FF2B5EF4-FFF2-40B4-BE49-F238E27FC236}">
              <a16:creationId xmlns:a16="http://schemas.microsoft.com/office/drawing/2014/main" id="{D060D825-DA4C-479A-8E03-0A3883D8013F}"/>
            </a:ext>
          </a:extLst>
        </xdr:cNvPr>
        <xdr:cNvSpPr txBox="1"/>
      </xdr:nvSpPr>
      <xdr:spPr>
        <a:xfrm>
          <a:off x="8218833" y="675032"/>
          <a:ext cx="3182592" cy="120429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 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 </a:t>
          </a:r>
          <a:endParaRPr lang="th-TH" sz="14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 </a:t>
          </a:r>
          <a:endParaRPr kumimoji="0" lang="th-TH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</xdr:txBody>
    </xdr:sp>
    <xdr:clientData/>
  </xdr:twoCellAnchor>
  <xdr:twoCellAnchor editAs="oneCell">
    <xdr:from>
      <xdr:col>7</xdr:col>
      <xdr:colOff>191739</xdr:colOff>
      <xdr:row>0</xdr:row>
      <xdr:rowOff>45141</xdr:rowOff>
    </xdr:from>
    <xdr:to>
      <xdr:col>7</xdr:col>
      <xdr:colOff>782100</xdr:colOff>
      <xdr:row>1</xdr:row>
      <xdr:rowOff>325837</xdr:rowOff>
    </xdr:to>
    <xdr:pic>
      <xdr:nvPicPr>
        <xdr:cNvPr id="4" name="Picture 3" descr="LogoDPT5">
          <a:extLst>
            <a:ext uri="{FF2B5EF4-FFF2-40B4-BE49-F238E27FC236}">
              <a16:creationId xmlns:a16="http://schemas.microsoft.com/office/drawing/2014/main" id="{27C69490-14DB-4F2C-A4AC-47D2C172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0889" y="45141"/>
          <a:ext cx="590361" cy="614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5" name="Rectangle 3">
          <a:extLst>
            <a:ext uri="{FF2B5EF4-FFF2-40B4-BE49-F238E27FC236}">
              <a16:creationId xmlns:a16="http://schemas.microsoft.com/office/drawing/2014/main" id="{89A2360B-C27C-43DA-8749-DB48A9ED8D2F}"/>
            </a:ext>
          </a:extLst>
        </xdr:cNvPr>
        <xdr:cNvSpPr>
          <a:spLocks noChangeArrowheads="1"/>
        </xdr:cNvSpPr>
      </xdr:nvSpPr>
      <xdr:spPr bwMode="auto">
        <a:xfrm>
          <a:off x="15287625" y="41719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F4363C0F-F205-47F3-A5F6-6765F5A7BB5B}"/>
            </a:ext>
          </a:extLst>
        </xdr:cNvPr>
        <xdr:cNvSpPr>
          <a:spLocks noChangeArrowheads="1"/>
        </xdr:cNvSpPr>
      </xdr:nvSpPr>
      <xdr:spPr bwMode="auto">
        <a:xfrm>
          <a:off x="15287625" y="41719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74543</xdr:rowOff>
    </xdr:from>
    <xdr:to>
      <xdr:col>2</xdr:col>
      <xdr:colOff>241460</xdr:colOff>
      <xdr:row>28</xdr:row>
      <xdr:rowOff>223863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F0C5B8AA-E5DB-404A-A17B-B3CBB9AB6C23}"/>
            </a:ext>
          </a:extLst>
        </xdr:cNvPr>
        <xdr:cNvSpPr/>
      </xdr:nvSpPr>
      <xdr:spPr>
        <a:xfrm>
          <a:off x="1262683" y="6913493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66261</xdr:rowOff>
    </xdr:from>
    <xdr:to>
      <xdr:col>2</xdr:col>
      <xdr:colOff>241460</xdr:colOff>
      <xdr:row>29</xdr:row>
      <xdr:rowOff>215581</xdr:rowOff>
    </xdr:to>
    <xdr:sp macro="" textlink="">
      <xdr:nvSpPr>
        <xdr:cNvPr id="8" name="สี่เหลี่ยมผืนผ้า 7">
          <a:extLst>
            <a:ext uri="{FF2B5EF4-FFF2-40B4-BE49-F238E27FC236}">
              <a16:creationId xmlns:a16="http://schemas.microsoft.com/office/drawing/2014/main" id="{78B3FCDA-BF6E-44D7-9BD1-3F33CECB2829}"/>
            </a:ext>
          </a:extLst>
        </xdr:cNvPr>
        <xdr:cNvSpPr/>
      </xdr:nvSpPr>
      <xdr:spPr>
        <a:xfrm>
          <a:off x="1262683" y="7210011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223631</xdr:colOff>
      <xdr:row>26</xdr:row>
      <xdr:rowOff>24848</xdr:rowOff>
    </xdr:from>
    <xdr:to>
      <xdr:col>15</xdr:col>
      <xdr:colOff>299778</xdr:colOff>
      <xdr:row>28</xdr:row>
      <xdr:rowOff>35532</xdr:rowOff>
    </xdr:to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9E9B8683-9C3B-499A-90FA-76FCF7FC92A2}"/>
            </a:ext>
          </a:extLst>
        </xdr:cNvPr>
        <xdr:cNvSpPr txBox="1"/>
      </xdr:nvSpPr>
      <xdr:spPr>
        <a:xfrm>
          <a:off x="10543761" y="6319631"/>
          <a:ext cx="622800" cy="623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8283</xdr:colOff>
      <xdr:row>2</xdr:row>
      <xdr:rowOff>8282</xdr:rowOff>
    </xdr:from>
    <xdr:to>
      <xdr:col>16</xdr:col>
      <xdr:colOff>0</xdr:colOff>
      <xdr:row>6</xdr:row>
      <xdr:rowOff>298173</xdr:rowOff>
    </xdr:to>
    <xdr:sp macro="" textlink="">
      <xdr:nvSpPr>
        <xdr:cNvPr id="2" name="TextBox 23">
          <a:extLst>
            <a:ext uri="{FF2B5EF4-FFF2-40B4-BE49-F238E27FC236}">
              <a16:creationId xmlns:a16="http://schemas.microsoft.com/office/drawing/2014/main" id="{8D32C594-7D90-4F5D-921D-63EA958E1A91}"/>
            </a:ext>
          </a:extLst>
        </xdr:cNvPr>
        <xdr:cNvSpPr txBox="1"/>
      </xdr:nvSpPr>
      <xdr:spPr>
        <a:xfrm>
          <a:off x="8218833" y="675032"/>
          <a:ext cx="3182592" cy="120429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 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 </a:t>
          </a:r>
          <a:endParaRPr lang="th-TH" sz="14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 </a:t>
          </a:r>
          <a:endParaRPr kumimoji="0" lang="th-TH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</xdr:txBody>
    </xdr:sp>
    <xdr:clientData/>
  </xdr:twoCellAnchor>
  <xdr:twoCellAnchor editAs="oneCell">
    <xdr:from>
      <xdr:col>7</xdr:col>
      <xdr:colOff>191739</xdr:colOff>
      <xdr:row>0</xdr:row>
      <xdr:rowOff>45141</xdr:rowOff>
    </xdr:from>
    <xdr:to>
      <xdr:col>7</xdr:col>
      <xdr:colOff>782100</xdr:colOff>
      <xdr:row>1</xdr:row>
      <xdr:rowOff>325837</xdr:rowOff>
    </xdr:to>
    <xdr:pic>
      <xdr:nvPicPr>
        <xdr:cNvPr id="3" name="Picture 3" descr="LogoDPT5">
          <a:extLst>
            <a:ext uri="{FF2B5EF4-FFF2-40B4-BE49-F238E27FC236}">
              <a16:creationId xmlns:a16="http://schemas.microsoft.com/office/drawing/2014/main" id="{F7D7F1AE-BEB2-4296-9607-B38FE78C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0889" y="45141"/>
          <a:ext cx="590361" cy="614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79ED03-5FEC-4B7D-8F59-42E8A34B310D}"/>
            </a:ext>
          </a:extLst>
        </xdr:cNvPr>
        <xdr:cNvSpPr>
          <a:spLocks noChangeArrowheads="1"/>
        </xdr:cNvSpPr>
      </xdr:nvSpPr>
      <xdr:spPr bwMode="auto">
        <a:xfrm>
          <a:off x="15287625" y="421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819150</xdr:colOff>
      <xdr:row>17</xdr:row>
      <xdr:rowOff>0</xdr:rowOff>
    </xdr:from>
    <xdr:to>
      <xdr:col>22</xdr:col>
      <xdr:colOff>962025</xdr:colOff>
      <xdr:row>17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15CF570-9CD5-4EB0-99B1-D3F53A7561A6}"/>
            </a:ext>
          </a:extLst>
        </xdr:cNvPr>
        <xdr:cNvSpPr>
          <a:spLocks noChangeArrowheads="1"/>
        </xdr:cNvSpPr>
      </xdr:nvSpPr>
      <xdr:spPr bwMode="auto">
        <a:xfrm>
          <a:off x="15287625" y="421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74543</xdr:rowOff>
    </xdr:from>
    <xdr:to>
      <xdr:col>2</xdr:col>
      <xdr:colOff>241460</xdr:colOff>
      <xdr:row>28</xdr:row>
      <xdr:rowOff>223863</xdr:rowOff>
    </xdr:to>
    <xdr:sp macro="" textlink="">
      <xdr:nvSpPr>
        <xdr:cNvPr id="6" name="สี่เหลี่ยมผืนผ้า 5">
          <a:extLst>
            <a:ext uri="{FF2B5EF4-FFF2-40B4-BE49-F238E27FC236}">
              <a16:creationId xmlns:a16="http://schemas.microsoft.com/office/drawing/2014/main" id="{D05E4F13-4BD9-4C41-B47E-E36CEEA0C83A}"/>
            </a:ext>
          </a:extLst>
        </xdr:cNvPr>
        <xdr:cNvSpPr/>
      </xdr:nvSpPr>
      <xdr:spPr>
        <a:xfrm>
          <a:off x="1262683" y="6961118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66261</xdr:rowOff>
    </xdr:from>
    <xdr:to>
      <xdr:col>2</xdr:col>
      <xdr:colOff>241460</xdr:colOff>
      <xdr:row>29</xdr:row>
      <xdr:rowOff>215581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2531ADE6-9C6F-482F-BF7A-9E743A96AA3D}"/>
            </a:ext>
          </a:extLst>
        </xdr:cNvPr>
        <xdr:cNvSpPr/>
      </xdr:nvSpPr>
      <xdr:spPr>
        <a:xfrm>
          <a:off x="1262683" y="7257636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223631</xdr:colOff>
      <xdr:row>26</xdr:row>
      <xdr:rowOff>24848</xdr:rowOff>
    </xdr:from>
    <xdr:to>
      <xdr:col>15</xdr:col>
      <xdr:colOff>299778</xdr:colOff>
      <xdr:row>28</xdr:row>
      <xdr:rowOff>35532</xdr:rowOff>
    </xdr:to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2DA78FDD-B400-401E-AFF1-FFD6FEB0CFAA}"/>
            </a:ext>
          </a:extLst>
        </xdr:cNvPr>
        <xdr:cNvSpPr txBox="1"/>
      </xdr:nvSpPr>
      <xdr:spPr>
        <a:xfrm>
          <a:off x="10539206" y="6301823"/>
          <a:ext cx="619072" cy="620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0</xdr:row>
      <xdr:rowOff>47624</xdr:rowOff>
    </xdr:from>
    <xdr:to>
      <xdr:col>9</xdr:col>
      <xdr:colOff>885825</xdr:colOff>
      <xdr:row>1</xdr:row>
      <xdr:rowOff>393804</xdr:rowOff>
    </xdr:to>
    <xdr:pic>
      <xdr:nvPicPr>
        <xdr:cNvPr id="4" name="Picture 3" descr="LogoDPT5">
          <a:extLst>
            <a:ext uri="{FF2B5EF4-FFF2-40B4-BE49-F238E27FC236}">
              <a16:creationId xmlns:a16="http://schemas.microsoft.com/office/drawing/2014/main" id="{73AD7F33-E741-495A-8C61-F8CCC997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4" y="47624"/>
          <a:ext cx="723901" cy="746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819150</xdr:colOff>
      <xdr:row>17</xdr:row>
      <xdr:rowOff>0</xdr:rowOff>
    </xdr:from>
    <xdr:to>
      <xdr:col>26</xdr:col>
      <xdr:colOff>962025</xdr:colOff>
      <xdr:row>17</xdr:row>
      <xdr:rowOff>0</xdr:rowOff>
    </xdr:to>
    <xdr:sp macro="" textlink="">
      <xdr:nvSpPr>
        <xdr:cNvPr id="5" name="Rectangle 3">
          <a:extLst>
            <a:ext uri="{FF2B5EF4-FFF2-40B4-BE49-F238E27FC236}">
              <a16:creationId xmlns:a16="http://schemas.microsoft.com/office/drawing/2014/main" id="{9949E4C7-19D5-444D-8AC7-3A723E5F2F7D}"/>
            </a:ext>
          </a:extLst>
        </xdr:cNvPr>
        <xdr:cNvSpPr>
          <a:spLocks noChangeArrowheads="1"/>
        </xdr:cNvSpPr>
      </xdr:nvSpPr>
      <xdr:spPr bwMode="auto">
        <a:xfrm>
          <a:off x="16811625" y="52768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141218</xdr:rowOff>
    </xdr:from>
    <xdr:to>
      <xdr:col>2</xdr:col>
      <xdr:colOff>241460</xdr:colOff>
      <xdr:row>28</xdr:row>
      <xdr:rowOff>290538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35DB28B9-BD8E-448E-923C-EB08F540D001}"/>
            </a:ext>
          </a:extLst>
        </xdr:cNvPr>
        <xdr:cNvSpPr/>
      </xdr:nvSpPr>
      <xdr:spPr>
        <a:xfrm>
          <a:off x="1424608" y="9523343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132936</xdr:rowOff>
    </xdr:from>
    <xdr:to>
      <xdr:col>2</xdr:col>
      <xdr:colOff>241460</xdr:colOff>
      <xdr:row>29</xdr:row>
      <xdr:rowOff>282256</xdr:rowOff>
    </xdr:to>
    <xdr:sp macro="" textlink="">
      <xdr:nvSpPr>
        <xdr:cNvPr id="8" name="สี่เหลี่ยมผืนผ้า 7">
          <a:extLst>
            <a:ext uri="{FF2B5EF4-FFF2-40B4-BE49-F238E27FC236}">
              <a16:creationId xmlns:a16="http://schemas.microsoft.com/office/drawing/2014/main" id="{6BFB8D40-C6FF-47FB-A0AC-A78ECAE9410F}"/>
            </a:ext>
          </a:extLst>
        </xdr:cNvPr>
        <xdr:cNvSpPr/>
      </xdr:nvSpPr>
      <xdr:spPr>
        <a:xfrm>
          <a:off x="1424608" y="9896061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19050</xdr:colOff>
      <xdr:row>2</xdr:row>
      <xdr:rowOff>0</xdr:rowOff>
    </xdr:from>
    <xdr:to>
      <xdr:col>19</xdr:col>
      <xdr:colOff>658467</xdr:colOff>
      <xdr:row>7</xdr:row>
      <xdr:rowOff>19050</xdr:rowOff>
    </xdr:to>
    <xdr:sp macro="" textlink="">
      <xdr:nvSpPr>
        <xdr:cNvPr id="11" name="TextBox 23">
          <a:extLst>
            <a:ext uri="{FF2B5EF4-FFF2-40B4-BE49-F238E27FC236}">
              <a16:creationId xmlns:a16="http://schemas.microsoft.com/office/drawing/2014/main" id="{25103DCB-8916-4EEF-8A50-4CF3DAA0CE15}"/>
            </a:ext>
          </a:extLst>
        </xdr:cNvPr>
        <xdr:cNvSpPr txBox="1"/>
      </xdr:nvSpPr>
      <xdr:spPr>
        <a:xfrm>
          <a:off x="10306050" y="762000"/>
          <a:ext cx="4458942" cy="15430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r>
            <a:rPr kumimoji="0" lang="th-TH" sz="17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นายภวนนท์  กิจสวัสดิ์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r>
            <a:rPr lang="th-TH" sz="1700" b="0" i="0" baseline="0"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นางพรพิศุทธิ์ ศรีพยัคฆ์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h-TH" sz="12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r>
            <a:rPr kumimoji="0" lang="th-TH" sz="17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นายไกรสิทธิ์  โลมรัตน์</a:t>
          </a:r>
        </a:p>
      </xdr:txBody>
    </xdr:sp>
    <xdr:clientData/>
  </xdr:twoCellAnchor>
  <xdr:twoCellAnchor editAs="oneCell">
    <xdr:from>
      <xdr:col>18</xdr:col>
      <xdr:colOff>228600</xdr:colOff>
      <xdr:row>26</xdr:row>
      <xdr:rowOff>28575</xdr:rowOff>
    </xdr:from>
    <xdr:to>
      <xdr:col>19</xdr:col>
      <xdr:colOff>401475</xdr:colOff>
      <xdr:row>28</xdr:row>
      <xdr:rowOff>58575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5E03B310-9A97-4A0B-863E-99AC37A9D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30225" y="868680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28</xdr:row>
      <xdr:rowOff>84044</xdr:rowOff>
    </xdr:from>
    <xdr:to>
      <xdr:col>3</xdr:col>
      <xdr:colOff>23026</xdr:colOff>
      <xdr:row>28</xdr:row>
      <xdr:rowOff>286979</xdr:rowOff>
    </xdr:to>
    <xdr:cxnSp macro="">
      <xdr:nvCxnSpPr>
        <xdr:cNvPr id="13" name="ตัวเชื่อมต่อตรง 12">
          <a:extLst>
            <a:ext uri="{FF2B5EF4-FFF2-40B4-BE49-F238E27FC236}">
              <a16:creationId xmlns:a16="http://schemas.microsoft.com/office/drawing/2014/main" id="{0E41F930-3FB4-42BF-A030-2A9DFA1A6F18}"/>
            </a:ext>
          </a:extLst>
        </xdr:cNvPr>
        <xdr:cNvCxnSpPr/>
      </xdr:nvCxnSpPr>
      <xdr:spPr>
        <a:xfrm flipV="1">
          <a:off x="1353671" y="8757397"/>
          <a:ext cx="238179" cy="2029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0</xdr:row>
      <xdr:rowOff>47624</xdr:rowOff>
    </xdr:from>
    <xdr:to>
      <xdr:col>9</xdr:col>
      <xdr:colOff>885825</xdr:colOff>
      <xdr:row>1</xdr:row>
      <xdr:rowOff>393804</xdr:rowOff>
    </xdr:to>
    <xdr:pic>
      <xdr:nvPicPr>
        <xdr:cNvPr id="2" name="Picture 3" descr="LogoDPT5">
          <a:extLst>
            <a:ext uri="{FF2B5EF4-FFF2-40B4-BE49-F238E27FC236}">
              <a16:creationId xmlns:a16="http://schemas.microsoft.com/office/drawing/2014/main" id="{35EB7EE9-24B8-4441-9BE7-2E95171DF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4" y="47624"/>
          <a:ext cx="723901" cy="746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819150</xdr:colOff>
      <xdr:row>17</xdr:row>
      <xdr:rowOff>0</xdr:rowOff>
    </xdr:from>
    <xdr:to>
      <xdr:col>26</xdr:col>
      <xdr:colOff>962025</xdr:colOff>
      <xdr:row>17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1B78DF47-1051-41A5-8CE4-5C34254F7806}"/>
            </a:ext>
          </a:extLst>
        </xdr:cNvPr>
        <xdr:cNvSpPr>
          <a:spLocks noChangeArrowheads="1"/>
        </xdr:cNvSpPr>
      </xdr:nvSpPr>
      <xdr:spPr bwMode="auto">
        <a:xfrm>
          <a:off x="18126075" y="52197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141218</xdr:rowOff>
    </xdr:from>
    <xdr:to>
      <xdr:col>2</xdr:col>
      <xdr:colOff>241460</xdr:colOff>
      <xdr:row>28</xdr:row>
      <xdr:rowOff>290538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FE01CD55-1114-4B90-A0F2-E9429EF769A5}"/>
            </a:ext>
          </a:extLst>
        </xdr:cNvPr>
        <xdr:cNvSpPr/>
      </xdr:nvSpPr>
      <xdr:spPr>
        <a:xfrm>
          <a:off x="1367458" y="8694668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132936</xdr:rowOff>
    </xdr:from>
    <xdr:to>
      <xdr:col>2</xdr:col>
      <xdr:colOff>241460</xdr:colOff>
      <xdr:row>29</xdr:row>
      <xdr:rowOff>282256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40DE0DAA-83F9-4800-A32F-CF48CCDEE833}"/>
            </a:ext>
          </a:extLst>
        </xdr:cNvPr>
        <xdr:cNvSpPr/>
      </xdr:nvSpPr>
      <xdr:spPr>
        <a:xfrm>
          <a:off x="1367458" y="9067386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19050</xdr:colOff>
      <xdr:row>2</xdr:row>
      <xdr:rowOff>0</xdr:rowOff>
    </xdr:from>
    <xdr:to>
      <xdr:col>19</xdr:col>
      <xdr:colOff>658467</xdr:colOff>
      <xdr:row>7</xdr:row>
      <xdr:rowOff>19050</xdr:rowOff>
    </xdr:to>
    <xdr:sp macro="" textlink="">
      <xdr:nvSpPr>
        <xdr:cNvPr id="6" name="TextBox 23">
          <a:extLst>
            <a:ext uri="{FF2B5EF4-FFF2-40B4-BE49-F238E27FC236}">
              <a16:creationId xmlns:a16="http://schemas.microsoft.com/office/drawing/2014/main" id="{74E19AF7-12FE-4CB1-9A13-1C0B455FE431}"/>
            </a:ext>
          </a:extLst>
        </xdr:cNvPr>
        <xdr:cNvSpPr txBox="1"/>
      </xdr:nvSpPr>
      <xdr:spPr>
        <a:xfrm>
          <a:off x="10306050" y="800100"/>
          <a:ext cx="3935067" cy="15811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kumimoji="0" lang="th-TH" sz="17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lang="th-TH" sz="17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h-TH" sz="12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kumimoji="0" lang="th-TH" sz="17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</xdr:txBody>
    </xdr:sp>
    <xdr:clientData/>
  </xdr:twoCellAnchor>
  <xdr:twoCellAnchor>
    <xdr:from>
      <xdr:col>18</xdr:col>
      <xdr:colOff>224117</xdr:colOff>
      <xdr:row>26</xdr:row>
      <xdr:rowOff>33618</xdr:rowOff>
    </xdr:from>
    <xdr:to>
      <xdr:col>19</xdr:col>
      <xdr:colOff>399793</xdr:colOff>
      <xdr:row>28</xdr:row>
      <xdr:rowOff>63618</xdr:rowOff>
    </xdr:to>
    <xdr:sp macro="" textlink="">
      <xdr:nvSpPr>
        <xdr:cNvPr id="9" name="กล่องข้อความ 8">
          <a:extLst>
            <a:ext uri="{FF2B5EF4-FFF2-40B4-BE49-F238E27FC236}">
              <a16:creationId xmlns:a16="http://schemas.microsoft.com/office/drawing/2014/main" id="{F712330D-6813-4414-B773-C784628272AA}"/>
            </a:ext>
          </a:extLst>
        </xdr:cNvPr>
        <xdr:cNvSpPr txBox="1"/>
      </xdr:nvSpPr>
      <xdr:spPr>
        <a:xfrm>
          <a:off x="13234146" y="7944971"/>
          <a:ext cx="792000" cy="79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QR</a:t>
          </a:r>
          <a:r>
            <a:rPr lang="en-US" sz="1600" baseline="0"/>
            <a:t> </a:t>
          </a:r>
        </a:p>
        <a:p>
          <a:pPr algn="ctr"/>
          <a:r>
            <a:rPr lang="en-US" sz="1600" baseline="0"/>
            <a:t>Code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0</xdr:row>
      <xdr:rowOff>47624</xdr:rowOff>
    </xdr:from>
    <xdr:to>
      <xdr:col>9</xdr:col>
      <xdr:colOff>885825</xdr:colOff>
      <xdr:row>1</xdr:row>
      <xdr:rowOff>393804</xdr:rowOff>
    </xdr:to>
    <xdr:pic>
      <xdr:nvPicPr>
        <xdr:cNvPr id="2" name="Picture 3" descr="LogoDPT5">
          <a:extLst>
            <a:ext uri="{FF2B5EF4-FFF2-40B4-BE49-F238E27FC236}">
              <a16:creationId xmlns:a16="http://schemas.microsoft.com/office/drawing/2014/main" id="{C8F61AF9-04C9-4310-BAE7-1955EA028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4" y="47624"/>
          <a:ext cx="723901" cy="746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819150</xdr:colOff>
      <xdr:row>17</xdr:row>
      <xdr:rowOff>0</xdr:rowOff>
    </xdr:from>
    <xdr:to>
      <xdr:col>26</xdr:col>
      <xdr:colOff>962025</xdr:colOff>
      <xdr:row>17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3278B1EB-F89A-4B26-BEB1-9E66A6E39ECA}"/>
            </a:ext>
          </a:extLst>
        </xdr:cNvPr>
        <xdr:cNvSpPr>
          <a:spLocks noChangeArrowheads="1"/>
        </xdr:cNvSpPr>
      </xdr:nvSpPr>
      <xdr:spPr bwMode="auto">
        <a:xfrm>
          <a:off x="18126075" y="52197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91108</xdr:colOff>
      <xdr:row>28</xdr:row>
      <xdr:rowOff>141218</xdr:rowOff>
    </xdr:from>
    <xdr:to>
      <xdr:col>2</xdr:col>
      <xdr:colOff>241460</xdr:colOff>
      <xdr:row>28</xdr:row>
      <xdr:rowOff>290538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5ACE1E33-1C17-4FDB-A38E-026AB99B3330}"/>
            </a:ext>
          </a:extLst>
        </xdr:cNvPr>
        <xdr:cNvSpPr/>
      </xdr:nvSpPr>
      <xdr:spPr>
        <a:xfrm>
          <a:off x="1367458" y="8694668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91108</xdr:colOff>
      <xdr:row>29</xdr:row>
      <xdr:rowOff>132936</xdr:rowOff>
    </xdr:from>
    <xdr:to>
      <xdr:col>2</xdr:col>
      <xdr:colOff>241460</xdr:colOff>
      <xdr:row>29</xdr:row>
      <xdr:rowOff>282256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25E724E3-889A-4414-80B2-C9B42B7B2C3F}"/>
            </a:ext>
          </a:extLst>
        </xdr:cNvPr>
        <xdr:cNvSpPr/>
      </xdr:nvSpPr>
      <xdr:spPr>
        <a:xfrm>
          <a:off x="1367458" y="9067386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19050</xdr:colOff>
      <xdr:row>2</xdr:row>
      <xdr:rowOff>0</xdr:rowOff>
    </xdr:from>
    <xdr:to>
      <xdr:col>19</xdr:col>
      <xdr:colOff>658467</xdr:colOff>
      <xdr:row>7</xdr:row>
      <xdr:rowOff>19050</xdr:rowOff>
    </xdr:to>
    <xdr:sp macro="" textlink="">
      <xdr:nvSpPr>
        <xdr:cNvPr id="6" name="TextBox 23">
          <a:extLst>
            <a:ext uri="{FF2B5EF4-FFF2-40B4-BE49-F238E27FC236}">
              <a16:creationId xmlns:a16="http://schemas.microsoft.com/office/drawing/2014/main" id="{F0CB37E4-A0E1-46DE-9047-403A02288C98}"/>
            </a:ext>
          </a:extLst>
        </xdr:cNvPr>
        <xdr:cNvSpPr txBox="1"/>
      </xdr:nvSpPr>
      <xdr:spPr>
        <a:xfrm>
          <a:off x="10306050" y="800100"/>
          <a:ext cx="3935067" cy="15811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kumimoji="0" lang="th-TH" sz="17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lang="th-TH" sz="17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h-TH" sz="1200" b="0" i="0" baseline="0">
            <a:effectLst/>
            <a:latin typeface="TH SarabunPSK" panose="020B0500040200020003" pitchFamily="34" charset="-34"/>
            <a:ea typeface="+mn-ea"/>
            <a:cs typeface="TH SarabunPSK" panose="020B0500040200020003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</a:t>
          </a: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 </a:t>
          </a:r>
          <a:endParaRPr kumimoji="0" lang="th-TH" sz="17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</xdr:txBody>
    </xdr:sp>
    <xdr:clientData/>
  </xdr:twoCellAnchor>
  <xdr:twoCellAnchor>
    <xdr:from>
      <xdr:col>18</xdr:col>
      <xdr:colOff>224117</xdr:colOff>
      <xdr:row>26</xdr:row>
      <xdr:rowOff>33618</xdr:rowOff>
    </xdr:from>
    <xdr:to>
      <xdr:col>19</xdr:col>
      <xdr:colOff>399793</xdr:colOff>
      <xdr:row>28</xdr:row>
      <xdr:rowOff>63618</xdr:rowOff>
    </xdr:to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6BE51ED3-A834-455E-82F9-51EDF1869F5D}"/>
            </a:ext>
          </a:extLst>
        </xdr:cNvPr>
        <xdr:cNvSpPr txBox="1"/>
      </xdr:nvSpPr>
      <xdr:spPr>
        <a:xfrm>
          <a:off x="13225742" y="7825068"/>
          <a:ext cx="794801" cy="79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QR</a:t>
          </a:r>
          <a:r>
            <a:rPr lang="en-US" sz="1600" baseline="0"/>
            <a:t> </a:t>
          </a:r>
        </a:p>
        <a:p>
          <a:pPr algn="ctr"/>
          <a:r>
            <a:rPr lang="en-US" sz="1600" baseline="0"/>
            <a:t>Code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1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C095-518B-4D88-8A89-E17EA042A304}">
  <sheetPr>
    <tabColor rgb="FFFFFF00"/>
    <pageSetUpPr fitToPage="1"/>
  </sheetPr>
  <dimension ref="A1:T17"/>
  <sheetViews>
    <sheetView tabSelected="1" view="pageBreakPreview" topLeftCell="B1" zoomScale="115" zoomScaleNormal="115" zoomScaleSheetLayoutView="115" workbookViewId="0">
      <selection activeCell="B1" sqref="B1"/>
    </sheetView>
  </sheetViews>
  <sheetFormatPr defaultColWidth="9" defaultRowHeight="24"/>
  <cols>
    <col min="1" max="1" width="8.5703125" bestFit="1" customWidth="1"/>
    <col min="2" max="4" width="14.85546875" customWidth="1"/>
    <col min="5" max="5" width="16.28515625" bestFit="1" customWidth="1"/>
    <col min="6" max="7" width="14.85546875" customWidth="1"/>
    <col min="8" max="9" width="10.28515625" customWidth="1"/>
    <col min="10" max="10" width="14.7109375" bestFit="1" customWidth="1"/>
    <col min="11" max="11" width="8.5703125" bestFit="1" customWidth="1"/>
    <col min="12" max="12" width="14.7109375" bestFit="1" customWidth="1"/>
    <col min="13" max="13" width="8.5703125" bestFit="1" customWidth="1"/>
    <col min="14" max="14" width="12.42578125" bestFit="1" customWidth="1"/>
    <col min="15" max="15" width="17" bestFit="1" customWidth="1"/>
    <col min="16" max="16" width="3.5703125" customWidth="1"/>
    <col min="17" max="17" width="10.85546875" bestFit="1" customWidth="1"/>
    <col min="18" max="18" width="4.5703125" style="127" bestFit="1" customWidth="1"/>
    <col min="19" max="19" width="9.42578125" customWidth="1"/>
    <col min="20" max="20" width="6.28515625" bestFit="1" customWidth="1"/>
  </cols>
  <sheetData>
    <row r="1" spans="1:20" ht="30.75" customHeight="1">
      <c r="B1" s="145"/>
      <c r="C1" s="145"/>
      <c r="D1" s="145"/>
      <c r="E1" s="145"/>
      <c r="F1" s="145"/>
      <c r="G1" s="145" t="s">
        <v>0</v>
      </c>
      <c r="H1" s="145"/>
      <c r="I1" s="145"/>
      <c r="J1" s="145"/>
      <c r="K1" s="145"/>
      <c r="L1" s="145"/>
      <c r="M1" s="145"/>
      <c r="N1" s="145"/>
      <c r="O1" s="145"/>
    </row>
    <row r="2" spans="1:20" ht="24.75" customHeight="1" thickBo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</row>
    <row r="3" spans="1:20">
      <c r="A3" s="137" t="s">
        <v>1</v>
      </c>
      <c r="B3" s="138" t="s">
        <v>2</v>
      </c>
      <c r="C3" s="138" t="s">
        <v>3</v>
      </c>
      <c r="D3" s="138" t="s">
        <v>4</v>
      </c>
      <c r="E3" s="138" t="s">
        <v>5</v>
      </c>
      <c r="F3" s="139" t="s">
        <v>6</v>
      </c>
      <c r="G3" s="138" t="s">
        <v>6</v>
      </c>
      <c r="H3" s="332" t="s">
        <v>7</v>
      </c>
      <c r="I3" s="333"/>
      <c r="J3" s="332" t="s">
        <v>7</v>
      </c>
      <c r="K3" s="333"/>
      <c r="L3" s="333"/>
      <c r="M3" s="334"/>
      <c r="N3" s="138" t="s">
        <v>8</v>
      </c>
      <c r="O3" s="140" t="s">
        <v>9</v>
      </c>
      <c r="P3" s="111"/>
      <c r="Q3" s="119"/>
      <c r="R3" s="120" t="s">
        <v>10</v>
      </c>
      <c r="S3" s="329">
        <f>PI()</f>
        <v>3.1415926535897931</v>
      </c>
      <c r="T3" s="128"/>
    </row>
    <row r="4" spans="1:20">
      <c r="A4" s="141"/>
      <c r="B4" s="112"/>
      <c r="C4" s="112"/>
      <c r="D4" s="112"/>
      <c r="E4" s="112"/>
      <c r="F4" s="111" t="s">
        <v>11</v>
      </c>
      <c r="G4" s="112" t="s">
        <v>12</v>
      </c>
      <c r="H4" s="335" t="s">
        <v>13</v>
      </c>
      <c r="I4" s="336"/>
      <c r="J4" s="335" t="s">
        <v>14</v>
      </c>
      <c r="K4" s="336"/>
      <c r="L4" s="336"/>
      <c r="M4" s="337"/>
      <c r="N4" s="112" t="s">
        <v>15</v>
      </c>
      <c r="O4" s="144" t="s">
        <v>15</v>
      </c>
      <c r="P4" s="111"/>
      <c r="Q4" s="121"/>
      <c r="R4" s="8"/>
      <c r="S4" s="8"/>
      <c r="T4" s="129"/>
    </row>
    <row r="5" spans="1:20">
      <c r="A5" s="142"/>
      <c r="B5" s="114"/>
      <c r="C5" s="114"/>
      <c r="D5" s="114"/>
      <c r="E5" s="112" t="s">
        <v>16</v>
      </c>
      <c r="F5" s="131"/>
      <c r="G5" s="115"/>
      <c r="H5" s="110" t="s">
        <v>17</v>
      </c>
      <c r="I5" s="110" t="s">
        <v>18</v>
      </c>
      <c r="J5" s="330" t="s">
        <v>19</v>
      </c>
      <c r="K5" s="331"/>
      <c r="L5" s="330" t="s">
        <v>20</v>
      </c>
      <c r="M5" s="331"/>
      <c r="N5" s="112"/>
      <c r="O5" s="144" t="s">
        <v>21</v>
      </c>
      <c r="P5" s="111"/>
      <c r="Q5" s="121"/>
      <c r="R5" s="113"/>
      <c r="S5" s="116" t="s">
        <v>22</v>
      </c>
      <c r="T5" s="129"/>
    </row>
    <row r="6" spans="1:20">
      <c r="A6" s="141"/>
      <c r="B6" s="112"/>
      <c r="C6" s="112"/>
      <c r="D6" s="112"/>
      <c r="E6" s="136">
        <v>90</v>
      </c>
      <c r="F6" s="111"/>
      <c r="G6" s="112"/>
      <c r="H6" s="155"/>
      <c r="J6" s="110" t="s">
        <v>17</v>
      </c>
      <c r="K6" s="110" t="s">
        <v>18</v>
      </c>
      <c r="L6" s="110" t="s">
        <v>17</v>
      </c>
      <c r="M6" s="110" t="s">
        <v>18</v>
      </c>
      <c r="N6" s="112"/>
      <c r="O6" s="143">
        <v>100</v>
      </c>
      <c r="P6" s="111"/>
      <c r="Q6" s="122" t="s">
        <v>23</v>
      </c>
      <c r="R6" s="116" t="s">
        <v>24</v>
      </c>
      <c r="S6" s="328">
        <v>0.1</v>
      </c>
      <c r="T6" s="129" t="s">
        <v>25</v>
      </c>
    </row>
    <row r="7" spans="1:20" ht="24.75" thickBot="1">
      <c r="A7" s="147"/>
      <c r="B7" s="148" t="s">
        <v>26</v>
      </c>
      <c r="C7" s="148" t="s">
        <v>27</v>
      </c>
      <c r="D7" s="148" t="s">
        <v>28</v>
      </c>
      <c r="E7" s="148" t="s">
        <v>26</v>
      </c>
      <c r="F7" s="149" t="s">
        <v>29</v>
      </c>
      <c r="G7" s="148" t="s">
        <v>29</v>
      </c>
      <c r="H7" s="148" t="s">
        <v>29</v>
      </c>
      <c r="I7" s="150" t="s">
        <v>30</v>
      </c>
      <c r="J7" s="148" t="s">
        <v>31</v>
      </c>
      <c r="K7" s="150" t="s">
        <v>30</v>
      </c>
      <c r="L7" s="148" t="s">
        <v>31</v>
      </c>
      <c r="M7" s="150" t="s">
        <v>30</v>
      </c>
      <c r="N7" s="148" t="s">
        <v>32</v>
      </c>
      <c r="O7" s="151" t="s">
        <v>33</v>
      </c>
      <c r="P7" s="111"/>
      <c r="Q7" s="123" t="s">
        <v>34</v>
      </c>
      <c r="R7" s="116" t="s">
        <v>35</v>
      </c>
      <c r="S7" s="288">
        <f>S3*(S6^2)/4</f>
        <v>7.8539816339744835E-3</v>
      </c>
      <c r="T7" s="129" t="s">
        <v>36</v>
      </c>
    </row>
    <row r="8" spans="1:20">
      <c r="A8" s="303">
        <v>1</v>
      </c>
      <c r="B8" s="304">
        <v>2.86</v>
      </c>
      <c r="C8" s="304">
        <v>2.77</v>
      </c>
      <c r="D8" s="300">
        <f>C8/$S$7</f>
        <v>352.68735389164004</v>
      </c>
      <c r="E8" s="309">
        <v>8.5000000000000006E-2</v>
      </c>
      <c r="F8" s="310">
        <v>496.18</v>
      </c>
      <c r="G8" s="310">
        <v>4068.91</v>
      </c>
      <c r="H8" s="310">
        <v>1391.65</v>
      </c>
      <c r="I8" s="311">
        <v>73</v>
      </c>
      <c r="J8" s="311">
        <v>22.08</v>
      </c>
      <c r="K8" s="311">
        <v>69.72</v>
      </c>
      <c r="L8" s="311">
        <v>23.85</v>
      </c>
      <c r="M8" s="311">
        <v>73.58</v>
      </c>
      <c r="N8" s="309">
        <v>3.5059999999999998</v>
      </c>
      <c r="O8" s="297">
        <f>(N8*0.87)/($S$11*$S$12)</f>
        <v>107.87946455950245</v>
      </c>
      <c r="P8" s="118"/>
      <c r="Q8" s="123"/>
      <c r="R8" s="113"/>
      <c r="S8" s="289"/>
      <c r="T8" s="129"/>
    </row>
    <row r="9" spans="1:20">
      <c r="A9" s="305">
        <v>2</v>
      </c>
      <c r="B9" s="306">
        <v>2.86</v>
      </c>
      <c r="C9" s="306">
        <v>2.72</v>
      </c>
      <c r="D9" s="301">
        <f>C9/$S$7</f>
        <v>346.32115616796426</v>
      </c>
      <c r="E9" s="312">
        <v>8.4000000000000005E-2</v>
      </c>
      <c r="F9" s="313">
        <v>579.54</v>
      </c>
      <c r="G9" s="313">
        <v>3909.97</v>
      </c>
      <c r="H9" s="313">
        <v>1268.98</v>
      </c>
      <c r="I9" s="314">
        <v>72.099999999999994</v>
      </c>
      <c r="J9" s="314">
        <v>25.02</v>
      </c>
      <c r="K9" s="314">
        <v>72.069999999999993</v>
      </c>
      <c r="L9" s="314">
        <v>22.47</v>
      </c>
      <c r="M9" s="314">
        <v>79</v>
      </c>
      <c r="N9" s="312">
        <v>3.532</v>
      </c>
      <c r="O9" s="298">
        <f>(N9*0.87)/($S$11*$S$12)</f>
        <v>108.67948340677771</v>
      </c>
      <c r="P9" s="118"/>
      <c r="Q9" s="124"/>
      <c r="S9" s="116" t="s">
        <v>37</v>
      </c>
      <c r="T9" s="129"/>
    </row>
    <row r="10" spans="1:20">
      <c r="A10" s="305">
        <v>3</v>
      </c>
      <c r="B10" s="306">
        <v>2.95</v>
      </c>
      <c r="C10" s="306">
        <v>2.89</v>
      </c>
      <c r="D10" s="301">
        <f>C10/$S$7</f>
        <v>367.96622842846199</v>
      </c>
      <c r="E10" s="312">
        <v>8.5000000000000006E-2</v>
      </c>
      <c r="F10" s="313">
        <v>636.71</v>
      </c>
      <c r="G10" s="313">
        <v>4102.8999999999996</v>
      </c>
      <c r="H10" s="313">
        <v>1229.69</v>
      </c>
      <c r="I10" s="314">
        <v>73</v>
      </c>
      <c r="J10" s="314">
        <v>22.8</v>
      </c>
      <c r="K10" s="314">
        <v>65.37</v>
      </c>
      <c r="L10" s="314">
        <v>22.4</v>
      </c>
      <c r="M10" s="314">
        <v>75.680000000000007</v>
      </c>
      <c r="N10" s="312">
        <v>3.524</v>
      </c>
      <c r="O10" s="298">
        <f>(N10*0.87)/($S$11*$S$12)</f>
        <v>108.43332376146225</v>
      </c>
      <c r="P10" s="118"/>
      <c r="Q10" s="122" t="s">
        <v>23</v>
      </c>
      <c r="R10" s="116" t="s">
        <v>24</v>
      </c>
      <c r="S10" s="328">
        <v>0.06</v>
      </c>
      <c r="T10" s="129" t="s">
        <v>25</v>
      </c>
    </row>
    <row r="11" spans="1:20">
      <c r="A11" s="305">
        <v>4</v>
      </c>
      <c r="B11" s="306">
        <v>2.9</v>
      </c>
      <c r="C11" s="306">
        <v>2.78</v>
      </c>
      <c r="D11" s="301">
        <f>C11/$S$7</f>
        <v>353.96059343637518</v>
      </c>
      <c r="E11" s="312">
        <v>8.3000000000000004E-2</v>
      </c>
      <c r="F11" s="313">
        <v>628.66</v>
      </c>
      <c r="G11" s="313">
        <v>3892.6</v>
      </c>
      <c r="H11" s="313">
        <v>1362.18</v>
      </c>
      <c r="I11" s="314">
        <v>72.599999999999994</v>
      </c>
      <c r="J11" s="314">
        <v>24.7</v>
      </c>
      <c r="K11" s="314">
        <v>78.569999999999993</v>
      </c>
      <c r="L11" s="314">
        <v>25.81</v>
      </c>
      <c r="M11" s="314">
        <v>73.400000000000006</v>
      </c>
      <c r="N11" s="312">
        <v>3.5379999999999998</v>
      </c>
      <c r="O11" s="298">
        <f>(N11*0.87)/($S$11*$S$12)</f>
        <v>108.86410314076431</v>
      </c>
      <c r="P11" s="118"/>
      <c r="Q11" s="123" t="s">
        <v>34</v>
      </c>
      <c r="R11" s="116" t="s">
        <v>35</v>
      </c>
      <c r="S11" s="288">
        <f>S3*(S10^2)/4</f>
        <v>2.8274333882308137E-3</v>
      </c>
      <c r="T11" s="129" t="s">
        <v>36</v>
      </c>
    </row>
    <row r="12" spans="1:20">
      <c r="A12" s="305">
        <v>5</v>
      </c>
      <c r="B12" s="306">
        <v>2.93</v>
      </c>
      <c r="C12" s="306">
        <v>2.78</v>
      </c>
      <c r="D12" s="301">
        <f>C12/$S$7</f>
        <v>353.96059343637518</v>
      </c>
      <c r="E12" s="312">
        <v>8.6999999999999994E-2</v>
      </c>
      <c r="F12" s="313">
        <v>533.70000000000005</v>
      </c>
      <c r="G12" s="313">
        <v>3951.03</v>
      </c>
      <c r="H12" s="313">
        <v>1350.59</v>
      </c>
      <c r="I12" s="314">
        <v>70.099999999999994</v>
      </c>
      <c r="J12" s="314">
        <v>24.96</v>
      </c>
      <c r="K12" s="314">
        <v>69.5</v>
      </c>
      <c r="L12" s="314">
        <v>23.32</v>
      </c>
      <c r="M12" s="314">
        <v>68.67</v>
      </c>
      <c r="N12" s="312">
        <v>3.5259999999999998</v>
      </c>
      <c r="O12" s="298">
        <f>(N12*0.87)/($S$11*$S$12)</f>
        <v>108.49486367279111</v>
      </c>
      <c r="P12" s="118"/>
      <c r="Q12" s="125" t="s">
        <v>38</v>
      </c>
      <c r="R12" s="126" t="s">
        <v>39</v>
      </c>
      <c r="S12" s="327">
        <v>10</v>
      </c>
      <c r="T12" s="130" t="s">
        <v>40</v>
      </c>
    </row>
    <row r="13" spans="1:20">
      <c r="A13" s="305">
        <v>6</v>
      </c>
      <c r="B13" s="306"/>
      <c r="C13" s="306"/>
      <c r="D13" s="301">
        <f t="shared" ref="D13:D17" si="0">C13/$S$7</f>
        <v>0</v>
      </c>
      <c r="E13" s="312"/>
      <c r="F13" s="313"/>
      <c r="G13" s="313"/>
      <c r="H13" s="313"/>
      <c r="I13" s="314"/>
      <c r="J13" s="314"/>
      <c r="K13" s="314"/>
      <c r="L13" s="314"/>
      <c r="M13" s="314"/>
      <c r="N13" s="312"/>
      <c r="O13" s="298">
        <f t="shared" ref="O13:O17" si="1">(N13*0.87)/($S$11*$S$12)</f>
        <v>0</v>
      </c>
      <c r="P13" s="117"/>
      <c r="Q13" s="113"/>
    </row>
    <row r="14" spans="1:20">
      <c r="A14" s="305">
        <v>7</v>
      </c>
      <c r="B14" s="306"/>
      <c r="C14" s="306"/>
      <c r="D14" s="301">
        <f t="shared" si="0"/>
        <v>0</v>
      </c>
      <c r="E14" s="312"/>
      <c r="F14" s="313"/>
      <c r="G14" s="313"/>
      <c r="H14" s="313"/>
      <c r="I14" s="314"/>
      <c r="J14" s="314"/>
      <c r="K14" s="314"/>
      <c r="L14" s="314"/>
      <c r="M14" s="314"/>
      <c r="N14" s="312"/>
      <c r="O14" s="298">
        <f t="shared" si="1"/>
        <v>0</v>
      </c>
    </row>
    <row r="15" spans="1:20">
      <c r="A15" s="305">
        <v>8</v>
      </c>
      <c r="B15" s="306"/>
      <c r="C15" s="306"/>
      <c r="D15" s="301">
        <f t="shared" si="0"/>
        <v>0</v>
      </c>
      <c r="E15" s="312"/>
      <c r="F15" s="313"/>
      <c r="G15" s="313"/>
      <c r="H15" s="313"/>
      <c r="I15" s="314"/>
      <c r="J15" s="314"/>
      <c r="K15" s="314"/>
      <c r="L15" s="314"/>
      <c r="M15" s="314"/>
      <c r="N15" s="312"/>
      <c r="O15" s="298">
        <f t="shared" si="1"/>
        <v>0</v>
      </c>
    </row>
    <row r="16" spans="1:20">
      <c r="A16" s="305">
        <v>9</v>
      </c>
      <c r="B16" s="306"/>
      <c r="C16" s="306"/>
      <c r="D16" s="301">
        <f t="shared" si="0"/>
        <v>0</v>
      </c>
      <c r="E16" s="312"/>
      <c r="F16" s="313"/>
      <c r="G16" s="313"/>
      <c r="H16" s="313"/>
      <c r="I16" s="314"/>
      <c r="J16" s="314"/>
      <c r="K16" s="314"/>
      <c r="L16" s="314"/>
      <c r="M16" s="314"/>
      <c r="N16" s="312"/>
      <c r="O16" s="298">
        <f t="shared" si="1"/>
        <v>0</v>
      </c>
    </row>
    <row r="17" spans="1:15" ht="24.75" thickBot="1">
      <c r="A17" s="307">
        <v>10</v>
      </c>
      <c r="B17" s="308"/>
      <c r="C17" s="308"/>
      <c r="D17" s="302">
        <f t="shared" si="0"/>
        <v>0</v>
      </c>
      <c r="E17" s="315"/>
      <c r="F17" s="316"/>
      <c r="G17" s="316"/>
      <c r="H17" s="316"/>
      <c r="I17" s="317"/>
      <c r="J17" s="317"/>
      <c r="K17" s="317"/>
      <c r="L17" s="317"/>
      <c r="M17" s="317"/>
      <c r="N17" s="315"/>
      <c r="O17" s="299">
        <f t="shared" si="1"/>
        <v>0</v>
      </c>
    </row>
  </sheetData>
  <mergeCells count="6">
    <mergeCell ref="J5:K5"/>
    <mergeCell ref="L5:M5"/>
    <mergeCell ref="J3:M3"/>
    <mergeCell ref="J4:M4"/>
    <mergeCell ref="H3:I3"/>
    <mergeCell ref="H4:I4"/>
  </mergeCells>
  <pageMargins left="0.7" right="0.7" top="0.75" bottom="0.75" header="0.3" footer="0.3"/>
  <pageSetup paperSize="9" scale="73" fitToHeight="0" orientation="landscape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E37"/>
  <sheetViews>
    <sheetView view="pageBreakPreview" zoomScale="115" zoomScaleNormal="115" zoomScaleSheetLayoutView="115" zoomScalePageLayoutView="115" workbookViewId="0"/>
  </sheetViews>
  <sheetFormatPr defaultColWidth="9.140625" defaultRowHeight="21.75"/>
  <cols>
    <col min="1" max="1" width="12.85546875" style="3" customWidth="1"/>
    <col min="2" max="4" width="4.7109375" style="3" customWidth="1"/>
    <col min="5" max="7" width="14.140625" style="3" customWidth="1"/>
    <col min="8" max="8" width="13.7109375" style="3" customWidth="1"/>
    <col min="9" max="9" width="9.140625" style="3" customWidth="1"/>
    <col min="10" max="10" width="17.140625" style="3" customWidth="1"/>
    <col min="11" max="11" width="13.7109375" style="3" customWidth="1"/>
    <col min="12" max="13" width="9.42578125" style="3" customWidth="1"/>
    <col min="14" max="14" width="12.7109375" style="3" customWidth="1"/>
    <col min="15" max="16" width="8.140625" style="3" customWidth="1"/>
    <col min="17" max="17" width="5.7109375" style="2" customWidth="1"/>
    <col min="18" max="18" width="7.28515625" style="2" bestFit="1" customWidth="1"/>
    <col min="19" max="19" width="5.7109375" style="2" bestFit="1" customWidth="1"/>
    <col min="20" max="20" width="11" style="2" bestFit="1" customWidth="1"/>
    <col min="21" max="21" width="10.140625" style="2" bestFit="1" customWidth="1"/>
    <col min="22" max="22" width="10.140625" style="3" bestFit="1" customWidth="1"/>
    <col min="23" max="23" width="8.28515625" style="3" bestFit="1" customWidth="1"/>
    <col min="24" max="24" width="7.28515625" style="3" bestFit="1" customWidth="1"/>
    <col min="25" max="25" width="7.5703125" style="3" bestFit="1" customWidth="1"/>
    <col min="26" max="26" width="13.140625" style="3" bestFit="1" customWidth="1"/>
    <col min="27" max="27" width="3.85546875" style="3" bestFit="1" customWidth="1"/>
    <col min="28" max="28" width="9.42578125" style="3" bestFit="1" customWidth="1"/>
    <col min="29" max="16384" width="9.140625" style="3"/>
  </cols>
  <sheetData>
    <row r="1" spans="1:31" ht="26.25" customHeight="1" thickTop="1">
      <c r="A1" s="71" t="s">
        <v>41</v>
      </c>
      <c r="B1" s="341" t="s">
        <v>42</v>
      </c>
      <c r="C1" s="341"/>
      <c r="D1" s="341"/>
      <c r="E1" s="341"/>
      <c r="F1" s="341"/>
      <c r="G1" s="342"/>
      <c r="H1" s="1"/>
      <c r="I1" s="230" t="s">
        <v>43</v>
      </c>
      <c r="J1" s="227"/>
      <c r="K1" s="198"/>
      <c r="L1" s="338" t="s">
        <v>44</v>
      </c>
      <c r="M1" s="339"/>
      <c r="N1" s="339"/>
      <c r="O1" s="339"/>
      <c r="P1" s="340"/>
    </row>
    <row r="2" spans="1:31" ht="26.25" customHeight="1">
      <c r="A2" s="72" t="s">
        <v>45</v>
      </c>
      <c r="B2" s="343" t="s">
        <v>46</v>
      </c>
      <c r="C2" s="343"/>
      <c r="D2" s="343"/>
      <c r="E2" s="343"/>
      <c r="F2" s="343"/>
      <c r="G2" s="344"/>
      <c r="H2" s="51"/>
      <c r="I2" s="231" t="s">
        <v>47</v>
      </c>
      <c r="J2" s="228"/>
      <c r="K2" s="229"/>
      <c r="L2" s="56" t="s">
        <v>48</v>
      </c>
      <c r="M2" s="5"/>
      <c r="N2" s="324" t="s">
        <v>49</v>
      </c>
      <c r="O2" s="66" t="s">
        <v>50</v>
      </c>
      <c r="P2" s="325" t="s">
        <v>51</v>
      </c>
    </row>
    <row r="3" spans="1:31" ht="24" customHeight="1">
      <c r="A3" s="72"/>
      <c r="B3" s="357" t="s">
        <v>52</v>
      </c>
      <c r="C3" s="357"/>
      <c r="D3" s="357"/>
      <c r="E3" s="357"/>
      <c r="F3" s="357"/>
      <c r="G3" s="358"/>
      <c r="H3" s="348" t="s">
        <v>53</v>
      </c>
      <c r="I3" s="349"/>
      <c r="J3" s="349"/>
      <c r="K3" s="350"/>
      <c r="L3" s="67"/>
      <c r="M3" s="8"/>
      <c r="N3" s="9"/>
      <c r="O3" s="2"/>
      <c r="P3" s="68"/>
    </row>
    <row r="4" spans="1:31" ht="24" customHeight="1">
      <c r="A4" s="72"/>
      <c r="B4" s="357" t="s">
        <v>54</v>
      </c>
      <c r="C4" s="357"/>
      <c r="D4" s="357"/>
      <c r="E4" s="357"/>
      <c r="F4" s="357"/>
      <c r="G4" s="358"/>
      <c r="H4" s="351"/>
      <c r="I4" s="352"/>
      <c r="J4" s="352"/>
      <c r="K4" s="353"/>
      <c r="L4" s="67"/>
      <c r="M4" s="8"/>
      <c r="N4" s="9"/>
      <c r="O4" s="2"/>
      <c r="P4" s="68"/>
    </row>
    <row r="5" spans="1:31" ht="24" customHeight="1">
      <c r="A5" s="69" t="s">
        <v>55</v>
      </c>
      <c r="B5" s="346" t="s">
        <v>56</v>
      </c>
      <c r="C5" s="346"/>
      <c r="D5" s="346"/>
      <c r="E5" s="346"/>
      <c r="F5" s="346"/>
      <c r="G5" s="347"/>
      <c r="H5" s="351"/>
      <c r="I5" s="352"/>
      <c r="J5" s="352"/>
      <c r="K5" s="353"/>
      <c r="L5" s="7"/>
      <c r="M5" s="8"/>
      <c r="N5" s="9"/>
      <c r="P5" s="10"/>
    </row>
    <row r="6" spans="1:31" ht="24" customHeight="1">
      <c r="A6" s="135" t="s">
        <v>57</v>
      </c>
      <c r="B6" s="318" t="s">
        <v>58</v>
      </c>
      <c r="C6" s="319"/>
      <c r="D6" s="320"/>
      <c r="E6" s="320"/>
      <c r="F6" s="320"/>
      <c r="G6" s="321"/>
      <c r="H6" s="351"/>
      <c r="I6" s="352"/>
      <c r="J6" s="352"/>
      <c r="K6" s="353"/>
      <c r="L6" s="7"/>
      <c r="M6" s="8"/>
      <c r="N6" s="4"/>
      <c r="P6" s="11"/>
    </row>
    <row r="7" spans="1:31" ht="24" customHeight="1" thickBot="1">
      <c r="A7" s="69" t="s">
        <v>59</v>
      </c>
      <c r="B7" s="345">
        <v>45373</v>
      </c>
      <c r="C7" s="345"/>
      <c r="D7" s="345"/>
      <c r="E7" s="345"/>
      <c r="F7" s="322"/>
      <c r="G7" s="323"/>
      <c r="H7" s="354"/>
      <c r="I7" s="355"/>
      <c r="J7" s="355"/>
      <c r="K7" s="356"/>
      <c r="L7" s="7"/>
      <c r="M7" s="8"/>
      <c r="N7" s="4"/>
      <c r="P7" s="11"/>
    </row>
    <row r="8" spans="1:31" ht="18.75" customHeight="1" thickTop="1">
      <c r="A8" s="397" t="s">
        <v>60</v>
      </c>
      <c r="B8" s="411" t="s">
        <v>61</v>
      </c>
      <c r="C8" s="413"/>
      <c r="D8" s="412"/>
      <c r="E8" s="61" t="s">
        <v>61</v>
      </c>
      <c r="F8" s="61" t="s">
        <v>61</v>
      </c>
      <c r="G8" s="61" t="s">
        <v>61</v>
      </c>
      <c r="H8" s="411" t="s">
        <v>61</v>
      </c>
      <c r="I8" s="412"/>
      <c r="J8" s="61" t="s">
        <v>61</v>
      </c>
      <c r="K8" s="216" t="s">
        <v>61</v>
      </c>
      <c r="L8" s="361" t="s">
        <v>62</v>
      </c>
      <c r="M8" s="362"/>
      <c r="N8" s="362"/>
      <c r="O8" s="362"/>
      <c r="P8" s="363"/>
    </row>
    <row r="9" spans="1:31" ht="18.75" customHeight="1">
      <c r="A9" s="398"/>
      <c r="B9" s="373" t="s">
        <v>63</v>
      </c>
      <c r="C9" s="374"/>
      <c r="D9" s="375"/>
      <c r="E9" s="62" t="s">
        <v>64</v>
      </c>
      <c r="F9" s="62" t="s">
        <v>65</v>
      </c>
      <c r="G9" s="62" t="s">
        <v>66</v>
      </c>
      <c r="H9" s="373" t="s">
        <v>67</v>
      </c>
      <c r="I9" s="375"/>
      <c r="J9" s="63" t="s">
        <v>68</v>
      </c>
      <c r="K9" s="63" t="s">
        <v>69</v>
      </c>
      <c r="L9" s="364"/>
      <c r="M9" s="365"/>
      <c r="N9" s="365"/>
      <c r="O9" s="365"/>
      <c r="P9" s="366"/>
    </row>
    <row r="10" spans="1:31" ht="18.75" customHeight="1">
      <c r="A10" s="398"/>
      <c r="B10" s="420" t="s">
        <v>70</v>
      </c>
      <c r="C10" s="421"/>
      <c r="D10" s="422"/>
      <c r="E10" s="408" t="s">
        <v>71</v>
      </c>
      <c r="F10" s="12" t="s">
        <v>72</v>
      </c>
      <c r="G10" s="12" t="s">
        <v>72</v>
      </c>
      <c r="H10" s="200" t="s">
        <v>73</v>
      </c>
      <c r="I10" s="408" t="s">
        <v>74</v>
      </c>
      <c r="J10" s="53" t="s">
        <v>75</v>
      </c>
      <c r="K10" s="222" t="s">
        <v>5</v>
      </c>
      <c r="L10" s="364"/>
      <c r="M10" s="365"/>
      <c r="N10" s="365"/>
      <c r="O10" s="365"/>
      <c r="P10" s="366"/>
    </row>
    <row r="11" spans="1:31" ht="18.75" customHeight="1">
      <c r="A11" s="398"/>
      <c r="B11" s="364"/>
      <c r="C11" s="365"/>
      <c r="D11" s="423"/>
      <c r="E11" s="409"/>
      <c r="F11" s="12" t="s">
        <v>11</v>
      </c>
      <c r="G11" s="12" t="s">
        <v>12</v>
      </c>
      <c r="H11" s="12" t="s">
        <v>13</v>
      </c>
      <c r="I11" s="409"/>
      <c r="J11" s="54" t="s">
        <v>76</v>
      </c>
      <c r="K11" s="222" t="s">
        <v>77</v>
      </c>
      <c r="L11" s="364"/>
      <c r="M11" s="365"/>
      <c r="N11" s="365"/>
      <c r="O11" s="365"/>
      <c r="P11" s="366"/>
    </row>
    <row r="12" spans="1:31" ht="18.75" customHeight="1">
      <c r="A12" s="399"/>
      <c r="B12" s="367"/>
      <c r="C12" s="368"/>
      <c r="D12" s="424"/>
      <c r="E12" s="410"/>
      <c r="F12" s="13" t="s">
        <v>29</v>
      </c>
      <c r="G12" s="13" t="s">
        <v>29</v>
      </c>
      <c r="H12" s="13" t="s">
        <v>29</v>
      </c>
      <c r="I12" s="410"/>
      <c r="J12" s="55" t="s">
        <v>33</v>
      </c>
      <c r="K12" s="223" t="s">
        <v>26</v>
      </c>
      <c r="L12" s="367"/>
      <c r="M12" s="368"/>
      <c r="N12" s="368"/>
      <c r="O12" s="368"/>
      <c r="P12" s="369"/>
    </row>
    <row r="13" spans="1:31" ht="18" customHeight="1">
      <c r="A13" s="16">
        <v>1</v>
      </c>
      <c r="B13" s="414">
        <f>ผลทดสอบ!B8</f>
        <v>2.86</v>
      </c>
      <c r="C13" s="415"/>
      <c r="D13" s="416"/>
      <c r="E13" s="17">
        <f>ผลทดสอบ!D8</f>
        <v>352.68735389164004</v>
      </c>
      <c r="F13" s="19">
        <f>ผลทดสอบ!F8</f>
        <v>496.18</v>
      </c>
      <c r="G13" s="19">
        <f>ผลทดสอบ!G8</f>
        <v>4068.91</v>
      </c>
      <c r="H13" s="18">
        <f>ผลทดสอบ!H8</f>
        <v>1391.65</v>
      </c>
      <c r="I13" s="19">
        <f>ผลทดสอบ!I8</f>
        <v>73</v>
      </c>
      <c r="J13" s="18">
        <f>ผลทดสอบ!O8</f>
        <v>107.87946455950245</v>
      </c>
      <c r="K13" s="224">
        <f>ผลทดสอบ!E8</f>
        <v>8.5000000000000006E-2</v>
      </c>
      <c r="L13" s="388" t="s">
        <v>78</v>
      </c>
      <c r="M13" s="389"/>
      <c r="N13" s="389"/>
      <c r="O13" s="389"/>
      <c r="P13" s="390"/>
      <c r="Q13" s="20"/>
      <c r="AE13" s="4"/>
    </row>
    <row r="14" spans="1:31" ht="18" customHeight="1">
      <c r="A14" s="21">
        <v>2</v>
      </c>
      <c r="B14" s="370">
        <f>ผลทดสอบ!B9</f>
        <v>2.86</v>
      </c>
      <c r="C14" s="371"/>
      <c r="D14" s="372"/>
      <c r="E14" s="22">
        <f>ผลทดสอบ!D9</f>
        <v>346.32115616796426</v>
      </c>
      <c r="F14" s="23">
        <f>ผลทดสอบ!F9</f>
        <v>579.54</v>
      </c>
      <c r="G14" s="23">
        <f>ผลทดสอบ!G9</f>
        <v>3909.97</v>
      </c>
      <c r="H14" s="24">
        <f>ผลทดสอบ!H9</f>
        <v>1268.98</v>
      </c>
      <c r="I14" s="23">
        <f>ผลทดสอบ!I9</f>
        <v>72.099999999999994</v>
      </c>
      <c r="J14" s="24">
        <f>ผลทดสอบ!O9</f>
        <v>108.67948340677771</v>
      </c>
      <c r="K14" s="225">
        <f>ผลทดสอบ!E9</f>
        <v>8.4000000000000005E-2</v>
      </c>
      <c r="L14" s="391"/>
      <c r="M14" s="392"/>
      <c r="N14" s="392"/>
      <c r="O14" s="392"/>
      <c r="P14" s="393"/>
      <c r="Q14" s="20"/>
      <c r="AE14" s="4"/>
    </row>
    <row r="15" spans="1:31" ht="18" customHeight="1">
      <c r="A15" s="21">
        <v>3</v>
      </c>
      <c r="B15" s="370">
        <f>ผลทดสอบ!B10</f>
        <v>2.95</v>
      </c>
      <c r="C15" s="371"/>
      <c r="D15" s="372"/>
      <c r="E15" s="22">
        <f>ผลทดสอบ!D10</f>
        <v>367.96622842846199</v>
      </c>
      <c r="F15" s="23">
        <f>ผลทดสอบ!F10</f>
        <v>636.71</v>
      </c>
      <c r="G15" s="23">
        <f>ผลทดสอบ!G10</f>
        <v>4102.8999999999996</v>
      </c>
      <c r="H15" s="24">
        <f>ผลทดสอบ!H10</f>
        <v>1229.69</v>
      </c>
      <c r="I15" s="23">
        <f>ผลทดสอบ!I10</f>
        <v>73</v>
      </c>
      <c r="J15" s="24">
        <f>ผลทดสอบ!O10</f>
        <v>108.43332376146225</v>
      </c>
      <c r="K15" s="225">
        <f>ผลทดสอบ!E10</f>
        <v>8.5000000000000006E-2</v>
      </c>
      <c r="L15" s="391"/>
      <c r="M15" s="392"/>
      <c r="N15" s="392"/>
      <c r="O15" s="392"/>
      <c r="P15" s="393"/>
      <c r="Q15" s="20"/>
      <c r="AE15" s="4"/>
    </row>
    <row r="16" spans="1:31" ht="18" customHeight="1">
      <c r="A16" s="21">
        <v>4</v>
      </c>
      <c r="B16" s="370">
        <f>ผลทดสอบ!B11</f>
        <v>2.9</v>
      </c>
      <c r="C16" s="371"/>
      <c r="D16" s="372"/>
      <c r="E16" s="22">
        <f>ผลทดสอบ!D11</f>
        <v>353.96059343637518</v>
      </c>
      <c r="F16" s="23">
        <f>ผลทดสอบ!F11</f>
        <v>628.66</v>
      </c>
      <c r="G16" s="23">
        <f>ผลทดสอบ!G11</f>
        <v>3892.6</v>
      </c>
      <c r="H16" s="24">
        <f>IF(ผลทดสอบ!H11=0," - ",ผลทดสอบ!H11)</f>
        <v>1362.18</v>
      </c>
      <c r="I16" s="23">
        <f>ผลทดสอบ!I11</f>
        <v>72.599999999999994</v>
      </c>
      <c r="J16" s="24">
        <f>ผลทดสอบ!O11</f>
        <v>108.86410314076431</v>
      </c>
      <c r="K16" s="225">
        <f>ผลทดสอบ!E11</f>
        <v>8.3000000000000004E-2</v>
      </c>
      <c r="L16" s="391"/>
      <c r="M16" s="392"/>
      <c r="N16" s="392"/>
      <c r="O16" s="392"/>
      <c r="P16" s="393"/>
      <c r="Q16" s="20"/>
      <c r="AE16" s="4"/>
    </row>
    <row r="17" spans="1:31" ht="18" customHeight="1">
      <c r="A17" s="28">
        <v>5</v>
      </c>
      <c r="B17" s="379">
        <f>ผลทดสอบ!B12</f>
        <v>2.93</v>
      </c>
      <c r="C17" s="380"/>
      <c r="D17" s="381"/>
      <c r="E17" s="60">
        <f>ผลทดสอบ!D12</f>
        <v>353.96059343637518</v>
      </c>
      <c r="F17" s="59">
        <f>ผลทดสอบ!F12</f>
        <v>533.70000000000005</v>
      </c>
      <c r="G17" s="59">
        <f>ผลทดสอบ!G12</f>
        <v>3951.03</v>
      </c>
      <c r="H17" s="58">
        <f>IF(ผลทดสอบ!H12=0," - ",ผลทดสอบ!H12)</f>
        <v>1350.59</v>
      </c>
      <c r="I17" s="59">
        <f>ผลทดสอบ!I12</f>
        <v>70.099999999999994</v>
      </c>
      <c r="J17" s="58">
        <f>ผลทดสอบ!O12</f>
        <v>108.49486367279111</v>
      </c>
      <c r="K17" s="225">
        <f>ผลทดสอบ!E12</f>
        <v>8.6999999999999994E-2</v>
      </c>
      <c r="L17" s="391"/>
      <c r="M17" s="392"/>
      <c r="N17" s="392"/>
      <c r="O17" s="392"/>
      <c r="P17" s="393"/>
      <c r="Q17" s="20"/>
      <c r="AE17" s="4"/>
    </row>
    <row r="18" spans="1:31" ht="18" customHeight="1">
      <c r="A18" s="29" t="s">
        <v>79</v>
      </c>
      <c r="B18" s="382">
        <f>AVERAGE(B13:B17)</f>
        <v>2.9</v>
      </c>
      <c r="C18" s="383"/>
      <c r="D18" s="384"/>
      <c r="E18" s="57">
        <f t="shared" ref="E18:K18" si="0">AVERAGE(E13:E17)</f>
        <v>354.97918507216332</v>
      </c>
      <c r="F18" s="57">
        <f t="shared" si="0"/>
        <v>574.95799999999997</v>
      </c>
      <c r="G18" s="57">
        <f t="shared" si="0"/>
        <v>3985.0819999999999</v>
      </c>
      <c r="H18" s="199">
        <f t="shared" si="0"/>
        <v>1320.6179999999999</v>
      </c>
      <c r="I18" s="57">
        <f t="shared" si="0"/>
        <v>72.16</v>
      </c>
      <c r="J18" s="57">
        <f t="shared" si="0"/>
        <v>108.47024770825956</v>
      </c>
      <c r="K18" s="232">
        <f t="shared" si="0"/>
        <v>8.4800000000000014E-2</v>
      </c>
      <c r="L18" s="391"/>
      <c r="M18" s="392"/>
      <c r="N18" s="392"/>
      <c r="O18" s="392"/>
      <c r="P18" s="393"/>
      <c r="Q18" s="20"/>
      <c r="R18" s="98"/>
      <c r="S18" s="98"/>
      <c r="T18" s="98"/>
      <c r="U18" s="100"/>
      <c r="V18" s="98"/>
      <c r="W18" s="98"/>
      <c r="X18" s="98"/>
      <c r="Y18" s="98"/>
      <c r="Z18" s="97"/>
      <c r="AA18" s="97"/>
      <c r="AB18" s="97"/>
      <c r="AE18" s="4"/>
    </row>
    <row r="19" spans="1:31" ht="18" customHeight="1">
      <c r="A19" s="30" t="s">
        <v>80</v>
      </c>
      <c r="B19" s="385">
        <f>STDEV(B13:B17)</f>
        <v>4.0620192023179943E-2</v>
      </c>
      <c r="C19" s="386"/>
      <c r="D19" s="387"/>
      <c r="E19" s="73">
        <f t="shared" ref="E19:K19" si="1">STDEV(E13:E17)</f>
        <v>7.9207371444415067</v>
      </c>
      <c r="F19" s="73">
        <f t="shared" si="1"/>
        <v>60.469837274462705</v>
      </c>
      <c r="G19" s="73">
        <f t="shared" si="1"/>
        <v>95.213557700571101</v>
      </c>
      <c r="H19" s="73">
        <f t="shared" si="1"/>
        <v>68.201264431093946</v>
      </c>
      <c r="I19" s="73">
        <f t="shared" si="1"/>
        <v>1.2095453691366873</v>
      </c>
      <c r="J19" s="73">
        <f t="shared" si="1"/>
        <v>0.370774773838565</v>
      </c>
      <c r="K19" s="226">
        <f t="shared" si="1"/>
        <v>1.4832396974191289E-3</v>
      </c>
      <c r="L19" s="394"/>
      <c r="M19" s="395"/>
      <c r="N19" s="395"/>
      <c r="O19" s="395"/>
      <c r="P19" s="396"/>
      <c r="Q19" s="20"/>
      <c r="R19" s="98"/>
      <c r="S19" s="98"/>
      <c r="T19" s="99"/>
      <c r="U19" s="98"/>
      <c r="V19" s="99"/>
      <c r="W19" s="101"/>
      <c r="X19" s="98"/>
      <c r="Y19" s="98"/>
      <c r="Z19" s="97"/>
      <c r="AA19" s="97"/>
      <c r="AB19" s="97"/>
      <c r="AE19" s="4"/>
    </row>
    <row r="20" spans="1:31" ht="18" customHeight="1">
      <c r="A20" s="31"/>
      <c r="B20" s="32"/>
      <c r="C20" s="33"/>
      <c r="D20" s="14"/>
      <c r="E20" s="34"/>
      <c r="F20" s="35"/>
      <c r="G20" s="35"/>
      <c r="H20" s="52"/>
      <c r="I20" s="36"/>
      <c r="J20" s="36"/>
      <c r="K20" s="35"/>
      <c r="L20" s="417"/>
      <c r="M20" s="418"/>
      <c r="N20" s="418"/>
      <c r="O20" s="418"/>
      <c r="P20" s="419"/>
      <c r="Q20" s="20"/>
      <c r="R20" s="99"/>
      <c r="S20" s="99"/>
      <c r="U20" s="102"/>
      <c r="V20" s="101"/>
      <c r="W20" s="101"/>
      <c r="X20" s="101"/>
      <c r="Z20" s="97"/>
      <c r="AA20" s="97"/>
      <c r="AB20" s="97"/>
      <c r="AE20" s="4"/>
    </row>
    <row r="21" spans="1:31" ht="18" customHeight="1">
      <c r="A21" s="31"/>
      <c r="B21" s="32"/>
      <c r="C21" s="33"/>
      <c r="D21" s="14"/>
      <c r="E21" s="34"/>
      <c r="F21" s="35"/>
      <c r="G21" s="35"/>
      <c r="H21" s="36"/>
      <c r="I21" s="36"/>
      <c r="J21" s="36"/>
      <c r="K21" s="35"/>
      <c r="L21" s="376"/>
      <c r="M21" s="377"/>
      <c r="N21" s="377"/>
      <c r="O21" s="377"/>
      <c r="P21" s="378"/>
      <c r="Q21" s="20"/>
      <c r="R21" s="99"/>
      <c r="S21" s="99"/>
      <c r="U21" s="102"/>
      <c r="V21" s="101"/>
      <c r="W21" s="101"/>
      <c r="X21" s="101"/>
      <c r="Z21" s="97"/>
      <c r="AA21" s="97"/>
      <c r="AB21" s="97"/>
      <c r="AE21" s="4"/>
    </row>
    <row r="22" spans="1:31" ht="18" customHeight="1">
      <c r="A22" s="31"/>
      <c r="B22" s="32"/>
      <c r="C22" s="33"/>
      <c r="D22" s="14"/>
      <c r="E22" s="34"/>
      <c r="F22" s="35"/>
      <c r="G22" s="35"/>
      <c r="H22" s="36"/>
      <c r="I22" s="37"/>
      <c r="J22" s="36"/>
      <c r="K22" s="35"/>
      <c r="L22" s="376"/>
      <c r="M22" s="377"/>
      <c r="N22" s="377"/>
      <c r="O22" s="377"/>
      <c r="P22" s="378"/>
      <c r="Q22" s="20"/>
      <c r="R22" s="99"/>
      <c r="S22" s="99"/>
      <c r="U22" s="102"/>
      <c r="V22" s="101"/>
      <c r="W22" s="101"/>
      <c r="X22" s="101"/>
      <c r="Z22" s="103"/>
      <c r="AA22" s="97"/>
      <c r="AB22" s="97"/>
      <c r="AE22" s="4"/>
    </row>
    <row r="23" spans="1:31" ht="18" customHeight="1">
      <c r="A23" s="31"/>
      <c r="B23" s="32"/>
      <c r="C23" s="33"/>
      <c r="D23" s="14"/>
      <c r="E23" s="34"/>
      <c r="F23" s="35"/>
      <c r="G23" s="35"/>
      <c r="H23" s="36"/>
      <c r="I23" s="36"/>
      <c r="J23" s="38"/>
      <c r="K23" s="35"/>
      <c r="L23" s="405"/>
      <c r="M23" s="406"/>
      <c r="N23" s="406"/>
      <c r="O23" s="406"/>
      <c r="P23" s="407"/>
      <c r="Q23" s="20"/>
      <c r="R23" s="99"/>
      <c r="S23" s="99"/>
      <c r="U23" s="102"/>
      <c r="V23" s="101"/>
      <c r="W23" s="101"/>
      <c r="X23" s="101"/>
      <c r="Z23" s="104"/>
      <c r="AA23" s="97"/>
      <c r="AB23" s="97"/>
    </row>
    <row r="24" spans="1:31" ht="18" customHeight="1">
      <c r="A24" s="94"/>
      <c r="B24" s="14"/>
      <c r="C24" s="33"/>
      <c r="D24" s="14"/>
      <c r="E24" s="34" t="str">
        <f>IF(B24=0,"  ",SQRT(G24)*12.73)</f>
        <v xml:space="preserve">  </v>
      </c>
      <c r="F24" s="35"/>
      <c r="G24" s="35" t="str">
        <f>IF(B24=0,"  ",#REF!/#REF!)</f>
        <v xml:space="preserve">  </v>
      </c>
      <c r="H24" s="36"/>
      <c r="I24" s="36"/>
      <c r="J24" s="38"/>
      <c r="K24" s="35"/>
      <c r="L24" s="376"/>
      <c r="M24" s="377"/>
      <c r="N24" s="377"/>
      <c r="O24" s="377"/>
      <c r="P24" s="378"/>
      <c r="Q24" s="20"/>
      <c r="R24" s="99"/>
      <c r="S24" s="99"/>
      <c r="U24" s="102"/>
      <c r="V24" s="101"/>
      <c r="W24" s="99"/>
      <c r="X24" s="101"/>
      <c r="Z24" s="104"/>
      <c r="AA24" s="97"/>
      <c r="AB24" s="97"/>
    </row>
    <row r="25" spans="1:31" ht="18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",SQRT(G25)*12.73)</f>
        <v xml:space="preserve">  </v>
      </c>
      <c r="F25" s="35"/>
      <c r="G25" s="35"/>
      <c r="H25" s="36"/>
      <c r="I25" s="36"/>
      <c r="J25" s="38" t="str">
        <f>IF(A25=0,"  ",H25*1000/9.807/F25)</f>
        <v xml:space="preserve">  </v>
      </c>
      <c r="K25" s="35"/>
      <c r="L25" s="376"/>
      <c r="M25" s="377"/>
      <c r="N25" s="377"/>
      <c r="O25" s="377"/>
      <c r="P25" s="378"/>
      <c r="Q25" s="20"/>
      <c r="R25" s="4"/>
      <c r="S25" s="4"/>
      <c r="T25" s="4"/>
      <c r="U25" s="4"/>
      <c r="V25" s="4"/>
      <c r="X25" s="25"/>
      <c r="Y25" s="25"/>
      <c r="Z25" s="104"/>
      <c r="AA25" s="97"/>
      <c r="AB25" s="97"/>
    </row>
    <row r="26" spans="1:31" ht="18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",SQRT(G26)*12.73)</f>
        <v xml:space="preserve">  </v>
      </c>
      <c r="F26" s="44" t="str">
        <f>IF(A26=0,"  ",(E26*E26*$Q$1)/4/100)</f>
        <v xml:space="preserve">  </v>
      </c>
      <c r="G26" s="44"/>
      <c r="H26" s="45"/>
      <c r="I26" s="45"/>
      <c r="J26" s="46" t="str">
        <f>IF(A26=0,"  ",H26*1000/9.807/F26)</f>
        <v xml:space="preserve">  </v>
      </c>
      <c r="K26" s="44"/>
      <c r="L26" s="402"/>
      <c r="M26" s="403"/>
      <c r="N26" s="403"/>
      <c r="O26" s="403"/>
      <c r="P26" s="404"/>
      <c r="Q26" s="47"/>
      <c r="R26" s="3"/>
      <c r="S26" s="3"/>
      <c r="T26" s="3"/>
      <c r="U26" s="3"/>
      <c r="Z26" s="104"/>
      <c r="AA26" s="97"/>
      <c r="AB26" s="97"/>
    </row>
    <row r="27" spans="1:31" ht="24" customHeight="1">
      <c r="A27" s="78" t="s">
        <v>81</v>
      </c>
      <c r="C27" s="76" t="s">
        <v>82</v>
      </c>
      <c r="D27" s="79"/>
      <c r="F27" s="96" t="str">
        <f>B6</f>
        <v>บริษัท โกศลสถาปัตย์ จำกัด</v>
      </c>
      <c r="H27" s="80"/>
      <c r="I27" s="79"/>
      <c r="J27" s="79"/>
      <c r="L27" s="50"/>
      <c r="M27" s="81"/>
      <c r="N27" s="79"/>
      <c r="O27" s="79"/>
      <c r="P27" s="82"/>
      <c r="Q27" s="47"/>
      <c r="R27" s="3"/>
      <c r="S27" s="3"/>
      <c r="T27" s="3"/>
      <c r="U27" s="3"/>
      <c r="Z27" s="26"/>
      <c r="AA27" s="27"/>
    </row>
    <row r="28" spans="1:31" ht="24" customHeight="1">
      <c r="A28" s="83"/>
      <c r="C28" s="75" t="s">
        <v>83</v>
      </c>
      <c r="D28" s="84"/>
      <c r="F28" s="81"/>
      <c r="G28" s="85"/>
      <c r="H28" s="86"/>
      <c r="I28" s="84"/>
      <c r="J28" s="84"/>
      <c r="K28" s="233" t="s">
        <v>84</v>
      </c>
      <c r="L28" s="105" t="s">
        <v>85</v>
      </c>
      <c r="N28" s="84"/>
      <c r="O28" s="84"/>
      <c r="P28" s="87"/>
      <c r="Q28" s="47"/>
      <c r="R28" s="3"/>
      <c r="S28" s="3"/>
      <c r="T28" s="3"/>
      <c r="U28" s="3"/>
    </row>
    <row r="29" spans="1:31" ht="24" customHeight="1">
      <c r="A29" s="83" t="s">
        <v>86</v>
      </c>
      <c r="D29" s="107" t="s">
        <v>87</v>
      </c>
      <c r="F29" s="81"/>
      <c r="G29" s="85"/>
      <c r="H29" s="86"/>
      <c r="I29" s="84"/>
      <c r="J29" s="84"/>
      <c r="K29" s="81"/>
      <c r="L29" s="95"/>
      <c r="M29" s="77"/>
      <c r="N29" s="84"/>
      <c r="O29" s="359" t="s">
        <v>88</v>
      </c>
      <c r="P29" s="360"/>
      <c r="Q29" s="47"/>
      <c r="R29" s="3"/>
      <c r="S29" s="3"/>
      <c r="T29" s="3"/>
      <c r="U29" s="3"/>
    </row>
    <row r="30" spans="1:31" ht="24" customHeight="1" thickBot="1">
      <c r="A30" s="92"/>
      <c r="B30" s="91"/>
      <c r="C30" s="106"/>
      <c r="D30" s="91" t="s">
        <v>89</v>
      </c>
      <c r="E30" s="88"/>
      <c r="F30" s="88"/>
      <c r="G30" s="89"/>
      <c r="H30" s="90"/>
      <c r="I30" s="89"/>
      <c r="J30" s="88"/>
      <c r="K30" s="88"/>
      <c r="L30" s="108"/>
      <c r="M30" s="109"/>
      <c r="N30" s="89"/>
      <c r="O30" s="400"/>
      <c r="P30" s="401"/>
      <c r="Q30" s="47"/>
      <c r="R30" s="3"/>
      <c r="S30" s="3"/>
      <c r="T30" s="3"/>
      <c r="U30" s="3"/>
    </row>
    <row r="31" spans="1:31" ht="22.5" thickTop="1">
      <c r="G31" s="15"/>
      <c r="Q31" s="47"/>
      <c r="R31" s="3"/>
      <c r="S31" s="3"/>
      <c r="T31" s="3"/>
      <c r="U31" s="3"/>
    </row>
    <row r="32" spans="1:31">
      <c r="Q32" s="3"/>
      <c r="R32" s="3"/>
      <c r="S32" s="3"/>
      <c r="T32" s="3"/>
      <c r="U32" s="3"/>
    </row>
    <row r="33" spans="1:21">
      <c r="Q33" s="3"/>
      <c r="R33" s="3"/>
      <c r="S33" s="3"/>
      <c r="T33" s="3"/>
      <c r="U33" s="3"/>
    </row>
    <row r="34" spans="1:21" ht="23.25">
      <c r="A34" s="48"/>
      <c r="D34" s="15"/>
      <c r="E34" s="49"/>
      <c r="Q34" s="3"/>
      <c r="R34" s="3"/>
      <c r="S34" s="3"/>
      <c r="T34" s="3"/>
      <c r="U34" s="3"/>
    </row>
    <row r="35" spans="1:21">
      <c r="Q35" s="3"/>
      <c r="R35" s="3"/>
      <c r="S35" s="3"/>
      <c r="T35" s="3"/>
      <c r="U35" s="3"/>
    </row>
    <row r="36" spans="1:21">
      <c r="Q36" s="3"/>
    </row>
    <row r="37" spans="1:21">
      <c r="Q37" s="3"/>
    </row>
  </sheetData>
  <mergeCells count="34">
    <mergeCell ref="A8:A12"/>
    <mergeCell ref="O30:P30"/>
    <mergeCell ref="L24:P24"/>
    <mergeCell ref="L26:P26"/>
    <mergeCell ref="L23:P23"/>
    <mergeCell ref="L25:P25"/>
    <mergeCell ref="L22:P22"/>
    <mergeCell ref="I10:I12"/>
    <mergeCell ref="H8:I8"/>
    <mergeCell ref="H9:I9"/>
    <mergeCell ref="B8:D8"/>
    <mergeCell ref="B13:D13"/>
    <mergeCell ref="B14:D14"/>
    <mergeCell ref="L20:P20"/>
    <mergeCell ref="B10:D12"/>
    <mergeCell ref="E10:E12"/>
    <mergeCell ref="O29:P29"/>
    <mergeCell ref="L8:P12"/>
    <mergeCell ref="B15:D15"/>
    <mergeCell ref="B16:D16"/>
    <mergeCell ref="B9:D9"/>
    <mergeCell ref="L21:P21"/>
    <mergeCell ref="B17:D17"/>
    <mergeCell ref="B18:D18"/>
    <mergeCell ref="B19:D19"/>
    <mergeCell ref="L13:P19"/>
    <mergeCell ref="L1:P1"/>
    <mergeCell ref="B1:G1"/>
    <mergeCell ref="B2:G2"/>
    <mergeCell ref="B7:E7"/>
    <mergeCell ref="B5:G5"/>
    <mergeCell ref="H3:K7"/>
    <mergeCell ref="B3:G3"/>
    <mergeCell ref="B4:G4"/>
  </mergeCells>
  <phoneticPr fontId="0" type="noConversion"/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91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1FA7-E342-4611-A922-51CFB2F60B6F}">
  <sheetPr>
    <tabColor rgb="FF00B050"/>
    <pageSetUpPr fitToPage="1"/>
  </sheetPr>
  <dimension ref="A1:AE37"/>
  <sheetViews>
    <sheetView view="pageBreakPreview" zoomScale="120" zoomScaleNormal="115" zoomScaleSheetLayoutView="120" zoomScalePageLayoutView="115" workbookViewId="0"/>
  </sheetViews>
  <sheetFormatPr defaultColWidth="9.140625" defaultRowHeight="21.75"/>
  <cols>
    <col min="1" max="1" width="12.85546875" style="3" customWidth="1"/>
    <col min="2" max="4" width="4.7109375" style="3" customWidth="1"/>
    <col min="5" max="7" width="14.140625" style="3" customWidth="1"/>
    <col min="8" max="8" width="13.7109375" style="3" customWidth="1"/>
    <col min="9" max="9" width="9.140625" style="3" customWidth="1"/>
    <col min="10" max="10" width="17.140625" style="3" customWidth="1"/>
    <col min="11" max="11" width="13.7109375" style="3" customWidth="1"/>
    <col min="12" max="13" width="9.42578125" style="3" customWidth="1"/>
    <col min="14" max="14" width="12.7109375" style="3" customWidth="1"/>
    <col min="15" max="16" width="8.140625" style="3" customWidth="1"/>
    <col min="17" max="17" width="5.7109375" style="2" customWidth="1"/>
    <col min="18" max="18" width="7.28515625" style="2" bestFit="1" customWidth="1"/>
    <col min="19" max="19" width="5.7109375" style="2" bestFit="1" customWidth="1"/>
    <col min="20" max="20" width="11" style="2" bestFit="1" customWidth="1"/>
    <col min="21" max="21" width="10.140625" style="2" bestFit="1" customWidth="1"/>
    <col min="22" max="22" width="10.140625" style="3" bestFit="1" customWidth="1"/>
    <col min="23" max="23" width="8.28515625" style="3" bestFit="1" customWidth="1"/>
    <col min="24" max="24" width="7.28515625" style="3" bestFit="1" customWidth="1"/>
    <col min="25" max="25" width="7.5703125" style="3" bestFit="1" customWidth="1"/>
    <col min="26" max="26" width="13.140625" style="3" bestFit="1" customWidth="1"/>
    <col min="27" max="27" width="3.85546875" style="3" bestFit="1" customWidth="1"/>
    <col min="28" max="28" width="9.42578125" style="3" bestFit="1" customWidth="1"/>
    <col min="29" max="16384" width="9.140625" style="3"/>
  </cols>
  <sheetData>
    <row r="1" spans="1:31" ht="26.25" customHeight="1" thickTop="1">
      <c r="A1" s="71" t="s">
        <v>41</v>
      </c>
      <c r="B1" s="237"/>
      <c r="C1" s="237"/>
      <c r="D1" s="237"/>
      <c r="E1" s="237"/>
      <c r="F1" s="237"/>
      <c r="G1" s="238"/>
      <c r="H1" s="1"/>
      <c r="I1" s="230" t="s">
        <v>43</v>
      </c>
      <c r="J1" s="227"/>
      <c r="K1" s="198"/>
      <c r="L1" s="338" t="s">
        <v>44</v>
      </c>
      <c r="M1" s="339"/>
      <c r="N1" s="339"/>
      <c r="O1" s="339"/>
      <c r="P1" s="340"/>
    </row>
    <row r="2" spans="1:31" ht="26.25" customHeight="1">
      <c r="A2" s="72" t="s">
        <v>45</v>
      </c>
      <c r="B2" s="220"/>
      <c r="C2" s="220"/>
      <c r="D2" s="220"/>
      <c r="E2" s="220"/>
      <c r="F2" s="220"/>
      <c r="G2" s="221"/>
      <c r="H2" s="51"/>
      <c r="I2" s="231" t="s">
        <v>47</v>
      </c>
      <c r="J2" s="228"/>
      <c r="K2" s="229"/>
      <c r="L2" s="56" t="s">
        <v>48</v>
      </c>
      <c r="M2" s="5"/>
      <c r="N2" s="6"/>
      <c r="O2" s="66" t="s">
        <v>50</v>
      </c>
      <c r="P2" s="74"/>
    </row>
    <row r="3" spans="1:31" ht="24" customHeight="1">
      <c r="A3" s="72"/>
      <c r="B3" s="218"/>
      <c r="C3" s="218"/>
      <c r="D3" s="218"/>
      <c r="E3" s="218"/>
      <c r="F3" s="218"/>
      <c r="G3" s="219"/>
      <c r="H3" s="348" t="s">
        <v>53</v>
      </c>
      <c r="I3" s="349"/>
      <c r="J3" s="349"/>
      <c r="K3" s="350"/>
      <c r="L3" s="67"/>
      <c r="M3" s="8"/>
      <c r="N3" s="9"/>
      <c r="O3" s="2"/>
      <c r="P3" s="68"/>
    </row>
    <row r="4" spans="1:31" ht="24" customHeight="1">
      <c r="A4" s="72"/>
      <c r="B4" s="218"/>
      <c r="C4" s="218"/>
      <c r="D4" s="218"/>
      <c r="E4" s="218"/>
      <c r="F4" s="218"/>
      <c r="G4" s="219"/>
      <c r="H4" s="351"/>
      <c r="I4" s="352"/>
      <c r="J4" s="352"/>
      <c r="K4" s="353"/>
      <c r="L4" s="67"/>
      <c r="M4" s="8"/>
      <c r="N4" s="9"/>
      <c r="O4" s="2"/>
      <c r="P4" s="68"/>
    </row>
    <row r="5" spans="1:31" ht="24" customHeight="1">
      <c r="A5" s="69" t="s">
        <v>55</v>
      </c>
      <c r="B5" s="239"/>
      <c r="C5" s="239"/>
      <c r="D5" s="239"/>
      <c r="E5" s="239"/>
      <c r="F5" s="239"/>
      <c r="G5" s="240"/>
      <c r="H5" s="351"/>
      <c r="I5" s="352"/>
      <c r="J5" s="352"/>
      <c r="K5" s="353"/>
      <c r="L5" s="7"/>
      <c r="M5" s="8"/>
      <c r="N5" s="9"/>
      <c r="P5" s="10"/>
    </row>
    <row r="6" spans="1:31" ht="24" customHeight="1">
      <c r="A6" s="135" t="s">
        <v>57</v>
      </c>
      <c r="B6" s="93"/>
      <c r="D6" s="4"/>
      <c r="E6" s="4"/>
      <c r="F6" s="4"/>
      <c r="G6" s="70"/>
      <c r="H6" s="351"/>
      <c r="I6" s="352"/>
      <c r="J6" s="352"/>
      <c r="K6" s="353"/>
      <c r="L6" s="7"/>
      <c r="M6" s="8"/>
      <c r="N6" s="4"/>
      <c r="P6" s="11"/>
    </row>
    <row r="7" spans="1:31" ht="24" customHeight="1" thickBot="1">
      <c r="A7" s="69" t="s">
        <v>59</v>
      </c>
      <c r="B7" s="241"/>
      <c r="C7" s="241"/>
      <c r="D7" s="241"/>
      <c r="E7" s="241"/>
      <c r="F7" s="64"/>
      <c r="G7" s="65"/>
      <c r="H7" s="354"/>
      <c r="I7" s="355"/>
      <c r="J7" s="355"/>
      <c r="K7" s="356"/>
      <c r="L7" s="7"/>
      <c r="M7" s="8"/>
      <c r="N7" s="4"/>
      <c r="P7" s="11"/>
    </row>
    <row r="8" spans="1:31" ht="18.75" customHeight="1" thickTop="1">
      <c r="A8" s="397" t="s">
        <v>60</v>
      </c>
      <c r="B8" s="411" t="s">
        <v>61</v>
      </c>
      <c r="C8" s="413"/>
      <c r="D8" s="412"/>
      <c r="E8" s="61" t="s">
        <v>61</v>
      </c>
      <c r="F8" s="61" t="s">
        <v>61</v>
      </c>
      <c r="G8" s="61" t="s">
        <v>61</v>
      </c>
      <c r="H8" s="411" t="s">
        <v>61</v>
      </c>
      <c r="I8" s="412"/>
      <c r="J8" s="61" t="s">
        <v>61</v>
      </c>
      <c r="K8" s="216" t="s">
        <v>61</v>
      </c>
      <c r="L8" s="361" t="s">
        <v>62</v>
      </c>
      <c r="M8" s="362"/>
      <c r="N8" s="362"/>
      <c r="O8" s="362"/>
      <c r="P8" s="363"/>
    </row>
    <row r="9" spans="1:31" ht="18.75" customHeight="1">
      <c r="A9" s="398"/>
      <c r="B9" s="373" t="s">
        <v>63</v>
      </c>
      <c r="C9" s="374"/>
      <c r="D9" s="375"/>
      <c r="E9" s="62" t="s">
        <v>64</v>
      </c>
      <c r="F9" s="62" t="s">
        <v>65</v>
      </c>
      <c r="G9" s="62" t="s">
        <v>66</v>
      </c>
      <c r="H9" s="373" t="s">
        <v>67</v>
      </c>
      <c r="I9" s="375"/>
      <c r="J9" s="63" t="s">
        <v>68</v>
      </c>
      <c r="K9" s="63" t="s">
        <v>69</v>
      </c>
      <c r="L9" s="364"/>
      <c r="M9" s="365"/>
      <c r="N9" s="365"/>
      <c r="O9" s="365"/>
      <c r="P9" s="366"/>
    </row>
    <row r="10" spans="1:31" ht="18.75" customHeight="1">
      <c r="A10" s="398"/>
      <c r="B10" s="420" t="s">
        <v>70</v>
      </c>
      <c r="C10" s="421"/>
      <c r="D10" s="422"/>
      <c r="E10" s="408" t="s">
        <v>71</v>
      </c>
      <c r="F10" s="12" t="s">
        <v>72</v>
      </c>
      <c r="G10" s="12" t="s">
        <v>72</v>
      </c>
      <c r="H10" s="200" t="s">
        <v>73</v>
      </c>
      <c r="I10" s="408" t="s">
        <v>74</v>
      </c>
      <c r="J10" s="53" t="s">
        <v>75</v>
      </c>
      <c r="K10" s="222" t="s">
        <v>5</v>
      </c>
      <c r="L10" s="364"/>
      <c r="M10" s="365"/>
      <c r="N10" s="365"/>
      <c r="O10" s="365"/>
      <c r="P10" s="366"/>
    </row>
    <row r="11" spans="1:31" ht="18.75" customHeight="1">
      <c r="A11" s="398"/>
      <c r="B11" s="364"/>
      <c r="C11" s="365"/>
      <c r="D11" s="423"/>
      <c r="E11" s="409"/>
      <c r="F11" s="12" t="s">
        <v>11</v>
      </c>
      <c r="G11" s="12" t="s">
        <v>12</v>
      </c>
      <c r="H11" s="12" t="s">
        <v>13</v>
      </c>
      <c r="I11" s="409"/>
      <c r="J11" s="54" t="s">
        <v>90</v>
      </c>
      <c r="K11" s="222" t="s">
        <v>91</v>
      </c>
      <c r="L11" s="364"/>
      <c r="M11" s="365"/>
      <c r="N11" s="365"/>
      <c r="O11" s="365"/>
      <c r="P11" s="366"/>
    </row>
    <row r="12" spans="1:31" ht="18.75" customHeight="1">
      <c r="A12" s="399"/>
      <c r="B12" s="367"/>
      <c r="C12" s="368"/>
      <c r="D12" s="424"/>
      <c r="E12" s="410"/>
      <c r="F12" s="13" t="s">
        <v>29</v>
      </c>
      <c r="G12" s="13" t="s">
        <v>29</v>
      </c>
      <c r="H12" s="13" t="s">
        <v>29</v>
      </c>
      <c r="I12" s="410"/>
      <c r="J12" s="55" t="s">
        <v>33</v>
      </c>
      <c r="K12" s="223" t="s">
        <v>26</v>
      </c>
      <c r="L12" s="367"/>
      <c r="M12" s="368"/>
      <c r="N12" s="368"/>
      <c r="O12" s="368"/>
      <c r="P12" s="369"/>
    </row>
    <row r="13" spans="1:31" ht="18" customHeight="1">
      <c r="A13" s="16"/>
      <c r="B13" s="173"/>
      <c r="C13" s="174"/>
      <c r="D13" s="175"/>
      <c r="E13" s="17"/>
      <c r="F13" s="19"/>
      <c r="G13" s="19"/>
      <c r="H13" s="18"/>
      <c r="I13" s="19"/>
      <c r="J13" s="18"/>
      <c r="K13" s="224"/>
      <c r="L13" s="168"/>
      <c r="M13" s="169"/>
      <c r="N13" s="169"/>
      <c r="O13" s="169"/>
      <c r="P13" s="170"/>
      <c r="Q13" s="20"/>
      <c r="AE13" s="4"/>
    </row>
    <row r="14" spans="1:31" ht="18" customHeight="1">
      <c r="A14" s="21"/>
      <c r="B14" s="165"/>
      <c r="C14" s="166"/>
      <c r="D14" s="167"/>
      <c r="E14" s="22"/>
      <c r="F14" s="23"/>
      <c r="G14" s="23"/>
      <c r="H14" s="24"/>
      <c r="I14" s="23"/>
      <c r="J14" s="24"/>
      <c r="K14" s="225"/>
      <c r="L14" s="171"/>
      <c r="M14" s="236"/>
      <c r="N14" s="236"/>
      <c r="O14" s="236"/>
      <c r="P14" s="172"/>
      <c r="Q14" s="20"/>
      <c r="AE14" s="4"/>
    </row>
    <row r="15" spans="1:31" ht="18" customHeight="1">
      <c r="A15" s="21"/>
      <c r="B15" s="165"/>
      <c r="C15" s="166"/>
      <c r="D15" s="167"/>
      <c r="E15" s="22"/>
      <c r="F15" s="23"/>
      <c r="G15" s="23"/>
      <c r="H15" s="24"/>
      <c r="I15" s="23"/>
      <c r="J15" s="24"/>
      <c r="K15" s="225"/>
      <c r="L15" s="171"/>
      <c r="M15" s="236"/>
      <c r="N15" s="236"/>
      <c r="O15" s="236"/>
      <c r="P15" s="172"/>
      <c r="Q15" s="20"/>
      <c r="AE15" s="4"/>
    </row>
    <row r="16" spans="1:31" ht="18" customHeight="1">
      <c r="A16" s="21"/>
      <c r="B16" s="165"/>
      <c r="C16" s="166"/>
      <c r="D16" s="167"/>
      <c r="E16" s="22"/>
      <c r="F16" s="23"/>
      <c r="G16" s="23"/>
      <c r="H16" s="24"/>
      <c r="I16" s="23"/>
      <c r="J16" s="24"/>
      <c r="K16" s="225"/>
      <c r="L16" s="171"/>
      <c r="M16" s="236"/>
      <c r="N16" s="236"/>
      <c r="O16" s="236"/>
      <c r="P16" s="172"/>
      <c r="Q16" s="20"/>
      <c r="AE16" s="4"/>
    </row>
    <row r="17" spans="1:31" ht="18" customHeight="1">
      <c r="A17" s="176"/>
      <c r="B17" s="165"/>
      <c r="C17" s="166"/>
      <c r="D17" s="167"/>
      <c r="E17" s="22"/>
      <c r="F17" s="23"/>
      <c r="G17" s="23"/>
      <c r="H17" s="24"/>
      <c r="I17" s="23"/>
      <c r="J17" s="24"/>
      <c r="K17" s="225"/>
      <c r="L17" s="171"/>
      <c r="M17" s="236"/>
      <c r="N17" s="236"/>
      <c r="O17" s="236"/>
      <c r="P17" s="172"/>
      <c r="Q17" s="20"/>
      <c r="AE17" s="4"/>
    </row>
    <row r="18" spans="1:31" ht="18" customHeight="1">
      <c r="A18" s="94"/>
      <c r="B18" s="177"/>
      <c r="C18" s="242"/>
      <c r="D18" s="178"/>
      <c r="E18" s="179"/>
      <c r="F18" s="179"/>
      <c r="G18" s="179"/>
      <c r="H18" s="217"/>
      <c r="I18" s="179"/>
      <c r="J18" s="179"/>
      <c r="K18" s="234"/>
      <c r="L18" s="171"/>
      <c r="M18" s="236"/>
      <c r="N18" s="236"/>
      <c r="O18" s="236"/>
      <c r="P18" s="172"/>
      <c r="Q18" s="20"/>
      <c r="R18" s="98"/>
      <c r="S18" s="98"/>
      <c r="T18" s="98"/>
      <c r="U18" s="100"/>
      <c r="V18" s="98"/>
      <c r="W18" s="98"/>
      <c r="X18" s="98"/>
      <c r="Y18" s="98"/>
      <c r="Z18" s="97"/>
      <c r="AA18" s="97"/>
      <c r="AB18" s="97"/>
      <c r="AE18" s="4"/>
    </row>
    <row r="19" spans="1:31" ht="18" customHeight="1">
      <c r="A19" s="31"/>
      <c r="B19" s="177"/>
      <c r="C19" s="242"/>
      <c r="D19" s="178"/>
      <c r="E19" s="180"/>
      <c r="F19" s="180"/>
      <c r="G19" s="180"/>
      <c r="H19" s="180"/>
      <c r="I19" s="180"/>
      <c r="J19" s="180"/>
      <c r="K19" s="235"/>
      <c r="L19" s="171"/>
      <c r="M19" s="236"/>
      <c r="N19" s="236"/>
      <c r="O19" s="236"/>
      <c r="P19" s="172"/>
      <c r="Q19" s="20"/>
      <c r="R19" s="98"/>
      <c r="S19" s="98"/>
      <c r="T19" s="99"/>
      <c r="U19" s="98"/>
      <c r="V19" s="99"/>
      <c r="W19" s="101"/>
      <c r="X19" s="98"/>
      <c r="Y19" s="98"/>
      <c r="Z19" s="97"/>
      <c r="AA19" s="97"/>
      <c r="AB19" s="97"/>
      <c r="AE19" s="4"/>
    </row>
    <row r="20" spans="1:31" ht="18" customHeight="1">
      <c r="A20" s="31"/>
      <c r="B20" s="32"/>
      <c r="C20" s="33"/>
      <c r="D20" s="14"/>
      <c r="E20" s="34"/>
      <c r="F20" s="35"/>
      <c r="G20" s="35"/>
      <c r="H20" s="36"/>
      <c r="I20" s="36"/>
      <c r="J20" s="36"/>
      <c r="K20" s="35"/>
      <c r="L20" s="425"/>
      <c r="M20" s="426"/>
      <c r="N20" s="426"/>
      <c r="O20" s="426"/>
      <c r="P20" s="427"/>
      <c r="Q20" s="20"/>
      <c r="R20" s="99"/>
      <c r="S20" s="99"/>
      <c r="U20" s="102"/>
      <c r="V20" s="101"/>
      <c r="W20" s="101"/>
      <c r="X20" s="101"/>
      <c r="Z20" s="97"/>
      <c r="AA20" s="97"/>
      <c r="AB20" s="97"/>
      <c r="AE20" s="4"/>
    </row>
    <row r="21" spans="1:31" ht="18" customHeight="1">
      <c r="A21" s="31"/>
      <c r="B21" s="32"/>
      <c r="C21" s="33"/>
      <c r="D21" s="14"/>
      <c r="E21" s="34"/>
      <c r="F21" s="35"/>
      <c r="G21" s="35"/>
      <c r="H21" s="36"/>
      <c r="I21" s="36"/>
      <c r="J21" s="36"/>
      <c r="K21" s="35"/>
      <c r="L21" s="376"/>
      <c r="M21" s="377"/>
      <c r="N21" s="377"/>
      <c r="O21" s="377"/>
      <c r="P21" s="378"/>
      <c r="Q21" s="20"/>
      <c r="R21" s="99"/>
      <c r="S21" s="99"/>
      <c r="U21" s="102"/>
      <c r="V21" s="101"/>
      <c r="W21" s="101"/>
      <c r="X21" s="101"/>
      <c r="Z21" s="97"/>
      <c r="AA21" s="97"/>
      <c r="AB21" s="97"/>
      <c r="AE21" s="4"/>
    </row>
    <row r="22" spans="1:31" ht="18" customHeight="1">
      <c r="A22" s="31"/>
      <c r="B22" s="32"/>
      <c r="C22" s="33"/>
      <c r="D22" s="14"/>
      <c r="E22" s="34"/>
      <c r="F22" s="35"/>
      <c r="G22" s="35"/>
      <c r="H22" s="36"/>
      <c r="I22" s="37"/>
      <c r="J22" s="36"/>
      <c r="K22" s="35"/>
      <c r="L22" s="376"/>
      <c r="M22" s="377"/>
      <c r="N22" s="377"/>
      <c r="O22" s="377"/>
      <c r="P22" s="378"/>
      <c r="Q22" s="20"/>
      <c r="R22" s="99"/>
      <c r="S22" s="99"/>
      <c r="U22" s="102"/>
      <c r="V22" s="101"/>
      <c r="W22" s="101"/>
      <c r="X22" s="101"/>
      <c r="Z22" s="103"/>
      <c r="AA22" s="97"/>
      <c r="AB22" s="97"/>
      <c r="AE22" s="4"/>
    </row>
    <row r="23" spans="1:31" ht="18" customHeight="1">
      <c r="A23" s="31"/>
      <c r="B23" s="32"/>
      <c r="C23" s="33"/>
      <c r="D23" s="14"/>
      <c r="E23" s="34"/>
      <c r="F23" s="35"/>
      <c r="G23" s="35"/>
      <c r="H23" s="36"/>
      <c r="I23" s="36"/>
      <c r="J23" s="38"/>
      <c r="K23" s="35"/>
      <c r="L23" s="405"/>
      <c r="M23" s="406"/>
      <c r="N23" s="406"/>
      <c r="O23" s="406"/>
      <c r="P23" s="407"/>
      <c r="Q23" s="20"/>
      <c r="R23" s="99"/>
      <c r="S23" s="99"/>
      <c r="U23" s="102"/>
      <c r="V23" s="101"/>
      <c r="W23" s="101"/>
      <c r="X23" s="101"/>
      <c r="Z23" s="104"/>
      <c r="AA23" s="97"/>
      <c r="AB23" s="97"/>
    </row>
    <row r="24" spans="1:31" ht="18" customHeight="1">
      <c r="A24" s="94"/>
      <c r="B24" s="14"/>
      <c r="C24" s="33"/>
      <c r="D24" s="14"/>
      <c r="E24" s="34" t="str">
        <f>IF(B24=0,"  ",SQRT(G24)*12.73)</f>
        <v xml:space="preserve">  </v>
      </c>
      <c r="F24" s="35"/>
      <c r="G24" s="35" t="str">
        <f>IF(B24=0,"  ",#REF!/#REF!)</f>
        <v xml:space="preserve">  </v>
      </c>
      <c r="H24" s="36"/>
      <c r="I24" s="36"/>
      <c r="J24" s="38"/>
      <c r="K24" s="35"/>
      <c r="L24" s="376"/>
      <c r="M24" s="377"/>
      <c r="N24" s="377"/>
      <c r="O24" s="377"/>
      <c r="P24" s="378"/>
      <c r="Q24" s="20"/>
      <c r="R24" s="99"/>
      <c r="S24" s="99"/>
      <c r="U24" s="102"/>
      <c r="V24" s="101"/>
      <c r="W24" s="99"/>
      <c r="X24" s="101"/>
      <c r="Z24" s="104"/>
      <c r="AA24" s="97"/>
      <c r="AB24" s="97"/>
    </row>
    <row r="25" spans="1:31" ht="18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",SQRT(G25)*12.73)</f>
        <v xml:space="preserve">  </v>
      </c>
      <c r="F25" s="35"/>
      <c r="G25" s="35"/>
      <c r="H25" s="36"/>
      <c r="I25" s="36"/>
      <c r="J25" s="38" t="str">
        <f>IF(A25=0,"  ",H25*1000/9.807/F25)</f>
        <v xml:space="preserve">  </v>
      </c>
      <c r="K25" s="35"/>
      <c r="L25" s="376"/>
      <c r="M25" s="377"/>
      <c r="N25" s="377"/>
      <c r="O25" s="377"/>
      <c r="P25" s="378"/>
      <c r="Q25" s="20"/>
      <c r="R25" s="4"/>
      <c r="S25" s="4"/>
      <c r="T25" s="4"/>
      <c r="U25" s="4"/>
      <c r="V25" s="4"/>
      <c r="X25" s="25"/>
      <c r="Y25" s="25"/>
      <c r="Z25" s="104"/>
      <c r="AA25" s="97"/>
      <c r="AB25" s="97"/>
    </row>
    <row r="26" spans="1:31" ht="18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",SQRT(G26)*12.73)</f>
        <v xml:space="preserve">  </v>
      </c>
      <c r="F26" s="44" t="str">
        <f>IF(A26=0,"  ",(E26*E26*$Q$1)/4/100)</f>
        <v xml:space="preserve">  </v>
      </c>
      <c r="G26" s="44"/>
      <c r="H26" s="45"/>
      <c r="I26" s="45"/>
      <c r="J26" s="46" t="str">
        <f>IF(A26=0,"  ",H26*1000/9.807/F26)</f>
        <v xml:space="preserve">  </v>
      </c>
      <c r="K26" s="44"/>
      <c r="L26" s="402"/>
      <c r="M26" s="403"/>
      <c r="N26" s="403"/>
      <c r="O26" s="403"/>
      <c r="P26" s="404"/>
      <c r="Q26" s="47"/>
      <c r="R26" s="3"/>
      <c r="S26" s="3"/>
      <c r="T26" s="3"/>
      <c r="U26" s="3"/>
      <c r="Z26" s="104"/>
      <c r="AA26" s="97"/>
      <c r="AB26" s="97"/>
    </row>
    <row r="27" spans="1:31" ht="24" customHeight="1">
      <c r="A27" s="78" t="s">
        <v>81</v>
      </c>
      <c r="C27" s="76" t="s">
        <v>92</v>
      </c>
      <c r="D27" s="79"/>
      <c r="F27" s="96"/>
      <c r="H27" s="80"/>
      <c r="I27" s="79"/>
      <c r="J27" s="79"/>
      <c r="L27" s="50"/>
      <c r="M27" s="81"/>
      <c r="N27" s="79"/>
      <c r="O27" s="79"/>
      <c r="P27" s="82"/>
      <c r="Q27" s="47"/>
      <c r="R27" s="3"/>
      <c r="S27" s="3"/>
      <c r="T27" s="3"/>
      <c r="U27" s="3"/>
      <c r="Z27" s="26"/>
      <c r="AA27" s="27"/>
    </row>
    <row r="28" spans="1:31" ht="24" customHeight="1">
      <c r="A28" s="83"/>
      <c r="C28" s="75" t="s">
        <v>83</v>
      </c>
      <c r="D28" s="84"/>
      <c r="F28" s="81"/>
      <c r="G28" s="85"/>
      <c r="H28" s="86"/>
      <c r="I28" s="84"/>
      <c r="J28" s="84"/>
      <c r="K28" s="233" t="s">
        <v>84</v>
      </c>
      <c r="L28" s="105" t="s">
        <v>93</v>
      </c>
      <c r="N28" s="84"/>
      <c r="O28" s="84"/>
      <c r="P28" s="87"/>
      <c r="Q28" s="47"/>
      <c r="R28" s="3"/>
      <c r="S28" s="3"/>
      <c r="T28" s="3"/>
      <c r="U28" s="3"/>
    </row>
    <row r="29" spans="1:31" ht="24" customHeight="1">
      <c r="A29" s="83" t="s">
        <v>86</v>
      </c>
      <c r="D29" s="107" t="s">
        <v>87</v>
      </c>
      <c r="F29" s="81"/>
      <c r="G29" s="85"/>
      <c r="H29" s="86"/>
      <c r="I29" s="84"/>
      <c r="J29" s="84"/>
      <c r="K29" s="81"/>
      <c r="L29" s="95"/>
      <c r="M29" s="77"/>
      <c r="N29" s="84"/>
      <c r="O29" s="359" t="s">
        <v>88</v>
      </c>
      <c r="P29" s="360"/>
      <c r="Q29" s="47"/>
      <c r="R29" s="3"/>
      <c r="S29" s="3"/>
      <c r="T29" s="3"/>
      <c r="U29" s="3"/>
    </row>
    <row r="30" spans="1:31" ht="24" customHeight="1" thickBot="1">
      <c r="A30" s="92"/>
      <c r="B30" s="91"/>
      <c r="C30" s="106"/>
      <c r="D30" s="91" t="s">
        <v>89</v>
      </c>
      <c r="E30" s="88"/>
      <c r="F30" s="88"/>
      <c r="G30" s="89"/>
      <c r="H30" s="90"/>
      <c r="I30" s="89"/>
      <c r="J30" s="88"/>
      <c r="K30" s="88"/>
      <c r="L30" s="108"/>
      <c r="M30" s="109"/>
      <c r="N30" s="89"/>
      <c r="O30" s="400"/>
      <c r="P30" s="401"/>
      <c r="Q30" s="47"/>
      <c r="R30" s="3"/>
      <c r="S30" s="3"/>
      <c r="T30" s="3"/>
      <c r="U30" s="3"/>
    </row>
    <row r="31" spans="1:31" ht="22.5" thickTop="1">
      <c r="G31" s="15"/>
      <c r="Q31" s="47"/>
      <c r="R31" s="3"/>
      <c r="S31" s="3"/>
      <c r="T31" s="3"/>
      <c r="U31" s="3"/>
    </row>
    <row r="32" spans="1:31">
      <c r="Q32" s="3"/>
      <c r="R32" s="3"/>
      <c r="S32" s="3"/>
      <c r="T32" s="3"/>
      <c r="U32" s="3"/>
    </row>
    <row r="33" spans="1:21">
      <c r="Q33" s="3"/>
      <c r="R33" s="3"/>
      <c r="S33" s="3"/>
      <c r="T33" s="3"/>
      <c r="U33" s="3"/>
    </row>
    <row r="34" spans="1:21" ht="23.25">
      <c r="A34" s="48"/>
      <c r="D34" s="15"/>
      <c r="E34" s="49"/>
      <c r="Q34" s="3"/>
      <c r="R34" s="3"/>
      <c r="S34" s="3"/>
      <c r="T34" s="3"/>
      <c r="U34" s="3"/>
    </row>
    <row r="35" spans="1:21">
      <c r="Q35" s="3"/>
      <c r="R35" s="3"/>
      <c r="S35" s="3"/>
      <c r="T35" s="3"/>
      <c r="U35" s="3"/>
    </row>
    <row r="36" spans="1:21">
      <c r="Q36" s="3"/>
    </row>
    <row r="37" spans="1:21">
      <c r="Q37" s="3"/>
    </row>
  </sheetData>
  <mergeCells count="20">
    <mergeCell ref="L1:P1"/>
    <mergeCell ref="H3:K7"/>
    <mergeCell ref="A8:A12"/>
    <mergeCell ref="B8:D8"/>
    <mergeCell ref="H8:I8"/>
    <mergeCell ref="L8:P12"/>
    <mergeCell ref="B9:D9"/>
    <mergeCell ref="H9:I9"/>
    <mergeCell ref="B10:D12"/>
    <mergeCell ref="E10:E12"/>
    <mergeCell ref="I10:I12"/>
    <mergeCell ref="L26:P26"/>
    <mergeCell ref="O29:P29"/>
    <mergeCell ref="O30:P30"/>
    <mergeCell ref="L20:P20"/>
    <mergeCell ref="L21:P21"/>
    <mergeCell ref="L22:P22"/>
    <mergeCell ref="L23:P23"/>
    <mergeCell ref="L24:P24"/>
    <mergeCell ref="L25:P25"/>
  </mergeCells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91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526D-0723-4A7C-A438-F95F2998EFCF}">
  <sheetPr>
    <tabColor rgb="FF00B050"/>
    <pageSetUpPr fitToPage="1"/>
  </sheetPr>
  <dimension ref="A1:AE37"/>
  <sheetViews>
    <sheetView view="pageBreakPreview" zoomScale="120" zoomScaleNormal="115" zoomScaleSheetLayoutView="120" zoomScalePageLayoutView="115" workbookViewId="0"/>
  </sheetViews>
  <sheetFormatPr defaultColWidth="9.140625" defaultRowHeight="21.75"/>
  <cols>
    <col min="1" max="1" width="12.85546875" style="3" customWidth="1"/>
    <col min="2" max="4" width="4.7109375" style="3" customWidth="1"/>
    <col min="5" max="7" width="14.140625" style="3" customWidth="1"/>
    <col min="8" max="8" width="13.7109375" style="3" customWidth="1"/>
    <col min="9" max="9" width="9.140625" style="3" customWidth="1"/>
    <col min="10" max="10" width="17.140625" style="3" customWidth="1"/>
    <col min="11" max="11" width="13.7109375" style="3" customWidth="1"/>
    <col min="12" max="13" width="9.42578125" style="3" customWidth="1"/>
    <col min="14" max="14" width="12.7109375" style="3" customWidth="1"/>
    <col min="15" max="16" width="8.140625" style="3" customWidth="1"/>
    <col min="17" max="17" width="5.7109375" style="2" customWidth="1"/>
    <col min="18" max="18" width="7.28515625" style="2" bestFit="1" customWidth="1"/>
    <col min="19" max="19" width="5.7109375" style="2" bestFit="1" customWidth="1"/>
    <col min="20" max="20" width="11" style="2" bestFit="1" customWidth="1"/>
    <col min="21" max="21" width="10.140625" style="2" bestFit="1" customWidth="1"/>
    <col min="22" max="22" width="10.140625" style="3" bestFit="1" customWidth="1"/>
    <col min="23" max="23" width="8.28515625" style="3" bestFit="1" customWidth="1"/>
    <col min="24" max="24" width="7.28515625" style="3" bestFit="1" customWidth="1"/>
    <col min="25" max="25" width="7.5703125" style="3" bestFit="1" customWidth="1"/>
    <col min="26" max="26" width="13.140625" style="3" bestFit="1" customWidth="1"/>
    <col min="27" max="27" width="3.85546875" style="3" bestFit="1" customWidth="1"/>
    <col min="28" max="28" width="9.42578125" style="3" bestFit="1" customWidth="1"/>
    <col min="29" max="16384" width="9.140625" style="3"/>
  </cols>
  <sheetData>
    <row r="1" spans="1:31" ht="26.25" customHeight="1" thickTop="1">
      <c r="A1" s="71" t="s">
        <v>41</v>
      </c>
      <c r="B1" s="237"/>
      <c r="C1" s="237"/>
      <c r="D1" s="237"/>
      <c r="E1" s="237"/>
      <c r="F1" s="237"/>
      <c r="G1" s="238"/>
      <c r="H1" s="1"/>
      <c r="I1" s="230" t="s">
        <v>43</v>
      </c>
      <c r="J1" s="227"/>
      <c r="K1" s="198"/>
      <c r="L1" s="338" t="s">
        <v>44</v>
      </c>
      <c r="M1" s="339"/>
      <c r="N1" s="339"/>
      <c r="O1" s="339"/>
      <c r="P1" s="340"/>
    </row>
    <row r="2" spans="1:31" ht="26.25" customHeight="1">
      <c r="A2" s="72" t="s">
        <v>45</v>
      </c>
      <c r="B2" s="220"/>
      <c r="C2" s="220"/>
      <c r="D2" s="220"/>
      <c r="E2" s="220"/>
      <c r="F2" s="220"/>
      <c r="G2" s="221"/>
      <c r="H2" s="51"/>
      <c r="I2" s="231" t="s">
        <v>47</v>
      </c>
      <c r="J2" s="228"/>
      <c r="K2" s="229"/>
      <c r="L2" s="56" t="s">
        <v>48</v>
      </c>
      <c r="M2" s="5"/>
      <c r="N2" s="6"/>
      <c r="O2" s="66" t="s">
        <v>50</v>
      </c>
      <c r="P2" s="74"/>
    </row>
    <row r="3" spans="1:31" ht="24" customHeight="1">
      <c r="A3" s="72"/>
      <c r="B3" s="218"/>
      <c r="C3" s="218"/>
      <c r="D3" s="218"/>
      <c r="E3" s="218"/>
      <c r="F3" s="218"/>
      <c r="G3" s="219"/>
      <c r="H3" s="348" t="s">
        <v>53</v>
      </c>
      <c r="I3" s="349"/>
      <c r="J3" s="349"/>
      <c r="K3" s="350"/>
      <c r="L3" s="67"/>
      <c r="M3" s="8"/>
      <c r="N3" s="9"/>
      <c r="O3" s="2"/>
      <c r="P3" s="68"/>
    </row>
    <row r="4" spans="1:31" ht="24" customHeight="1">
      <c r="A4" s="72"/>
      <c r="B4" s="218"/>
      <c r="C4" s="218"/>
      <c r="D4" s="218"/>
      <c r="E4" s="218"/>
      <c r="F4" s="218"/>
      <c r="G4" s="219"/>
      <c r="H4" s="351"/>
      <c r="I4" s="352"/>
      <c r="J4" s="352"/>
      <c r="K4" s="353"/>
      <c r="L4" s="67"/>
      <c r="M4" s="8"/>
      <c r="N4" s="9"/>
      <c r="O4" s="2"/>
      <c r="P4" s="68"/>
    </row>
    <row r="5" spans="1:31" ht="24" customHeight="1">
      <c r="A5" s="69" t="s">
        <v>55</v>
      </c>
      <c r="B5" s="239"/>
      <c r="C5" s="239"/>
      <c r="D5" s="239"/>
      <c r="E5" s="239"/>
      <c r="F5" s="239"/>
      <c r="G5" s="240"/>
      <c r="H5" s="351"/>
      <c r="I5" s="352"/>
      <c r="J5" s="352"/>
      <c r="K5" s="353"/>
      <c r="L5" s="7"/>
      <c r="M5" s="8"/>
      <c r="N5" s="9"/>
      <c r="P5" s="10"/>
    </row>
    <row r="6" spans="1:31" ht="24" customHeight="1">
      <c r="A6" s="135" t="s">
        <v>57</v>
      </c>
      <c r="B6" s="93"/>
      <c r="D6" s="4"/>
      <c r="E6" s="4"/>
      <c r="F6" s="4"/>
      <c r="G6" s="70"/>
      <c r="H6" s="351"/>
      <c r="I6" s="352"/>
      <c r="J6" s="352"/>
      <c r="K6" s="353"/>
      <c r="L6" s="7"/>
      <c r="M6" s="8"/>
      <c r="N6" s="4"/>
      <c r="P6" s="11"/>
    </row>
    <row r="7" spans="1:31" ht="24" customHeight="1" thickBot="1">
      <c r="A7" s="69" t="s">
        <v>59</v>
      </c>
      <c r="B7" s="241"/>
      <c r="C7" s="241"/>
      <c r="D7" s="241"/>
      <c r="E7" s="241"/>
      <c r="F7" s="64"/>
      <c r="G7" s="65"/>
      <c r="H7" s="354"/>
      <c r="I7" s="355"/>
      <c r="J7" s="355"/>
      <c r="K7" s="356"/>
      <c r="L7" s="7"/>
      <c r="M7" s="8"/>
      <c r="N7" s="4"/>
      <c r="P7" s="11"/>
    </row>
    <row r="8" spans="1:31" ht="18.75" customHeight="1" thickTop="1">
      <c r="A8" s="397" t="s">
        <v>60</v>
      </c>
      <c r="B8" s="411" t="s">
        <v>94</v>
      </c>
      <c r="C8" s="413"/>
      <c r="D8" s="412"/>
      <c r="E8" s="61" t="s">
        <v>94</v>
      </c>
      <c r="F8" s="61" t="s">
        <v>94</v>
      </c>
      <c r="G8" s="61" t="s">
        <v>94</v>
      </c>
      <c r="H8" s="411" t="s">
        <v>94</v>
      </c>
      <c r="I8" s="412"/>
      <c r="J8" s="61" t="s">
        <v>95</v>
      </c>
      <c r="K8" s="61" t="s">
        <v>94</v>
      </c>
      <c r="L8" s="361" t="s">
        <v>62</v>
      </c>
      <c r="M8" s="362"/>
      <c r="N8" s="362"/>
      <c r="O8" s="362"/>
      <c r="P8" s="363"/>
    </row>
    <row r="9" spans="1:31" ht="18.75" customHeight="1">
      <c r="A9" s="398"/>
      <c r="B9" s="373" t="s">
        <v>96</v>
      </c>
      <c r="C9" s="374"/>
      <c r="D9" s="375"/>
      <c r="E9" s="62" t="s">
        <v>97</v>
      </c>
      <c r="F9" s="62" t="s">
        <v>98</v>
      </c>
      <c r="G9" s="62" t="s">
        <v>99</v>
      </c>
      <c r="H9" s="373" t="s">
        <v>100</v>
      </c>
      <c r="I9" s="375"/>
      <c r="J9" s="63" t="s">
        <v>101</v>
      </c>
      <c r="K9" s="62" t="s">
        <v>102</v>
      </c>
      <c r="L9" s="364"/>
      <c r="M9" s="365"/>
      <c r="N9" s="365"/>
      <c r="O9" s="365"/>
      <c r="P9" s="366"/>
    </row>
    <row r="10" spans="1:31" ht="18.75" customHeight="1">
      <c r="A10" s="398"/>
      <c r="B10" s="420" t="s">
        <v>70</v>
      </c>
      <c r="C10" s="421"/>
      <c r="D10" s="422"/>
      <c r="E10" s="408" t="s">
        <v>71</v>
      </c>
      <c r="F10" s="12" t="s">
        <v>72</v>
      </c>
      <c r="G10" s="12" t="s">
        <v>72</v>
      </c>
      <c r="H10" s="200" t="s">
        <v>73</v>
      </c>
      <c r="I10" s="408" t="s">
        <v>74</v>
      </c>
      <c r="J10" s="53" t="s">
        <v>75</v>
      </c>
      <c r="K10" s="222" t="s">
        <v>5</v>
      </c>
      <c r="L10" s="364"/>
      <c r="M10" s="365"/>
      <c r="N10" s="365"/>
      <c r="O10" s="365"/>
      <c r="P10" s="366"/>
    </row>
    <row r="11" spans="1:31" ht="18.75" customHeight="1">
      <c r="A11" s="398"/>
      <c r="B11" s="364"/>
      <c r="C11" s="365"/>
      <c r="D11" s="423"/>
      <c r="E11" s="409"/>
      <c r="F11" s="12" t="s">
        <v>11</v>
      </c>
      <c r="G11" s="12" t="s">
        <v>12</v>
      </c>
      <c r="H11" s="12" t="s">
        <v>13</v>
      </c>
      <c r="I11" s="409"/>
      <c r="J11" s="54" t="s">
        <v>90</v>
      </c>
      <c r="K11" s="222" t="s">
        <v>91</v>
      </c>
      <c r="L11" s="364"/>
      <c r="M11" s="365"/>
      <c r="N11" s="365"/>
      <c r="O11" s="365"/>
      <c r="P11" s="366"/>
    </row>
    <row r="12" spans="1:31" ht="18.75" customHeight="1">
      <c r="A12" s="399"/>
      <c r="B12" s="367"/>
      <c r="C12" s="368"/>
      <c r="D12" s="424"/>
      <c r="E12" s="410"/>
      <c r="F12" s="13" t="s">
        <v>29</v>
      </c>
      <c r="G12" s="13" t="s">
        <v>29</v>
      </c>
      <c r="H12" s="13" t="s">
        <v>29</v>
      </c>
      <c r="I12" s="410"/>
      <c r="J12" s="55" t="s">
        <v>33</v>
      </c>
      <c r="K12" s="223" t="s">
        <v>26</v>
      </c>
      <c r="L12" s="367"/>
      <c r="M12" s="368"/>
      <c r="N12" s="368"/>
      <c r="O12" s="368"/>
      <c r="P12" s="369"/>
    </row>
    <row r="13" spans="1:31" ht="18" customHeight="1">
      <c r="A13" s="16"/>
      <c r="B13" s="173"/>
      <c r="C13" s="174"/>
      <c r="D13" s="175"/>
      <c r="E13" s="17"/>
      <c r="F13" s="19"/>
      <c r="G13" s="19"/>
      <c r="H13" s="18"/>
      <c r="I13" s="19"/>
      <c r="J13" s="18"/>
      <c r="K13" s="224"/>
      <c r="L13" s="168"/>
      <c r="M13" s="169"/>
      <c r="N13" s="169"/>
      <c r="O13" s="169"/>
      <c r="P13" s="170"/>
      <c r="Q13" s="20"/>
      <c r="AE13" s="4"/>
    </row>
    <row r="14" spans="1:31" ht="18" customHeight="1">
      <c r="A14" s="21"/>
      <c r="B14" s="165"/>
      <c r="C14" s="166"/>
      <c r="D14" s="167"/>
      <c r="E14" s="22"/>
      <c r="F14" s="23"/>
      <c r="G14" s="23"/>
      <c r="H14" s="24"/>
      <c r="I14" s="23"/>
      <c r="J14" s="24"/>
      <c r="K14" s="225"/>
      <c r="L14" s="171"/>
      <c r="M14" s="236"/>
      <c r="N14" s="236"/>
      <c r="O14" s="236"/>
      <c r="P14" s="172"/>
      <c r="Q14" s="20"/>
      <c r="AE14" s="4"/>
    </row>
    <row r="15" spans="1:31" ht="18" customHeight="1">
      <c r="A15" s="21"/>
      <c r="B15" s="165"/>
      <c r="C15" s="166"/>
      <c r="D15" s="167"/>
      <c r="E15" s="22"/>
      <c r="F15" s="23"/>
      <c r="G15" s="23"/>
      <c r="H15" s="24"/>
      <c r="I15" s="23"/>
      <c r="J15" s="24"/>
      <c r="K15" s="225"/>
      <c r="L15" s="171"/>
      <c r="M15" s="236"/>
      <c r="N15" s="236"/>
      <c r="O15" s="236"/>
      <c r="P15" s="172"/>
      <c r="Q15" s="20"/>
      <c r="AE15" s="4"/>
    </row>
    <row r="16" spans="1:31" ht="18" customHeight="1">
      <c r="A16" s="21"/>
      <c r="B16" s="165"/>
      <c r="C16" s="166"/>
      <c r="D16" s="167"/>
      <c r="E16" s="22"/>
      <c r="F16" s="23"/>
      <c r="G16" s="23"/>
      <c r="H16" s="24"/>
      <c r="I16" s="23"/>
      <c r="J16" s="24"/>
      <c r="K16" s="225"/>
      <c r="L16" s="171"/>
      <c r="M16" s="236"/>
      <c r="N16" s="236"/>
      <c r="O16" s="236"/>
      <c r="P16" s="172"/>
      <c r="Q16" s="20"/>
      <c r="AE16" s="4"/>
    </row>
    <row r="17" spans="1:31" ht="18" customHeight="1">
      <c r="A17" s="176"/>
      <c r="B17" s="165"/>
      <c r="C17" s="166"/>
      <c r="D17" s="167"/>
      <c r="E17" s="22"/>
      <c r="F17" s="23"/>
      <c r="G17" s="23"/>
      <c r="H17" s="24"/>
      <c r="I17" s="23"/>
      <c r="J17" s="24"/>
      <c r="K17" s="225"/>
      <c r="L17" s="171"/>
      <c r="M17" s="236"/>
      <c r="N17" s="236"/>
      <c r="O17" s="236"/>
      <c r="P17" s="172"/>
      <c r="Q17" s="20"/>
      <c r="AE17" s="4"/>
    </row>
    <row r="18" spans="1:31" ht="18" customHeight="1">
      <c r="A18" s="94"/>
      <c r="B18" s="177"/>
      <c r="C18" s="242"/>
      <c r="D18" s="178"/>
      <c r="E18" s="179"/>
      <c r="F18" s="179"/>
      <c r="G18" s="179"/>
      <c r="H18" s="217"/>
      <c r="I18" s="179"/>
      <c r="J18" s="179"/>
      <c r="K18" s="234"/>
      <c r="L18" s="171"/>
      <c r="M18" s="236"/>
      <c r="N18" s="236"/>
      <c r="O18" s="236"/>
      <c r="P18" s="172"/>
      <c r="Q18" s="20"/>
      <c r="R18" s="98"/>
      <c r="S18" s="98"/>
      <c r="T18" s="98"/>
      <c r="U18" s="100"/>
      <c r="V18" s="98"/>
      <c r="W18" s="98"/>
      <c r="X18" s="98"/>
      <c r="Y18" s="98"/>
      <c r="Z18" s="97"/>
      <c r="AA18" s="97"/>
      <c r="AB18" s="97"/>
      <c r="AE18" s="4"/>
    </row>
    <row r="19" spans="1:31" ht="18" customHeight="1">
      <c r="A19" s="31"/>
      <c r="B19" s="177"/>
      <c r="C19" s="242"/>
      <c r="D19" s="178"/>
      <c r="E19" s="180"/>
      <c r="F19" s="180"/>
      <c r="G19" s="180"/>
      <c r="H19" s="180"/>
      <c r="I19" s="180"/>
      <c r="J19" s="180"/>
      <c r="K19" s="235"/>
      <c r="L19" s="171"/>
      <c r="M19" s="236"/>
      <c r="N19" s="236"/>
      <c r="O19" s="236"/>
      <c r="P19" s="172"/>
      <c r="Q19" s="20"/>
      <c r="R19" s="98"/>
      <c r="S19" s="98"/>
      <c r="T19" s="99"/>
      <c r="U19" s="98"/>
      <c r="V19" s="99"/>
      <c r="W19" s="101"/>
      <c r="X19" s="98"/>
      <c r="Y19" s="98"/>
      <c r="Z19" s="97"/>
      <c r="AA19" s="97"/>
      <c r="AB19" s="97"/>
      <c r="AE19" s="4"/>
    </row>
    <row r="20" spans="1:31" ht="18" customHeight="1">
      <c r="A20" s="31"/>
      <c r="B20" s="32"/>
      <c r="C20" s="33"/>
      <c r="D20" s="14"/>
      <c r="E20" s="34"/>
      <c r="F20" s="35"/>
      <c r="G20" s="35"/>
      <c r="H20" s="36"/>
      <c r="I20" s="36"/>
      <c r="J20" s="36"/>
      <c r="K20" s="35"/>
      <c r="L20" s="425"/>
      <c r="M20" s="426"/>
      <c r="N20" s="426"/>
      <c r="O20" s="426"/>
      <c r="P20" s="427"/>
      <c r="Q20" s="20"/>
      <c r="R20" s="99"/>
      <c r="S20" s="99"/>
      <c r="U20" s="102"/>
      <c r="V20" s="101"/>
      <c r="W20" s="101"/>
      <c r="X20" s="101"/>
      <c r="Z20" s="97"/>
      <c r="AA20" s="97"/>
      <c r="AB20" s="97"/>
      <c r="AE20" s="4"/>
    </row>
    <row r="21" spans="1:31" ht="18" customHeight="1">
      <c r="A21" s="31"/>
      <c r="B21" s="32"/>
      <c r="C21" s="33"/>
      <c r="D21" s="14"/>
      <c r="E21" s="34"/>
      <c r="F21" s="35"/>
      <c r="G21" s="35"/>
      <c r="H21" s="36"/>
      <c r="I21" s="36"/>
      <c r="J21" s="36"/>
      <c r="K21" s="35"/>
      <c r="L21" s="376"/>
      <c r="M21" s="377"/>
      <c r="N21" s="377"/>
      <c r="O21" s="377"/>
      <c r="P21" s="378"/>
      <c r="Q21" s="20"/>
      <c r="R21" s="99"/>
      <c r="S21" s="99"/>
      <c r="U21" s="102"/>
      <c r="V21" s="101"/>
      <c r="W21" s="101"/>
      <c r="X21" s="101"/>
      <c r="Z21" s="97"/>
      <c r="AA21" s="97"/>
      <c r="AB21" s="97"/>
      <c r="AE21" s="4"/>
    </row>
    <row r="22" spans="1:31" ht="18" customHeight="1">
      <c r="A22" s="31"/>
      <c r="B22" s="32"/>
      <c r="C22" s="33"/>
      <c r="D22" s="14"/>
      <c r="E22" s="34"/>
      <c r="F22" s="35"/>
      <c r="G22" s="35"/>
      <c r="H22" s="36"/>
      <c r="I22" s="37"/>
      <c r="J22" s="36"/>
      <c r="K22" s="35"/>
      <c r="L22" s="376"/>
      <c r="M22" s="377"/>
      <c r="N22" s="377"/>
      <c r="O22" s="377"/>
      <c r="P22" s="378"/>
      <c r="Q22" s="20"/>
      <c r="R22" s="99"/>
      <c r="S22" s="99"/>
      <c r="U22" s="102"/>
      <c r="V22" s="101"/>
      <c r="W22" s="101"/>
      <c r="X22" s="101"/>
      <c r="Z22" s="103"/>
      <c r="AA22" s="97"/>
      <c r="AB22" s="97"/>
      <c r="AE22" s="4"/>
    </row>
    <row r="23" spans="1:31" ht="18" customHeight="1">
      <c r="A23" s="31"/>
      <c r="B23" s="32"/>
      <c r="C23" s="33"/>
      <c r="D23" s="14"/>
      <c r="E23" s="34"/>
      <c r="F23" s="35"/>
      <c r="G23" s="35"/>
      <c r="H23" s="36"/>
      <c r="I23" s="36"/>
      <c r="J23" s="38"/>
      <c r="K23" s="35"/>
      <c r="L23" s="405"/>
      <c r="M23" s="406"/>
      <c r="N23" s="406"/>
      <c r="O23" s="406"/>
      <c r="P23" s="407"/>
      <c r="Q23" s="20"/>
      <c r="R23" s="99"/>
      <c r="S23" s="99"/>
      <c r="U23" s="102"/>
      <c r="V23" s="101"/>
      <c r="W23" s="101"/>
      <c r="X23" s="101"/>
      <c r="Z23" s="104"/>
      <c r="AA23" s="97"/>
      <c r="AB23" s="97"/>
    </row>
    <row r="24" spans="1:31" ht="18" customHeight="1">
      <c r="A24" s="94"/>
      <c r="B24" s="14"/>
      <c r="C24" s="33"/>
      <c r="D24" s="14"/>
      <c r="E24" s="34" t="str">
        <f>IF(B24=0,"  ",SQRT(G24)*12.73)</f>
        <v xml:space="preserve">  </v>
      </c>
      <c r="F24" s="35"/>
      <c r="G24" s="35" t="str">
        <f>IF(B24=0,"  ",#REF!/#REF!)</f>
        <v xml:space="preserve">  </v>
      </c>
      <c r="H24" s="36"/>
      <c r="I24" s="36"/>
      <c r="J24" s="38"/>
      <c r="K24" s="35"/>
      <c r="L24" s="376"/>
      <c r="M24" s="377"/>
      <c r="N24" s="377"/>
      <c r="O24" s="377"/>
      <c r="P24" s="378"/>
      <c r="Q24" s="20"/>
      <c r="R24" s="99"/>
      <c r="S24" s="99"/>
      <c r="U24" s="102"/>
      <c r="V24" s="101"/>
      <c r="W24" s="99"/>
      <c r="X24" s="101"/>
      <c r="Z24" s="104"/>
      <c r="AA24" s="97"/>
      <c r="AB24" s="97"/>
    </row>
    <row r="25" spans="1:31" ht="18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",SQRT(G25)*12.73)</f>
        <v xml:space="preserve">  </v>
      </c>
      <c r="F25" s="35"/>
      <c r="G25" s="35"/>
      <c r="H25" s="36"/>
      <c r="I25" s="36"/>
      <c r="J25" s="38" t="str">
        <f>IF(A25=0,"  ",H25*1000/9.807/F25)</f>
        <v xml:space="preserve">  </v>
      </c>
      <c r="K25" s="35"/>
      <c r="L25" s="376"/>
      <c r="M25" s="377"/>
      <c r="N25" s="377"/>
      <c r="O25" s="377"/>
      <c r="P25" s="378"/>
      <c r="Q25" s="20"/>
      <c r="R25" s="4"/>
      <c r="S25" s="4"/>
      <c r="T25" s="4"/>
      <c r="U25" s="4"/>
      <c r="V25" s="4"/>
      <c r="X25" s="25"/>
      <c r="Y25" s="25"/>
      <c r="Z25" s="104"/>
      <c r="AA25" s="97"/>
      <c r="AB25" s="97"/>
    </row>
    <row r="26" spans="1:31" ht="18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",SQRT(G26)*12.73)</f>
        <v xml:space="preserve">  </v>
      </c>
      <c r="F26" s="44" t="str">
        <f>IF(A26=0,"  ",(E26*E26*$Q$1)/4/100)</f>
        <v xml:space="preserve">  </v>
      </c>
      <c r="G26" s="44"/>
      <c r="H26" s="45"/>
      <c r="I26" s="45"/>
      <c r="J26" s="46" t="str">
        <f>IF(A26=0,"  ",H26*1000/9.807/F26)</f>
        <v xml:space="preserve">  </v>
      </c>
      <c r="K26" s="44"/>
      <c r="L26" s="402"/>
      <c r="M26" s="403"/>
      <c r="N26" s="403"/>
      <c r="O26" s="403"/>
      <c r="P26" s="404"/>
      <c r="Q26" s="47"/>
      <c r="R26" s="3"/>
      <c r="S26" s="3"/>
      <c r="T26" s="3"/>
      <c r="U26" s="3"/>
      <c r="Z26" s="104"/>
      <c r="AA26" s="97"/>
      <c r="AB26" s="97"/>
    </row>
    <row r="27" spans="1:31" ht="24" customHeight="1">
      <c r="A27" s="78" t="s">
        <v>81</v>
      </c>
      <c r="C27" s="76" t="s">
        <v>92</v>
      </c>
      <c r="D27" s="79"/>
      <c r="F27" s="96"/>
      <c r="H27" s="80"/>
      <c r="I27" s="79"/>
      <c r="J27" s="79"/>
      <c r="L27" s="50"/>
      <c r="M27" s="81"/>
      <c r="N27" s="79"/>
      <c r="O27" s="79"/>
      <c r="P27" s="82"/>
      <c r="Q27" s="47"/>
      <c r="R27" s="3"/>
      <c r="S27" s="3"/>
      <c r="T27" s="3"/>
      <c r="U27" s="3"/>
      <c r="Z27" s="26"/>
      <c r="AA27" s="27"/>
    </row>
    <row r="28" spans="1:31" ht="24" customHeight="1">
      <c r="A28" s="83"/>
      <c r="C28" s="75" t="s">
        <v>83</v>
      </c>
      <c r="D28" s="84"/>
      <c r="F28" s="81"/>
      <c r="G28" s="85"/>
      <c r="H28" s="86"/>
      <c r="I28" s="84"/>
      <c r="J28" s="84"/>
      <c r="K28" s="233" t="s">
        <v>84</v>
      </c>
      <c r="L28" s="105" t="s">
        <v>93</v>
      </c>
      <c r="N28" s="84"/>
      <c r="O28" s="84"/>
      <c r="P28" s="87"/>
      <c r="Q28" s="47"/>
      <c r="R28" s="3"/>
      <c r="S28" s="3"/>
      <c r="T28" s="3"/>
      <c r="U28" s="3"/>
    </row>
    <row r="29" spans="1:31" ht="24" customHeight="1">
      <c r="A29" s="83" t="s">
        <v>86</v>
      </c>
      <c r="D29" s="107" t="s">
        <v>87</v>
      </c>
      <c r="F29" s="81"/>
      <c r="G29" s="85"/>
      <c r="H29" s="86"/>
      <c r="I29" s="84"/>
      <c r="J29" s="84"/>
      <c r="K29" s="81"/>
      <c r="L29" s="95"/>
      <c r="M29" s="77"/>
      <c r="N29" s="84"/>
      <c r="O29" s="359" t="s">
        <v>88</v>
      </c>
      <c r="P29" s="360"/>
      <c r="Q29" s="47"/>
      <c r="R29" s="3"/>
      <c r="S29" s="3"/>
      <c r="T29" s="3"/>
      <c r="U29" s="3"/>
    </row>
    <row r="30" spans="1:31" ht="24" customHeight="1" thickBot="1">
      <c r="A30" s="92"/>
      <c r="B30" s="91"/>
      <c r="C30" s="106"/>
      <c r="D30" s="91" t="s">
        <v>89</v>
      </c>
      <c r="E30" s="88"/>
      <c r="F30" s="88"/>
      <c r="G30" s="89"/>
      <c r="H30" s="90"/>
      <c r="I30" s="89"/>
      <c r="J30" s="88"/>
      <c r="K30" s="88"/>
      <c r="L30" s="108"/>
      <c r="M30" s="109"/>
      <c r="N30" s="89"/>
      <c r="O30" s="400"/>
      <c r="P30" s="401"/>
      <c r="Q30" s="47"/>
      <c r="R30" s="3"/>
      <c r="S30" s="3"/>
      <c r="T30" s="3"/>
      <c r="U30" s="3"/>
    </row>
    <row r="31" spans="1:31" ht="22.5" thickTop="1">
      <c r="G31" s="15"/>
      <c r="Q31" s="47"/>
      <c r="R31" s="3"/>
      <c r="S31" s="3"/>
      <c r="T31" s="3"/>
      <c r="U31" s="3"/>
    </row>
    <row r="32" spans="1:31">
      <c r="Q32" s="3"/>
      <c r="R32" s="3"/>
      <c r="S32" s="3"/>
      <c r="T32" s="3"/>
      <c r="U32" s="3"/>
    </row>
    <row r="33" spans="1:21">
      <c r="Q33" s="3"/>
      <c r="R33" s="3"/>
      <c r="S33" s="3"/>
      <c r="T33" s="3"/>
      <c r="U33" s="3"/>
    </row>
    <row r="34" spans="1:21" ht="23.25">
      <c r="A34" s="48"/>
      <c r="D34" s="15"/>
      <c r="E34" s="49"/>
      <c r="Q34" s="3"/>
      <c r="R34" s="3"/>
      <c r="S34" s="3"/>
      <c r="T34" s="3"/>
      <c r="U34" s="3"/>
    </row>
    <row r="35" spans="1:21">
      <c r="Q35" s="3"/>
      <c r="R35" s="3"/>
      <c r="S35" s="3"/>
      <c r="T35" s="3"/>
      <c r="U35" s="3"/>
    </row>
    <row r="36" spans="1:21">
      <c r="Q36" s="3"/>
    </row>
    <row r="37" spans="1:21">
      <c r="Q37" s="3"/>
    </row>
  </sheetData>
  <mergeCells count="20">
    <mergeCell ref="L1:P1"/>
    <mergeCell ref="H3:K7"/>
    <mergeCell ref="A8:A12"/>
    <mergeCell ref="B8:D8"/>
    <mergeCell ref="H8:I8"/>
    <mergeCell ref="L8:P12"/>
    <mergeCell ref="B9:D9"/>
    <mergeCell ref="H9:I9"/>
    <mergeCell ref="B10:D12"/>
    <mergeCell ref="E10:E12"/>
    <mergeCell ref="L25:P25"/>
    <mergeCell ref="L26:P26"/>
    <mergeCell ref="O29:P29"/>
    <mergeCell ref="O30:P30"/>
    <mergeCell ref="I10:I12"/>
    <mergeCell ref="L20:P20"/>
    <mergeCell ref="L21:P21"/>
    <mergeCell ref="L22:P22"/>
    <mergeCell ref="L23:P23"/>
    <mergeCell ref="L24:P24"/>
  </mergeCells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91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D434-B619-4AC3-8EFF-626755C5CD2A}">
  <sheetPr>
    <tabColor rgb="FF0070C0"/>
  </sheetPr>
  <dimension ref="A1:AI37"/>
  <sheetViews>
    <sheetView view="pageBreakPreview" zoomScaleNormal="115" zoomScaleSheetLayoutView="100" workbookViewId="0"/>
  </sheetViews>
  <sheetFormatPr defaultColWidth="9.140625" defaultRowHeight="27" customHeight="1"/>
  <cols>
    <col min="1" max="1" width="14.85546875" style="3" customWidth="1"/>
    <col min="2" max="4" width="4.28515625" style="3" customWidth="1"/>
    <col min="5" max="5" width="13.140625" style="3" customWidth="1"/>
    <col min="6" max="6" width="12.5703125" style="3" customWidth="1"/>
    <col min="7" max="8" width="12.85546875" style="3" customWidth="1"/>
    <col min="9" max="9" width="9.140625" style="3" customWidth="1"/>
    <col min="10" max="10" width="15.28515625" style="3" bestFit="1" customWidth="1"/>
    <col min="11" max="11" width="9.140625" style="3" customWidth="1"/>
    <col min="12" max="12" width="15.28515625" style="3" bestFit="1" customWidth="1"/>
    <col min="13" max="13" width="9.140625" style="3" customWidth="1"/>
    <col min="14" max="14" width="17.140625" style="3" customWidth="1"/>
    <col min="15" max="15" width="12.85546875" style="3" customWidth="1"/>
    <col min="16" max="20" width="9.28515625" style="3" customWidth="1"/>
    <col min="21" max="21" width="5.7109375" style="2" customWidth="1"/>
    <col min="22" max="22" width="7.28515625" style="2" bestFit="1" customWidth="1"/>
    <col min="23" max="23" width="5.7109375" style="2" bestFit="1" customWidth="1"/>
    <col min="24" max="24" width="11" style="2" bestFit="1" customWidth="1"/>
    <col min="25" max="25" width="10.140625" style="2" bestFit="1" customWidth="1"/>
    <col min="26" max="26" width="10.140625" style="3" bestFit="1" customWidth="1"/>
    <col min="27" max="27" width="8.28515625" style="3" bestFit="1" customWidth="1"/>
    <col min="28" max="28" width="7.28515625" style="3" bestFit="1" customWidth="1"/>
    <col min="29" max="29" width="7.5703125" style="3" bestFit="1" customWidth="1"/>
    <col min="30" max="30" width="13.140625" style="3" bestFit="1" customWidth="1"/>
    <col min="31" max="31" width="3.85546875" style="3" bestFit="1" customWidth="1"/>
    <col min="32" max="32" width="9.42578125" style="3" bestFit="1" customWidth="1"/>
    <col min="33" max="16384" width="9.140625" style="3"/>
  </cols>
  <sheetData>
    <row r="1" spans="1:35" ht="31.5" thickTop="1">
      <c r="A1" s="152" t="s">
        <v>41</v>
      </c>
      <c r="B1" s="457" t="s">
        <v>42</v>
      </c>
      <c r="C1" s="457"/>
      <c r="D1" s="457"/>
      <c r="E1" s="457"/>
      <c r="F1" s="457"/>
      <c r="G1" s="457"/>
      <c r="H1" s="457"/>
      <c r="I1" s="458"/>
      <c r="J1" s="206"/>
      <c r="K1" s="206" t="s">
        <v>43</v>
      </c>
      <c r="L1" s="182"/>
      <c r="M1" s="182"/>
      <c r="N1" s="182"/>
      <c r="O1" s="452" t="s">
        <v>44</v>
      </c>
      <c r="P1" s="453"/>
      <c r="Q1" s="453"/>
      <c r="R1" s="453"/>
      <c r="S1" s="453"/>
      <c r="T1" s="454"/>
    </row>
    <row r="2" spans="1:35" ht="31.5" customHeight="1">
      <c r="A2" s="153" t="s">
        <v>45</v>
      </c>
      <c r="B2" s="430" t="s">
        <v>46</v>
      </c>
      <c r="C2" s="430"/>
      <c r="D2" s="430"/>
      <c r="E2" s="430"/>
      <c r="F2" s="430"/>
      <c r="G2" s="430"/>
      <c r="H2" s="430"/>
      <c r="I2" s="431"/>
      <c r="J2" s="207"/>
      <c r="K2" s="207" t="s">
        <v>47</v>
      </c>
      <c r="L2" s="183"/>
      <c r="M2" s="183"/>
      <c r="N2" s="183"/>
      <c r="O2" s="212" t="s">
        <v>103</v>
      </c>
      <c r="P2" s="211"/>
      <c r="Q2" s="455" t="s">
        <v>104</v>
      </c>
      <c r="R2" s="456"/>
      <c r="S2" s="213" t="s">
        <v>50</v>
      </c>
      <c r="T2" s="326" t="s">
        <v>51</v>
      </c>
    </row>
    <row r="3" spans="1:35" ht="30.75" customHeight="1">
      <c r="A3" s="153"/>
      <c r="B3" s="430" t="s">
        <v>52</v>
      </c>
      <c r="C3" s="430"/>
      <c r="D3" s="430"/>
      <c r="E3" s="430"/>
      <c r="F3" s="430"/>
      <c r="G3" s="430"/>
      <c r="H3" s="430"/>
      <c r="I3" s="431"/>
      <c r="J3" s="443" t="s">
        <v>105</v>
      </c>
      <c r="K3" s="444"/>
      <c r="L3" s="444"/>
      <c r="M3" s="444"/>
      <c r="N3" s="445"/>
      <c r="O3" s="67"/>
      <c r="Q3" s="8"/>
      <c r="R3" s="9"/>
      <c r="S3" s="2"/>
      <c r="T3" s="68"/>
    </row>
    <row r="4" spans="1:35" ht="30.75" customHeight="1">
      <c r="A4" s="153"/>
      <c r="B4" s="430" t="s">
        <v>54</v>
      </c>
      <c r="C4" s="430"/>
      <c r="D4" s="430"/>
      <c r="E4" s="430"/>
      <c r="F4" s="430"/>
      <c r="G4" s="430"/>
      <c r="H4" s="430"/>
      <c r="I4" s="431"/>
      <c r="J4" s="446"/>
      <c r="K4" s="447"/>
      <c r="L4" s="447"/>
      <c r="M4" s="447"/>
      <c r="N4" s="448"/>
      <c r="O4" s="67"/>
      <c r="Q4" s="8"/>
      <c r="R4" s="9"/>
      <c r="S4" s="2"/>
      <c r="T4" s="68"/>
    </row>
    <row r="5" spans="1:35" ht="30.75" customHeight="1">
      <c r="A5" s="154" t="s">
        <v>55</v>
      </c>
      <c r="B5" s="428" t="s">
        <v>106</v>
      </c>
      <c r="C5" s="428"/>
      <c r="D5" s="428"/>
      <c r="E5" s="428"/>
      <c r="F5" s="428"/>
      <c r="G5" s="428"/>
      <c r="H5" s="428"/>
      <c r="I5" s="429"/>
      <c r="J5" s="446"/>
      <c r="K5" s="447"/>
      <c r="L5" s="447"/>
      <c r="M5" s="447"/>
      <c r="N5" s="448"/>
      <c r="O5" s="67"/>
      <c r="Q5" s="8"/>
      <c r="R5" s="9"/>
      <c r="S5" s="2"/>
      <c r="T5" s="68"/>
    </row>
    <row r="6" spans="1:35" ht="30.75" customHeight="1">
      <c r="A6" s="154" t="s">
        <v>57</v>
      </c>
      <c r="B6" s="428" t="s">
        <v>58</v>
      </c>
      <c r="C6" s="428"/>
      <c r="D6" s="428"/>
      <c r="E6" s="428"/>
      <c r="F6" s="428"/>
      <c r="G6" s="428"/>
      <c r="H6" s="428"/>
      <c r="I6" s="429"/>
      <c r="J6" s="446"/>
      <c r="K6" s="447"/>
      <c r="L6" s="447"/>
      <c r="M6" s="447"/>
      <c r="N6" s="448"/>
      <c r="O6" s="7"/>
      <c r="Q6" s="8"/>
      <c r="R6" s="4"/>
      <c r="T6" s="11"/>
    </row>
    <row r="7" spans="1:35" ht="30.75" customHeight="1" thickBot="1">
      <c r="A7" s="154" t="s">
        <v>59</v>
      </c>
      <c r="B7" s="432">
        <v>45373</v>
      </c>
      <c r="C7" s="432"/>
      <c r="D7" s="432"/>
      <c r="E7" s="432"/>
      <c r="F7" s="432"/>
      <c r="G7" s="432"/>
      <c r="H7" s="432"/>
      <c r="I7" s="433"/>
      <c r="J7" s="449"/>
      <c r="K7" s="450"/>
      <c r="L7" s="450"/>
      <c r="M7" s="450"/>
      <c r="N7" s="451"/>
      <c r="O7" s="215"/>
      <c r="Q7" s="8"/>
      <c r="R7" s="4"/>
      <c r="T7" s="11"/>
    </row>
    <row r="8" spans="1:35" ht="22.5" customHeight="1" thickTop="1">
      <c r="A8" s="476" t="s">
        <v>60</v>
      </c>
      <c r="B8" s="479" t="s">
        <v>61</v>
      </c>
      <c r="C8" s="480"/>
      <c r="D8" s="481"/>
      <c r="E8" s="293" t="s">
        <v>61</v>
      </c>
      <c r="F8" s="293" t="s">
        <v>61</v>
      </c>
      <c r="G8" s="293" t="s">
        <v>61</v>
      </c>
      <c r="H8" s="479" t="s">
        <v>107</v>
      </c>
      <c r="I8" s="481"/>
      <c r="J8" s="479" t="s">
        <v>108</v>
      </c>
      <c r="K8" s="480"/>
      <c r="L8" s="480"/>
      <c r="M8" s="481"/>
      <c r="N8" s="294" t="s">
        <v>61</v>
      </c>
      <c r="O8" s="294" t="s">
        <v>61</v>
      </c>
      <c r="P8" s="479" t="s">
        <v>62</v>
      </c>
      <c r="Q8" s="480"/>
      <c r="R8" s="480"/>
      <c r="S8" s="480"/>
      <c r="T8" s="482"/>
    </row>
    <row r="9" spans="1:35" ht="22.5" customHeight="1">
      <c r="A9" s="477"/>
      <c r="B9" s="486" t="s">
        <v>63</v>
      </c>
      <c r="C9" s="487"/>
      <c r="D9" s="489"/>
      <c r="E9" s="292" t="s">
        <v>64</v>
      </c>
      <c r="F9" s="292" t="s">
        <v>65</v>
      </c>
      <c r="G9" s="292" t="s">
        <v>66</v>
      </c>
      <c r="H9" s="486" t="s">
        <v>13</v>
      </c>
      <c r="I9" s="489"/>
      <c r="J9" s="486" t="s">
        <v>14</v>
      </c>
      <c r="K9" s="487"/>
      <c r="L9" s="487"/>
      <c r="M9" s="489"/>
      <c r="N9" s="291" t="s">
        <v>68</v>
      </c>
      <c r="O9" s="291" t="s">
        <v>69</v>
      </c>
      <c r="P9" s="483"/>
      <c r="Q9" s="484"/>
      <c r="R9" s="484"/>
      <c r="S9" s="484"/>
      <c r="T9" s="485"/>
    </row>
    <row r="10" spans="1:35" ht="22.5" customHeight="1">
      <c r="A10" s="477"/>
      <c r="B10" s="490" t="s">
        <v>2</v>
      </c>
      <c r="C10" s="491"/>
      <c r="D10" s="492"/>
      <c r="E10" s="290" t="s">
        <v>3</v>
      </c>
      <c r="F10" s="294" t="s">
        <v>72</v>
      </c>
      <c r="G10" s="294" t="s">
        <v>72</v>
      </c>
      <c r="H10" s="293" t="s">
        <v>72</v>
      </c>
      <c r="I10" s="290" t="s">
        <v>18</v>
      </c>
      <c r="J10" s="493" t="s">
        <v>109</v>
      </c>
      <c r="K10" s="494"/>
      <c r="L10" s="493" t="s">
        <v>110</v>
      </c>
      <c r="M10" s="494"/>
      <c r="N10" s="290" t="s">
        <v>75</v>
      </c>
      <c r="O10" s="294" t="s">
        <v>5</v>
      </c>
      <c r="P10" s="483"/>
      <c r="Q10" s="484"/>
      <c r="R10" s="484"/>
      <c r="S10" s="484"/>
      <c r="T10" s="485"/>
    </row>
    <row r="11" spans="1:35" ht="22.5" customHeight="1">
      <c r="A11" s="477"/>
      <c r="B11" s="483"/>
      <c r="C11" s="484"/>
      <c r="D11" s="495"/>
      <c r="E11" s="295" t="s">
        <v>111</v>
      </c>
      <c r="F11" s="294" t="s">
        <v>11</v>
      </c>
      <c r="G11" s="294" t="s">
        <v>12</v>
      </c>
      <c r="H11" s="294" t="s">
        <v>17</v>
      </c>
      <c r="I11" s="296"/>
      <c r="J11" s="293" t="s">
        <v>73</v>
      </c>
      <c r="K11" s="290" t="s">
        <v>18</v>
      </c>
      <c r="L11" s="290" t="s">
        <v>73</v>
      </c>
      <c r="M11" s="290" t="s">
        <v>18</v>
      </c>
      <c r="N11" s="295" t="s">
        <v>76</v>
      </c>
      <c r="O11" s="294" t="s">
        <v>112</v>
      </c>
      <c r="P11" s="483"/>
      <c r="Q11" s="484"/>
      <c r="R11" s="484"/>
      <c r="S11" s="484"/>
      <c r="T11" s="485"/>
    </row>
    <row r="12" spans="1:35" ht="22.5" customHeight="1">
      <c r="A12" s="478"/>
      <c r="B12" s="486" t="s">
        <v>26</v>
      </c>
      <c r="C12" s="487"/>
      <c r="D12" s="489"/>
      <c r="E12" s="291" t="s">
        <v>28</v>
      </c>
      <c r="F12" s="292" t="s">
        <v>29</v>
      </c>
      <c r="G12" s="292" t="s">
        <v>29</v>
      </c>
      <c r="H12" s="292" t="s">
        <v>29</v>
      </c>
      <c r="I12" s="291" t="s">
        <v>30</v>
      </c>
      <c r="J12" s="292" t="s">
        <v>31</v>
      </c>
      <c r="K12" s="291" t="s">
        <v>30</v>
      </c>
      <c r="L12" s="291" t="s">
        <v>31</v>
      </c>
      <c r="M12" s="291" t="s">
        <v>30</v>
      </c>
      <c r="N12" s="291" t="s">
        <v>33</v>
      </c>
      <c r="O12" s="292" t="s">
        <v>26</v>
      </c>
      <c r="P12" s="486"/>
      <c r="Q12" s="487"/>
      <c r="R12" s="487"/>
      <c r="S12" s="487"/>
      <c r="T12" s="488"/>
    </row>
    <row r="13" spans="1:35" ht="22.5" customHeight="1">
      <c r="A13" s="243">
        <v>1</v>
      </c>
      <c r="B13" s="471">
        <f>ผลทดสอบ!B8</f>
        <v>2.86</v>
      </c>
      <c r="C13" s="472"/>
      <c r="D13" s="473"/>
      <c r="E13" s="244">
        <f>ผลทดสอบ!D8</f>
        <v>352.68735389164004</v>
      </c>
      <c r="F13" s="245">
        <f>ผลทดสอบ!F8</f>
        <v>496.18</v>
      </c>
      <c r="G13" s="245">
        <f>ผลทดสอบ!G8</f>
        <v>4068.91</v>
      </c>
      <c r="H13" s="246">
        <f>ผลทดสอบ!H8</f>
        <v>1391.65</v>
      </c>
      <c r="I13" s="245">
        <f>ผลทดสอบ!I8</f>
        <v>73</v>
      </c>
      <c r="J13" s="246">
        <f>ผลทดสอบ!J8</f>
        <v>22.08</v>
      </c>
      <c r="K13" s="246">
        <f>ผลทดสอบ!K8</f>
        <v>69.72</v>
      </c>
      <c r="L13" s="246">
        <f>ผลทดสอบ!L8</f>
        <v>23.85</v>
      </c>
      <c r="M13" s="246">
        <f>ผลทดสอบ!M8</f>
        <v>73.58</v>
      </c>
      <c r="N13" s="246">
        <f>ผลทดสอบ!O8</f>
        <v>107.87946455950245</v>
      </c>
      <c r="O13" s="247">
        <f>ผลทดสอบ!E8</f>
        <v>8.5000000000000006E-2</v>
      </c>
      <c r="P13" s="462" t="s">
        <v>78</v>
      </c>
      <c r="Q13" s="463"/>
      <c r="R13" s="463"/>
      <c r="S13" s="463"/>
      <c r="T13" s="464"/>
      <c r="U13" s="20"/>
      <c r="AI13" s="4"/>
    </row>
    <row r="14" spans="1:35" ht="22.5" customHeight="1">
      <c r="A14" s="248">
        <v>2</v>
      </c>
      <c r="B14" s="434">
        <f>ผลทดสอบ!B9</f>
        <v>2.86</v>
      </c>
      <c r="C14" s="435"/>
      <c r="D14" s="436"/>
      <c r="E14" s="249">
        <f>ผลทดสอบ!D9</f>
        <v>346.32115616796426</v>
      </c>
      <c r="F14" s="250">
        <f>ผลทดสอบ!F9</f>
        <v>579.54</v>
      </c>
      <c r="G14" s="250">
        <f>ผลทดสอบ!G9</f>
        <v>3909.97</v>
      </c>
      <c r="H14" s="251">
        <f>ผลทดสอบ!H9</f>
        <v>1268.98</v>
      </c>
      <c r="I14" s="250">
        <f>ผลทดสอบ!I9</f>
        <v>72.099999999999994</v>
      </c>
      <c r="J14" s="251">
        <f>ผลทดสอบ!J9</f>
        <v>25.02</v>
      </c>
      <c r="K14" s="251">
        <f>ผลทดสอบ!K9</f>
        <v>72.069999999999993</v>
      </c>
      <c r="L14" s="251">
        <f>ผลทดสอบ!L9</f>
        <v>22.47</v>
      </c>
      <c r="M14" s="251">
        <f>ผลทดสอบ!M9</f>
        <v>79</v>
      </c>
      <c r="N14" s="251">
        <f>ผลทดสอบ!O9</f>
        <v>108.67948340677771</v>
      </c>
      <c r="O14" s="252">
        <f>ผลทดสอบ!E9</f>
        <v>8.4000000000000005E-2</v>
      </c>
      <c r="P14" s="465"/>
      <c r="Q14" s="466"/>
      <c r="R14" s="466"/>
      <c r="S14" s="466"/>
      <c r="T14" s="467"/>
      <c r="U14" s="20"/>
      <c r="AI14" s="4"/>
    </row>
    <row r="15" spans="1:35" ht="22.5" customHeight="1">
      <c r="A15" s="248">
        <v>3</v>
      </c>
      <c r="B15" s="434">
        <f>ผลทดสอบ!B10</f>
        <v>2.95</v>
      </c>
      <c r="C15" s="435"/>
      <c r="D15" s="436"/>
      <c r="E15" s="249">
        <f>ผลทดสอบ!D10</f>
        <v>367.96622842846199</v>
      </c>
      <c r="F15" s="250">
        <f>ผลทดสอบ!F10</f>
        <v>636.71</v>
      </c>
      <c r="G15" s="250">
        <f>ผลทดสอบ!G10</f>
        <v>4102.8999999999996</v>
      </c>
      <c r="H15" s="251">
        <f>ผลทดสอบ!H10</f>
        <v>1229.69</v>
      </c>
      <c r="I15" s="250">
        <f>ผลทดสอบ!I10</f>
        <v>73</v>
      </c>
      <c r="J15" s="251">
        <f>ผลทดสอบ!J10</f>
        <v>22.8</v>
      </c>
      <c r="K15" s="251">
        <f>ผลทดสอบ!K10</f>
        <v>65.37</v>
      </c>
      <c r="L15" s="251">
        <f>ผลทดสอบ!L10</f>
        <v>22.4</v>
      </c>
      <c r="M15" s="251">
        <f>ผลทดสอบ!M10</f>
        <v>75.680000000000007</v>
      </c>
      <c r="N15" s="251">
        <f>ผลทดสอบ!O10</f>
        <v>108.43332376146225</v>
      </c>
      <c r="O15" s="253">
        <f>ผลทดสอบ!E10</f>
        <v>8.5000000000000006E-2</v>
      </c>
      <c r="P15" s="465"/>
      <c r="Q15" s="466"/>
      <c r="R15" s="466"/>
      <c r="S15" s="466"/>
      <c r="T15" s="467"/>
      <c r="U15" s="20"/>
      <c r="AI15" s="4"/>
    </row>
    <row r="16" spans="1:35" ht="22.5" customHeight="1">
      <c r="A16" s="248">
        <v>4</v>
      </c>
      <c r="B16" s="434">
        <f>ผลทดสอบ!B11</f>
        <v>2.9</v>
      </c>
      <c r="C16" s="435"/>
      <c r="D16" s="436"/>
      <c r="E16" s="249">
        <f>ผลทดสอบ!D11</f>
        <v>353.96059343637518</v>
      </c>
      <c r="F16" s="250">
        <f>ผลทดสอบ!F11</f>
        <v>628.66</v>
      </c>
      <c r="G16" s="250">
        <f>ผลทดสอบ!G11</f>
        <v>3892.6</v>
      </c>
      <c r="H16" s="251">
        <f>IF(ผลทดสอบ!H11=0," - ",ผลทดสอบ!H11)</f>
        <v>1362.18</v>
      </c>
      <c r="I16" s="250">
        <f>ผลทดสอบ!I11</f>
        <v>72.599999999999994</v>
      </c>
      <c r="J16" s="251">
        <f>ผลทดสอบ!J11</f>
        <v>24.7</v>
      </c>
      <c r="K16" s="251">
        <f>ผลทดสอบ!K11</f>
        <v>78.569999999999993</v>
      </c>
      <c r="L16" s="251">
        <f>ผลทดสอบ!L11</f>
        <v>25.81</v>
      </c>
      <c r="M16" s="251">
        <f>ผลทดสอบ!M11</f>
        <v>73.400000000000006</v>
      </c>
      <c r="N16" s="251">
        <f>ผลทดสอบ!O11</f>
        <v>108.86410314076431</v>
      </c>
      <c r="O16" s="252">
        <f>ผลทดสอบ!E11</f>
        <v>8.3000000000000004E-2</v>
      </c>
      <c r="P16" s="465"/>
      <c r="Q16" s="466"/>
      <c r="R16" s="466"/>
      <c r="S16" s="466"/>
      <c r="T16" s="467"/>
      <c r="U16" s="20"/>
      <c r="AI16" s="4"/>
    </row>
    <row r="17" spans="1:35" ht="22.5" customHeight="1">
      <c r="A17" s="254">
        <v>5</v>
      </c>
      <c r="B17" s="437">
        <f>ผลทดสอบ!B12</f>
        <v>2.93</v>
      </c>
      <c r="C17" s="438"/>
      <c r="D17" s="439"/>
      <c r="E17" s="255">
        <f>ผลทดสอบ!D12</f>
        <v>353.96059343637518</v>
      </c>
      <c r="F17" s="256">
        <f>ผลทดสอบ!F12</f>
        <v>533.70000000000005</v>
      </c>
      <c r="G17" s="256">
        <f>ผลทดสอบ!G12</f>
        <v>3951.03</v>
      </c>
      <c r="H17" s="257">
        <f>IF(ผลทดสอบ!H12=0," - ",ผลทดสอบ!H12)</f>
        <v>1350.59</v>
      </c>
      <c r="I17" s="256">
        <f>ผลทดสอบ!I12</f>
        <v>70.099999999999994</v>
      </c>
      <c r="J17" s="257">
        <f>ผลทดสอบ!J12</f>
        <v>24.96</v>
      </c>
      <c r="K17" s="256">
        <f>ผลทดสอบ!K12</f>
        <v>69.5</v>
      </c>
      <c r="L17" s="256">
        <f>ผลทดสอบ!L12</f>
        <v>23.32</v>
      </c>
      <c r="M17" s="256">
        <f>ผลทดสอบ!M12</f>
        <v>68.67</v>
      </c>
      <c r="N17" s="257">
        <f>ผลทดสอบ!O12</f>
        <v>108.49486367279111</v>
      </c>
      <c r="O17" s="258">
        <f>ผลทดสอบ!E12</f>
        <v>8.6999999999999994E-2</v>
      </c>
      <c r="P17" s="465"/>
      <c r="Q17" s="466"/>
      <c r="R17" s="466"/>
      <c r="S17" s="466"/>
      <c r="T17" s="467"/>
      <c r="U17" s="20"/>
      <c r="AI17" s="4"/>
    </row>
    <row r="18" spans="1:35" ht="22.5" customHeight="1">
      <c r="A18" s="259" t="s">
        <v>79</v>
      </c>
      <c r="B18" s="440">
        <f>AVERAGE(B13:B17)</f>
        <v>2.9</v>
      </c>
      <c r="C18" s="441"/>
      <c r="D18" s="442"/>
      <c r="E18" s="260">
        <f t="shared" ref="E18:J18" si="0">AVERAGE(E13:E17)</f>
        <v>354.97918507216332</v>
      </c>
      <c r="F18" s="260">
        <f t="shared" si="0"/>
        <v>574.95799999999997</v>
      </c>
      <c r="G18" s="260">
        <f t="shared" si="0"/>
        <v>3985.0819999999999</v>
      </c>
      <c r="H18" s="261">
        <f t="shared" si="0"/>
        <v>1320.6179999999999</v>
      </c>
      <c r="I18" s="260">
        <f t="shared" si="0"/>
        <v>72.16</v>
      </c>
      <c r="J18" s="261">
        <f t="shared" si="0"/>
        <v>23.911999999999999</v>
      </c>
      <c r="K18" s="260">
        <f>AVERAGE(K13:K17)</f>
        <v>71.046000000000006</v>
      </c>
      <c r="L18" s="260">
        <f>AVERAGE(L13:L17)</f>
        <v>23.57</v>
      </c>
      <c r="M18" s="260">
        <f>AVERAGE(M13:M17)</f>
        <v>74.066000000000003</v>
      </c>
      <c r="N18" s="260">
        <f>AVERAGE(N13:N17)</f>
        <v>108.47024770825956</v>
      </c>
      <c r="O18" s="262">
        <f>AVERAGE(O13:O17)</f>
        <v>8.4800000000000014E-2</v>
      </c>
      <c r="P18" s="465"/>
      <c r="Q18" s="466"/>
      <c r="R18" s="466"/>
      <c r="S18" s="466"/>
      <c r="T18" s="467"/>
      <c r="U18" s="20"/>
      <c r="V18" s="98"/>
      <c r="W18" s="98"/>
      <c r="X18" s="98"/>
      <c r="Y18" s="100"/>
      <c r="Z18" s="98"/>
      <c r="AA18" s="98"/>
      <c r="AB18" s="98"/>
      <c r="AC18" s="98"/>
      <c r="AD18" s="97"/>
      <c r="AE18" s="97"/>
      <c r="AF18" s="97"/>
      <c r="AI18" s="4"/>
    </row>
    <row r="19" spans="1:35" ht="22.5" customHeight="1">
      <c r="A19" s="263" t="s">
        <v>80</v>
      </c>
      <c r="B19" s="459">
        <f>STDEV(B13:B17)</f>
        <v>4.0620192023179943E-2</v>
      </c>
      <c r="C19" s="460"/>
      <c r="D19" s="461"/>
      <c r="E19" s="264">
        <f t="shared" ref="E19:J19" si="1">STDEV(E13:E17)</f>
        <v>7.9207371444415067</v>
      </c>
      <c r="F19" s="264">
        <f t="shared" si="1"/>
        <v>60.469837274462705</v>
      </c>
      <c r="G19" s="264">
        <f t="shared" si="1"/>
        <v>95.213557700571101</v>
      </c>
      <c r="H19" s="264">
        <f t="shared" si="1"/>
        <v>68.201264431093946</v>
      </c>
      <c r="I19" s="264">
        <f t="shared" si="1"/>
        <v>1.2095453691366873</v>
      </c>
      <c r="J19" s="264">
        <f t="shared" si="1"/>
        <v>1.3729238871838456</v>
      </c>
      <c r="K19" s="264">
        <f>STDEV(K13:K17)</f>
        <v>4.848312077414155</v>
      </c>
      <c r="L19" s="264">
        <f>STDEV(L13:L17)</f>
        <v>1.3908091170250503</v>
      </c>
      <c r="M19" s="264">
        <f>STDEV(M13:M17)</f>
        <v>3.766494391340574</v>
      </c>
      <c r="N19" s="264">
        <f>STDEV(N13:N17)</f>
        <v>0.370774773838565</v>
      </c>
      <c r="O19" s="265">
        <f>STDEV(O13:O17)</f>
        <v>1.4832396974191289E-3</v>
      </c>
      <c r="P19" s="468"/>
      <c r="Q19" s="469"/>
      <c r="R19" s="469"/>
      <c r="S19" s="469"/>
      <c r="T19" s="470"/>
      <c r="U19" s="20"/>
      <c r="V19" s="98"/>
      <c r="W19" s="98"/>
      <c r="X19" s="99"/>
      <c r="Y19" s="98"/>
      <c r="Z19" s="99"/>
      <c r="AA19" s="101"/>
      <c r="AB19" s="98"/>
      <c r="AC19" s="98"/>
      <c r="AD19" s="97"/>
      <c r="AE19" s="97"/>
      <c r="AF19" s="97"/>
      <c r="AI19" s="4"/>
    </row>
    <row r="20" spans="1:35" ht="22.5" customHeight="1">
      <c r="A20" s="31"/>
      <c r="B20" s="32"/>
      <c r="C20" s="33"/>
      <c r="D20" s="14"/>
      <c r="E20" s="34"/>
      <c r="F20" s="35"/>
      <c r="G20" s="35"/>
      <c r="H20" s="52"/>
      <c r="I20" s="36"/>
      <c r="J20" s="196"/>
      <c r="K20" s="36"/>
      <c r="L20" s="36"/>
      <c r="M20" s="36"/>
      <c r="N20" s="36"/>
      <c r="O20" s="35"/>
      <c r="P20" s="417"/>
      <c r="Q20" s="418"/>
      <c r="R20" s="418"/>
      <c r="S20" s="418"/>
      <c r="T20" s="419"/>
      <c r="U20" s="20"/>
      <c r="V20" s="99"/>
      <c r="W20" s="99"/>
      <c r="Y20" s="102"/>
      <c r="Z20" s="101"/>
      <c r="AA20" s="101"/>
      <c r="AB20" s="101"/>
      <c r="AD20" s="97"/>
      <c r="AE20" s="97"/>
      <c r="AF20" s="97"/>
      <c r="AI20" s="4"/>
    </row>
    <row r="21" spans="1:35" ht="22.5" customHeight="1">
      <c r="A21" s="31"/>
      <c r="B21" s="32"/>
      <c r="C21" s="33"/>
      <c r="D21" s="14"/>
      <c r="E21" s="34"/>
      <c r="F21" s="35"/>
      <c r="G21" s="35"/>
      <c r="H21" s="36"/>
      <c r="I21" s="36"/>
      <c r="J21" s="35"/>
      <c r="K21" s="36"/>
      <c r="L21" s="36"/>
      <c r="M21" s="36"/>
      <c r="N21" s="36"/>
      <c r="O21" s="35"/>
      <c r="P21" s="376"/>
      <c r="Q21" s="377"/>
      <c r="R21" s="377"/>
      <c r="S21" s="377"/>
      <c r="T21" s="378"/>
      <c r="U21" s="20"/>
      <c r="V21" s="99"/>
      <c r="W21" s="99"/>
      <c r="Y21" s="102"/>
      <c r="Z21" s="101"/>
      <c r="AA21" s="101"/>
      <c r="AB21" s="101"/>
      <c r="AD21" s="97"/>
      <c r="AE21" s="97"/>
      <c r="AF21" s="97"/>
      <c r="AI21" s="4"/>
    </row>
    <row r="22" spans="1:35" ht="22.5" customHeight="1">
      <c r="A22" s="31"/>
      <c r="B22" s="32"/>
      <c r="C22" s="33"/>
      <c r="D22" s="14"/>
      <c r="E22" s="34"/>
      <c r="F22" s="35"/>
      <c r="G22" s="35"/>
      <c r="H22" s="36"/>
      <c r="I22" s="37"/>
      <c r="J22" s="35"/>
      <c r="K22" s="36"/>
      <c r="L22" s="36"/>
      <c r="M22" s="36"/>
      <c r="N22" s="36"/>
      <c r="O22" s="35"/>
      <c r="P22" s="376"/>
      <c r="Q22" s="377"/>
      <c r="R22" s="377"/>
      <c r="S22" s="377"/>
      <c r="T22" s="378"/>
      <c r="U22" s="20"/>
      <c r="V22" s="99"/>
      <c r="W22" s="99"/>
      <c r="Y22" s="102"/>
      <c r="Z22" s="101"/>
      <c r="AA22" s="101"/>
      <c r="AB22" s="101"/>
      <c r="AD22" s="103"/>
      <c r="AE22" s="97"/>
      <c r="AF22" s="97"/>
      <c r="AI22" s="4"/>
    </row>
    <row r="23" spans="1:35" ht="22.5" customHeight="1">
      <c r="A23" s="31"/>
      <c r="B23" s="32"/>
      <c r="C23" s="33"/>
      <c r="D23" s="14"/>
      <c r="E23" s="34"/>
      <c r="F23" s="35"/>
      <c r="G23" s="35"/>
      <c r="H23" s="36"/>
      <c r="I23" s="36"/>
      <c r="J23" s="35"/>
      <c r="K23" s="38"/>
      <c r="L23" s="36"/>
      <c r="M23" s="36"/>
      <c r="N23" s="38"/>
      <c r="O23" s="35"/>
      <c r="P23" s="405"/>
      <c r="Q23" s="406"/>
      <c r="R23" s="406"/>
      <c r="S23" s="406"/>
      <c r="T23" s="407"/>
      <c r="U23" s="20"/>
      <c r="V23" s="99"/>
      <c r="W23" s="99"/>
      <c r="Y23" s="102"/>
      <c r="Z23" s="101"/>
      <c r="AA23" s="101"/>
      <c r="AB23" s="101"/>
      <c r="AD23" s="104"/>
      <c r="AE23" s="97"/>
      <c r="AF23" s="97"/>
    </row>
    <row r="24" spans="1:35" ht="22.5" customHeight="1">
      <c r="A24" s="94"/>
      <c r="B24" s="14"/>
      <c r="C24" s="33"/>
      <c r="D24" s="14"/>
      <c r="E24" s="34" t="str">
        <f>IF(B24=0,"  ",SQRT(F24)*12.73)</f>
        <v xml:space="preserve">  </v>
      </c>
      <c r="F24" s="35" t="str">
        <f>IF(B24=0,"  ",#REF!/#REF!)</f>
        <v xml:space="preserve">  </v>
      </c>
      <c r="G24" s="35"/>
      <c r="H24" s="36"/>
      <c r="I24" s="36"/>
      <c r="J24" s="35"/>
      <c r="K24" s="38"/>
      <c r="L24" s="36"/>
      <c r="M24" s="36"/>
      <c r="N24" s="38"/>
      <c r="O24" s="35"/>
      <c r="P24" s="376"/>
      <c r="Q24" s="377"/>
      <c r="R24" s="377"/>
      <c r="S24" s="377"/>
      <c r="T24" s="378"/>
      <c r="U24" s="20"/>
      <c r="V24" s="99"/>
      <c r="W24" s="99"/>
      <c r="Y24" s="102"/>
      <c r="Z24" s="101"/>
      <c r="AA24" s="99"/>
      <c r="AB24" s="101"/>
      <c r="AD24" s="104"/>
      <c r="AE24" s="97"/>
      <c r="AF24" s="97"/>
    </row>
    <row r="25" spans="1:35" ht="22.5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",SQRT(F25)*12.73)</f>
        <v xml:space="preserve">  </v>
      </c>
      <c r="F25" s="35"/>
      <c r="G25" s="35"/>
      <c r="H25" s="36"/>
      <c r="I25" s="36"/>
      <c r="J25" s="35"/>
      <c r="K25" s="38"/>
      <c r="L25" s="36"/>
      <c r="M25" s="36"/>
      <c r="N25" s="38" t="str">
        <f>IF(A25=0,"  ",H25*1000/9.807/O25)</f>
        <v xml:space="preserve">  </v>
      </c>
      <c r="O25" s="35"/>
      <c r="P25" s="376"/>
      <c r="Q25" s="377"/>
      <c r="R25" s="377"/>
      <c r="S25" s="377"/>
      <c r="T25" s="378"/>
      <c r="U25" s="20"/>
      <c r="V25" s="4"/>
      <c r="W25" s="4"/>
      <c r="X25" s="4"/>
      <c r="Y25" s="4"/>
      <c r="Z25" s="4"/>
      <c r="AB25" s="25"/>
      <c r="AC25" s="25"/>
      <c r="AD25" s="104"/>
      <c r="AE25" s="97"/>
      <c r="AF25" s="97"/>
    </row>
    <row r="26" spans="1:35" ht="22.5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",SQRT(F26)*12.73)</f>
        <v xml:space="preserve">  </v>
      </c>
      <c r="F26" s="44"/>
      <c r="G26" s="44"/>
      <c r="H26" s="45"/>
      <c r="I26" s="45"/>
      <c r="J26" s="44"/>
      <c r="K26" s="46"/>
      <c r="L26" s="45"/>
      <c r="M26" s="45"/>
      <c r="N26" s="46" t="str">
        <f>IF(A26=0,"  ",H26*1000/9.807/O26)</f>
        <v xml:space="preserve">  </v>
      </c>
      <c r="O26" s="44" t="str">
        <f>IF(A26=0,"  ",(E26*E26*$U$1)/4/100)</f>
        <v xml:space="preserve">  </v>
      </c>
      <c r="P26" s="402"/>
      <c r="Q26" s="403"/>
      <c r="R26" s="403"/>
      <c r="S26" s="403"/>
      <c r="T26" s="404"/>
      <c r="U26" s="47"/>
      <c r="V26" s="3"/>
      <c r="W26" s="3"/>
      <c r="X26" s="3"/>
      <c r="Y26" s="3"/>
      <c r="AD26" s="104"/>
      <c r="AE26" s="97"/>
      <c r="AF26" s="97"/>
    </row>
    <row r="27" spans="1:35" ht="30" customHeight="1">
      <c r="A27" s="184" t="s">
        <v>81</v>
      </c>
      <c r="B27" s="132"/>
      <c r="C27" s="187" t="s">
        <v>82</v>
      </c>
      <c r="D27" s="188"/>
      <c r="E27" s="189"/>
      <c r="F27" s="134" t="str">
        <f>B6</f>
        <v>บริษัท โกศลสถาปัตย์ จำกัด</v>
      </c>
      <c r="H27" s="80"/>
      <c r="I27" s="79"/>
      <c r="K27" s="84"/>
      <c r="L27" s="79"/>
      <c r="M27" s="79"/>
      <c r="N27" s="79"/>
      <c r="P27" s="50"/>
      <c r="Q27" s="81"/>
      <c r="R27" s="79"/>
      <c r="S27" s="79"/>
      <c r="T27" s="82"/>
      <c r="U27" s="47"/>
      <c r="V27" s="3"/>
      <c r="W27" s="3"/>
      <c r="X27" s="3"/>
      <c r="Y27" s="3"/>
      <c r="AD27" s="26"/>
      <c r="AE27" s="27"/>
    </row>
    <row r="28" spans="1:35" ht="30" customHeight="1">
      <c r="A28" s="185"/>
      <c r="B28" s="132"/>
      <c r="C28" s="190" t="s">
        <v>113</v>
      </c>
      <c r="D28" s="191"/>
      <c r="E28" s="189"/>
      <c r="F28" s="85"/>
      <c r="G28" s="85"/>
      <c r="H28" s="86"/>
      <c r="I28" s="84"/>
      <c r="J28" s="85"/>
      <c r="K28" s="84"/>
      <c r="L28" s="84"/>
      <c r="M28" s="84"/>
      <c r="O28" s="197" t="s">
        <v>84</v>
      </c>
      <c r="P28" s="181" t="s">
        <v>85</v>
      </c>
      <c r="R28" s="84"/>
      <c r="S28" s="84"/>
      <c r="T28" s="87"/>
      <c r="U28" s="47"/>
      <c r="V28" s="3"/>
      <c r="W28" s="3"/>
      <c r="X28" s="3"/>
      <c r="Y28" s="3"/>
    </row>
    <row r="29" spans="1:35" ht="30" customHeight="1">
      <c r="A29" s="185" t="s">
        <v>86</v>
      </c>
      <c r="B29" s="132"/>
      <c r="C29" s="189"/>
      <c r="D29" s="192" t="s">
        <v>87</v>
      </c>
      <c r="E29" s="189"/>
      <c r="F29" s="85"/>
      <c r="G29" s="85"/>
      <c r="H29" s="86"/>
      <c r="I29" s="84"/>
      <c r="J29" s="85"/>
      <c r="K29" s="84"/>
      <c r="L29" s="84"/>
      <c r="M29" s="84"/>
      <c r="N29" s="84"/>
      <c r="O29" s="81"/>
      <c r="P29" s="95"/>
      <c r="Q29" s="77"/>
      <c r="R29" s="84"/>
      <c r="S29" s="474" t="s">
        <v>88</v>
      </c>
      <c r="T29" s="475"/>
      <c r="U29" s="47"/>
      <c r="V29" s="3"/>
      <c r="W29" s="3"/>
      <c r="X29" s="3"/>
      <c r="Y29" s="3"/>
    </row>
    <row r="30" spans="1:35" ht="30" customHeight="1" thickBot="1">
      <c r="A30" s="186"/>
      <c r="B30" s="133"/>
      <c r="C30" s="193"/>
      <c r="D30" s="194" t="s">
        <v>89</v>
      </c>
      <c r="E30" s="195"/>
      <c r="F30" s="89"/>
      <c r="G30" s="89"/>
      <c r="H30" s="90"/>
      <c r="I30" s="89"/>
      <c r="J30" s="89"/>
      <c r="K30" s="88"/>
      <c r="L30" s="89"/>
      <c r="M30" s="89"/>
      <c r="N30" s="88"/>
      <c r="O30" s="88"/>
      <c r="P30" s="108"/>
      <c r="Q30" s="109"/>
      <c r="R30" s="89"/>
      <c r="S30" s="400"/>
      <c r="T30" s="401"/>
      <c r="U30" s="47"/>
      <c r="V30" s="3"/>
      <c r="W30" s="3"/>
      <c r="X30" s="3"/>
      <c r="Y30" s="3"/>
    </row>
    <row r="31" spans="1:35" ht="27" customHeight="1" thickTop="1">
      <c r="F31" s="15"/>
      <c r="G31" s="15"/>
      <c r="J31" s="15"/>
      <c r="U31" s="47"/>
      <c r="V31" s="3"/>
      <c r="W31" s="3"/>
      <c r="X31" s="3"/>
      <c r="Y31" s="3"/>
    </row>
    <row r="32" spans="1:35" ht="27" customHeight="1">
      <c r="U32" s="3"/>
      <c r="V32" s="3"/>
      <c r="W32" s="3"/>
      <c r="X32" s="3"/>
      <c r="Y32" s="3"/>
    </row>
    <row r="33" spans="1:25" ht="27" customHeight="1">
      <c r="U33" s="3"/>
      <c r="V33" s="3"/>
      <c r="W33" s="3"/>
      <c r="X33" s="3"/>
      <c r="Y33" s="3"/>
    </row>
    <row r="34" spans="1:25" ht="27" customHeight="1">
      <c r="A34" s="48"/>
      <c r="D34" s="15"/>
      <c r="E34" s="49"/>
      <c r="U34" s="3"/>
      <c r="V34" s="3"/>
      <c r="W34" s="3"/>
      <c r="X34" s="3"/>
      <c r="Y34" s="3"/>
    </row>
    <row r="35" spans="1:25" ht="27" customHeight="1">
      <c r="U35" s="3"/>
      <c r="V35" s="3"/>
      <c r="W35" s="3"/>
      <c r="X35" s="3"/>
      <c r="Y35" s="3"/>
    </row>
    <row r="36" spans="1:25" ht="27" customHeight="1">
      <c r="U36" s="3"/>
    </row>
    <row r="37" spans="1:25" ht="27" customHeight="1">
      <c r="U37" s="3"/>
    </row>
  </sheetData>
  <mergeCells count="40">
    <mergeCell ref="A8:A12"/>
    <mergeCell ref="B8:D8"/>
    <mergeCell ref="P8:T12"/>
    <mergeCell ref="B9:D9"/>
    <mergeCell ref="B10:D10"/>
    <mergeCell ref="L10:M10"/>
    <mergeCell ref="B11:D11"/>
    <mergeCell ref="H8:I8"/>
    <mergeCell ref="H9:I9"/>
    <mergeCell ref="J8:M8"/>
    <mergeCell ref="J9:M9"/>
    <mergeCell ref="B12:D12"/>
    <mergeCell ref="J10:K10"/>
    <mergeCell ref="S30:T30"/>
    <mergeCell ref="B19:D19"/>
    <mergeCell ref="P20:T20"/>
    <mergeCell ref="P21:T21"/>
    <mergeCell ref="P22:T22"/>
    <mergeCell ref="P23:T23"/>
    <mergeCell ref="P24:T24"/>
    <mergeCell ref="P13:T19"/>
    <mergeCell ref="B13:D13"/>
    <mergeCell ref="B14:D14"/>
    <mergeCell ref="B15:D15"/>
    <mergeCell ref="S29:T29"/>
    <mergeCell ref="O1:T1"/>
    <mergeCell ref="Q2:R2"/>
    <mergeCell ref="B1:I1"/>
    <mergeCell ref="B3:I3"/>
    <mergeCell ref="B5:I5"/>
    <mergeCell ref="B6:I6"/>
    <mergeCell ref="B2:I2"/>
    <mergeCell ref="B7:I7"/>
    <mergeCell ref="P25:T25"/>
    <mergeCell ref="P26:T26"/>
    <mergeCell ref="B16:D16"/>
    <mergeCell ref="B17:D17"/>
    <mergeCell ref="B18:D18"/>
    <mergeCell ref="J3:N7"/>
    <mergeCell ref="B4:I4"/>
  </mergeCells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73" fitToWidth="0" fitToHeight="0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14E7-D47C-41F2-BECA-E36497B4CB2B}">
  <sheetPr>
    <tabColor rgb="FF0070C0"/>
  </sheetPr>
  <dimension ref="A1:AI37"/>
  <sheetViews>
    <sheetView view="pageBreakPreview" zoomScaleNormal="115" zoomScaleSheetLayoutView="100" workbookViewId="0"/>
  </sheetViews>
  <sheetFormatPr defaultColWidth="9.140625" defaultRowHeight="27" customHeight="1"/>
  <cols>
    <col min="1" max="1" width="14.85546875" style="3" customWidth="1"/>
    <col min="2" max="4" width="4.28515625" style="3" customWidth="1"/>
    <col min="5" max="5" width="13.140625" style="3" customWidth="1"/>
    <col min="6" max="6" width="12.5703125" style="3" customWidth="1"/>
    <col min="7" max="8" width="12.85546875" style="3" customWidth="1"/>
    <col min="9" max="9" width="9.140625" style="3" customWidth="1"/>
    <col min="10" max="10" width="15.28515625" style="3" bestFit="1" customWidth="1"/>
    <col min="11" max="11" width="9.140625" style="3" customWidth="1"/>
    <col min="12" max="12" width="15.28515625" style="3" bestFit="1" customWidth="1"/>
    <col min="13" max="13" width="9.140625" style="3" customWidth="1"/>
    <col min="14" max="14" width="17.140625" style="3" customWidth="1"/>
    <col min="15" max="15" width="12.85546875" style="3" customWidth="1"/>
    <col min="16" max="20" width="9.28515625" style="3" customWidth="1"/>
    <col min="21" max="21" width="5.7109375" style="2" customWidth="1"/>
    <col min="22" max="22" width="7.28515625" style="2" bestFit="1" customWidth="1"/>
    <col min="23" max="23" width="5.7109375" style="2" bestFit="1" customWidth="1"/>
    <col min="24" max="24" width="11" style="2" bestFit="1" customWidth="1"/>
    <col min="25" max="25" width="10.140625" style="2" bestFit="1" customWidth="1"/>
    <col min="26" max="26" width="10.140625" style="3" bestFit="1" customWidth="1"/>
    <col min="27" max="27" width="8.28515625" style="3" bestFit="1" customWidth="1"/>
    <col min="28" max="28" width="7.28515625" style="3" bestFit="1" customWidth="1"/>
    <col min="29" max="29" width="7.5703125" style="3" bestFit="1" customWidth="1"/>
    <col min="30" max="30" width="13.140625" style="3" bestFit="1" customWidth="1"/>
    <col min="31" max="31" width="3.85546875" style="3" bestFit="1" customWidth="1"/>
    <col min="32" max="32" width="9.42578125" style="3" bestFit="1" customWidth="1"/>
    <col min="33" max="16384" width="9.140625" style="3"/>
  </cols>
  <sheetData>
    <row r="1" spans="1:35" ht="31.5" thickTop="1">
      <c r="A1" s="152" t="s">
        <v>41</v>
      </c>
      <c r="B1" s="205"/>
      <c r="C1" s="205"/>
      <c r="D1" s="205"/>
      <c r="E1" s="205"/>
      <c r="F1" s="205"/>
      <c r="G1" s="205"/>
      <c r="H1" s="205"/>
      <c r="I1" s="210"/>
      <c r="J1" s="206"/>
      <c r="K1" s="206" t="s">
        <v>43</v>
      </c>
      <c r="L1" s="182"/>
      <c r="M1" s="182"/>
      <c r="N1" s="182"/>
      <c r="O1" s="452" t="s">
        <v>44</v>
      </c>
      <c r="P1" s="453"/>
      <c r="Q1" s="453"/>
      <c r="R1" s="453"/>
      <c r="S1" s="453"/>
      <c r="T1" s="454"/>
    </row>
    <row r="2" spans="1:35" ht="31.5" customHeight="1">
      <c r="A2" s="153" t="s">
        <v>45</v>
      </c>
      <c r="B2" s="208"/>
      <c r="C2" s="208"/>
      <c r="D2" s="208"/>
      <c r="E2" s="208"/>
      <c r="F2" s="208"/>
      <c r="G2" s="208"/>
      <c r="H2" s="208"/>
      <c r="I2" s="209"/>
      <c r="J2" s="207"/>
      <c r="K2" s="207" t="s">
        <v>47</v>
      </c>
      <c r="L2" s="183"/>
      <c r="M2" s="183"/>
      <c r="N2" s="183"/>
      <c r="O2" s="212" t="s">
        <v>103</v>
      </c>
      <c r="P2" s="211"/>
      <c r="Q2" s="496"/>
      <c r="R2" s="497"/>
      <c r="S2" s="213" t="s">
        <v>50</v>
      </c>
      <c r="T2" s="214"/>
    </row>
    <row r="3" spans="1:35" ht="30.75" customHeight="1">
      <c r="A3" s="153"/>
      <c r="B3" s="208"/>
      <c r="C3" s="208"/>
      <c r="D3" s="208"/>
      <c r="E3" s="208"/>
      <c r="F3" s="208"/>
      <c r="G3" s="208"/>
      <c r="H3" s="208"/>
      <c r="I3" s="209"/>
      <c r="J3" s="443" t="s">
        <v>105</v>
      </c>
      <c r="K3" s="444"/>
      <c r="L3" s="444"/>
      <c r="M3" s="444"/>
      <c r="N3" s="445"/>
      <c r="O3" s="67"/>
      <c r="Q3" s="8"/>
      <c r="R3" s="9"/>
      <c r="S3" s="2"/>
      <c r="T3" s="68"/>
    </row>
    <row r="4" spans="1:35" ht="30.75" customHeight="1">
      <c r="A4" s="153"/>
      <c r="B4" s="208"/>
      <c r="C4" s="208"/>
      <c r="D4" s="208"/>
      <c r="E4" s="208"/>
      <c r="F4" s="208"/>
      <c r="G4" s="208"/>
      <c r="H4" s="208"/>
      <c r="I4" s="209"/>
      <c r="J4" s="446"/>
      <c r="K4" s="447"/>
      <c r="L4" s="447"/>
      <c r="M4" s="447"/>
      <c r="N4" s="448"/>
      <c r="O4" s="67"/>
      <c r="Q4" s="8"/>
      <c r="R4" s="9"/>
      <c r="S4" s="2"/>
      <c r="T4" s="68"/>
    </row>
    <row r="5" spans="1:35" ht="30.75" customHeight="1">
      <c r="A5" s="154" t="s">
        <v>55</v>
      </c>
      <c r="B5" s="203"/>
      <c r="C5" s="203"/>
      <c r="D5" s="203"/>
      <c r="E5" s="203"/>
      <c r="F5" s="203"/>
      <c r="G5" s="203"/>
      <c r="H5" s="203"/>
      <c r="I5" s="204"/>
      <c r="J5" s="446"/>
      <c r="K5" s="447"/>
      <c r="L5" s="447"/>
      <c r="M5" s="447"/>
      <c r="N5" s="448"/>
      <c r="O5" s="67"/>
      <c r="Q5" s="8"/>
      <c r="R5" s="9"/>
      <c r="S5" s="2"/>
      <c r="T5" s="68"/>
    </row>
    <row r="6" spans="1:35" ht="30.75" customHeight="1">
      <c r="A6" s="154" t="s">
        <v>57</v>
      </c>
      <c r="B6" s="203"/>
      <c r="C6" s="203"/>
      <c r="D6" s="203"/>
      <c r="E6" s="203"/>
      <c r="F6" s="203"/>
      <c r="G6" s="203"/>
      <c r="H6" s="203"/>
      <c r="I6" s="204"/>
      <c r="J6" s="446"/>
      <c r="K6" s="447"/>
      <c r="L6" s="447"/>
      <c r="M6" s="447"/>
      <c r="N6" s="448"/>
      <c r="O6" s="7"/>
      <c r="Q6" s="8"/>
      <c r="R6" s="4"/>
      <c r="T6" s="11"/>
    </row>
    <row r="7" spans="1:35" ht="30.75" customHeight="1" thickBot="1">
      <c r="A7" s="154" t="s">
        <v>59</v>
      </c>
      <c r="B7" s="201"/>
      <c r="C7" s="201"/>
      <c r="D7" s="201"/>
      <c r="E7" s="201"/>
      <c r="F7" s="201"/>
      <c r="G7" s="201"/>
      <c r="H7" s="201"/>
      <c r="I7" s="202"/>
      <c r="J7" s="449"/>
      <c r="K7" s="450"/>
      <c r="L7" s="450"/>
      <c r="M7" s="450"/>
      <c r="N7" s="451"/>
      <c r="O7" s="215"/>
      <c r="Q7" s="8"/>
      <c r="R7" s="4"/>
      <c r="T7" s="11"/>
    </row>
    <row r="8" spans="1:35" ht="22.5" customHeight="1" thickTop="1">
      <c r="A8" s="476" t="s">
        <v>60</v>
      </c>
      <c r="B8" s="479" t="s">
        <v>61</v>
      </c>
      <c r="C8" s="480"/>
      <c r="D8" s="481"/>
      <c r="E8" s="293" t="s">
        <v>61</v>
      </c>
      <c r="F8" s="293" t="s">
        <v>61</v>
      </c>
      <c r="G8" s="293" t="s">
        <v>61</v>
      </c>
      <c r="H8" s="479" t="s">
        <v>107</v>
      </c>
      <c r="I8" s="481"/>
      <c r="J8" s="479" t="s">
        <v>108</v>
      </c>
      <c r="K8" s="480"/>
      <c r="L8" s="480"/>
      <c r="M8" s="481"/>
      <c r="N8" s="294" t="s">
        <v>61</v>
      </c>
      <c r="O8" s="294" t="s">
        <v>61</v>
      </c>
      <c r="P8" s="479" t="s">
        <v>62</v>
      </c>
      <c r="Q8" s="480"/>
      <c r="R8" s="480"/>
      <c r="S8" s="480"/>
      <c r="T8" s="482"/>
    </row>
    <row r="9" spans="1:35" ht="22.5" customHeight="1">
      <c r="A9" s="477"/>
      <c r="B9" s="486" t="s">
        <v>63</v>
      </c>
      <c r="C9" s="487"/>
      <c r="D9" s="489"/>
      <c r="E9" s="292" t="s">
        <v>64</v>
      </c>
      <c r="F9" s="292" t="s">
        <v>65</v>
      </c>
      <c r="G9" s="292" t="s">
        <v>66</v>
      </c>
      <c r="H9" s="486" t="s">
        <v>13</v>
      </c>
      <c r="I9" s="489"/>
      <c r="J9" s="486" t="s">
        <v>14</v>
      </c>
      <c r="K9" s="487"/>
      <c r="L9" s="487"/>
      <c r="M9" s="489"/>
      <c r="N9" s="291" t="s">
        <v>68</v>
      </c>
      <c r="O9" s="291" t="s">
        <v>69</v>
      </c>
      <c r="P9" s="483"/>
      <c r="Q9" s="484"/>
      <c r="R9" s="484"/>
      <c r="S9" s="484"/>
      <c r="T9" s="485"/>
    </row>
    <row r="10" spans="1:35" ht="22.5" customHeight="1">
      <c r="A10" s="477"/>
      <c r="B10" s="490" t="s">
        <v>2</v>
      </c>
      <c r="C10" s="491"/>
      <c r="D10" s="492"/>
      <c r="E10" s="290" t="s">
        <v>3</v>
      </c>
      <c r="F10" s="294" t="s">
        <v>72</v>
      </c>
      <c r="G10" s="294" t="s">
        <v>72</v>
      </c>
      <c r="H10" s="293" t="s">
        <v>72</v>
      </c>
      <c r="I10" s="290" t="s">
        <v>18</v>
      </c>
      <c r="J10" s="493" t="s">
        <v>109</v>
      </c>
      <c r="K10" s="494"/>
      <c r="L10" s="493" t="s">
        <v>110</v>
      </c>
      <c r="M10" s="494"/>
      <c r="N10" s="290" t="s">
        <v>75</v>
      </c>
      <c r="O10" s="294" t="s">
        <v>5</v>
      </c>
      <c r="P10" s="483"/>
      <c r="Q10" s="484"/>
      <c r="R10" s="484"/>
      <c r="S10" s="484"/>
      <c r="T10" s="485"/>
    </row>
    <row r="11" spans="1:35" ht="22.5" customHeight="1">
      <c r="A11" s="477"/>
      <c r="B11" s="483"/>
      <c r="C11" s="484"/>
      <c r="D11" s="495"/>
      <c r="E11" s="295" t="s">
        <v>111</v>
      </c>
      <c r="F11" s="294" t="s">
        <v>11</v>
      </c>
      <c r="G11" s="294" t="s">
        <v>12</v>
      </c>
      <c r="H11" s="294" t="s">
        <v>17</v>
      </c>
      <c r="I11" s="296"/>
      <c r="J11" s="293" t="s">
        <v>73</v>
      </c>
      <c r="K11" s="290" t="s">
        <v>18</v>
      </c>
      <c r="L11" s="290" t="s">
        <v>73</v>
      </c>
      <c r="M11" s="290" t="s">
        <v>18</v>
      </c>
      <c r="N11" s="295" t="s">
        <v>114</v>
      </c>
      <c r="O11" s="294" t="s">
        <v>91</v>
      </c>
      <c r="P11" s="483"/>
      <c r="Q11" s="484"/>
      <c r="R11" s="484"/>
      <c r="S11" s="484"/>
      <c r="T11" s="485"/>
    </row>
    <row r="12" spans="1:35" ht="22.5" customHeight="1">
      <c r="A12" s="478"/>
      <c r="B12" s="486" t="s">
        <v>26</v>
      </c>
      <c r="C12" s="487"/>
      <c r="D12" s="489"/>
      <c r="E12" s="291" t="s">
        <v>28</v>
      </c>
      <c r="F12" s="292" t="s">
        <v>29</v>
      </c>
      <c r="G12" s="292" t="s">
        <v>29</v>
      </c>
      <c r="H12" s="292" t="s">
        <v>29</v>
      </c>
      <c r="I12" s="291" t="s">
        <v>30</v>
      </c>
      <c r="J12" s="292" t="s">
        <v>31</v>
      </c>
      <c r="K12" s="291" t="s">
        <v>30</v>
      </c>
      <c r="L12" s="291" t="s">
        <v>31</v>
      </c>
      <c r="M12" s="291" t="s">
        <v>30</v>
      </c>
      <c r="N12" s="291" t="s">
        <v>33</v>
      </c>
      <c r="O12" s="292" t="s">
        <v>26</v>
      </c>
      <c r="P12" s="486"/>
      <c r="Q12" s="487"/>
      <c r="R12" s="487"/>
      <c r="S12" s="487"/>
      <c r="T12" s="488"/>
    </row>
    <row r="13" spans="1:35" ht="22.5" customHeight="1">
      <c r="A13" s="243"/>
      <c r="B13" s="266"/>
      <c r="C13" s="267"/>
      <c r="D13" s="268"/>
      <c r="E13" s="244"/>
      <c r="F13" s="245"/>
      <c r="G13" s="245"/>
      <c r="H13" s="246"/>
      <c r="I13" s="245"/>
      <c r="J13" s="246"/>
      <c r="K13" s="246"/>
      <c r="L13" s="246"/>
      <c r="M13" s="246"/>
      <c r="N13" s="246"/>
      <c r="O13" s="247"/>
      <c r="P13" s="269"/>
      <c r="Q13" s="270"/>
      <c r="R13" s="270"/>
      <c r="S13" s="270"/>
      <c r="T13" s="271"/>
      <c r="U13" s="20"/>
      <c r="AI13" s="4"/>
    </row>
    <row r="14" spans="1:35" ht="22.5" customHeight="1">
      <c r="A14" s="248"/>
      <c r="B14" s="275"/>
      <c r="C14" s="276"/>
      <c r="D14" s="277"/>
      <c r="E14" s="249"/>
      <c r="F14" s="250"/>
      <c r="G14" s="250"/>
      <c r="H14" s="251"/>
      <c r="I14" s="250"/>
      <c r="J14" s="251"/>
      <c r="K14" s="251"/>
      <c r="L14" s="251"/>
      <c r="M14" s="251"/>
      <c r="N14" s="251"/>
      <c r="O14" s="252"/>
      <c r="P14" s="272"/>
      <c r="Q14" s="273"/>
      <c r="R14" s="273"/>
      <c r="S14" s="273"/>
      <c r="T14" s="274"/>
      <c r="U14" s="20"/>
      <c r="AI14" s="4"/>
    </row>
    <row r="15" spans="1:35" ht="22.5" customHeight="1">
      <c r="A15" s="248"/>
      <c r="B15" s="275"/>
      <c r="C15" s="276"/>
      <c r="D15" s="277"/>
      <c r="E15" s="249"/>
      <c r="F15" s="250"/>
      <c r="G15" s="250"/>
      <c r="H15" s="251"/>
      <c r="I15" s="250"/>
      <c r="J15" s="251"/>
      <c r="K15" s="251"/>
      <c r="L15" s="251"/>
      <c r="M15" s="251"/>
      <c r="N15" s="251"/>
      <c r="O15" s="253"/>
      <c r="P15" s="272"/>
      <c r="Q15" s="273"/>
      <c r="R15" s="273"/>
      <c r="S15" s="273"/>
      <c r="T15" s="274"/>
      <c r="U15" s="20"/>
      <c r="AI15" s="4"/>
    </row>
    <row r="16" spans="1:35" ht="22.5" customHeight="1">
      <c r="A16" s="248"/>
      <c r="B16" s="275"/>
      <c r="C16" s="276"/>
      <c r="D16" s="277"/>
      <c r="E16" s="249"/>
      <c r="F16" s="250"/>
      <c r="G16" s="250"/>
      <c r="H16" s="251"/>
      <c r="I16" s="250"/>
      <c r="J16" s="251"/>
      <c r="K16" s="251"/>
      <c r="L16" s="251"/>
      <c r="M16" s="251"/>
      <c r="N16" s="251"/>
      <c r="O16" s="252"/>
      <c r="P16" s="272"/>
      <c r="Q16" s="273"/>
      <c r="R16" s="273"/>
      <c r="S16" s="273"/>
      <c r="T16" s="274"/>
      <c r="U16" s="20"/>
      <c r="AI16" s="4"/>
    </row>
    <row r="17" spans="1:35" ht="22.5" customHeight="1">
      <c r="A17" s="278"/>
      <c r="B17" s="275"/>
      <c r="C17" s="276"/>
      <c r="D17" s="277"/>
      <c r="E17" s="249"/>
      <c r="F17" s="250"/>
      <c r="G17" s="250"/>
      <c r="H17" s="251"/>
      <c r="I17" s="250"/>
      <c r="J17" s="251"/>
      <c r="K17" s="250"/>
      <c r="L17" s="250"/>
      <c r="M17" s="250"/>
      <c r="N17" s="251"/>
      <c r="O17" s="252"/>
      <c r="P17" s="272"/>
      <c r="Q17" s="273"/>
      <c r="R17" s="273"/>
      <c r="S17" s="273"/>
      <c r="T17" s="274"/>
      <c r="U17" s="20"/>
      <c r="AI17" s="4"/>
    </row>
    <row r="18" spans="1:35" ht="22.5" customHeight="1">
      <c r="A18" s="279"/>
      <c r="B18" s="280"/>
      <c r="C18" s="281"/>
      <c r="D18" s="282"/>
      <c r="E18" s="283"/>
      <c r="F18" s="283"/>
      <c r="G18" s="283"/>
      <c r="H18" s="284"/>
      <c r="I18" s="283"/>
      <c r="J18" s="284"/>
      <c r="K18" s="283"/>
      <c r="L18" s="283"/>
      <c r="M18" s="283"/>
      <c r="N18" s="283"/>
      <c r="O18" s="285"/>
      <c r="P18" s="272"/>
      <c r="Q18" s="273"/>
      <c r="R18" s="273"/>
      <c r="S18" s="273"/>
      <c r="T18" s="274"/>
      <c r="U18" s="20"/>
      <c r="V18" s="98"/>
      <c r="W18" s="98"/>
      <c r="X18" s="98"/>
      <c r="Y18" s="100"/>
      <c r="Z18" s="98"/>
      <c r="AA18" s="98"/>
      <c r="AB18" s="98"/>
      <c r="AC18" s="98"/>
      <c r="AD18" s="97"/>
      <c r="AE18" s="97"/>
      <c r="AF18" s="97"/>
      <c r="AI18" s="4"/>
    </row>
    <row r="19" spans="1:35" ht="22.5" customHeight="1">
      <c r="A19" s="279"/>
      <c r="B19" s="280"/>
      <c r="C19" s="281"/>
      <c r="D19" s="282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7"/>
      <c r="P19" s="272"/>
      <c r="Q19" s="273"/>
      <c r="R19" s="273"/>
      <c r="S19" s="273"/>
      <c r="T19" s="274"/>
      <c r="U19" s="20"/>
      <c r="V19" s="98"/>
      <c r="W19" s="98"/>
      <c r="X19" s="99"/>
      <c r="Y19" s="98"/>
      <c r="Z19" s="99"/>
      <c r="AA19" s="101"/>
      <c r="AB19" s="98"/>
      <c r="AC19" s="98"/>
      <c r="AD19" s="97"/>
      <c r="AE19" s="97"/>
      <c r="AF19" s="97"/>
      <c r="AI19" s="4"/>
    </row>
    <row r="20" spans="1:35" ht="22.5" customHeight="1">
      <c r="A20" s="31"/>
      <c r="B20" s="32"/>
      <c r="C20" s="33"/>
      <c r="D20" s="14"/>
      <c r="E20" s="34"/>
      <c r="F20" s="35"/>
      <c r="G20" s="35"/>
      <c r="H20" s="36"/>
      <c r="I20" s="36"/>
      <c r="J20" s="35"/>
      <c r="K20" s="36"/>
      <c r="L20" s="36"/>
      <c r="M20" s="36"/>
      <c r="N20" s="36"/>
      <c r="O20" s="35"/>
      <c r="P20" s="156"/>
      <c r="Q20" s="157"/>
      <c r="R20" s="157"/>
      <c r="S20" s="157"/>
      <c r="T20" s="158"/>
      <c r="U20" s="20"/>
      <c r="V20" s="99"/>
      <c r="W20" s="99"/>
      <c r="Y20" s="102"/>
      <c r="Z20" s="101"/>
      <c r="AA20" s="101"/>
      <c r="AB20" s="101"/>
      <c r="AD20" s="97"/>
      <c r="AE20" s="97"/>
      <c r="AF20" s="97"/>
      <c r="AI20" s="4"/>
    </row>
    <row r="21" spans="1:35" ht="22.5" customHeight="1">
      <c r="A21" s="31"/>
      <c r="B21" s="32"/>
      <c r="C21" s="33"/>
      <c r="D21" s="14"/>
      <c r="E21" s="34"/>
      <c r="F21" s="35"/>
      <c r="G21" s="35"/>
      <c r="H21" s="36"/>
      <c r="I21" s="36"/>
      <c r="J21" s="35"/>
      <c r="K21" s="36"/>
      <c r="L21" s="36"/>
      <c r="M21" s="36"/>
      <c r="N21" s="36"/>
      <c r="O21" s="35"/>
      <c r="P21" s="156"/>
      <c r="Q21" s="157"/>
      <c r="R21" s="157"/>
      <c r="S21" s="157"/>
      <c r="T21" s="158"/>
      <c r="U21" s="20"/>
      <c r="V21" s="99"/>
      <c r="W21" s="99"/>
      <c r="Y21" s="102"/>
      <c r="Z21" s="101"/>
      <c r="AA21" s="101"/>
      <c r="AB21" s="101"/>
      <c r="AD21" s="97"/>
      <c r="AE21" s="97"/>
      <c r="AF21" s="97"/>
      <c r="AI21" s="4"/>
    </row>
    <row r="22" spans="1:35" ht="22.5" customHeight="1">
      <c r="A22" s="31"/>
      <c r="B22" s="32"/>
      <c r="C22" s="33"/>
      <c r="D22" s="14"/>
      <c r="E22" s="34"/>
      <c r="F22" s="35"/>
      <c r="G22" s="35"/>
      <c r="H22" s="36"/>
      <c r="I22" s="37"/>
      <c r="J22" s="35"/>
      <c r="K22" s="36"/>
      <c r="L22" s="36"/>
      <c r="M22" s="36"/>
      <c r="N22" s="36"/>
      <c r="O22" s="35"/>
      <c r="P22" s="156"/>
      <c r="Q22" s="157"/>
      <c r="R22" s="157"/>
      <c r="S22" s="157"/>
      <c r="T22" s="158"/>
      <c r="U22" s="20"/>
      <c r="V22" s="99"/>
      <c r="W22" s="99"/>
      <c r="Y22" s="102"/>
      <c r="Z22" s="101"/>
      <c r="AA22" s="101"/>
      <c r="AB22" s="101"/>
      <c r="AD22" s="103"/>
      <c r="AE22" s="97"/>
      <c r="AF22" s="97"/>
      <c r="AI22" s="4"/>
    </row>
    <row r="23" spans="1:35" ht="22.5" customHeight="1">
      <c r="A23" s="31"/>
      <c r="B23" s="32"/>
      <c r="C23" s="33"/>
      <c r="D23" s="14"/>
      <c r="E23" s="34"/>
      <c r="F23" s="35"/>
      <c r="G23" s="35"/>
      <c r="H23" s="36"/>
      <c r="I23" s="36"/>
      <c r="J23" s="35"/>
      <c r="K23" s="38"/>
      <c r="L23" s="36"/>
      <c r="M23" s="36"/>
      <c r="N23" s="38"/>
      <c r="O23" s="35"/>
      <c r="P23" s="162"/>
      <c r="Q23" s="164"/>
      <c r="R23" s="164"/>
      <c r="S23" s="164"/>
      <c r="T23" s="163"/>
      <c r="U23" s="20"/>
      <c r="V23" s="99"/>
      <c r="W23" s="99"/>
      <c r="Y23" s="102"/>
      <c r="Z23" s="101"/>
      <c r="AA23" s="101"/>
      <c r="AB23" s="101"/>
      <c r="AD23" s="104"/>
      <c r="AE23" s="97"/>
      <c r="AF23" s="97"/>
    </row>
    <row r="24" spans="1:35" ht="22.5" customHeight="1">
      <c r="A24" s="94"/>
      <c r="B24" s="14"/>
      <c r="C24" s="33"/>
      <c r="D24" s="14"/>
      <c r="E24" s="34" t="str">
        <f>IF(B24=0,"  ",SQRT(F24)*12.73)</f>
        <v xml:space="preserve">  </v>
      </c>
      <c r="F24" s="35" t="str">
        <f>IF(B24=0,"  ",#REF!/#REF!)</f>
        <v xml:space="preserve">  </v>
      </c>
      <c r="G24" s="35"/>
      <c r="H24" s="36"/>
      <c r="I24" s="36"/>
      <c r="J24" s="35"/>
      <c r="K24" s="38"/>
      <c r="L24" s="36"/>
      <c r="M24" s="36"/>
      <c r="N24" s="38"/>
      <c r="O24" s="35"/>
      <c r="P24" s="156"/>
      <c r="Q24" s="157"/>
      <c r="R24" s="157"/>
      <c r="S24" s="157"/>
      <c r="T24" s="158"/>
      <c r="U24" s="20"/>
      <c r="V24" s="99"/>
      <c r="W24" s="99"/>
      <c r="Y24" s="102"/>
      <c r="Z24" s="101"/>
      <c r="AA24" s="99"/>
      <c r="AB24" s="101"/>
      <c r="AD24" s="104"/>
      <c r="AE24" s="97"/>
      <c r="AF24" s="97"/>
    </row>
    <row r="25" spans="1:35" ht="22.5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",SQRT(F25)*12.73)</f>
        <v xml:space="preserve">  </v>
      </c>
      <c r="F25" s="35"/>
      <c r="G25" s="35"/>
      <c r="H25" s="36"/>
      <c r="I25" s="36"/>
      <c r="J25" s="35"/>
      <c r="K25" s="38"/>
      <c r="L25" s="36"/>
      <c r="M25" s="36"/>
      <c r="N25" s="38" t="str">
        <f>IF(A25=0,"  ",H25*1000/9.807/O25)</f>
        <v xml:space="preserve">  </v>
      </c>
      <c r="O25" s="35"/>
      <c r="P25" s="156"/>
      <c r="Q25" s="157"/>
      <c r="R25" s="157"/>
      <c r="S25" s="157"/>
      <c r="T25" s="158"/>
      <c r="U25" s="20"/>
      <c r="V25" s="4"/>
      <c r="W25" s="4"/>
      <c r="X25" s="4"/>
      <c r="Y25" s="4"/>
      <c r="Z25" s="4"/>
      <c r="AB25" s="25"/>
      <c r="AC25" s="25"/>
      <c r="AD25" s="104"/>
      <c r="AE25" s="97"/>
      <c r="AF25" s="97"/>
    </row>
    <row r="26" spans="1:35" ht="22.5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",SQRT(F26)*12.73)</f>
        <v xml:space="preserve">  </v>
      </c>
      <c r="F26" s="44"/>
      <c r="G26" s="44"/>
      <c r="H26" s="45"/>
      <c r="I26" s="45"/>
      <c r="J26" s="44"/>
      <c r="K26" s="46"/>
      <c r="L26" s="45"/>
      <c r="M26" s="45"/>
      <c r="N26" s="46" t="str">
        <f>IF(A26=0,"  ",H26*1000/9.807/O26)</f>
        <v xml:space="preserve">  </v>
      </c>
      <c r="O26" s="44" t="str">
        <f>IF(A26=0,"  ",(E26*E26*$U$1)/4/100)</f>
        <v xml:space="preserve">  </v>
      </c>
      <c r="P26" s="159"/>
      <c r="Q26" s="160"/>
      <c r="R26" s="160"/>
      <c r="S26" s="160"/>
      <c r="T26" s="161"/>
      <c r="U26" s="47"/>
      <c r="V26" s="3"/>
      <c r="W26" s="3"/>
      <c r="X26" s="3"/>
      <c r="Y26" s="3"/>
      <c r="AD26" s="104"/>
      <c r="AE26" s="97"/>
      <c r="AF26" s="97"/>
    </row>
    <row r="27" spans="1:35" ht="30" customHeight="1">
      <c r="A27" s="184" t="s">
        <v>81</v>
      </c>
      <c r="B27" s="132"/>
      <c r="C27" s="187" t="s">
        <v>82</v>
      </c>
      <c r="D27" s="188"/>
      <c r="E27" s="189"/>
      <c r="F27" s="134" t="s">
        <v>93</v>
      </c>
      <c r="H27" s="80"/>
      <c r="I27" s="79"/>
      <c r="K27" s="84"/>
      <c r="L27" s="79"/>
      <c r="M27" s="79"/>
      <c r="N27" s="79"/>
      <c r="P27" s="50"/>
      <c r="Q27" s="81"/>
      <c r="R27" s="79"/>
      <c r="S27" s="79"/>
      <c r="T27" s="82"/>
      <c r="U27" s="47"/>
      <c r="V27" s="3"/>
      <c r="W27" s="3"/>
      <c r="X27" s="3"/>
      <c r="Y27" s="3"/>
      <c r="AD27" s="26"/>
      <c r="AE27" s="27"/>
    </row>
    <row r="28" spans="1:35" ht="30" customHeight="1">
      <c r="A28" s="185"/>
      <c r="B28" s="132"/>
      <c r="C28" s="190" t="s">
        <v>113</v>
      </c>
      <c r="D28" s="191"/>
      <c r="E28" s="189"/>
      <c r="F28" s="85"/>
      <c r="G28" s="85"/>
      <c r="H28" s="86"/>
      <c r="I28" s="84"/>
      <c r="J28" s="85"/>
      <c r="K28" s="84"/>
      <c r="L28" s="84"/>
      <c r="M28" s="84"/>
      <c r="O28" s="197" t="s">
        <v>84</v>
      </c>
      <c r="P28" s="181" t="s">
        <v>115</v>
      </c>
      <c r="R28" s="84"/>
      <c r="S28" s="84"/>
      <c r="T28" s="87"/>
      <c r="U28" s="47"/>
      <c r="V28" s="3"/>
      <c r="W28" s="3"/>
      <c r="X28" s="3"/>
      <c r="Y28" s="3"/>
    </row>
    <row r="29" spans="1:35" ht="30" customHeight="1">
      <c r="A29" s="185" t="s">
        <v>86</v>
      </c>
      <c r="B29" s="132"/>
      <c r="C29" s="189"/>
      <c r="D29" s="192" t="s">
        <v>87</v>
      </c>
      <c r="E29" s="189"/>
      <c r="F29" s="85"/>
      <c r="G29" s="85"/>
      <c r="H29" s="86"/>
      <c r="I29" s="84"/>
      <c r="J29" s="85"/>
      <c r="K29" s="84"/>
      <c r="L29" s="84"/>
      <c r="M29" s="84"/>
      <c r="N29" s="84"/>
      <c r="O29" s="81"/>
      <c r="P29" s="95"/>
      <c r="Q29" s="77"/>
      <c r="R29" s="84"/>
      <c r="S29" s="474" t="s">
        <v>88</v>
      </c>
      <c r="T29" s="475"/>
      <c r="U29" s="47"/>
      <c r="V29" s="3"/>
      <c r="W29" s="3"/>
      <c r="X29" s="3"/>
      <c r="Y29" s="3"/>
    </row>
    <row r="30" spans="1:35" ht="30" customHeight="1" thickBot="1">
      <c r="A30" s="186"/>
      <c r="B30" s="133"/>
      <c r="C30" s="193"/>
      <c r="D30" s="194" t="s">
        <v>89</v>
      </c>
      <c r="E30" s="195"/>
      <c r="F30" s="89"/>
      <c r="G30" s="89"/>
      <c r="H30" s="90"/>
      <c r="I30" s="89"/>
      <c r="J30" s="89"/>
      <c r="K30" s="88"/>
      <c r="L30" s="89"/>
      <c r="M30" s="89"/>
      <c r="N30" s="88"/>
      <c r="O30" s="88"/>
      <c r="P30" s="108"/>
      <c r="Q30" s="109"/>
      <c r="R30" s="89"/>
      <c r="S30" s="400"/>
      <c r="T30" s="401"/>
      <c r="U30" s="47"/>
      <c r="V30" s="3"/>
      <c r="W30" s="3"/>
      <c r="X30" s="3"/>
      <c r="Y30" s="3"/>
    </row>
    <row r="31" spans="1:35" ht="27" customHeight="1" thickTop="1">
      <c r="F31" s="15"/>
      <c r="G31" s="15"/>
      <c r="J31" s="15"/>
      <c r="U31" s="47"/>
      <c r="V31" s="3"/>
      <c r="W31" s="3"/>
      <c r="X31" s="3"/>
      <c r="Y31" s="3"/>
    </row>
    <row r="32" spans="1:35" ht="27" customHeight="1">
      <c r="U32" s="3"/>
      <c r="V32" s="3"/>
      <c r="W32" s="3"/>
      <c r="X32" s="3"/>
      <c r="Y32" s="3"/>
    </row>
    <row r="33" spans="1:25" ht="27" customHeight="1">
      <c r="U33" s="3"/>
      <c r="V33" s="3"/>
      <c r="W33" s="3"/>
      <c r="X33" s="3"/>
      <c r="Y33" s="3"/>
    </row>
    <row r="34" spans="1:25" ht="27" customHeight="1">
      <c r="A34" s="48"/>
      <c r="D34" s="15"/>
      <c r="E34" s="49"/>
      <c r="U34" s="3"/>
      <c r="V34" s="3"/>
      <c r="W34" s="3"/>
      <c r="X34" s="3"/>
      <c r="Y34" s="3"/>
    </row>
    <row r="35" spans="1:25" ht="27" customHeight="1">
      <c r="U35" s="3"/>
      <c r="V35" s="3"/>
      <c r="W35" s="3"/>
      <c r="X35" s="3"/>
      <c r="Y35" s="3"/>
    </row>
    <row r="36" spans="1:25" ht="27" customHeight="1">
      <c r="U36" s="3"/>
    </row>
    <row r="37" spans="1:25" ht="27" customHeight="1">
      <c r="U37" s="3"/>
    </row>
  </sheetData>
  <mergeCells count="18">
    <mergeCell ref="O1:T1"/>
    <mergeCell ref="Q2:R2"/>
    <mergeCell ref="J3:N7"/>
    <mergeCell ref="A8:A12"/>
    <mergeCell ref="B8:D8"/>
    <mergeCell ref="H8:I8"/>
    <mergeCell ref="J8:M8"/>
    <mergeCell ref="P8:T12"/>
    <mergeCell ref="B9:D9"/>
    <mergeCell ref="H9:I9"/>
    <mergeCell ref="J9:M9"/>
    <mergeCell ref="B10:D10"/>
    <mergeCell ref="J10:K10"/>
    <mergeCell ref="S29:T29"/>
    <mergeCell ref="S30:T30"/>
    <mergeCell ref="L10:M10"/>
    <mergeCell ref="B11:D11"/>
    <mergeCell ref="B12:D12"/>
  </mergeCells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73" fitToWidth="0" fitToHeight="0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51B5-7E3A-490D-AF82-E9CDE720FFC3}">
  <sheetPr>
    <tabColor rgb="FF0070C0"/>
  </sheetPr>
  <dimension ref="A1:AI37"/>
  <sheetViews>
    <sheetView view="pageBreakPreview" zoomScaleNormal="115" zoomScaleSheetLayoutView="100" workbookViewId="0"/>
  </sheetViews>
  <sheetFormatPr defaultColWidth="9.140625" defaultRowHeight="27" customHeight="1"/>
  <cols>
    <col min="1" max="1" width="14.85546875" style="3" customWidth="1"/>
    <col min="2" max="4" width="4.28515625" style="3" customWidth="1"/>
    <col min="5" max="5" width="13.140625" style="3" customWidth="1"/>
    <col min="6" max="6" width="12.5703125" style="3" customWidth="1"/>
    <col min="7" max="8" width="12.85546875" style="3" customWidth="1"/>
    <col min="9" max="9" width="9.140625" style="3" customWidth="1"/>
    <col min="10" max="10" width="15.28515625" style="3" bestFit="1" customWidth="1"/>
    <col min="11" max="11" width="9.140625" style="3" customWidth="1"/>
    <col min="12" max="12" width="15.28515625" style="3" bestFit="1" customWidth="1"/>
    <col min="13" max="13" width="9.140625" style="3" customWidth="1"/>
    <col min="14" max="14" width="17.140625" style="3" customWidth="1"/>
    <col min="15" max="15" width="12.85546875" style="3" customWidth="1"/>
    <col min="16" max="20" width="9.28515625" style="3" customWidth="1"/>
    <col min="21" max="21" width="5.7109375" style="2" customWidth="1"/>
    <col min="22" max="22" width="7.28515625" style="2" bestFit="1" customWidth="1"/>
    <col min="23" max="23" width="5.7109375" style="2" bestFit="1" customWidth="1"/>
    <col min="24" max="24" width="11" style="2" bestFit="1" customWidth="1"/>
    <col min="25" max="25" width="10.140625" style="2" bestFit="1" customWidth="1"/>
    <col min="26" max="26" width="10.140625" style="3" bestFit="1" customWidth="1"/>
    <col min="27" max="27" width="8.28515625" style="3" bestFit="1" customWidth="1"/>
    <col min="28" max="28" width="7.28515625" style="3" bestFit="1" customWidth="1"/>
    <col min="29" max="29" width="7.5703125" style="3" bestFit="1" customWidth="1"/>
    <col min="30" max="30" width="13.140625" style="3" bestFit="1" customWidth="1"/>
    <col min="31" max="31" width="3.85546875" style="3" bestFit="1" customWidth="1"/>
    <col min="32" max="32" width="9.42578125" style="3" bestFit="1" customWidth="1"/>
    <col min="33" max="16384" width="9.140625" style="3"/>
  </cols>
  <sheetData>
    <row r="1" spans="1:35" ht="31.5" thickTop="1">
      <c r="A1" s="152" t="s">
        <v>41</v>
      </c>
      <c r="B1" s="205"/>
      <c r="C1" s="205"/>
      <c r="D1" s="205"/>
      <c r="E1" s="205"/>
      <c r="F1" s="205"/>
      <c r="G1" s="205"/>
      <c r="H1" s="205"/>
      <c r="I1" s="210"/>
      <c r="J1" s="206"/>
      <c r="K1" s="206" t="s">
        <v>43</v>
      </c>
      <c r="L1" s="182"/>
      <c r="M1" s="182"/>
      <c r="N1" s="182"/>
      <c r="O1" s="452" t="s">
        <v>44</v>
      </c>
      <c r="P1" s="453"/>
      <c r="Q1" s="453"/>
      <c r="R1" s="453"/>
      <c r="S1" s="453"/>
      <c r="T1" s="454"/>
    </row>
    <row r="2" spans="1:35" ht="31.5" customHeight="1">
      <c r="A2" s="153" t="s">
        <v>45</v>
      </c>
      <c r="B2" s="208"/>
      <c r="C2" s="208"/>
      <c r="D2" s="208"/>
      <c r="E2" s="208"/>
      <c r="F2" s="208"/>
      <c r="G2" s="208"/>
      <c r="H2" s="208"/>
      <c r="I2" s="209"/>
      <c r="J2" s="207"/>
      <c r="K2" s="207" t="s">
        <v>47</v>
      </c>
      <c r="L2" s="183"/>
      <c r="M2" s="183"/>
      <c r="N2" s="183"/>
      <c r="O2" s="212" t="s">
        <v>103</v>
      </c>
      <c r="P2" s="211"/>
      <c r="Q2" s="496"/>
      <c r="R2" s="497"/>
      <c r="S2" s="213" t="s">
        <v>50</v>
      </c>
      <c r="T2" s="214"/>
    </row>
    <row r="3" spans="1:35" ht="30.75" customHeight="1">
      <c r="A3" s="153"/>
      <c r="B3" s="208"/>
      <c r="C3" s="208"/>
      <c r="D3" s="208"/>
      <c r="E3" s="208"/>
      <c r="F3" s="208"/>
      <c r="G3" s="208"/>
      <c r="H3" s="208"/>
      <c r="I3" s="209"/>
      <c r="J3" s="443" t="s">
        <v>105</v>
      </c>
      <c r="K3" s="444"/>
      <c r="L3" s="444"/>
      <c r="M3" s="444"/>
      <c r="N3" s="445"/>
      <c r="O3" s="67"/>
      <c r="Q3" s="8"/>
      <c r="R3" s="9"/>
      <c r="S3" s="2"/>
      <c r="T3" s="68"/>
    </row>
    <row r="4" spans="1:35" ht="30.75" customHeight="1">
      <c r="A4" s="153"/>
      <c r="B4" s="208"/>
      <c r="C4" s="208"/>
      <c r="D4" s="208"/>
      <c r="E4" s="208"/>
      <c r="F4" s="208"/>
      <c r="G4" s="208"/>
      <c r="H4" s="208"/>
      <c r="I4" s="209"/>
      <c r="J4" s="446"/>
      <c r="K4" s="447"/>
      <c r="L4" s="447"/>
      <c r="M4" s="447"/>
      <c r="N4" s="448"/>
      <c r="O4" s="67"/>
      <c r="Q4" s="8"/>
      <c r="R4" s="9"/>
      <c r="S4" s="2"/>
      <c r="T4" s="68"/>
    </row>
    <row r="5" spans="1:35" ht="30.75" customHeight="1">
      <c r="A5" s="154" t="s">
        <v>55</v>
      </c>
      <c r="B5" s="203"/>
      <c r="C5" s="203"/>
      <c r="D5" s="203"/>
      <c r="E5" s="203"/>
      <c r="F5" s="203"/>
      <c r="G5" s="203"/>
      <c r="H5" s="203"/>
      <c r="I5" s="204"/>
      <c r="J5" s="446"/>
      <c r="K5" s="447"/>
      <c r="L5" s="447"/>
      <c r="M5" s="447"/>
      <c r="N5" s="448"/>
      <c r="O5" s="67"/>
      <c r="Q5" s="8"/>
      <c r="R5" s="9"/>
      <c r="S5" s="2"/>
      <c r="T5" s="68"/>
    </row>
    <row r="6" spans="1:35" ht="30.75" customHeight="1">
      <c r="A6" s="154" t="s">
        <v>57</v>
      </c>
      <c r="B6" s="203"/>
      <c r="C6" s="203"/>
      <c r="D6" s="203"/>
      <c r="E6" s="203"/>
      <c r="F6" s="203"/>
      <c r="G6" s="203"/>
      <c r="H6" s="203"/>
      <c r="I6" s="204"/>
      <c r="J6" s="446"/>
      <c r="K6" s="447"/>
      <c r="L6" s="447"/>
      <c r="M6" s="447"/>
      <c r="N6" s="448"/>
      <c r="O6" s="7"/>
      <c r="Q6" s="8"/>
      <c r="R6" s="4"/>
      <c r="T6" s="11"/>
    </row>
    <row r="7" spans="1:35" ht="30.75" customHeight="1" thickBot="1">
      <c r="A7" s="154" t="s">
        <v>59</v>
      </c>
      <c r="B7" s="201"/>
      <c r="C7" s="201"/>
      <c r="D7" s="201"/>
      <c r="E7" s="201"/>
      <c r="F7" s="201"/>
      <c r="G7" s="201"/>
      <c r="H7" s="201"/>
      <c r="I7" s="202"/>
      <c r="J7" s="449"/>
      <c r="K7" s="450"/>
      <c r="L7" s="450"/>
      <c r="M7" s="450"/>
      <c r="N7" s="451"/>
      <c r="O7" s="215"/>
      <c r="Q7" s="8"/>
      <c r="R7" s="4"/>
      <c r="T7" s="11"/>
    </row>
    <row r="8" spans="1:35" ht="22.5" customHeight="1" thickTop="1">
      <c r="A8" s="476" t="s">
        <v>60</v>
      </c>
      <c r="B8" s="479" t="s">
        <v>94</v>
      </c>
      <c r="C8" s="480"/>
      <c r="D8" s="481"/>
      <c r="E8" s="293" t="s">
        <v>94</v>
      </c>
      <c r="F8" s="293" t="s">
        <v>94</v>
      </c>
      <c r="G8" s="293" t="s">
        <v>94</v>
      </c>
      <c r="H8" s="479" t="s">
        <v>116</v>
      </c>
      <c r="I8" s="481"/>
      <c r="J8" s="479" t="s">
        <v>117</v>
      </c>
      <c r="K8" s="480"/>
      <c r="L8" s="480"/>
      <c r="M8" s="481"/>
      <c r="N8" s="294" t="s">
        <v>94</v>
      </c>
      <c r="O8" s="293" t="s">
        <v>94</v>
      </c>
      <c r="P8" s="479" t="s">
        <v>62</v>
      </c>
      <c r="Q8" s="480"/>
      <c r="R8" s="480"/>
      <c r="S8" s="480"/>
      <c r="T8" s="482"/>
    </row>
    <row r="9" spans="1:35" ht="22.5" customHeight="1">
      <c r="A9" s="477"/>
      <c r="B9" s="486" t="s">
        <v>96</v>
      </c>
      <c r="C9" s="487"/>
      <c r="D9" s="489"/>
      <c r="E9" s="292" t="s">
        <v>97</v>
      </c>
      <c r="F9" s="292" t="s">
        <v>98</v>
      </c>
      <c r="G9" s="292" t="s">
        <v>99</v>
      </c>
      <c r="H9" s="486" t="s">
        <v>13</v>
      </c>
      <c r="I9" s="489"/>
      <c r="J9" s="486" t="s">
        <v>14</v>
      </c>
      <c r="K9" s="487"/>
      <c r="L9" s="487"/>
      <c r="M9" s="489"/>
      <c r="N9" s="291" t="s">
        <v>118</v>
      </c>
      <c r="O9" s="292" t="s">
        <v>102</v>
      </c>
      <c r="P9" s="483"/>
      <c r="Q9" s="484"/>
      <c r="R9" s="484"/>
      <c r="S9" s="484"/>
      <c r="T9" s="485"/>
    </row>
    <row r="10" spans="1:35" ht="22.5" customHeight="1">
      <c r="A10" s="477"/>
      <c r="B10" s="490" t="s">
        <v>2</v>
      </c>
      <c r="C10" s="491"/>
      <c r="D10" s="492"/>
      <c r="E10" s="290" t="s">
        <v>3</v>
      </c>
      <c r="F10" s="294" t="s">
        <v>72</v>
      </c>
      <c r="G10" s="294" t="s">
        <v>72</v>
      </c>
      <c r="H10" s="293" t="s">
        <v>72</v>
      </c>
      <c r="I10" s="290" t="s">
        <v>18</v>
      </c>
      <c r="J10" s="493" t="s">
        <v>109</v>
      </c>
      <c r="K10" s="494"/>
      <c r="L10" s="493" t="s">
        <v>110</v>
      </c>
      <c r="M10" s="494"/>
      <c r="N10" s="290" t="s">
        <v>75</v>
      </c>
      <c r="O10" s="294" t="s">
        <v>5</v>
      </c>
      <c r="P10" s="483"/>
      <c r="Q10" s="484"/>
      <c r="R10" s="484"/>
      <c r="S10" s="484"/>
      <c r="T10" s="485"/>
    </row>
    <row r="11" spans="1:35" ht="22.5" customHeight="1">
      <c r="A11" s="477"/>
      <c r="B11" s="483"/>
      <c r="C11" s="484"/>
      <c r="D11" s="495"/>
      <c r="E11" s="295" t="s">
        <v>111</v>
      </c>
      <c r="F11" s="294" t="s">
        <v>11</v>
      </c>
      <c r="G11" s="294" t="s">
        <v>12</v>
      </c>
      <c r="H11" s="294" t="s">
        <v>17</v>
      </c>
      <c r="I11" s="296"/>
      <c r="J11" s="293" t="s">
        <v>73</v>
      </c>
      <c r="K11" s="290" t="s">
        <v>18</v>
      </c>
      <c r="L11" s="290" t="s">
        <v>73</v>
      </c>
      <c r="M11" s="290" t="s">
        <v>18</v>
      </c>
      <c r="N11" s="295" t="s">
        <v>114</v>
      </c>
      <c r="O11" s="294" t="s">
        <v>91</v>
      </c>
      <c r="P11" s="483"/>
      <c r="Q11" s="484"/>
      <c r="R11" s="484"/>
      <c r="S11" s="484"/>
      <c r="T11" s="485"/>
    </row>
    <row r="12" spans="1:35" ht="22.5" customHeight="1">
      <c r="A12" s="478"/>
      <c r="B12" s="486" t="s">
        <v>26</v>
      </c>
      <c r="C12" s="487"/>
      <c r="D12" s="489"/>
      <c r="E12" s="291" t="s">
        <v>28</v>
      </c>
      <c r="F12" s="292" t="s">
        <v>29</v>
      </c>
      <c r="G12" s="292" t="s">
        <v>29</v>
      </c>
      <c r="H12" s="292" t="s">
        <v>29</v>
      </c>
      <c r="I12" s="291" t="s">
        <v>30</v>
      </c>
      <c r="J12" s="292" t="s">
        <v>31</v>
      </c>
      <c r="K12" s="291" t="s">
        <v>30</v>
      </c>
      <c r="L12" s="291" t="s">
        <v>31</v>
      </c>
      <c r="M12" s="291" t="s">
        <v>30</v>
      </c>
      <c r="N12" s="291" t="s">
        <v>33</v>
      </c>
      <c r="O12" s="292" t="s">
        <v>26</v>
      </c>
      <c r="P12" s="486"/>
      <c r="Q12" s="487"/>
      <c r="R12" s="487"/>
      <c r="S12" s="487"/>
      <c r="T12" s="488"/>
    </row>
    <row r="13" spans="1:35" ht="22.5" customHeight="1">
      <c r="A13" s="243"/>
      <c r="B13" s="266"/>
      <c r="C13" s="267"/>
      <c r="D13" s="268"/>
      <c r="E13" s="244"/>
      <c r="F13" s="245"/>
      <c r="G13" s="245"/>
      <c r="H13" s="246"/>
      <c r="I13" s="245"/>
      <c r="J13" s="246"/>
      <c r="K13" s="246"/>
      <c r="L13" s="246"/>
      <c r="M13" s="246"/>
      <c r="N13" s="246"/>
      <c r="O13" s="247"/>
      <c r="P13" s="269"/>
      <c r="Q13" s="270"/>
      <c r="R13" s="270"/>
      <c r="S13" s="270"/>
      <c r="T13" s="271"/>
      <c r="U13" s="20"/>
      <c r="AI13" s="4"/>
    </row>
    <row r="14" spans="1:35" ht="22.5" customHeight="1">
      <c r="A14" s="248"/>
      <c r="B14" s="275"/>
      <c r="C14" s="276"/>
      <c r="D14" s="277"/>
      <c r="E14" s="249"/>
      <c r="F14" s="250"/>
      <c r="G14" s="250"/>
      <c r="H14" s="251"/>
      <c r="I14" s="250"/>
      <c r="J14" s="251"/>
      <c r="K14" s="251"/>
      <c r="L14" s="251"/>
      <c r="M14" s="251"/>
      <c r="N14" s="251"/>
      <c r="O14" s="252"/>
      <c r="P14" s="272"/>
      <c r="Q14" s="273"/>
      <c r="R14" s="273"/>
      <c r="S14" s="273"/>
      <c r="T14" s="274"/>
      <c r="U14" s="20"/>
      <c r="AI14" s="4"/>
    </row>
    <row r="15" spans="1:35" ht="22.5" customHeight="1">
      <c r="A15" s="248"/>
      <c r="B15" s="275"/>
      <c r="C15" s="276"/>
      <c r="D15" s="277"/>
      <c r="E15" s="249"/>
      <c r="F15" s="250"/>
      <c r="G15" s="250"/>
      <c r="H15" s="251"/>
      <c r="I15" s="250"/>
      <c r="J15" s="251"/>
      <c r="K15" s="251"/>
      <c r="L15" s="251"/>
      <c r="M15" s="251"/>
      <c r="N15" s="251"/>
      <c r="O15" s="253"/>
      <c r="P15" s="272"/>
      <c r="Q15" s="273"/>
      <c r="R15" s="273"/>
      <c r="S15" s="273"/>
      <c r="T15" s="274"/>
      <c r="U15" s="20"/>
      <c r="AI15" s="4"/>
    </row>
    <row r="16" spans="1:35" ht="22.5" customHeight="1">
      <c r="A16" s="248"/>
      <c r="B16" s="275"/>
      <c r="C16" s="276"/>
      <c r="D16" s="277"/>
      <c r="E16" s="249"/>
      <c r="F16" s="250"/>
      <c r="G16" s="250"/>
      <c r="H16" s="251"/>
      <c r="I16" s="250"/>
      <c r="J16" s="251"/>
      <c r="K16" s="251"/>
      <c r="L16" s="251"/>
      <c r="M16" s="251"/>
      <c r="N16" s="251"/>
      <c r="O16" s="252"/>
      <c r="P16" s="272"/>
      <c r="Q16" s="273"/>
      <c r="R16" s="273"/>
      <c r="S16" s="273"/>
      <c r="T16" s="274"/>
      <c r="U16" s="20"/>
      <c r="AI16" s="4"/>
    </row>
    <row r="17" spans="1:35" ht="22.5" customHeight="1">
      <c r="A17" s="278"/>
      <c r="B17" s="275"/>
      <c r="C17" s="276"/>
      <c r="D17" s="277"/>
      <c r="E17" s="249"/>
      <c r="F17" s="250"/>
      <c r="G17" s="250"/>
      <c r="H17" s="251"/>
      <c r="I17" s="250"/>
      <c r="J17" s="251"/>
      <c r="K17" s="250"/>
      <c r="L17" s="250"/>
      <c r="M17" s="250"/>
      <c r="N17" s="251"/>
      <c r="O17" s="252"/>
      <c r="P17" s="272"/>
      <c r="Q17" s="273"/>
      <c r="R17" s="273"/>
      <c r="S17" s="273"/>
      <c r="T17" s="274"/>
      <c r="U17" s="20"/>
      <c r="AI17" s="4"/>
    </row>
    <row r="18" spans="1:35" ht="22.5" customHeight="1">
      <c r="A18" s="279"/>
      <c r="B18" s="280"/>
      <c r="C18" s="281"/>
      <c r="D18" s="282"/>
      <c r="E18" s="283"/>
      <c r="F18" s="283"/>
      <c r="G18" s="283"/>
      <c r="H18" s="284"/>
      <c r="I18" s="283"/>
      <c r="J18" s="284"/>
      <c r="K18" s="283"/>
      <c r="L18" s="283"/>
      <c r="M18" s="283"/>
      <c r="N18" s="283"/>
      <c r="O18" s="285"/>
      <c r="P18" s="272"/>
      <c r="Q18" s="273"/>
      <c r="R18" s="273"/>
      <c r="S18" s="273"/>
      <c r="T18" s="274"/>
      <c r="U18" s="20"/>
      <c r="V18" s="98"/>
      <c r="W18" s="98"/>
      <c r="X18" s="98"/>
      <c r="Y18" s="100"/>
      <c r="Z18" s="98"/>
      <c r="AA18" s="98"/>
      <c r="AB18" s="98"/>
      <c r="AC18" s="98"/>
      <c r="AD18" s="97"/>
      <c r="AE18" s="97"/>
      <c r="AF18" s="97"/>
      <c r="AI18" s="4"/>
    </row>
    <row r="19" spans="1:35" ht="22.5" customHeight="1">
      <c r="A19" s="279"/>
      <c r="B19" s="280"/>
      <c r="C19" s="281"/>
      <c r="D19" s="282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7"/>
      <c r="P19" s="272"/>
      <c r="Q19" s="273"/>
      <c r="R19" s="273"/>
      <c r="S19" s="273"/>
      <c r="T19" s="274"/>
      <c r="U19" s="20"/>
      <c r="V19" s="98"/>
      <c r="W19" s="98"/>
      <c r="X19" s="99"/>
      <c r="Y19" s="98"/>
      <c r="Z19" s="99"/>
      <c r="AA19" s="101"/>
      <c r="AB19" s="98"/>
      <c r="AC19" s="98"/>
      <c r="AD19" s="97"/>
      <c r="AE19" s="97"/>
      <c r="AF19" s="97"/>
      <c r="AI19" s="4"/>
    </row>
    <row r="20" spans="1:35" ht="22.5" customHeight="1">
      <c r="A20" s="31"/>
      <c r="B20" s="32"/>
      <c r="C20" s="33"/>
      <c r="D20" s="14"/>
      <c r="E20" s="34"/>
      <c r="F20" s="35"/>
      <c r="G20" s="35"/>
      <c r="H20" s="36"/>
      <c r="I20" s="36"/>
      <c r="J20" s="35"/>
      <c r="K20" s="36"/>
      <c r="L20" s="36"/>
      <c r="M20" s="36"/>
      <c r="N20" s="36"/>
      <c r="O20" s="35"/>
      <c r="P20" s="156"/>
      <c r="Q20" s="157"/>
      <c r="R20" s="157"/>
      <c r="S20" s="157"/>
      <c r="T20" s="158"/>
      <c r="U20" s="20"/>
      <c r="V20" s="99"/>
      <c r="W20" s="99"/>
      <c r="Y20" s="102"/>
      <c r="Z20" s="101"/>
      <c r="AA20" s="101"/>
      <c r="AB20" s="101"/>
      <c r="AD20" s="97"/>
      <c r="AE20" s="97"/>
      <c r="AF20" s="97"/>
      <c r="AI20" s="4"/>
    </row>
    <row r="21" spans="1:35" ht="22.5" customHeight="1">
      <c r="A21" s="31"/>
      <c r="B21" s="32"/>
      <c r="C21" s="33"/>
      <c r="D21" s="14"/>
      <c r="E21" s="34"/>
      <c r="F21" s="35"/>
      <c r="G21" s="35"/>
      <c r="H21" s="36"/>
      <c r="I21" s="36"/>
      <c r="J21" s="35"/>
      <c r="K21" s="36"/>
      <c r="L21" s="36"/>
      <c r="M21" s="36"/>
      <c r="N21" s="36"/>
      <c r="O21" s="35"/>
      <c r="P21" s="156"/>
      <c r="Q21" s="157"/>
      <c r="R21" s="157"/>
      <c r="S21" s="157"/>
      <c r="T21" s="158"/>
      <c r="U21" s="20"/>
      <c r="V21" s="99"/>
      <c r="W21" s="99"/>
      <c r="Y21" s="102"/>
      <c r="Z21" s="101"/>
      <c r="AA21" s="101"/>
      <c r="AB21" s="101"/>
      <c r="AD21" s="97"/>
      <c r="AE21" s="97"/>
      <c r="AF21" s="97"/>
      <c r="AI21" s="4"/>
    </row>
    <row r="22" spans="1:35" ht="22.5" customHeight="1">
      <c r="A22" s="31"/>
      <c r="B22" s="32"/>
      <c r="C22" s="33"/>
      <c r="D22" s="14"/>
      <c r="E22" s="34"/>
      <c r="F22" s="35"/>
      <c r="G22" s="35"/>
      <c r="H22" s="36"/>
      <c r="I22" s="37"/>
      <c r="J22" s="35"/>
      <c r="K22" s="36"/>
      <c r="L22" s="36"/>
      <c r="M22" s="36"/>
      <c r="N22" s="36"/>
      <c r="O22" s="35"/>
      <c r="P22" s="156"/>
      <c r="Q22" s="157"/>
      <c r="R22" s="157"/>
      <c r="S22" s="157"/>
      <c r="T22" s="158"/>
      <c r="U22" s="20"/>
      <c r="V22" s="99"/>
      <c r="W22" s="99"/>
      <c r="Y22" s="102"/>
      <c r="Z22" s="101"/>
      <c r="AA22" s="101"/>
      <c r="AB22" s="101"/>
      <c r="AD22" s="103"/>
      <c r="AE22" s="97"/>
      <c r="AF22" s="97"/>
      <c r="AI22" s="4"/>
    </row>
    <row r="23" spans="1:35" ht="22.5" customHeight="1">
      <c r="A23" s="31"/>
      <c r="B23" s="32"/>
      <c r="C23" s="33"/>
      <c r="D23" s="14"/>
      <c r="E23" s="34"/>
      <c r="F23" s="35"/>
      <c r="G23" s="35"/>
      <c r="H23" s="36"/>
      <c r="I23" s="36"/>
      <c r="J23" s="35"/>
      <c r="K23" s="38"/>
      <c r="L23" s="36"/>
      <c r="M23" s="36"/>
      <c r="N23" s="38"/>
      <c r="O23" s="35"/>
      <c r="P23" s="162"/>
      <c r="Q23" s="164"/>
      <c r="R23" s="164"/>
      <c r="S23" s="164"/>
      <c r="T23" s="163"/>
      <c r="U23" s="20"/>
      <c r="V23" s="99"/>
      <c r="W23" s="99"/>
      <c r="Y23" s="102"/>
      <c r="Z23" s="101"/>
      <c r="AA23" s="101"/>
      <c r="AB23" s="101"/>
      <c r="AD23" s="104"/>
      <c r="AE23" s="97"/>
      <c r="AF23" s="97"/>
    </row>
    <row r="24" spans="1:35" ht="22.5" customHeight="1">
      <c r="A24" s="94"/>
      <c r="B24" s="14"/>
      <c r="C24" s="33"/>
      <c r="D24" s="14"/>
      <c r="E24" s="34" t="str">
        <f>IF(B24=0,"  ",SQRT(F24)*12.73)</f>
        <v xml:space="preserve">  </v>
      </c>
      <c r="F24" s="35" t="str">
        <f>IF(B24=0,"  ",#REF!/#REF!)</f>
        <v xml:space="preserve">  </v>
      </c>
      <c r="G24" s="35"/>
      <c r="H24" s="36"/>
      <c r="I24" s="36"/>
      <c r="J24" s="35"/>
      <c r="K24" s="38"/>
      <c r="L24" s="36"/>
      <c r="M24" s="36"/>
      <c r="N24" s="38"/>
      <c r="O24" s="35"/>
      <c r="P24" s="156"/>
      <c r="Q24" s="157"/>
      <c r="R24" s="157"/>
      <c r="S24" s="157"/>
      <c r="T24" s="158"/>
      <c r="U24" s="20"/>
      <c r="V24" s="99"/>
      <c r="W24" s="99"/>
      <c r="Y24" s="102"/>
      <c r="Z24" s="101"/>
      <c r="AA24" s="99"/>
      <c r="AB24" s="101"/>
      <c r="AD24" s="104"/>
      <c r="AE24" s="97"/>
      <c r="AF24" s="97"/>
    </row>
    <row r="25" spans="1:35" ht="22.5" customHeight="1">
      <c r="A25" s="31"/>
      <c r="B25" s="39" t="str">
        <f>IF(A25=0,"  ",#REF!)</f>
        <v xml:space="preserve">  </v>
      </c>
      <c r="C25" s="14"/>
      <c r="D25" s="14" t="str">
        <f>IF(A25=0,"  ",#REF!)</f>
        <v xml:space="preserve">  </v>
      </c>
      <c r="E25" s="34" t="str">
        <f>IF(A25=0,"  ",SQRT(F25)*12.73)</f>
        <v xml:space="preserve">  </v>
      </c>
      <c r="F25" s="35"/>
      <c r="G25" s="35"/>
      <c r="H25" s="36"/>
      <c r="I25" s="36"/>
      <c r="J25" s="35"/>
      <c r="K25" s="38"/>
      <c r="L25" s="36"/>
      <c r="M25" s="36"/>
      <c r="N25" s="38" t="str">
        <f>IF(A25=0,"  ",H25*1000/9.807/O25)</f>
        <v xml:space="preserve">  </v>
      </c>
      <c r="O25" s="35"/>
      <c r="P25" s="156"/>
      <c r="Q25" s="157"/>
      <c r="R25" s="157"/>
      <c r="S25" s="157"/>
      <c r="T25" s="158"/>
      <c r="U25" s="20"/>
      <c r="V25" s="4"/>
      <c r="W25" s="4"/>
      <c r="X25" s="4"/>
      <c r="Y25" s="4"/>
      <c r="Z25" s="4"/>
      <c r="AB25" s="25"/>
      <c r="AC25" s="25"/>
      <c r="AD25" s="104"/>
      <c r="AE25" s="97"/>
      <c r="AF25" s="97"/>
    </row>
    <row r="26" spans="1:35" ht="22.5" customHeight="1">
      <c r="A26" s="29"/>
      <c r="B26" s="40" t="str">
        <f>IF(A26=0,"  ",B25)</f>
        <v xml:space="preserve">  </v>
      </c>
      <c r="C26" s="41"/>
      <c r="D26" s="42" t="str">
        <f>IF(A26=0,"  ",D25)</f>
        <v xml:space="preserve">  </v>
      </c>
      <c r="E26" s="43" t="str">
        <f>IF(A26=0,"  ",SQRT(F26)*12.73)</f>
        <v xml:space="preserve">  </v>
      </c>
      <c r="F26" s="44"/>
      <c r="G26" s="44"/>
      <c r="H26" s="45"/>
      <c r="I26" s="45"/>
      <c r="J26" s="44"/>
      <c r="K26" s="46"/>
      <c r="L26" s="45"/>
      <c r="M26" s="45"/>
      <c r="N26" s="46" t="str">
        <f>IF(A26=0,"  ",H26*1000/9.807/O26)</f>
        <v xml:space="preserve">  </v>
      </c>
      <c r="O26" s="44" t="str">
        <f>IF(A26=0,"  ",(E26*E26*$U$1)/4/100)</f>
        <v xml:space="preserve">  </v>
      </c>
      <c r="P26" s="159"/>
      <c r="Q26" s="160"/>
      <c r="R26" s="160"/>
      <c r="S26" s="160"/>
      <c r="T26" s="161"/>
      <c r="U26" s="47"/>
      <c r="V26" s="3"/>
      <c r="W26" s="3"/>
      <c r="X26" s="3"/>
      <c r="Y26" s="3"/>
      <c r="AD26" s="104"/>
      <c r="AE26" s="97"/>
      <c r="AF26" s="97"/>
    </row>
    <row r="27" spans="1:35" ht="30" customHeight="1">
      <c r="A27" s="184" t="s">
        <v>81</v>
      </c>
      <c r="B27" s="132"/>
      <c r="C27" s="187" t="s">
        <v>82</v>
      </c>
      <c r="D27" s="188"/>
      <c r="E27" s="189"/>
      <c r="F27" s="134" t="s">
        <v>93</v>
      </c>
      <c r="H27" s="80"/>
      <c r="I27" s="79"/>
      <c r="K27" s="84"/>
      <c r="L27" s="79"/>
      <c r="M27" s="79"/>
      <c r="N27" s="79"/>
      <c r="P27" s="50"/>
      <c r="Q27" s="81"/>
      <c r="R27" s="79"/>
      <c r="S27" s="79"/>
      <c r="T27" s="82"/>
      <c r="U27" s="47"/>
      <c r="V27" s="3"/>
      <c r="W27" s="3"/>
      <c r="X27" s="3"/>
      <c r="Y27" s="3"/>
      <c r="AD27" s="26"/>
      <c r="AE27" s="27"/>
    </row>
    <row r="28" spans="1:35" ht="30" customHeight="1">
      <c r="A28" s="185"/>
      <c r="B28" s="132"/>
      <c r="C28" s="190" t="s">
        <v>113</v>
      </c>
      <c r="D28" s="191"/>
      <c r="E28" s="189"/>
      <c r="F28" s="85"/>
      <c r="G28" s="85"/>
      <c r="H28" s="86"/>
      <c r="I28" s="84"/>
      <c r="J28" s="85"/>
      <c r="K28" s="84"/>
      <c r="L28" s="84"/>
      <c r="M28" s="84"/>
      <c r="O28" s="197" t="s">
        <v>84</v>
      </c>
      <c r="P28" s="181" t="s">
        <v>115</v>
      </c>
      <c r="R28" s="84"/>
      <c r="S28" s="84"/>
      <c r="T28" s="87"/>
      <c r="U28" s="47"/>
      <c r="V28" s="3"/>
      <c r="W28" s="3"/>
      <c r="X28" s="3"/>
      <c r="Y28" s="3"/>
    </row>
    <row r="29" spans="1:35" ht="30" customHeight="1">
      <c r="A29" s="185" t="s">
        <v>86</v>
      </c>
      <c r="B29" s="132"/>
      <c r="C29" s="189"/>
      <c r="D29" s="192" t="s">
        <v>87</v>
      </c>
      <c r="E29" s="189"/>
      <c r="F29" s="85"/>
      <c r="G29" s="85"/>
      <c r="H29" s="86"/>
      <c r="I29" s="84"/>
      <c r="J29" s="85"/>
      <c r="K29" s="84"/>
      <c r="L29" s="84"/>
      <c r="M29" s="84"/>
      <c r="N29" s="84"/>
      <c r="O29" s="81"/>
      <c r="P29" s="95"/>
      <c r="Q29" s="77"/>
      <c r="R29" s="84"/>
      <c r="S29" s="474" t="s">
        <v>88</v>
      </c>
      <c r="T29" s="475"/>
      <c r="U29" s="47"/>
      <c r="V29" s="3"/>
      <c r="W29" s="3"/>
      <c r="X29" s="3"/>
      <c r="Y29" s="3"/>
    </row>
    <row r="30" spans="1:35" ht="30" customHeight="1" thickBot="1">
      <c r="A30" s="186"/>
      <c r="B30" s="133"/>
      <c r="C30" s="193"/>
      <c r="D30" s="194" t="s">
        <v>89</v>
      </c>
      <c r="E30" s="195"/>
      <c r="F30" s="89"/>
      <c r="G30" s="89"/>
      <c r="H30" s="90"/>
      <c r="I30" s="89"/>
      <c r="J30" s="89"/>
      <c r="K30" s="88"/>
      <c r="L30" s="89"/>
      <c r="M30" s="89"/>
      <c r="N30" s="88"/>
      <c r="O30" s="88"/>
      <c r="P30" s="108"/>
      <c r="Q30" s="109"/>
      <c r="R30" s="89"/>
      <c r="S30" s="400"/>
      <c r="T30" s="401"/>
      <c r="U30" s="47"/>
      <c r="V30" s="3"/>
      <c r="W30" s="3"/>
      <c r="X30" s="3"/>
      <c r="Y30" s="3"/>
    </row>
    <row r="31" spans="1:35" ht="27" customHeight="1" thickTop="1">
      <c r="F31" s="15"/>
      <c r="G31" s="15"/>
      <c r="J31" s="15"/>
      <c r="U31" s="47"/>
      <c r="V31" s="3"/>
      <c r="W31" s="3"/>
      <c r="X31" s="3"/>
      <c r="Y31" s="3"/>
    </row>
    <row r="32" spans="1:35" ht="27" customHeight="1">
      <c r="U32" s="3"/>
      <c r="V32" s="3"/>
      <c r="W32" s="3"/>
      <c r="X32" s="3"/>
      <c r="Y32" s="3"/>
    </row>
    <row r="33" spans="1:25" ht="27" customHeight="1">
      <c r="U33" s="3"/>
      <c r="V33" s="3"/>
      <c r="W33" s="3"/>
      <c r="X33" s="3"/>
      <c r="Y33" s="3"/>
    </row>
    <row r="34" spans="1:25" ht="27" customHeight="1">
      <c r="A34" s="48"/>
      <c r="D34" s="15"/>
      <c r="E34" s="49"/>
      <c r="U34" s="3"/>
      <c r="V34" s="3"/>
      <c r="W34" s="3"/>
      <c r="X34" s="3"/>
      <c r="Y34" s="3"/>
    </row>
    <row r="35" spans="1:25" ht="27" customHeight="1">
      <c r="U35" s="3"/>
      <c r="V35" s="3"/>
      <c r="W35" s="3"/>
      <c r="X35" s="3"/>
      <c r="Y35" s="3"/>
    </row>
    <row r="36" spans="1:25" ht="27" customHeight="1">
      <c r="U36" s="3"/>
    </row>
    <row r="37" spans="1:25" ht="27" customHeight="1">
      <c r="U37" s="3"/>
    </row>
  </sheetData>
  <mergeCells count="18">
    <mergeCell ref="O1:T1"/>
    <mergeCell ref="Q2:R2"/>
    <mergeCell ref="J3:N7"/>
    <mergeCell ref="A8:A12"/>
    <mergeCell ref="B8:D8"/>
    <mergeCell ref="H8:I8"/>
    <mergeCell ref="J8:M8"/>
    <mergeCell ref="P8:T12"/>
    <mergeCell ref="B9:D9"/>
    <mergeCell ref="H9:I9"/>
    <mergeCell ref="S29:T29"/>
    <mergeCell ref="S30:T30"/>
    <mergeCell ref="J9:M9"/>
    <mergeCell ref="B10:D10"/>
    <mergeCell ref="J10:K10"/>
    <mergeCell ref="L10:M10"/>
    <mergeCell ref="B11:D11"/>
    <mergeCell ref="B12:D12"/>
  </mergeCells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73" fitToWidth="0" fitToHeight="0" orientation="landscape" horizont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6C768-327B-4175-8925-8D2051CBA003}"/>
</file>

<file path=customXml/itemProps2.xml><?xml version="1.0" encoding="utf-8"?>
<ds:datastoreItem xmlns:ds="http://schemas.openxmlformats.org/officeDocument/2006/customXml" ds:itemID="{577F4B53-CD76-4AC1-B215-BC4E42016380}"/>
</file>

<file path=customXml/itemProps3.xml><?xml version="1.0" encoding="utf-8"?>
<ds:datastoreItem xmlns:ds="http://schemas.openxmlformats.org/officeDocument/2006/customXml" ds:itemID="{C2B8F047-CFB1-4EC0-986C-0FF65027AC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Nithita Hempaisanpipat</cp:lastModifiedBy>
  <cp:revision/>
  <dcterms:created xsi:type="dcterms:W3CDTF">1998-02-09T07:46:15Z</dcterms:created>
  <dcterms:modified xsi:type="dcterms:W3CDTF">2024-04-19T12:18:44Z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