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on_\My Drive (phawanon.k@gmail.com)\งานทดสอบวัสดุ\ปี 2567\"/>
    </mc:Choice>
  </mc:AlternateContent>
  <xr:revisionPtr revIDLastSave="0" documentId="13_ncr:1_{AB2BE128-E7BD-4B5B-B548-8CDC90FD4A62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กู้คืน_Sheet1" sheetId="1" state="veryHidden" r:id="rId1"/>
    <sheet name="ตัวอย่าง" sheetId="17" r:id="rId2"/>
    <sheet name="แบบฟอร์ม" sheetId="20" r:id="rId3"/>
  </sheets>
  <definedNames>
    <definedName name="_xlnm.Print_Area" localSheetId="1">ตัวอย่าง!$A$1:$T$29</definedName>
    <definedName name="_xlnm.Print_Area" localSheetId="2">แบบฟอร์ม!$A$1:$T$29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1" i="17" l="1"/>
  <c r="AG20" i="17"/>
  <c r="AG17" i="17"/>
  <c r="AG16" i="17"/>
  <c r="AG13" i="17"/>
  <c r="AG12" i="17"/>
  <c r="AG19" i="17"/>
  <c r="AG15" i="17"/>
  <c r="AG11" i="17"/>
  <c r="F18" i="17" l="1"/>
  <c r="P21" i="17" l="1"/>
  <c r="P20" i="17"/>
  <c r="P19" i="17"/>
  <c r="P17" i="17"/>
  <c r="P16" i="17"/>
  <c r="P15" i="17"/>
  <c r="P13" i="17"/>
  <c r="P12" i="17"/>
  <c r="P11" i="17"/>
  <c r="F22" i="17"/>
  <c r="P14" i="17" l="1"/>
  <c r="P22" i="17"/>
  <c r="P18" i="17"/>
  <c r="F14" i="17" l="1"/>
  <c r="J11" i="17" l="1"/>
  <c r="G23" i="17"/>
  <c r="J21" i="17"/>
  <c r="J20" i="17"/>
  <c r="J19" i="17"/>
  <c r="J17" i="17"/>
  <c r="J16" i="17"/>
  <c r="J15" i="17"/>
  <c r="I21" i="17"/>
  <c r="I20" i="17"/>
  <c r="I17" i="17"/>
  <c r="I16" i="17"/>
  <c r="I13" i="17"/>
  <c r="I12" i="17"/>
  <c r="I19" i="17"/>
  <c r="I15" i="17"/>
  <c r="I11" i="17"/>
  <c r="I22" i="17" l="1"/>
  <c r="I18" i="17"/>
  <c r="N21" i="17"/>
  <c r="N20" i="17"/>
  <c r="N19" i="17"/>
  <c r="N17" i="17"/>
  <c r="N16" i="17"/>
  <c r="N15" i="17"/>
  <c r="J13" i="17"/>
  <c r="J12" i="17"/>
  <c r="N13" i="17" l="1"/>
  <c r="N12" i="17"/>
  <c r="N11" i="17"/>
  <c r="K21" i="17"/>
  <c r="K20" i="17"/>
  <c r="K19" i="17"/>
  <c r="K17" i="17"/>
  <c r="K16" i="17"/>
  <c r="K15" i="17"/>
  <c r="K13" i="17"/>
  <c r="K12" i="17"/>
  <c r="K11" i="17"/>
  <c r="G19" i="17"/>
  <c r="H19" i="17" s="1"/>
  <c r="G15" i="17"/>
  <c r="H15" i="17" s="1"/>
  <c r="G11" i="17"/>
  <c r="H11" i="17" s="1"/>
  <c r="G21" i="17"/>
  <c r="H21" i="17" s="1"/>
  <c r="G20" i="17"/>
  <c r="H20" i="17" s="1"/>
  <c r="G17" i="17"/>
  <c r="H17" i="17" s="1"/>
  <c r="G16" i="17"/>
  <c r="H16" i="17" s="1"/>
  <c r="G13" i="17"/>
  <c r="H13" i="17" s="1"/>
  <c r="G12" i="17"/>
  <c r="H12" i="17" s="1"/>
  <c r="N22" i="17"/>
  <c r="J14" i="17"/>
  <c r="K14" i="17" l="1"/>
  <c r="M20" i="17"/>
  <c r="M16" i="17"/>
  <c r="M13" i="17"/>
  <c r="N14" i="17"/>
  <c r="I14" i="17"/>
  <c r="K22" i="17"/>
  <c r="G18" i="17"/>
  <c r="G22" i="17"/>
  <c r="N18" i="17"/>
  <c r="K18" i="17"/>
  <c r="J18" i="17"/>
  <c r="J22" i="17"/>
  <c r="L11" i="17"/>
  <c r="L19" i="17"/>
  <c r="M12" i="17"/>
  <c r="M21" i="17"/>
  <c r="L15" i="17"/>
  <c r="G14" i="17"/>
  <c r="O17" i="17" l="1"/>
  <c r="O13" i="17"/>
  <c r="O20" i="17"/>
  <c r="O21" i="17"/>
  <c r="O19" i="17"/>
  <c r="L20" i="17"/>
  <c r="L13" i="17"/>
  <c r="L12" i="17"/>
  <c r="M11" i="17"/>
  <c r="M14" i="17" s="1"/>
  <c r="L16" i="17"/>
  <c r="H22" i="17"/>
  <c r="H14" i="17"/>
  <c r="M19" i="17"/>
  <c r="M22" i="17" s="1"/>
  <c r="H18" i="17"/>
  <c r="M15" i="17"/>
  <c r="M17" i="17"/>
  <c r="L17" i="17"/>
  <c r="L21" i="17"/>
  <c r="O15" i="17" l="1"/>
  <c r="O16" i="17"/>
  <c r="O11" i="17"/>
  <c r="O12" i="17"/>
  <c r="O22" i="17"/>
  <c r="L22" i="17"/>
  <c r="L14" i="17"/>
  <c r="L18" i="17"/>
  <c r="M18" i="17"/>
  <c r="O14" i="17" l="1"/>
  <c r="O18" i="17"/>
</calcChain>
</file>

<file path=xl/sharedStrings.xml><?xml version="1.0" encoding="utf-8"?>
<sst xmlns="http://schemas.openxmlformats.org/spreadsheetml/2006/main" count="138" uniqueCount="75">
  <si>
    <t xml:space="preserve"> โครงการ</t>
  </si>
  <si>
    <t xml:space="preserve">ก่อสร้างเขื่อนป้องกันตลิ่งริมแม่น้ำเหือง </t>
  </si>
  <si>
    <t xml:space="preserve"> กองวิเคราะห์วิจัยและทดสอบวัสดุ
 กรมโยธาธิการและผังเมือง</t>
  </si>
  <si>
    <t>บฟ. มยผ. 1271</t>
  </si>
  <si>
    <t xml:space="preserve"> สถานที่</t>
  </si>
  <si>
    <t xml:space="preserve">บ้านอาฮี หมู่ที่ 6 (ต่อเนื่องเขื่อนเดิมปี 59 เหนือน้ำ) ตำบลอาฮี อำเภอท่าลี่ </t>
  </si>
  <si>
    <t xml:space="preserve"> ทะเบียนทดสอบเลขที่</t>
  </si>
  <si>
    <t xml:space="preserve">กวท3-67-1083 </t>
  </si>
  <si>
    <t>แผ่นที่</t>
  </si>
  <si>
    <t>1/1</t>
  </si>
  <si>
    <t>จังหวัดเลย ความยาว 1,212 เมตร</t>
  </si>
  <si>
    <t>ผลการทดสอบลวดเหล็กเคลือบสังกะสี
(Steel Wire with Zinc Coating)</t>
  </si>
  <si>
    <t>สัญญาจ้างเลขที่ 168/2564 ลงวันที่ 14 มิถุนายน 2564</t>
  </si>
  <si>
    <t xml:space="preserve"> ชนิดตัวอย่าง</t>
  </si>
  <si>
    <t>กล่องลวดตาข่ายเกเบี้ยน ขนาด 1.00x2.00x1.00 เมตร หุ้มพีวีซี (ชุดตัวอย่างที่ 1)</t>
  </si>
  <si>
    <t xml:space="preserve"> ผู้ขอรับบริการ</t>
  </si>
  <si>
    <t>กิจการร่วมค้า เอส แอนด์ เอ</t>
  </si>
  <si>
    <t xml:space="preserve"> วันที่ทดสอบ</t>
  </si>
  <si>
    <t>เส้นผ่านศูนย์กลาง</t>
  </si>
  <si>
    <t>พื้นที่หน้าตัด
(มม.²)</t>
  </si>
  <si>
    <t>น้ำหนัก
(กก./ม.)</t>
  </si>
  <si>
    <t>แรงดึง</t>
  </si>
  <si>
    <t>การต้านแรงดึง</t>
  </si>
  <si>
    <t>การยืด
(มม.)</t>
  </si>
  <si>
    <t>น้ำหนัก</t>
  </si>
  <si>
    <t>ความหนา</t>
  </si>
  <si>
    <t>ประเภทลวด</t>
  </si>
  <si>
    <t>ชิ้นทดสอบ</t>
  </si>
  <si>
    <t>ขนาดระบุ
(มม.)</t>
  </si>
  <si>
    <t>ขนาดจริง
(มม.)</t>
  </si>
  <si>
    <r>
      <t>ที่จุดคราก</t>
    </r>
    <r>
      <rPr>
        <b/>
        <vertAlign val="superscript"/>
        <sz val="14"/>
        <rFont val="TH SarabunPSK"/>
        <family val="2"/>
      </rPr>
      <t>(1)</t>
    </r>
  </si>
  <si>
    <t>ที่จุดสูงสุด</t>
  </si>
  <si>
    <r>
      <t>เคลือบ</t>
    </r>
    <r>
      <rPr>
        <b/>
        <vertAlign val="superscript"/>
        <sz val="14"/>
        <rFont val="TH SarabunPSK"/>
        <family val="2"/>
      </rPr>
      <t>(2)</t>
    </r>
  </si>
  <si>
    <t>พีวีซี</t>
  </si>
  <si>
    <t>หมายเหตุ</t>
  </si>
  <si>
    <t>ขนาดจริง</t>
  </si>
  <si>
    <t>ความยาว</t>
  </si>
  <si>
    <t>ขนาด PVC</t>
  </si>
  <si>
    <t>Yield load</t>
  </si>
  <si>
    <t>Peak Load</t>
  </si>
  <si>
    <t>ยืด</t>
  </si>
  <si>
    <t>นน.ก่อนจุ่มสาร</t>
  </si>
  <si>
    <t>นน.หลังจุ่มสาร</t>
  </si>
  <si>
    <t>ขนาด หลังจุ่มสาร</t>
  </si>
  <si>
    <t>นน.สังกะสีเคลือบ</t>
  </si>
  <si>
    <t>(กก.)</t>
  </si>
  <si>
    <t>(กก./มม.²)</t>
  </si>
  <si>
    <t>(กรัม/ม.²)</t>
  </si>
  <si>
    <t>(มม.)</t>
  </si>
  <si>
    <t>(กรัม)</t>
  </si>
  <si>
    <t>(นิวตัน)</t>
  </si>
  <si>
    <t>( กรัม)</t>
  </si>
  <si>
    <t>( กรัม/ม.2)</t>
  </si>
  <si>
    <t>ลวดพันกล่อง
(tie wire)</t>
  </si>
  <si>
    <t>ยี่ห้อ AQUA MAT 
ของ บริษัท สยาม อควาเทค เอ็นจิเนียริ่ง จำกัด</t>
  </si>
  <si>
    <t>เฉลี่ย</t>
  </si>
  <si>
    <t>ลวดตาข่าย
(mesh wire)</t>
  </si>
  <si>
    <t>ลวดโครง
(selvedge wire)</t>
  </si>
  <si>
    <t xml:space="preserve"> หมายเหตุ</t>
  </si>
  <si>
    <t xml:space="preserve">ทดสอบตามใบนำส่งของ </t>
  </si>
  <si>
    <t xml:space="preserve"> คำอธิบาย</t>
  </si>
  <si>
    <t>(1)        จุดครากที่ 0.2% offset</t>
  </si>
  <si>
    <t xml:space="preserve">           อื่นๆ ระบุ ................</t>
  </si>
  <si>
    <t>(2)        กรณีเป็นน้ำหนักเคลือบอื่น ระบุ ................</t>
  </si>
  <si>
    <t>ใช้เพื่อตรวจสอบต้นฉบับ</t>
  </si>
  <si>
    <t xml:space="preserve"> สรุปผลการทดสอบ</t>
  </si>
  <si>
    <t xml:space="preserve">      ตามตัวอย่างที่นำส่งนี้ ลวดเหล็กเคลือบสังกะสี มีคุณสมบัติได้ตามรายการประกอบแบบซึ่งแนบมาพร้อมใบนำส่งวัสดุ</t>
  </si>
  <si>
    <t xml:space="preserve">ผู้นำส่งวัสดุ </t>
  </si>
  <si>
    <t>นายณัฐพัทธ์ อิ่มโดด</t>
  </si>
  <si>
    <t xml:space="preserve">      ตามตัวอย่างที่นำส่งนี้ ลวดเหล็กเคลือบสังกะสี มีคุณสมบัติไม่ตรงตามรายการประกอบแบบซึ่งแนบมาพร้อมใบนำส่งวัสดุ</t>
  </si>
  <si>
    <t xml:space="preserve">      อื่นๆ ระบุ ...วิธีทดสอบตาม มอก.71, BS 443 และ มยผ.1271-62...</t>
  </si>
  <si>
    <t>(Metric units)</t>
  </si>
  <si>
    <t>.....................................................</t>
  </si>
  <si>
    <t>.....................................</t>
  </si>
  <si>
    <t xml:space="preserve">      อื่นๆ ระบุ 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</si>
</sst>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107041E]d\ mmmm\ yyyy;@"/>
  </numFmts>
  <fonts count="24">
    <font>
      <sz val="14"/>
      <name val="CordiaUPC"/>
    </font>
    <font>
      <sz val="8"/>
      <name val="CordiaUPC"/>
      <family val="2"/>
      <charset val="222"/>
    </font>
    <font>
      <b/>
      <sz val="16"/>
      <name val="TH SarabunPSK"/>
      <family val="2"/>
    </font>
    <font>
      <sz val="14"/>
      <name val="TH SarabunPSK"/>
      <family val="2"/>
    </font>
    <font>
      <b/>
      <sz val="17"/>
      <name val="TH SarabunPSK"/>
      <family val="2"/>
    </font>
    <font>
      <b/>
      <sz val="14"/>
      <name val="TH SarabunPSK"/>
      <family val="2"/>
    </font>
    <font>
      <b/>
      <sz val="18"/>
      <name val="TH SarabunPSK"/>
      <family val="2"/>
    </font>
    <font>
      <b/>
      <vertAlign val="superscript"/>
      <sz val="14"/>
      <name val="TH SarabunPSK"/>
      <family val="2"/>
    </font>
    <font>
      <b/>
      <sz val="13"/>
      <name val="TH SarabunPSK"/>
      <family val="2"/>
    </font>
    <font>
      <sz val="13"/>
      <name val="TH SarabunPSK"/>
      <family val="2"/>
    </font>
    <font>
      <b/>
      <sz val="15"/>
      <name val="TH SarabunPSK"/>
      <family val="2"/>
    </font>
    <font>
      <b/>
      <sz val="13.5"/>
      <name val="TH SarabunPSK"/>
      <family val="2"/>
    </font>
    <font>
      <b/>
      <sz val="14"/>
      <name val="TH SarabunPSK"/>
      <family val="2"/>
      <charset val="222"/>
    </font>
    <font>
      <b/>
      <sz val="15.5"/>
      <name val="TH SarabunPSK"/>
      <family val="2"/>
    </font>
    <font>
      <sz val="13.5"/>
      <name val="TH SarabunPSK"/>
      <family val="2"/>
    </font>
    <font>
      <sz val="15"/>
      <name val="TH SarabunPSK"/>
      <family val="2"/>
    </font>
    <font>
      <sz val="14"/>
      <name val="CordiaUPC"/>
      <family val="2"/>
    </font>
    <font>
      <sz val="14"/>
      <color rgb="FFFF0000"/>
      <name val="TH SarabunPSK"/>
      <family val="2"/>
    </font>
    <font>
      <b/>
      <sz val="14"/>
      <color rgb="FF0000FF"/>
      <name val="TH SarabunPSK"/>
      <family val="2"/>
    </font>
    <font>
      <b/>
      <sz val="13"/>
      <color rgb="FF0000FF"/>
      <name val="TH SarabunPSK"/>
      <family val="2"/>
    </font>
    <font>
      <sz val="12"/>
      <name val="TH SarabunPSK"/>
      <family val="2"/>
    </font>
    <font>
      <sz val="11"/>
      <name val="TH SarabunPSK"/>
      <family val="2"/>
    </font>
    <font>
      <b/>
      <sz val="13"/>
      <color rgb="FFFF0000"/>
      <name val="TH SarabunPSK"/>
      <family val="2"/>
    </font>
    <font>
      <b/>
      <sz val="12"/>
      <name val="TH SarabunPSK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16" fillId="0" borderId="0"/>
    <xf numFmtId="0" fontId="16" fillId="0" borderId="0"/>
  </cellStyleXfs>
  <cellXfs count="245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Continuous"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12" fillId="0" borderId="20" xfId="0" applyFont="1" applyBorder="1" applyAlignment="1">
      <alignment vertical="center" wrapText="1"/>
    </xf>
    <xf numFmtId="0" fontId="12" fillId="0" borderId="30" xfId="0" applyFont="1" applyBorder="1" applyAlignment="1">
      <alignment vertical="center"/>
    </xf>
    <xf numFmtId="0" fontId="12" fillId="0" borderId="31" xfId="0" applyFont="1" applyBorder="1" applyAlignment="1">
      <alignment vertical="center"/>
    </xf>
    <xf numFmtId="0" fontId="5" fillId="0" borderId="22" xfId="0" applyFont="1" applyBorder="1" applyAlignment="1">
      <alignment horizontal="center" vertical="center" wrapText="1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" fontId="9" fillId="0" borderId="15" xfId="0" applyNumberFormat="1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7" xfId="0" applyFont="1" applyBorder="1" applyAlignment="1">
      <alignment horizontal="right" vertical="center"/>
    </xf>
    <xf numFmtId="164" fontId="9" fillId="0" borderId="16" xfId="0" applyNumberFormat="1" applyFont="1" applyBorder="1" applyAlignment="1">
      <alignment horizontal="center" vertical="center"/>
    </xf>
    <xf numFmtId="2" fontId="9" fillId="0" borderId="37" xfId="0" applyNumberFormat="1" applyFont="1" applyBorder="1" applyAlignment="1">
      <alignment horizontal="center" vertical="center"/>
    </xf>
    <xf numFmtId="164" fontId="9" fillId="0" borderId="37" xfId="0" applyNumberFormat="1" applyFont="1" applyBorder="1" applyAlignment="1">
      <alignment horizontal="center" vertical="center"/>
    </xf>
    <xf numFmtId="165" fontId="9" fillId="0" borderId="37" xfId="0" applyNumberFormat="1" applyFont="1" applyBorder="1" applyAlignment="1">
      <alignment horizontal="center" vertical="center"/>
    </xf>
    <xf numFmtId="165" fontId="9" fillId="0" borderId="36" xfId="0" applyNumberFormat="1" applyFont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1" fontId="9" fillId="0" borderId="16" xfId="0" applyNumberFormat="1" applyFont="1" applyBorder="1" applyAlignment="1">
      <alignment horizontal="center" vertical="center"/>
    </xf>
    <xf numFmtId="164" fontId="9" fillId="0" borderId="36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Continuous" vertical="center"/>
    </xf>
    <xf numFmtId="0" fontId="3" fillId="0" borderId="2" xfId="0" applyFont="1" applyBorder="1" applyAlignment="1">
      <alignment vertical="center"/>
    </xf>
    <xf numFmtId="49" fontId="3" fillId="0" borderId="40" xfId="0" applyNumberFormat="1" applyFont="1" applyBorder="1" applyAlignment="1">
      <alignment horizontal="center" vertical="center"/>
    </xf>
    <xf numFmtId="2" fontId="9" fillId="0" borderId="3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13" fillId="0" borderId="2" xfId="0" applyFont="1" applyBorder="1" applyAlignment="1">
      <alignment vertical="top" shrinkToFit="1"/>
    </xf>
    <xf numFmtId="0" fontId="3" fillId="0" borderId="26" xfId="0" applyFont="1" applyBorder="1" applyAlignment="1">
      <alignment vertical="center"/>
    </xf>
    <xf numFmtId="0" fontId="10" fillId="0" borderId="1" xfId="0" applyFont="1" applyBorder="1" applyAlignment="1">
      <alignment vertical="top" shrinkToFit="1"/>
    </xf>
    <xf numFmtId="0" fontId="10" fillId="0" borderId="2" xfId="0" applyFont="1" applyBorder="1" applyAlignment="1">
      <alignment vertical="top" shrinkToFit="1"/>
    </xf>
    <xf numFmtId="0" fontId="10" fillId="0" borderId="4" xfId="0" applyFont="1" applyBorder="1" applyAlignment="1">
      <alignment vertical="top" shrinkToFit="1"/>
    </xf>
    <xf numFmtId="0" fontId="10" fillId="0" borderId="3" xfId="0" applyFont="1" applyBorder="1" applyAlignment="1">
      <alignment vertical="top" shrinkToFit="1"/>
    </xf>
    <xf numFmtId="0" fontId="10" fillId="0" borderId="5" xfId="0" applyFont="1" applyBorder="1" applyAlignment="1">
      <alignment vertical="top" shrinkToFit="1"/>
    </xf>
    <xf numFmtId="2" fontId="19" fillId="0" borderId="41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2" fontId="19" fillId="0" borderId="42" xfId="0" applyNumberFormat="1" applyFont="1" applyBorder="1" applyAlignment="1">
      <alignment horizontal="center" vertical="center"/>
    </xf>
    <xf numFmtId="1" fontId="8" fillId="0" borderId="42" xfId="0" applyNumberFormat="1" applyFont="1" applyBorder="1" applyAlignment="1">
      <alignment horizontal="center" vertical="center"/>
    </xf>
    <xf numFmtId="2" fontId="19" fillId="0" borderId="8" xfId="0" applyNumberFormat="1" applyFont="1" applyBorder="1" applyAlignment="1">
      <alignment horizontal="center" vertical="center"/>
    </xf>
    <xf numFmtId="2" fontId="19" fillId="0" borderId="43" xfId="0" applyNumberFormat="1" applyFont="1" applyBorder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/>
    </xf>
    <xf numFmtId="1" fontId="8" fillId="0" borderId="4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5" fillId="0" borderId="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9" fontId="23" fillId="0" borderId="0" xfId="0" applyNumberFormat="1" applyFont="1" applyAlignment="1">
      <alignment horizontal="center" vertical="center" wrapText="1" shrinkToFit="1"/>
    </xf>
    <xf numFmtId="2" fontId="18" fillId="0" borderId="42" xfId="0" applyNumberFormat="1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 shrinkToFit="1"/>
    </xf>
    <xf numFmtId="0" fontId="10" fillId="0" borderId="0" xfId="0" applyFont="1" applyAlignment="1">
      <alignment vertical="top" shrinkToFit="1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vertical="top" shrinkToFit="1"/>
    </xf>
    <xf numFmtId="0" fontId="9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17" xfId="0" applyFont="1" applyBorder="1" applyAlignment="1">
      <alignment vertical="center"/>
    </xf>
    <xf numFmtId="0" fontId="23" fillId="0" borderId="17" xfId="0" applyFont="1" applyBorder="1" applyAlignment="1">
      <alignment horizontal="center" vertical="center" wrapText="1" shrinkToFit="1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2" fontId="18" fillId="0" borderId="9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2" fontId="18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43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2" fontId="22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" fontId="22" fillId="0" borderId="4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1" fontId="9" fillId="0" borderId="1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0" fontId="2" fillId="0" borderId="17" xfId="0" applyFont="1" applyBorder="1" applyAlignment="1">
      <alignment wrapText="1"/>
    </xf>
    <xf numFmtId="0" fontId="2" fillId="0" borderId="17" xfId="0" applyFont="1" applyBorder="1" applyAlignment="1">
      <alignment vertical="top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13" fillId="0" borderId="9" xfId="0" applyFont="1" applyBorder="1" applyAlignment="1">
      <alignment vertical="center" shrinkToFit="1"/>
    </xf>
    <xf numFmtId="0" fontId="13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164" fontId="9" fillId="0" borderId="15" xfId="0" applyNumberFormat="1" applyFont="1" applyBorder="1" applyAlignment="1">
      <alignment horizontal="center" vertical="center"/>
    </xf>
    <xf numFmtId="165" fontId="9" fillId="0" borderId="15" xfId="0" applyNumberFormat="1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vertical="center" wrapText="1"/>
    </xf>
    <xf numFmtId="0" fontId="5" fillId="0" borderId="22" xfId="0" applyFont="1" applyBorder="1" applyAlignment="1">
      <alignment vertical="center"/>
    </xf>
    <xf numFmtId="1" fontId="9" fillId="0" borderId="6" xfId="0" applyNumberFormat="1" applyFont="1" applyBorder="1" applyAlignment="1">
      <alignment vertical="center"/>
    </xf>
    <xf numFmtId="1" fontId="9" fillId="0" borderId="7" xfId="0" applyNumberFormat="1" applyFont="1" applyBorder="1" applyAlignment="1">
      <alignment vertical="center"/>
    </xf>
    <xf numFmtId="1" fontId="9" fillId="0" borderId="25" xfId="0" applyNumberFormat="1" applyFont="1" applyBorder="1" applyAlignment="1">
      <alignment vertical="center"/>
    </xf>
    <xf numFmtId="49" fontId="23" fillId="0" borderId="6" xfId="0" applyNumberFormat="1" applyFont="1" applyBorder="1" applyAlignment="1">
      <alignment vertical="center" wrapText="1" shrinkToFit="1"/>
    </xf>
    <xf numFmtId="49" fontId="23" fillId="0" borderId="7" xfId="0" applyNumberFormat="1" applyFont="1" applyBorder="1" applyAlignment="1">
      <alignment vertical="center" wrapText="1" shrinkToFit="1"/>
    </xf>
    <xf numFmtId="49" fontId="23" fillId="0" borderId="10" xfId="0" applyNumberFormat="1" applyFont="1" applyBorder="1" applyAlignment="1">
      <alignment vertical="center" wrapText="1" shrinkToFit="1"/>
    </xf>
    <xf numFmtId="49" fontId="23" fillId="0" borderId="1" xfId="0" applyNumberFormat="1" applyFont="1" applyBorder="1" applyAlignment="1">
      <alignment vertical="center" wrapText="1" shrinkToFit="1"/>
    </xf>
    <xf numFmtId="49" fontId="23" fillId="0" borderId="0" xfId="0" applyNumberFormat="1" applyFont="1" applyAlignment="1">
      <alignment vertical="center" wrapText="1" shrinkToFit="1"/>
    </xf>
    <xf numFmtId="49" fontId="23" fillId="0" borderId="2" xfId="0" applyNumberFormat="1" applyFont="1" applyBorder="1" applyAlignment="1">
      <alignment vertical="center" wrapText="1" shrinkToFit="1"/>
    </xf>
    <xf numFmtId="1" fontId="9" fillId="0" borderId="1" xfId="0" applyNumberFormat="1" applyFont="1" applyBorder="1" applyAlignment="1">
      <alignment vertical="center"/>
    </xf>
    <xf numFmtId="1" fontId="9" fillId="0" borderId="0" xfId="0" applyNumberFormat="1" applyFont="1" applyAlignment="1">
      <alignment vertical="center"/>
    </xf>
    <xf numFmtId="1" fontId="9" fillId="0" borderId="26" xfId="0" applyNumberFormat="1" applyFont="1" applyBorder="1" applyAlignment="1">
      <alignment vertical="center"/>
    </xf>
    <xf numFmtId="2" fontId="20" fillId="0" borderId="1" xfId="0" applyNumberFormat="1" applyFont="1" applyBorder="1" applyAlignment="1">
      <alignment vertical="top"/>
    </xf>
    <xf numFmtId="2" fontId="20" fillId="0" borderId="0" xfId="0" applyNumberFormat="1" applyFont="1" applyAlignment="1">
      <alignment vertical="top"/>
    </xf>
    <xf numFmtId="2" fontId="20" fillId="0" borderId="26" xfId="0" applyNumberFormat="1" applyFont="1" applyBorder="1" applyAlignment="1">
      <alignment vertical="top"/>
    </xf>
    <xf numFmtId="0" fontId="5" fillId="0" borderId="22" xfId="0" applyFont="1" applyBorder="1" applyAlignment="1">
      <alignment vertical="center" wrapText="1"/>
    </xf>
    <xf numFmtId="0" fontId="23" fillId="0" borderId="0" xfId="0" applyFont="1" applyAlignment="1">
      <alignment vertical="center" wrapText="1" shrinkToFit="1"/>
    </xf>
    <xf numFmtId="0" fontId="23" fillId="0" borderId="2" xfId="0" applyFont="1" applyBorder="1" applyAlignment="1">
      <alignment vertical="center" wrapText="1" shrinkToFit="1"/>
    </xf>
    <xf numFmtId="0" fontId="23" fillId="0" borderId="1" xfId="0" applyFont="1" applyBorder="1" applyAlignment="1">
      <alignment vertical="center" wrapText="1" shrinkToFit="1"/>
    </xf>
    <xf numFmtId="0" fontId="23" fillId="0" borderId="11" xfId="0" applyFont="1" applyBorder="1" applyAlignment="1">
      <alignment vertical="center" wrapText="1" shrinkToFit="1"/>
    </xf>
    <xf numFmtId="0" fontId="23" fillId="0" borderId="12" xfId="0" applyFont="1" applyBorder="1" applyAlignment="1">
      <alignment vertical="center" wrapText="1" shrinkToFit="1"/>
    </xf>
    <xf numFmtId="0" fontId="23" fillId="0" borderId="13" xfId="0" applyFont="1" applyBorder="1" applyAlignment="1">
      <alignment vertical="center" wrapText="1" shrinkToFit="1"/>
    </xf>
    <xf numFmtId="2" fontId="20" fillId="0" borderId="11" xfId="0" applyNumberFormat="1" applyFont="1" applyBorder="1" applyAlignment="1">
      <alignment vertical="top"/>
    </xf>
    <xf numFmtId="2" fontId="20" fillId="0" borderId="12" xfId="0" applyNumberFormat="1" applyFont="1" applyBorder="1" applyAlignment="1">
      <alignment vertical="top"/>
    </xf>
    <xf numFmtId="2" fontId="20" fillId="0" borderId="24" xfId="0" applyNumberFormat="1" applyFont="1" applyBorder="1" applyAlignment="1">
      <alignment vertical="top"/>
    </xf>
    <xf numFmtId="0" fontId="21" fillId="0" borderId="0" xfId="0" applyFont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shrinkToFit="1"/>
    </xf>
    <xf numFmtId="0" fontId="3" fillId="0" borderId="26" xfId="0" applyFont="1" applyBorder="1" applyAlignment="1">
      <alignment horizontal="left" vertical="center" shrinkToFit="1"/>
    </xf>
    <xf numFmtId="0" fontId="6" fillId="0" borderId="20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shrinkToFit="1"/>
    </xf>
    <xf numFmtId="0" fontId="3" fillId="0" borderId="31" xfId="0" applyFont="1" applyBorder="1" applyAlignment="1">
      <alignment horizontal="left" vertical="center" shrinkToFit="1"/>
    </xf>
    <xf numFmtId="0" fontId="12" fillId="0" borderId="3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shrinkToFit="1"/>
    </xf>
    <xf numFmtId="49" fontId="3" fillId="0" borderId="26" xfId="0" applyNumberFormat="1" applyFont="1" applyBorder="1" applyAlignment="1">
      <alignment horizontal="left" vertical="center" shrinkToFit="1"/>
    </xf>
    <xf numFmtId="166" fontId="3" fillId="0" borderId="3" xfId="0" quotePrefix="1" applyNumberFormat="1" applyFont="1" applyBorder="1" applyAlignment="1">
      <alignment horizontal="left" vertical="center"/>
    </xf>
    <xf numFmtId="166" fontId="3" fillId="0" borderId="29" xfId="0" quotePrefix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top"/>
    </xf>
    <xf numFmtId="2" fontId="20" fillId="0" borderId="12" xfId="0" applyNumberFormat="1" applyFont="1" applyBorder="1" applyAlignment="1">
      <alignment horizontal="center" vertical="top"/>
    </xf>
    <xf numFmtId="2" fontId="20" fillId="0" borderId="24" xfId="0" applyNumberFormat="1" applyFont="1" applyBorder="1" applyAlignment="1">
      <alignment horizontal="center" vertical="top"/>
    </xf>
    <xf numFmtId="1" fontId="9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9" fillId="0" borderId="26" xfId="0" applyNumberFormat="1" applyFont="1" applyBorder="1" applyAlignment="1">
      <alignment horizontal="center" vertical="center"/>
    </xf>
    <xf numFmtId="49" fontId="23" fillId="0" borderId="6" xfId="0" applyNumberFormat="1" applyFont="1" applyBorder="1" applyAlignment="1">
      <alignment horizontal="center" vertical="center" wrapText="1" shrinkToFit="1"/>
    </xf>
    <xf numFmtId="49" fontId="23" fillId="0" borderId="7" xfId="0" applyNumberFormat="1" applyFont="1" applyBorder="1" applyAlignment="1">
      <alignment horizontal="center" vertical="center" wrapText="1" shrinkToFit="1"/>
    </xf>
    <xf numFmtId="49" fontId="23" fillId="0" borderId="10" xfId="0" applyNumberFormat="1" applyFont="1" applyBorder="1" applyAlignment="1">
      <alignment horizontal="center" vertical="center" wrapText="1" shrinkToFit="1"/>
    </xf>
    <xf numFmtId="49" fontId="23" fillId="0" borderId="1" xfId="0" applyNumberFormat="1" applyFont="1" applyBorder="1" applyAlignment="1">
      <alignment horizontal="center" vertical="center" wrapText="1" shrinkToFit="1"/>
    </xf>
    <xf numFmtId="49" fontId="23" fillId="0" borderId="0" xfId="0" applyNumberFormat="1" applyFont="1" applyAlignment="1">
      <alignment horizontal="center" vertical="center" wrapText="1" shrinkToFit="1"/>
    </xf>
    <xf numFmtId="49" fontId="23" fillId="0" borderId="2" xfId="0" applyNumberFormat="1" applyFont="1" applyBorder="1" applyAlignment="1">
      <alignment horizontal="center" vertical="center" wrapText="1" shrinkToFit="1"/>
    </xf>
    <xf numFmtId="49" fontId="23" fillId="0" borderId="11" xfId="0" applyNumberFormat="1" applyFont="1" applyBorder="1" applyAlignment="1">
      <alignment horizontal="center" vertical="center" wrapText="1" shrinkToFit="1"/>
    </xf>
    <xf numFmtId="49" fontId="23" fillId="0" borderId="12" xfId="0" applyNumberFormat="1" applyFont="1" applyBorder="1" applyAlignment="1">
      <alignment horizontal="center" vertical="center" wrapText="1" shrinkToFit="1"/>
    </xf>
    <xf numFmtId="49" fontId="23" fillId="0" borderId="13" xfId="0" applyNumberFormat="1" applyFont="1" applyBorder="1" applyAlignment="1">
      <alignment horizontal="center" vertical="center" wrapText="1" shrinkToFit="1"/>
    </xf>
    <xf numFmtId="1" fontId="9" fillId="0" borderId="37" xfId="0" applyNumberFormat="1" applyFont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1" fontId="9" fillId="0" borderId="39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9" fillId="0" borderId="25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shrinkToFit="1"/>
    </xf>
    <xf numFmtId="0" fontId="13" fillId="0" borderId="9" xfId="0" applyFont="1" applyBorder="1" applyAlignment="1">
      <alignment horizontal="left" vertical="center" shrinkToFit="1"/>
    </xf>
  </cellXfs>
  <cellStyles count="4">
    <cellStyle name="Normal" xfId="0" builtinId="0"/>
    <cellStyle name="Normal 2" xfId="1" xr:uid="{00000000-0005-0000-0000-000000000000}"/>
    <cellStyle name="Normal 3" xfId="2" xr:uid="{00000000-0005-0000-0000-000001000000}"/>
    <cellStyle name="ปกติ 2" xfId="3" xr:uid="{00000000-0005-0000-0000-000003000000}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37223</xdr:colOff>
      <xdr:row>26</xdr:row>
      <xdr:rowOff>75445</xdr:rowOff>
    </xdr:from>
    <xdr:to>
      <xdr:col>5</xdr:col>
      <xdr:colOff>187575</xdr:colOff>
      <xdr:row>26</xdr:row>
      <xdr:rowOff>224765</xdr:rowOff>
    </xdr:to>
    <xdr:sp macro="" textlink="">
      <xdr:nvSpPr>
        <xdr:cNvPr id="9" name="สี่เหลี่ยมผืนผ้า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565986" y="6152395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37223</xdr:colOff>
      <xdr:row>27</xdr:row>
      <xdr:rowOff>70730</xdr:rowOff>
    </xdr:from>
    <xdr:to>
      <xdr:col>5</xdr:col>
      <xdr:colOff>187575</xdr:colOff>
      <xdr:row>27</xdr:row>
      <xdr:rowOff>220050</xdr:rowOff>
    </xdr:to>
    <xdr:sp macro="" textlink="">
      <xdr:nvSpPr>
        <xdr:cNvPr id="10" name="สี่เหลี่ยมผืนผ้า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565986" y="6395330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37223</xdr:colOff>
      <xdr:row>28</xdr:row>
      <xdr:rowOff>48963</xdr:rowOff>
    </xdr:from>
    <xdr:to>
      <xdr:col>5</xdr:col>
      <xdr:colOff>187575</xdr:colOff>
      <xdr:row>28</xdr:row>
      <xdr:rowOff>198283</xdr:rowOff>
    </xdr:to>
    <xdr:sp macro="" textlink="">
      <xdr:nvSpPr>
        <xdr:cNvPr id="11" name="สี่เหลี่ยมผืนผ้า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565986" y="6621213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9</xdr:col>
      <xdr:colOff>9645</xdr:colOff>
      <xdr:row>0</xdr:row>
      <xdr:rowOff>16564</xdr:rowOff>
    </xdr:from>
    <xdr:to>
      <xdr:col>10</xdr:col>
      <xdr:colOff>2202</xdr:colOff>
      <xdr:row>2</xdr:row>
      <xdr:rowOff>0</xdr:rowOff>
    </xdr:to>
    <xdr:pic>
      <xdr:nvPicPr>
        <xdr:cNvPr id="25496" name="Picture 3" descr="LogoDPT5">
          <a:extLst>
            <a:ext uri="{FF2B5EF4-FFF2-40B4-BE49-F238E27FC236}">
              <a16:creationId xmlns:a16="http://schemas.microsoft.com/office/drawing/2014/main" id="{00000000-0008-0000-0100-0000986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545" y="16564"/>
          <a:ext cx="630732" cy="650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28</xdr:row>
      <xdr:rowOff>0</xdr:rowOff>
    </xdr:from>
    <xdr:to>
      <xdr:col>5</xdr:col>
      <xdr:colOff>278205</xdr:colOff>
      <xdr:row>28</xdr:row>
      <xdr:rowOff>212190</xdr:rowOff>
    </xdr:to>
    <xdr:cxnSp macro="">
      <xdr:nvCxnSpPr>
        <xdr:cNvPr id="23" name="ตัวเชื่อมต่อตรง 3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 flipV="1">
          <a:off x="1527594" y="6559670"/>
          <a:ext cx="278205" cy="2121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204277</xdr:colOff>
      <xdr:row>22</xdr:row>
      <xdr:rowOff>96903</xdr:rowOff>
    </xdr:from>
    <xdr:to>
      <xdr:col>19</xdr:col>
      <xdr:colOff>325062</xdr:colOff>
      <xdr:row>24</xdr:row>
      <xdr:rowOff>201122</xdr:rowOff>
    </xdr:to>
    <xdr:pic>
      <xdr:nvPicPr>
        <xdr:cNvPr id="25505" name="Picture 6">
          <a:extLst>
            <a:ext uri="{FF2B5EF4-FFF2-40B4-BE49-F238E27FC236}">
              <a16:creationId xmlns:a16="http://schemas.microsoft.com/office/drawing/2014/main" id="{00000000-0008-0000-0100-0000A16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0242799" y="6068664"/>
          <a:ext cx="634306" cy="6343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8282</xdr:colOff>
      <xdr:row>2</xdr:row>
      <xdr:rowOff>8282</xdr:rowOff>
    </xdr:from>
    <xdr:to>
      <xdr:col>19</xdr:col>
      <xdr:colOff>488674</xdr:colOff>
      <xdr:row>6</xdr:row>
      <xdr:rowOff>323022</xdr:rowOff>
    </xdr:to>
    <xdr:sp macro="" textlink="">
      <xdr:nvSpPr>
        <xdr:cNvPr id="4" name="TextBox 23">
          <a:extLst>
            <a:ext uri="{FF2B5EF4-FFF2-40B4-BE49-F238E27FC236}">
              <a16:creationId xmlns:a16="http://schemas.microsoft.com/office/drawing/2014/main" id="{B88BAD14-E00F-460A-A552-5119D37EEBE6}"/>
            </a:ext>
          </a:extLst>
        </xdr:cNvPr>
        <xdr:cNvSpPr txBox="1"/>
      </xdr:nvSpPr>
      <xdr:spPr>
        <a:xfrm>
          <a:off x="8340586" y="654325"/>
          <a:ext cx="3246784" cy="220317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55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เจ้าหน้าที่ทดสอบ        </a:t>
          </a:r>
          <a:r>
            <a:rPr kumimoji="0" lang="th-TH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นายภวนนท์  กิจสวัสดิ์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55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เจ้าหน้าที่วิเคราะห์ผล   </a:t>
          </a:r>
          <a:r>
            <a:rPr lang="th-TH" sz="1400" b="0" i="0" baseline="0"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นางพรพิศุทธิ์  ศรีพยัคฆ์</a:t>
          </a:r>
          <a:endParaRPr kumimoji="0" lang="th-TH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55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เจ้าหน้าที่ตรวจสอบ     </a:t>
          </a:r>
          <a:r>
            <a:rPr kumimoji="0" lang="th-TH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นายไกรสิทธิ์  โลมรัตน์</a:t>
          </a:r>
        </a:p>
      </xdr:txBody>
    </xdr:sp>
    <xdr:clientData/>
  </xdr:twoCellAnchor>
  <xdr:twoCellAnchor>
    <xdr:from>
      <xdr:col>5</xdr:col>
      <xdr:colOff>8283</xdr:colOff>
      <xdr:row>26</xdr:row>
      <xdr:rowOff>41413</xdr:rowOff>
    </xdr:from>
    <xdr:to>
      <xdr:col>5</xdr:col>
      <xdr:colOff>240859</xdr:colOff>
      <xdr:row>26</xdr:row>
      <xdr:rowOff>244348</xdr:rowOff>
    </xdr:to>
    <xdr:cxnSp macro="">
      <xdr:nvCxnSpPr>
        <xdr:cNvPr id="2" name="ตัวเชื่อมต่อตรง 1">
          <a:extLst>
            <a:ext uri="{FF2B5EF4-FFF2-40B4-BE49-F238E27FC236}">
              <a16:creationId xmlns:a16="http://schemas.microsoft.com/office/drawing/2014/main" id="{3B498DBC-BAB9-40D4-944D-9AFF22FDA519}"/>
            </a:ext>
          </a:extLst>
        </xdr:cNvPr>
        <xdr:cNvCxnSpPr/>
      </xdr:nvCxnSpPr>
      <xdr:spPr>
        <a:xfrm flipV="1">
          <a:off x="1598544" y="6791739"/>
          <a:ext cx="232576" cy="2029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41415</xdr:colOff>
      <xdr:row>23</xdr:row>
      <xdr:rowOff>57981</xdr:rowOff>
    </xdr:from>
    <xdr:to>
      <xdr:col>5</xdr:col>
      <xdr:colOff>191767</xdr:colOff>
      <xdr:row>23</xdr:row>
      <xdr:rowOff>207301</xdr:rowOff>
    </xdr:to>
    <xdr:sp macro="" textlink="">
      <xdr:nvSpPr>
        <xdr:cNvPr id="5" name="สี่เหลี่ยมผืนผ้า 4">
          <a:extLst>
            <a:ext uri="{FF2B5EF4-FFF2-40B4-BE49-F238E27FC236}">
              <a16:creationId xmlns:a16="http://schemas.microsoft.com/office/drawing/2014/main" id="{C2078671-82EF-4B8C-BBF1-47FE212FA5E2}"/>
            </a:ext>
          </a:extLst>
        </xdr:cNvPr>
        <xdr:cNvSpPr/>
      </xdr:nvSpPr>
      <xdr:spPr>
        <a:xfrm>
          <a:off x="1681372" y="6294785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41413</xdr:colOff>
      <xdr:row>24</xdr:row>
      <xdr:rowOff>49696</xdr:rowOff>
    </xdr:from>
    <xdr:to>
      <xdr:col>5</xdr:col>
      <xdr:colOff>191765</xdr:colOff>
      <xdr:row>24</xdr:row>
      <xdr:rowOff>199016</xdr:rowOff>
    </xdr:to>
    <xdr:sp macro="" textlink="">
      <xdr:nvSpPr>
        <xdr:cNvPr id="6" name="สี่เหลี่ยมผืนผ้า 5">
          <a:extLst>
            <a:ext uri="{FF2B5EF4-FFF2-40B4-BE49-F238E27FC236}">
              <a16:creationId xmlns:a16="http://schemas.microsoft.com/office/drawing/2014/main" id="{2BC857A2-DAF0-4989-9C6D-CD8EC9FB82ED}"/>
            </a:ext>
          </a:extLst>
        </xdr:cNvPr>
        <xdr:cNvSpPr/>
      </xdr:nvSpPr>
      <xdr:spPr>
        <a:xfrm>
          <a:off x="1681370" y="6551544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44726</xdr:colOff>
      <xdr:row>25</xdr:row>
      <xdr:rowOff>61292</xdr:rowOff>
    </xdr:from>
    <xdr:to>
      <xdr:col>5</xdr:col>
      <xdr:colOff>195078</xdr:colOff>
      <xdr:row>25</xdr:row>
      <xdr:rowOff>210612</xdr:rowOff>
    </xdr:to>
    <xdr:sp macro="" textlink="">
      <xdr:nvSpPr>
        <xdr:cNvPr id="7" name="สี่เหลี่ยมผืนผ้า 6">
          <a:extLst>
            <a:ext uri="{FF2B5EF4-FFF2-40B4-BE49-F238E27FC236}">
              <a16:creationId xmlns:a16="http://schemas.microsoft.com/office/drawing/2014/main" id="{B735F9B6-C980-4A73-9B3E-B135AC06774A}"/>
            </a:ext>
          </a:extLst>
        </xdr:cNvPr>
        <xdr:cNvSpPr/>
      </xdr:nvSpPr>
      <xdr:spPr>
        <a:xfrm>
          <a:off x="1684683" y="6828183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8282</xdr:colOff>
      <xdr:row>23</xdr:row>
      <xdr:rowOff>24849</xdr:rowOff>
    </xdr:from>
    <xdr:to>
      <xdr:col>5</xdr:col>
      <xdr:colOff>240858</xdr:colOff>
      <xdr:row>23</xdr:row>
      <xdr:rowOff>227784</xdr:rowOff>
    </xdr:to>
    <xdr:cxnSp macro="">
      <xdr:nvCxnSpPr>
        <xdr:cNvPr id="8" name="ตัวเชื่อมต่อตรง 7">
          <a:extLst>
            <a:ext uri="{FF2B5EF4-FFF2-40B4-BE49-F238E27FC236}">
              <a16:creationId xmlns:a16="http://schemas.microsoft.com/office/drawing/2014/main" id="{A59D02F4-1786-4435-A0C2-FF9CF7E1EF6F}"/>
            </a:ext>
          </a:extLst>
        </xdr:cNvPr>
        <xdr:cNvCxnSpPr/>
      </xdr:nvCxnSpPr>
      <xdr:spPr>
        <a:xfrm flipV="1">
          <a:off x="1648239" y="6261653"/>
          <a:ext cx="232576" cy="2029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37223</xdr:colOff>
      <xdr:row>26</xdr:row>
      <xdr:rowOff>75445</xdr:rowOff>
    </xdr:from>
    <xdr:to>
      <xdr:col>5</xdr:col>
      <xdr:colOff>187575</xdr:colOff>
      <xdr:row>26</xdr:row>
      <xdr:rowOff>224765</xdr:rowOff>
    </xdr:to>
    <xdr:sp macro="" textlink="">
      <xdr:nvSpPr>
        <xdr:cNvPr id="2" name="สี่เหลี่ยมผืนผ้า 1">
          <a:extLst>
            <a:ext uri="{FF2B5EF4-FFF2-40B4-BE49-F238E27FC236}">
              <a16:creationId xmlns:a16="http://schemas.microsoft.com/office/drawing/2014/main" id="{C209A7B2-1D6E-4164-AB54-8765D215D1B3}"/>
            </a:ext>
          </a:extLst>
        </xdr:cNvPr>
        <xdr:cNvSpPr/>
      </xdr:nvSpPr>
      <xdr:spPr>
        <a:xfrm>
          <a:off x="1675523" y="6771520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37223</xdr:colOff>
      <xdr:row>27</xdr:row>
      <xdr:rowOff>70730</xdr:rowOff>
    </xdr:from>
    <xdr:to>
      <xdr:col>5</xdr:col>
      <xdr:colOff>187575</xdr:colOff>
      <xdr:row>27</xdr:row>
      <xdr:rowOff>220050</xdr:rowOff>
    </xdr:to>
    <xdr:sp macro="" textlink="">
      <xdr:nvSpPr>
        <xdr:cNvPr id="3" name="สี่เหลี่ยมผืนผ้า 2">
          <a:extLst>
            <a:ext uri="{FF2B5EF4-FFF2-40B4-BE49-F238E27FC236}">
              <a16:creationId xmlns:a16="http://schemas.microsoft.com/office/drawing/2014/main" id="{CFC95448-0EED-4CF3-BA62-6DBEDAF94B11}"/>
            </a:ext>
          </a:extLst>
        </xdr:cNvPr>
        <xdr:cNvSpPr/>
      </xdr:nvSpPr>
      <xdr:spPr>
        <a:xfrm>
          <a:off x="1675523" y="7033505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37223</xdr:colOff>
      <xdr:row>28</xdr:row>
      <xdr:rowOff>48963</xdr:rowOff>
    </xdr:from>
    <xdr:to>
      <xdr:col>5</xdr:col>
      <xdr:colOff>187575</xdr:colOff>
      <xdr:row>28</xdr:row>
      <xdr:rowOff>198283</xdr:rowOff>
    </xdr:to>
    <xdr:sp macro="" textlink="">
      <xdr:nvSpPr>
        <xdr:cNvPr id="4" name="สี่เหลี่ยมผืนผ้า 3">
          <a:extLst>
            <a:ext uri="{FF2B5EF4-FFF2-40B4-BE49-F238E27FC236}">
              <a16:creationId xmlns:a16="http://schemas.microsoft.com/office/drawing/2014/main" id="{F96DDBAA-E410-42CA-8564-0DC1D8AFA37A}"/>
            </a:ext>
          </a:extLst>
        </xdr:cNvPr>
        <xdr:cNvSpPr/>
      </xdr:nvSpPr>
      <xdr:spPr>
        <a:xfrm>
          <a:off x="1675523" y="7278438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9</xdr:col>
      <xdr:colOff>9645</xdr:colOff>
      <xdr:row>0</xdr:row>
      <xdr:rowOff>16564</xdr:rowOff>
    </xdr:from>
    <xdr:to>
      <xdr:col>10</xdr:col>
      <xdr:colOff>2202</xdr:colOff>
      <xdr:row>2</xdr:row>
      <xdr:rowOff>0</xdr:rowOff>
    </xdr:to>
    <xdr:pic>
      <xdr:nvPicPr>
        <xdr:cNvPr id="8" name="Picture 3" descr="LogoDPT5">
          <a:extLst>
            <a:ext uri="{FF2B5EF4-FFF2-40B4-BE49-F238E27FC236}">
              <a16:creationId xmlns:a16="http://schemas.microsoft.com/office/drawing/2014/main" id="{9D6CB89C-EF3C-4769-A6FE-48241EDC3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545" y="16564"/>
          <a:ext cx="630732" cy="650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8282</xdr:colOff>
      <xdr:row>2</xdr:row>
      <xdr:rowOff>8282</xdr:rowOff>
    </xdr:from>
    <xdr:to>
      <xdr:col>19</xdr:col>
      <xdr:colOff>488674</xdr:colOff>
      <xdr:row>6</xdr:row>
      <xdr:rowOff>323022</xdr:rowOff>
    </xdr:to>
    <xdr:sp macro="" textlink="">
      <xdr:nvSpPr>
        <xdr:cNvPr id="12" name="TextBox 23">
          <a:extLst>
            <a:ext uri="{FF2B5EF4-FFF2-40B4-BE49-F238E27FC236}">
              <a16:creationId xmlns:a16="http://schemas.microsoft.com/office/drawing/2014/main" id="{7B1A62D9-9912-49C8-997A-9B6C5F0D0357}"/>
            </a:ext>
          </a:extLst>
        </xdr:cNvPr>
        <xdr:cNvSpPr txBox="1"/>
      </xdr:nvSpPr>
      <xdr:spPr>
        <a:xfrm>
          <a:off x="7790207" y="675032"/>
          <a:ext cx="3242642" cy="128629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55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เจ้าหน้าที่ทดสอบ</a:t>
          </a:r>
          <a:endParaRPr kumimoji="0" lang="th-TH" sz="155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55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เจ้าหน้าที่วิเคราะห์ผล</a:t>
          </a:r>
          <a:endParaRPr kumimoji="0" lang="th-TH" sz="155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h-TH" sz="155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H SarabunPSK" pitchFamily="34" charset="-34"/>
              <a:ea typeface="+mn-ea"/>
              <a:cs typeface="TH SarabunPSK" pitchFamily="34" charset="-34"/>
            </a:rPr>
            <a:t>เจ้าหน้าที่</a:t>
          </a:r>
          <a:r>
            <a:rPr lang="th-TH" sz="1550" b="1" i="0" baseline="0">
              <a:effectLst/>
              <a:latin typeface="TH SarabunPSK" panose="020B0500040200020003" pitchFamily="34" charset="-34"/>
              <a:ea typeface="+mn-ea"/>
              <a:cs typeface="TH SarabunPSK" panose="020B0500040200020003" pitchFamily="34" charset="-34"/>
            </a:rPr>
            <a:t>ตรวจสอบ</a:t>
          </a:r>
          <a:endParaRPr kumimoji="0" lang="th-TH" sz="155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H SarabunPSK" pitchFamily="34" charset="-34"/>
            <a:ea typeface="+mn-ea"/>
            <a:cs typeface="TH SarabunPSK" pitchFamily="34" charset="-34"/>
          </a:endParaRPr>
        </a:p>
      </xdr:txBody>
    </xdr:sp>
    <xdr:clientData/>
  </xdr:twoCellAnchor>
  <xdr:twoCellAnchor>
    <xdr:from>
      <xdr:col>18</xdr:col>
      <xdr:colOff>215349</xdr:colOff>
      <xdr:row>22</xdr:row>
      <xdr:rowOff>107675</xdr:rowOff>
    </xdr:from>
    <xdr:to>
      <xdr:col>19</xdr:col>
      <xdr:colOff>313828</xdr:colOff>
      <xdr:row>24</xdr:row>
      <xdr:rowOff>189588</xdr:rowOff>
    </xdr:to>
    <xdr:sp macro="" textlink="">
      <xdr:nvSpPr>
        <xdr:cNvPr id="14" name="กล่องข้อความ 13">
          <a:extLst>
            <a:ext uri="{FF2B5EF4-FFF2-40B4-BE49-F238E27FC236}">
              <a16:creationId xmlns:a16="http://schemas.microsoft.com/office/drawing/2014/main" id="{65EDE671-9E79-4C79-8406-47A3645D3151}"/>
            </a:ext>
          </a:extLst>
        </xdr:cNvPr>
        <xdr:cNvSpPr txBox="1"/>
      </xdr:nvSpPr>
      <xdr:spPr>
        <a:xfrm>
          <a:off x="10253871" y="5772979"/>
          <a:ext cx="612000" cy="61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Code</a:t>
          </a:r>
          <a:endParaRPr lang="en-US" sz="1100"/>
        </a:p>
      </xdr:txBody>
    </xdr:sp>
    <xdr:clientData/>
  </xdr:twoCellAnchor>
  <xdr:twoCellAnchor>
    <xdr:from>
      <xdr:col>5</xdr:col>
      <xdr:colOff>41415</xdr:colOff>
      <xdr:row>23</xdr:row>
      <xdr:rowOff>57981</xdr:rowOff>
    </xdr:from>
    <xdr:to>
      <xdr:col>5</xdr:col>
      <xdr:colOff>191767</xdr:colOff>
      <xdr:row>23</xdr:row>
      <xdr:rowOff>207301</xdr:rowOff>
    </xdr:to>
    <xdr:sp macro="" textlink="">
      <xdr:nvSpPr>
        <xdr:cNvPr id="9" name="สี่เหลี่ยมผืนผ้า 8">
          <a:extLst>
            <a:ext uri="{FF2B5EF4-FFF2-40B4-BE49-F238E27FC236}">
              <a16:creationId xmlns:a16="http://schemas.microsoft.com/office/drawing/2014/main" id="{AE790D2C-DC09-443B-8D8C-DEB0F24C61C7}"/>
            </a:ext>
          </a:extLst>
        </xdr:cNvPr>
        <xdr:cNvSpPr/>
      </xdr:nvSpPr>
      <xdr:spPr>
        <a:xfrm>
          <a:off x="1681372" y="6294785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41413</xdr:colOff>
      <xdr:row>24</xdr:row>
      <xdr:rowOff>49696</xdr:rowOff>
    </xdr:from>
    <xdr:to>
      <xdr:col>5</xdr:col>
      <xdr:colOff>191765</xdr:colOff>
      <xdr:row>24</xdr:row>
      <xdr:rowOff>199016</xdr:rowOff>
    </xdr:to>
    <xdr:sp macro="" textlink="">
      <xdr:nvSpPr>
        <xdr:cNvPr id="10" name="สี่เหลี่ยมผืนผ้า 9">
          <a:extLst>
            <a:ext uri="{FF2B5EF4-FFF2-40B4-BE49-F238E27FC236}">
              <a16:creationId xmlns:a16="http://schemas.microsoft.com/office/drawing/2014/main" id="{2CB2A6CC-DBCF-4258-B2BE-7A63055E31D4}"/>
            </a:ext>
          </a:extLst>
        </xdr:cNvPr>
        <xdr:cNvSpPr/>
      </xdr:nvSpPr>
      <xdr:spPr>
        <a:xfrm>
          <a:off x="1681370" y="6551544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44726</xdr:colOff>
      <xdr:row>25</xdr:row>
      <xdr:rowOff>61292</xdr:rowOff>
    </xdr:from>
    <xdr:to>
      <xdr:col>5</xdr:col>
      <xdr:colOff>195078</xdr:colOff>
      <xdr:row>25</xdr:row>
      <xdr:rowOff>210612</xdr:rowOff>
    </xdr:to>
    <xdr:sp macro="" textlink="">
      <xdr:nvSpPr>
        <xdr:cNvPr id="11" name="สี่เหลี่ยมผืนผ้า 10">
          <a:extLst>
            <a:ext uri="{FF2B5EF4-FFF2-40B4-BE49-F238E27FC236}">
              <a16:creationId xmlns:a16="http://schemas.microsoft.com/office/drawing/2014/main" id="{6D3F9553-53A6-4FB1-AE40-8A0DE3616D6A}"/>
            </a:ext>
          </a:extLst>
        </xdr:cNvPr>
        <xdr:cNvSpPr/>
      </xdr:nvSpPr>
      <xdr:spPr>
        <a:xfrm>
          <a:off x="1683026" y="6795467"/>
          <a:ext cx="150352" cy="1493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21.75"/>
  <sheetData/>
  <phoneticPr fontId="1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3"/>
  <sheetViews>
    <sheetView view="pageBreakPreview" zoomScale="115" zoomScaleNormal="115" zoomScaleSheetLayoutView="115" zoomScalePageLayoutView="115" workbookViewId="0"/>
  </sheetViews>
  <sheetFormatPr defaultColWidth="9.140625" defaultRowHeight="21.75"/>
  <cols>
    <col min="1" max="1" width="13.7109375" style="2" customWidth="1"/>
    <col min="2" max="5" width="2.7109375" style="2" customWidth="1"/>
    <col min="6" max="9" width="10.85546875" style="2" customWidth="1"/>
    <col min="10" max="10" width="9.5703125" style="2" customWidth="1"/>
    <col min="11" max="13" width="10" style="2" customWidth="1"/>
    <col min="14" max="16" width="9.140625" style="2" customWidth="1"/>
    <col min="17" max="20" width="7.7109375" style="2" customWidth="1"/>
    <col min="21" max="21" width="9.140625" style="2" customWidth="1"/>
    <col min="22" max="25" width="9.140625" style="1" customWidth="1"/>
    <col min="26" max="27" width="9.7109375" style="1" bestFit="1" customWidth="1"/>
    <col min="28" max="28" width="9.140625" style="1" customWidth="1"/>
    <col min="29" max="29" width="9.140625" style="2" customWidth="1"/>
    <col min="30" max="31" width="11.85546875" style="2" bestFit="1" customWidth="1"/>
    <col min="32" max="32" width="14.140625" style="2" bestFit="1" customWidth="1"/>
    <col min="33" max="33" width="13.85546875" style="2" bestFit="1" customWidth="1"/>
    <col min="34" max="16384" width="9.140625" style="2"/>
  </cols>
  <sheetData>
    <row r="1" spans="1:41" ht="27" customHeight="1" thickTop="1">
      <c r="A1" s="124" t="s">
        <v>0</v>
      </c>
      <c r="B1" s="187" t="s">
        <v>1</v>
      </c>
      <c r="C1" s="187"/>
      <c r="D1" s="187"/>
      <c r="E1" s="187"/>
      <c r="F1" s="187"/>
      <c r="G1" s="187"/>
      <c r="H1" s="187"/>
      <c r="I1" s="188"/>
      <c r="J1" s="26"/>
      <c r="K1" s="181" t="s">
        <v>2</v>
      </c>
      <c r="L1" s="182"/>
      <c r="M1" s="182"/>
      <c r="N1" s="183"/>
      <c r="O1" s="164" t="s">
        <v>3</v>
      </c>
      <c r="P1" s="165"/>
      <c r="Q1" s="165"/>
      <c r="R1" s="165"/>
      <c r="S1" s="165"/>
      <c r="T1" s="166"/>
      <c r="U1" s="105"/>
    </row>
    <row r="2" spans="1:41" ht="25.5" customHeight="1">
      <c r="A2" s="125" t="s">
        <v>4</v>
      </c>
      <c r="B2" s="179" t="s">
        <v>5</v>
      </c>
      <c r="C2" s="179"/>
      <c r="D2" s="179"/>
      <c r="E2" s="179"/>
      <c r="F2" s="179"/>
      <c r="G2" s="179"/>
      <c r="H2" s="179"/>
      <c r="I2" s="180"/>
      <c r="K2" s="184"/>
      <c r="L2" s="185"/>
      <c r="M2" s="185"/>
      <c r="N2" s="186"/>
      <c r="O2" s="130" t="s">
        <v>6</v>
      </c>
      <c r="P2" s="129"/>
      <c r="Q2" s="167" t="s">
        <v>7</v>
      </c>
      <c r="R2" s="167"/>
      <c r="S2" s="123" t="s">
        <v>8</v>
      </c>
      <c r="T2" s="64" t="s">
        <v>9</v>
      </c>
      <c r="U2" s="106"/>
    </row>
    <row r="3" spans="1:41" s="68" customFormat="1" ht="24" customHeight="1">
      <c r="A3" s="126"/>
      <c r="B3" s="179" t="s">
        <v>10</v>
      </c>
      <c r="C3" s="179"/>
      <c r="D3" s="179"/>
      <c r="E3" s="179"/>
      <c r="F3" s="179"/>
      <c r="G3" s="179"/>
      <c r="H3" s="179"/>
      <c r="I3" s="180"/>
      <c r="J3" s="170" t="s">
        <v>11</v>
      </c>
      <c r="K3" s="171"/>
      <c r="L3" s="171"/>
      <c r="M3" s="171"/>
      <c r="N3" s="172"/>
      <c r="O3" s="71"/>
      <c r="P3" s="93"/>
      <c r="Q3" s="93"/>
      <c r="R3" s="93"/>
      <c r="S3" s="93"/>
      <c r="T3" s="72"/>
      <c r="U3" s="93"/>
      <c r="V3" s="67"/>
      <c r="W3" s="67"/>
      <c r="X3" s="67"/>
      <c r="Y3" s="67"/>
      <c r="Z3" s="67"/>
      <c r="AA3" s="67"/>
      <c r="AB3" s="67"/>
    </row>
    <row r="4" spans="1:41" s="68" customFormat="1" ht="24" customHeight="1">
      <c r="A4" s="126"/>
      <c r="B4" s="179" t="s">
        <v>12</v>
      </c>
      <c r="C4" s="179"/>
      <c r="D4" s="179"/>
      <c r="E4" s="179"/>
      <c r="F4" s="179"/>
      <c r="G4" s="179"/>
      <c r="H4" s="179"/>
      <c r="I4" s="180"/>
      <c r="J4" s="173"/>
      <c r="K4" s="174"/>
      <c r="L4" s="174"/>
      <c r="M4" s="174"/>
      <c r="N4" s="175"/>
      <c r="O4" s="71"/>
      <c r="P4" s="93"/>
      <c r="Q4" s="93"/>
      <c r="R4" s="93"/>
      <c r="S4" s="93"/>
      <c r="T4" s="72"/>
      <c r="U4" s="93"/>
      <c r="V4" s="67"/>
      <c r="W4" s="67"/>
      <c r="X4" s="67"/>
      <c r="Y4" s="67"/>
      <c r="Z4" s="67"/>
      <c r="AA4" s="67"/>
      <c r="AB4" s="67"/>
    </row>
    <row r="5" spans="1:41" ht="26.25" customHeight="1">
      <c r="A5" s="127" t="s">
        <v>13</v>
      </c>
      <c r="B5" s="191" t="s">
        <v>14</v>
      </c>
      <c r="C5" s="191"/>
      <c r="D5" s="191"/>
      <c r="E5" s="191"/>
      <c r="F5" s="191"/>
      <c r="G5" s="191"/>
      <c r="H5" s="191"/>
      <c r="I5" s="192"/>
      <c r="J5" s="173"/>
      <c r="K5" s="174"/>
      <c r="L5" s="174"/>
      <c r="M5" s="174"/>
      <c r="N5" s="175"/>
      <c r="O5" s="71"/>
      <c r="P5" s="93"/>
      <c r="Q5" s="93"/>
      <c r="R5" s="93"/>
      <c r="S5" s="93"/>
      <c r="T5" s="72"/>
      <c r="U5" s="93"/>
    </row>
    <row r="6" spans="1:41" ht="26.25" customHeight="1">
      <c r="A6" s="127" t="s">
        <v>15</v>
      </c>
      <c r="B6" s="94" t="s">
        <v>16</v>
      </c>
      <c r="C6" s="16"/>
      <c r="D6" s="16"/>
      <c r="E6" s="16"/>
      <c r="F6" s="16"/>
      <c r="G6" s="16"/>
      <c r="H6" s="16"/>
      <c r="I6" s="70"/>
      <c r="J6" s="173"/>
      <c r="K6" s="174"/>
      <c r="L6" s="174"/>
      <c r="M6" s="174"/>
      <c r="N6" s="175"/>
      <c r="O6" s="95"/>
      <c r="P6" s="95"/>
      <c r="Q6" s="95"/>
      <c r="R6" s="95"/>
      <c r="S6" s="95"/>
      <c r="T6" s="69"/>
      <c r="U6" s="95"/>
    </row>
    <row r="7" spans="1:41" ht="26.25" customHeight="1" thickBot="1">
      <c r="A7" s="128" t="s">
        <v>17</v>
      </c>
      <c r="B7" s="193">
        <v>45377</v>
      </c>
      <c r="C7" s="193"/>
      <c r="D7" s="193"/>
      <c r="E7" s="193"/>
      <c r="F7" s="193"/>
      <c r="G7" s="193"/>
      <c r="H7" s="193"/>
      <c r="I7" s="194"/>
      <c r="J7" s="176"/>
      <c r="K7" s="177"/>
      <c r="L7" s="177"/>
      <c r="M7" s="177"/>
      <c r="N7" s="178"/>
      <c r="O7" s="73"/>
      <c r="P7" s="74"/>
      <c r="Q7" s="74"/>
      <c r="R7" s="74"/>
      <c r="S7" s="74"/>
      <c r="T7" s="75"/>
      <c r="U7" s="93"/>
    </row>
    <row r="8" spans="1:41" ht="24" customHeight="1" thickTop="1">
      <c r="A8" s="27"/>
      <c r="B8" s="29"/>
      <c r="C8" s="30"/>
      <c r="D8" s="30"/>
      <c r="E8" s="31"/>
      <c r="F8" s="233" t="s">
        <v>18</v>
      </c>
      <c r="G8" s="234"/>
      <c r="H8" s="222" t="s">
        <v>19</v>
      </c>
      <c r="I8" s="189" t="s">
        <v>20</v>
      </c>
      <c r="J8" s="6" t="s">
        <v>21</v>
      </c>
      <c r="K8" s="7"/>
      <c r="L8" s="6" t="s">
        <v>22</v>
      </c>
      <c r="M8" s="62"/>
      <c r="N8" s="222" t="s">
        <v>23</v>
      </c>
      <c r="O8" s="8" t="s">
        <v>24</v>
      </c>
      <c r="P8" s="8" t="s">
        <v>25</v>
      </c>
      <c r="Q8" s="4"/>
      <c r="R8" s="5"/>
      <c r="S8" s="5"/>
      <c r="T8" s="9"/>
      <c r="AC8" s="1"/>
    </row>
    <row r="9" spans="1:41" ht="24" customHeight="1">
      <c r="A9" s="32" t="s">
        <v>26</v>
      </c>
      <c r="B9" s="225" t="s">
        <v>27</v>
      </c>
      <c r="C9" s="226"/>
      <c r="D9" s="226"/>
      <c r="E9" s="227"/>
      <c r="F9" s="168" t="s">
        <v>28</v>
      </c>
      <c r="G9" s="168" t="s">
        <v>29</v>
      </c>
      <c r="H9" s="223"/>
      <c r="I9" s="190"/>
      <c r="J9" s="8" t="s">
        <v>30</v>
      </c>
      <c r="K9" s="8" t="s">
        <v>31</v>
      </c>
      <c r="L9" s="8" t="s">
        <v>30</v>
      </c>
      <c r="M9" s="19" t="s">
        <v>31</v>
      </c>
      <c r="N9" s="223"/>
      <c r="O9" s="10" t="s">
        <v>32</v>
      </c>
      <c r="P9" s="10" t="s">
        <v>33</v>
      </c>
      <c r="Q9" s="195" t="s">
        <v>34</v>
      </c>
      <c r="R9" s="196"/>
      <c r="S9" s="196"/>
      <c r="T9" s="197"/>
      <c r="U9" s="84"/>
      <c r="V9" s="19" t="s">
        <v>35</v>
      </c>
      <c r="W9" s="19" t="s">
        <v>36</v>
      </c>
      <c r="X9" s="85" t="s">
        <v>24</v>
      </c>
      <c r="Y9" s="19" t="s">
        <v>37</v>
      </c>
      <c r="Z9" s="85" t="s">
        <v>38</v>
      </c>
      <c r="AA9" s="19" t="s">
        <v>39</v>
      </c>
      <c r="AB9" s="86" t="s">
        <v>40</v>
      </c>
      <c r="AC9" s="1"/>
      <c r="AD9" s="8" t="s">
        <v>41</v>
      </c>
      <c r="AE9" s="19" t="s">
        <v>42</v>
      </c>
      <c r="AF9" s="8" t="s">
        <v>43</v>
      </c>
      <c r="AG9" s="121" t="s">
        <v>44</v>
      </c>
    </row>
    <row r="10" spans="1:41" ht="24" customHeight="1">
      <c r="A10" s="28"/>
      <c r="B10" s="33"/>
      <c r="C10" s="34"/>
      <c r="D10" s="34"/>
      <c r="E10" s="35"/>
      <c r="F10" s="169"/>
      <c r="G10" s="169"/>
      <c r="H10" s="224"/>
      <c r="I10" s="169"/>
      <c r="J10" s="11" t="s">
        <v>45</v>
      </c>
      <c r="K10" s="11" t="s">
        <v>45</v>
      </c>
      <c r="L10" s="11" t="s">
        <v>46</v>
      </c>
      <c r="M10" s="11" t="s">
        <v>46</v>
      </c>
      <c r="N10" s="224"/>
      <c r="O10" s="11" t="s">
        <v>47</v>
      </c>
      <c r="P10" s="12" t="s">
        <v>48</v>
      </c>
      <c r="Q10" s="13"/>
      <c r="R10" s="14"/>
      <c r="S10" s="14"/>
      <c r="T10" s="15"/>
      <c r="U10" s="108"/>
      <c r="V10" s="77" t="s">
        <v>48</v>
      </c>
      <c r="W10" s="77" t="s">
        <v>48</v>
      </c>
      <c r="X10" s="87" t="s">
        <v>49</v>
      </c>
      <c r="Y10" s="77" t="s">
        <v>48</v>
      </c>
      <c r="Z10" s="87" t="s">
        <v>50</v>
      </c>
      <c r="AA10" s="77" t="s">
        <v>50</v>
      </c>
      <c r="AB10" s="88" t="s">
        <v>48</v>
      </c>
      <c r="AC10" s="1"/>
      <c r="AD10" s="11" t="s">
        <v>51</v>
      </c>
      <c r="AE10" s="11" t="s">
        <v>51</v>
      </c>
      <c r="AF10" s="77" t="s">
        <v>48</v>
      </c>
      <c r="AG10" s="77" t="s">
        <v>52</v>
      </c>
    </row>
    <row r="11" spans="1:41" ht="18" customHeight="1">
      <c r="A11" s="219" t="s">
        <v>53</v>
      </c>
      <c r="B11" s="228">
        <v>1</v>
      </c>
      <c r="C11" s="229"/>
      <c r="D11" s="229"/>
      <c r="E11" s="230"/>
      <c r="F11" s="39">
        <v>2.2000000000000002</v>
      </c>
      <c r="G11" s="39">
        <f>V11</f>
        <v>2.19</v>
      </c>
      <c r="H11" s="40">
        <f>IF(B11=0,"  ",(G11*G11*PI())/4)</f>
        <v>3.7668481314705016</v>
      </c>
      <c r="I11" s="40">
        <f>IF(B11=0,"  ",X11/W11)</f>
        <v>2.92E-2</v>
      </c>
      <c r="J11" s="41">
        <f>Z11</f>
        <v>157.26</v>
      </c>
      <c r="K11" s="41">
        <f>AA11</f>
        <v>184.62</v>
      </c>
      <c r="L11" s="41">
        <f>ROUND(IF(B11=0,"  ",J11/H11),1)</f>
        <v>41.7</v>
      </c>
      <c r="M11" s="41">
        <f>ROUND(IF(B11=0,"  ",K11/H11),1)</f>
        <v>49</v>
      </c>
      <c r="N11" s="41">
        <f>AB11</f>
        <v>24.39</v>
      </c>
      <c r="O11" s="42">
        <f>AG11</f>
        <v>264</v>
      </c>
      <c r="P11" s="39">
        <f>IF(Y11=0," - ",(Y11-V11)/2)</f>
        <v>0.55499999999999994</v>
      </c>
      <c r="Q11" s="204" t="s">
        <v>54</v>
      </c>
      <c r="R11" s="205"/>
      <c r="S11" s="205"/>
      <c r="T11" s="206"/>
      <c r="U11" s="89"/>
      <c r="V11" s="90">
        <v>2.19</v>
      </c>
      <c r="W11" s="91">
        <v>300</v>
      </c>
      <c r="X11" s="90">
        <v>8.76</v>
      </c>
      <c r="Y11" s="90">
        <v>3.3</v>
      </c>
      <c r="Z11" s="91">
        <v>157.26</v>
      </c>
      <c r="AA11" s="90">
        <v>184.62</v>
      </c>
      <c r="AB11" s="91">
        <v>24.39</v>
      </c>
      <c r="AC11" s="38"/>
      <c r="AD11" s="76">
        <v>2.96</v>
      </c>
      <c r="AE11" s="78">
        <v>2.78</v>
      </c>
      <c r="AF11" s="78">
        <v>2.08</v>
      </c>
      <c r="AG11" s="79">
        <f>ROUND(IF(F11=0,"  ",((AD11-AE11)/AE11)*AF11*1960),0)</f>
        <v>264</v>
      </c>
      <c r="AJ11" s="16"/>
    </row>
    <row r="12" spans="1:41" ht="18" customHeight="1">
      <c r="A12" s="231"/>
      <c r="B12" s="201">
        <v>2</v>
      </c>
      <c r="C12" s="202"/>
      <c r="D12" s="202"/>
      <c r="E12" s="203"/>
      <c r="F12" s="39">
        <v>2.2000000000000002</v>
      </c>
      <c r="G12" s="39">
        <f>V12</f>
        <v>2.19</v>
      </c>
      <c r="H12" s="40">
        <f t="shared" ref="H12:H13" si="0">IF(B12=0,"  ",(G12*G12*PI())/4)</f>
        <v>3.7668481314705016</v>
      </c>
      <c r="I12" s="40">
        <f>IF(B12=0,"  ",X12/W12)</f>
        <v>2.9933333333333336E-2</v>
      </c>
      <c r="J12" s="41">
        <f>Z12</f>
        <v>151.69</v>
      </c>
      <c r="K12" s="41">
        <f>AA12</f>
        <v>187.34</v>
      </c>
      <c r="L12" s="41">
        <f>ROUND(IF(B12=0,"  ",J12/H12),1)</f>
        <v>40.299999999999997</v>
      </c>
      <c r="M12" s="41">
        <f>ROUND(IF(B12=0,"  ",K12/H12),1)</f>
        <v>49.7</v>
      </c>
      <c r="N12" s="41">
        <f>AB12</f>
        <v>25.34</v>
      </c>
      <c r="O12" s="42">
        <f>AG12</f>
        <v>264</v>
      </c>
      <c r="P12" s="39">
        <f>IF(Y11=0," - ",(Y11-V11)/2)</f>
        <v>0.55499999999999994</v>
      </c>
      <c r="Q12" s="207"/>
      <c r="R12" s="208"/>
      <c r="S12" s="208"/>
      <c r="T12" s="209"/>
      <c r="U12" s="89"/>
      <c r="V12" s="90">
        <v>2.19</v>
      </c>
      <c r="W12" s="91">
        <v>300</v>
      </c>
      <c r="X12" s="90">
        <v>8.98</v>
      </c>
      <c r="Y12" s="90">
        <v>3.3</v>
      </c>
      <c r="Z12" s="90">
        <v>151.69</v>
      </c>
      <c r="AA12" s="90">
        <v>187.34</v>
      </c>
      <c r="AB12" s="90">
        <v>25.34</v>
      </c>
      <c r="AC12" s="38"/>
      <c r="AD12" s="76">
        <v>2.96</v>
      </c>
      <c r="AE12" s="78">
        <v>2.78</v>
      </c>
      <c r="AF12" s="78">
        <v>2.08</v>
      </c>
      <c r="AG12" s="79">
        <f t="shared" ref="AG12:AG13" si="1">ROUND(IF(F12=0,"  ",((AD12-AE12)/AE12)*AF12*1960),0)</f>
        <v>264</v>
      </c>
      <c r="AJ12" s="16"/>
    </row>
    <row r="13" spans="1:41" ht="18" customHeight="1">
      <c r="A13" s="231"/>
      <c r="B13" s="213">
        <v>3</v>
      </c>
      <c r="C13" s="214"/>
      <c r="D13" s="214"/>
      <c r="E13" s="215"/>
      <c r="F13" s="55">
        <v>2.2000000000000002</v>
      </c>
      <c r="G13" s="55">
        <f>V13</f>
        <v>2.19</v>
      </c>
      <c r="H13" s="61">
        <f t="shared" si="0"/>
        <v>3.7668481314705016</v>
      </c>
      <c r="I13" s="56">
        <f>IF(B13=0,"  ",X13/W13)</f>
        <v>2.9933333333333336E-2</v>
      </c>
      <c r="J13" s="57">
        <f t="shared" ref="J13" si="2">Z13</f>
        <v>170.16</v>
      </c>
      <c r="K13" s="57">
        <f>AA13</f>
        <v>191.27</v>
      </c>
      <c r="L13" s="58">
        <f>ROUND(IF(B13=0,"  ",J13/H13),1)</f>
        <v>45.2</v>
      </c>
      <c r="M13" s="58">
        <f>ROUND(IF(B13=0,"  ",K13/H13),1)</f>
        <v>50.8</v>
      </c>
      <c r="N13" s="57">
        <f>AB13</f>
        <v>24.07</v>
      </c>
      <c r="O13" s="59">
        <f>AG13</f>
        <v>264</v>
      </c>
      <c r="P13" s="65">
        <f>IF(Y11=0," - ",(Y11-V11)/2)</f>
        <v>0.55499999999999994</v>
      </c>
      <c r="Q13" s="207"/>
      <c r="R13" s="208"/>
      <c r="S13" s="208"/>
      <c r="T13" s="209"/>
      <c r="U13" s="89"/>
      <c r="V13" s="90">
        <v>2.19</v>
      </c>
      <c r="W13" s="91">
        <v>300</v>
      </c>
      <c r="X13" s="90">
        <v>8.98</v>
      </c>
      <c r="Y13" s="90">
        <v>3.3</v>
      </c>
      <c r="Z13" s="90">
        <v>170.16</v>
      </c>
      <c r="AA13" s="91">
        <v>191.27</v>
      </c>
      <c r="AB13" s="90">
        <v>24.07</v>
      </c>
      <c r="AC13" s="38"/>
      <c r="AD13" s="78">
        <v>2.96</v>
      </c>
      <c r="AE13" s="78">
        <v>2.78</v>
      </c>
      <c r="AF13" s="78">
        <v>2.08</v>
      </c>
      <c r="AG13" s="79">
        <f t="shared" si="1"/>
        <v>264</v>
      </c>
      <c r="AJ13" s="16"/>
      <c r="AO13" s="16"/>
    </row>
    <row r="14" spans="1:41" ht="18" customHeight="1">
      <c r="A14" s="232"/>
      <c r="B14" s="198" t="s">
        <v>55</v>
      </c>
      <c r="C14" s="199"/>
      <c r="D14" s="199"/>
      <c r="E14" s="200"/>
      <c r="F14" s="43">
        <f>AVERAGE(F11,F12,F13)</f>
        <v>2.2000000000000002</v>
      </c>
      <c r="G14" s="43">
        <f>AVERAGE(G11,G12,G13)</f>
        <v>2.19</v>
      </c>
      <c r="H14" s="54">
        <f t="shared" ref="H14:O14" si="3">AVERAGE(H11:H13)</f>
        <v>3.7668481314705016</v>
      </c>
      <c r="I14" s="54">
        <f t="shared" si="3"/>
        <v>2.968888888888889E-2</v>
      </c>
      <c r="J14" s="44">
        <f t="shared" si="3"/>
        <v>159.70333333333335</v>
      </c>
      <c r="K14" s="44">
        <f t="shared" si="3"/>
        <v>187.74333333333334</v>
      </c>
      <c r="L14" s="45">
        <f t="shared" si="3"/>
        <v>42.4</v>
      </c>
      <c r="M14" s="45">
        <f t="shared" si="3"/>
        <v>49.833333333333336</v>
      </c>
      <c r="N14" s="44">
        <f t="shared" si="3"/>
        <v>24.600000000000005</v>
      </c>
      <c r="O14" s="46">
        <f t="shared" si="3"/>
        <v>264</v>
      </c>
      <c r="P14" s="43">
        <f>IF(Y11=0," - ",AVERAGE(P11:P13))</f>
        <v>0.55499999999999994</v>
      </c>
      <c r="Q14" s="210"/>
      <c r="R14" s="211"/>
      <c r="S14" s="211"/>
      <c r="T14" s="212"/>
      <c r="U14" s="89"/>
      <c r="V14" s="216"/>
      <c r="W14" s="217"/>
      <c r="X14" s="217"/>
      <c r="Y14" s="217"/>
      <c r="Z14" s="217"/>
      <c r="AA14" s="217"/>
      <c r="AB14" s="218"/>
      <c r="AC14" s="38"/>
      <c r="AD14" s="80"/>
      <c r="AE14" s="82"/>
      <c r="AF14" s="82"/>
      <c r="AG14" s="83"/>
      <c r="AJ14" s="16"/>
      <c r="AO14" s="16"/>
    </row>
    <row r="15" spans="1:41" ht="18" customHeight="1">
      <c r="A15" s="219" t="s">
        <v>56</v>
      </c>
      <c r="B15" s="228">
        <v>1</v>
      </c>
      <c r="C15" s="229"/>
      <c r="D15" s="229"/>
      <c r="E15" s="230"/>
      <c r="F15" s="39">
        <v>2.7</v>
      </c>
      <c r="G15" s="39">
        <f>V15</f>
        <v>2.67</v>
      </c>
      <c r="H15" s="40">
        <f>IF(B15=0,"  ",(G15*G15*PI())/4)</f>
        <v>5.5990249670440688</v>
      </c>
      <c r="I15" s="40">
        <f>IF(B15=0,"  ",X15/W15)</f>
        <v>4.2866666666666664E-2</v>
      </c>
      <c r="J15" s="41">
        <f t="shared" ref="J15:K17" si="4">Z15</f>
        <v>234.93</v>
      </c>
      <c r="K15" s="41">
        <f t="shared" si="4"/>
        <v>279.5</v>
      </c>
      <c r="L15" s="41">
        <f>ROUND(IF(B15=0,"  ",J15/H15),1)</f>
        <v>42</v>
      </c>
      <c r="M15" s="41">
        <f>ROUND(IF(B15=0,"  ",K15/H15),1)</f>
        <v>49.9</v>
      </c>
      <c r="N15" s="41">
        <f>AB15</f>
        <v>22.3</v>
      </c>
      <c r="O15" s="42">
        <f>AG15</f>
        <v>274</v>
      </c>
      <c r="P15" s="39">
        <f>IF(Y15=0," - ",(Y15-V15)/2)</f>
        <v>0.51500000000000012</v>
      </c>
      <c r="Q15" s="204" t="s">
        <v>54</v>
      </c>
      <c r="R15" s="205"/>
      <c r="S15" s="205"/>
      <c r="T15" s="206"/>
      <c r="U15" s="109"/>
      <c r="V15" s="90">
        <v>2.67</v>
      </c>
      <c r="W15" s="91">
        <v>300</v>
      </c>
      <c r="X15" s="90">
        <v>12.86</v>
      </c>
      <c r="Y15" s="90">
        <v>3.7</v>
      </c>
      <c r="Z15" s="90">
        <v>234.93</v>
      </c>
      <c r="AA15" s="90">
        <v>279.5</v>
      </c>
      <c r="AB15" s="91">
        <v>22.3</v>
      </c>
      <c r="AC15" s="38"/>
      <c r="AD15" s="78">
        <v>4.25</v>
      </c>
      <c r="AE15" s="80">
        <v>4.03</v>
      </c>
      <c r="AF15" s="78">
        <v>2.56</v>
      </c>
      <c r="AG15" s="79">
        <f>ROUND(IF(F15=0,"  ",((AD15-AE15)/AE15)*AF15*1960),0)</f>
        <v>274</v>
      </c>
      <c r="AJ15" s="16"/>
      <c r="AO15" s="16"/>
    </row>
    <row r="16" spans="1:41" ht="18" customHeight="1">
      <c r="A16" s="220"/>
      <c r="B16" s="201">
        <v>2</v>
      </c>
      <c r="C16" s="202"/>
      <c r="D16" s="202"/>
      <c r="E16" s="203"/>
      <c r="F16" s="39">
        <v>2.7</v>
      </c>
      <c r="G16" s="39">
        <f>V16</f>
        <v>2.67</v>
      </c>
      <c r="H16" s="40">
        <f t="shared" ref="H16:H17" si="5">IF(B16=0,"  ",(G16*G16*PI())/4)</f>
        <v>5.5990249670440688</v>
      </c>
      <c r="I16" s="40">
        <f>IF(B16=0,"  ",X16/W16)</f>
        <v>4.2866666666666664E-2</v>
      </c>
      <c r="J16" s="41">
        <f t="shared" si="4"/>
        <v>237.04</v>
      </c>
      <c r="K16" s="41">
        <f t="shared" si="4"/>
        <v>273.64</v>
      </c>
      <c r="L16" s="41">
        <f>ROUND(IF(B16=0,"  ",J16/H16),1)</f>
        <v>42.3</v>
      </c>
      <c r="M16" s="41">
        <f>ROUND(IF(B16=0,"  ",K16/H16),1)</f>
        <v>48.9</v>
      </c>
      <c r="N16" s="41">
        <f>AB16</f>
        <v>22.79</v>
      </c>
      <c r="O16" s="42">
        <f>AG16</f>
        <v>274</v>
      </c>
      <c r="P16" s="39">
        <f>IF(Y15=0," - ",(Y15-V15)/2)</f>
        <v>0.51500000000000012</v>
      </c>
      <c r="Q16" s="207"/>
      <c r="R16" s="208"/>
      <c r="S16" s="208"/>
      <c r="T16" s="209"/>
      <c r="U16" s="92"/>
      <c r="V16" s="90">
        <v>2.67</v>
      </c>
      <c r="W16" s="91">
        <v>300</v>
      </c>
      <c r="X16" s="90">
        <v>12.86</v>
      </c>
      <c r="Y16" s="90">
        <v>3.7</v>
      </c>
      <c r="Z16" s="91">
        <v>237.04</v>
      </c>
      <c r="AA16" s="90">
        <v>273.64</v>
      </c>
      <c r="AB16" s="90">
        <v>22.79</v>
      </c>
      <c r="AC16" s="38"/>
      <c r="AD16" s="78">
        <v>4.25</v>
      </c>
      <c r="AE16" s="80">
        <v>4.03</v>
      </c>
      <c r="AF16" s="78">
        <v>2.56</v>
      </c>
      <c r="AG16" s="79">
        <f>ROUND(IF(F16=0,"  ",((AD16-AE16)/AE16)*AF16*1960),0)</f>
        <v>274</v>
      </c>
      <c r="AJ16" s="16"/>
      <c r="AO16" s="16"/>
    </row>
    <row r="17" spans="1:36" ht="18" customHeight="1">
      <c r="A17" s="220"/>
      <c r="B17" s="213">
        <v>3</v>
      </c>
      <c r="C17" s="214"/>
      <c r="D17" s="214"/>
      <c r="E17" s="215"/>
      <c r="F17" s="55">
        <v>2.7</v>
      </c>
      <c r="G17" s="55">
        <f>V17</f>
        <v>2.67</v>
      </c>
      <c r="H17" s="61">
        <f t="shared" si="5"/>
        <v>5.5990249670440688</v>
      </c>
      <c r="I17" s="56">
        <f>IF(B17=0,"  ",X17/W17)</f>
        <v>4.2866666666666664E-2</v>
      </c>
      <c r="J17" s="57">
        <f t="shared" si="4"/>
        <v>242.2</v>
      </c>
      <c r="K17" s="57">
        <f t="shared" si="4"/>
        <v>277.98</v>
      </c>
      <c r="L17" s="58">
        <f>ROUND(IF(B17=0,"  ",J17/H17),1)</f>
        <v>43.3</v>
      </c>
      <c r="M17" s="57">
        <f>ROUND(IF(B17=0,"  ",K17/H17),1)</f>
        <v>49.6</v>
      </c>
      <c r="N17" s="57">
        <f>AB17</f>
        <v>24.87</v>
      </c>
      <c r="O17" s="59">
        <f>AG17</f>
        <v>274</v>
      </c>
      <c r="P17" s="65">
        <f>IF(Y15=0," - ",(Y15-V15)/2)</f>
        <v>0.51500000000000012</v>
      </c>
      <c r="Q17" s="207"/>
      <c r="R17" s="208"/>
      <c r="S17" s="208"/>
      <c r="T17" s="209"/>
      <c r="U17" s="92"/>
      <c r="V17" s="90">
        <v>2.67</v>
      </c>
      <c r="W17" s="91">
        <v>300</v>
      </c>
      <c r="X17" s="90">
        <v>12.86</v>
      </c>
      <c r="Y17" s="90">
        <v>3.7</v>
      </c>
      <c r="Z17" s="90">
        <v>242.2</v>
      </c>
      <c r="AA17" s="91">
        <v>277.98</v>
      </c>
      <c r="AB17" s="90">
        <v>24.87</v>
      </c>
      <c r="AC17" s="38"/>
      <c r="AD17" s="78">
        <v>4.25</v>
      </c>
      <c r="AE17" s="80">
        <v>4.03</v>
      </c>
      <c r="AF17" s="78">
        <v>2.56</v>
      </c>
      <c r="AG17" s="79">
        <f>ROUND(IF(F17=0,"  ",((AD17-AE17)/AE17)*AF17*1960),0)</f>
        <v>274</v>
      </c>
      <c r="AJ17" s="16"/>
    </row>
    <row r="18" spans="1:36" ht="18" customHeight="1">
      <c r="A18" s="221"/>
      <c r="B18" s="198" t="s">
        <v>55</v>
      </c>
      <c r="C18" s="199"/>
      <c r="D18" s="199"/>
      <c r="E18" s="200"/>
      <c r="F18" s="43">
        <f>AVERAGE(F15,F16,F17)</f>
        <v>2.7000000000000006</v>
      </c>
      <c r="G18" s="43">
        <f>AVERAGE(G15,G16,G17)</f>
        <v>2.67</v>
      </c>
      <c r="H18" s="54">
        <f t="shared" ref="H18:O18" si="6">AVERAGE(H15:H17)</f>
        <v>5.5990249670440688</v>
      </c>
      <c r="I18" s="54">
        <f t="shared" si="6"/>
        <v>4.2866666666666664E-2</v>
      </c>
      <c r="J18" s="44">
        <f t="shared" si="6"/>
        <v>238.0566666666667</v>
      </c>
      <c r="K18" s="44">
        <f t="shared" si="6"/>
        <v>277.04000000000002</v>
      </c>
      <c r="L18" s="45">
        <f t="shared" si="6"/>
        <v>42.533333333333331</v>
      </c>
      <c r="M18" s="45">
        <f t="shared" si="6"/>
        <v>49.466666666666669</v>
      </c>
      <c r="N18" s="44">
        <f t="shared" si="6"/>
        <v>23.320000000000004</v>
      </c>
      <c r="O18" s="60">
        <f t="shared" si="6"/>
        <v>274</v>
      </c>
      <c r="P18" s="43">
        <f>IF(Y15=0," - ",AVERAGE(P15:P17))</f>
        <v>0.51500000000000012</v>
      </c>
      <c r="Q18" s="210"/>
      <c r="R18" s="211"/>
      <c r="S18" s="211"/>
      <c r="T18" s="212"/>
      <c r="U18" s="92"/>
      <c r="V18" s="110"/>
      <c r="W18" s="111"/>
      <c r="X18" s="111"/>
      <c r="Y18" s="111"/>
      <c r="Z18" s="111"/>
      <c r="AA18" s="111"/>
      <c r="AB18" s="113"/>
      <c r="AC18" s="38"/>
      <c r="AD18" s="80"/>
      <c r="AE18" s="82"/>
      <c r="AF18" s="82"/>
      <c r="AG18" s="83"/>
      <c r="AJ18" s="16"/>
    </row>
    <row r="19" spans="1:36" ht="18" customHeight="1">
      <c r="A19" s="219" t="s">
        <v>57</v>
      </c>
      <c r="B19" s="228">
        <v>1</v>
      </c>
      <c r="C19" s="229"/>
      <c r="D19" s="229"/>
      <c r="E19" s="230"/>
      <c r="F19" s="39">
        <v>3.4</v>
      </c>
      <c r="G19" s="39">
        <f>V19</f>
        <v>3.37</v>
      </c>
      <c r="H19" s="40">
        <f>IF(B19=0,"  ",(G19*G19*PI())/4)</f>
        <v>8.9196884018884806</v>
      </c>
      <c r="I19" s="40">
        <f>IF(B19=0,"  ",X19/W19)</f>
        <v>6.8199999999999997E-2</v>
      </c>
      <c r="J19" s="41">
        <f t="shared" ref="J19:K21" si="7">Z19</f>
        <v>371.35</v>
      </c>
      <c r="K19" s="41">
        <f t="shared" si="7"/>
        <v>456.35</v>
      </c>
      <c r="L19" s="41">
        <f>ROUND(IF(B19=0,"  ",J19/H19),1)</f>
        <v>41.6</v>
      </c>
      <c r="M19" s="41">
        <f>ROUND(IF(B19=0,"  ",K19/H19),1)</f>
        <v>51.2</v>
      </c>
      <c r="N19" s="41">
        <f>AB19</f>
        <v>19.78</v>
      </c>
      <c r="O19" s="42">
        <f>AG19</f>
        <v>297</v>
      </c>
      <c r="P19" s="39">
        <f>IF(Y19=0," - ",(Y19-V19)/2)</f>
        <v>0.5299999999999998</v>
      </c>
      <c r="Q19" s="204" t="s">
        <v>54</v>
      </c>
      <c r="R19" s="205"/>
      <c r="S19" s="205"/>
      <c r="T19" s="206"/>
      <c r="U19" s="109"/>
      <c r="V19" s="90">
        <v>3.37</v>
      </c>
      <c r="W19" s="91">
        <v>300</v>
      </c>
      <c r="X19" s="90">
        <v>20.46</v>
      </c>
      <c r="Y19" s="90">
        <v>4.43</v>
      </c>
      <c r="Z19" s="90">
        <v>371.35</v>
      </c>
      <c r="AA19" s="90">
        <v>456.35</v>
      </c>
      <c r="AB19" s="90">
        <v>19.78</v>
      </c>
      <c r="AC19" s="38"/>
      <c r="AD19" s="80">
        <v>6.74</v>
      </c>
      <c r="AE19" s="78">
        <v>6.44</v>
      </c>
      <c r="AF19" s="81">
        <v>3.25</v>
      </c>
      <c r="AG19" s="79">
        <f>ROUND(IF(F19=0,"  ",((AD19-AE19)/AE19)*AF19*1960),0)</f>
        <v>297</v>
      </c>
    </row>
    <row r="20" spans="1:36" ht="18" customHeight="1">
      <c r="A20" s="220"/>
      <c r="B20" s="201">
        <v>2</v>
      </c>
      <c r="C20" s="202"/>
      <c r="D20" s="202"/>
      <c r="E20" s="203"/>
      <c r="F20" s="39">
        <v>3.4</v>
      </c>
      <c r="G20" s="39">
        <f>V20</f>
        <v>3.37</v>
      </c>
      <c r="H20" s="40">
        <f t="shared" ref="H20:H21" si="8">IF(B20=0,"  ",(G20*G20*PI())/4)</f>
        <v>8.9196884018884806</v>
      </c>
      <c r="I20" s="40">
        <f>IF(B20=0,"  ",X20/W20)</f>
        <v>6.8199999999999997E-2</v>
      </c>
      <c r="J20" s="41">
        <f t="shared" si="7"/>
        <v>383.36</v>
      </c>
      <c r="K20" s="41">
        <f t="shared" si="7"/>
        <v>460.19</v>
      </c>
      <c r="L20" s="41">
        <f>ROUND(IF(B20=0,"  ",J20/H20),1)</f>
        <v>43</v>
      </c>
      <c r="M20" s="41">
        <f>ROUND(IF(B20=0,"  ",K20/H20),1)</f>
        <v>51.6</v>
      </c>
      <c r="N20" s="41">
        <f>AB20</f>
        <v>19.93</v>
      </c>
      <c r="O20" s="42">
        <f>AG20</f>
        <v>297</v>
      </c>
      <c r="P20" s="39">
        <f>IF(Y19=0," - ",(Y19-V19)/2)</f>
        <v>0.5299999999999998</v>
      </c>
      <c r="Q20" s="207"/>
      <c r="R20" s="208"/>
      <c r="S20" s="208"/>
      <c r="T20" s="209"/>
      <c r="U20" s="92"/>
      <c r="V20" s="90">
        <v>3.37</v>
      </c>
      <c r="W20" s="91">
        <v>300</v>
      </c>
      <c r="X20" s="90">
        <v>20.46</v>
      </c>
      <c r="Y20" s="90">
        <v>4.43</v>
      </c>
      <c r="Z20" s="91">
        <v>383.36</v>
      </c>
      <c r="AA20" s="90">
        <v>460.19</v>
      </c>
      <c r="AB20" s="90">
        <v>19.93</v>
      </c>
      <c r="AC20" s="38"/>
      <c r="AD20" s="80">
        <v>6.74</v>
      </c>
      <c r="AE20" s="78">
        <v>6.44</v>
      </c>
      <c r="AF20" s="81">
        <v>3.25</v>
      </c>
      <c r="AG20" s="79">
        <f t="shared" ref="AG20:AG21" si="9">ROUND(IF(F20=0,"  ",((AD20-AE20)/AE20)*AF20*1960),0)</f>
        <v>297</v>
      </c>
    </row>
    <row r="21" spans="1:36" ht="18" customHeight="1">
      <c r="A21" s="220"/>
      <c r="B21" s="213">
        <v>3</v>
      </c>
      <c r="C21" s="214"/>
      <c r="D21" s="214"/>
      <c r="E21" s="215"/>
      <c r="F21" s="55">
        <v>3.4</v>
      </c>
      <c r="G21" s="55">
        <f>V21</f>
        <v>3.37</v>
      </c>
      <c r="H21" s="61">
        <f t="shared" si="8"/>
        <v>8.9196884018884806</v>
      </c>
      <c r="I21" s="56">
        <f>IF(B21=0,"  ",X21/W21)</f>
        <v>6.8199999999999997E-2</v>
      </c>
      <c r="J21" s="57">
        <f t="shared" si="7"/>
        <v>396.47</v>
      </c>
      <c r="K21" s="57">
        <f t="shared" si="7"/>
        <v>463.92</v>
      </c>
      <c r="L21" s="58">
        <f>ROUND(IF(B21=0,"  ",J21/H21),1)</f>
        <v>44.4</v>
      </c>
      <c r="M21" s="57">
        <f>ROUND(IF(B21=0,"  ",K21/H21),1)</f>
        <v>52</v>
      </c>
      <c r="N21" s="57">
        <f>AB21</f>
        <v>21.77</v>
      </c>
      <c r="O21" s="59">
        <f>AG21</f>
        <v>297</v>
      </c>
      <c r="P21" s="65">
        <f>IF(Y19=0," - ",(Y19-V19)/2)</f>
        <v>0.5299999999999998</v>
      </c>
      <c r="Q21" s="207"/>
      <c r="R21" s="208"/>
      <c r="S21" s="208"/>
      <c r="T21" s="209"/>
      <c r="U21" s="92"/>
      <c r="V21" s="90">
        <v>3.37</v>
      </c>
      <c r="W21" s="91">
        <v>300</v>
      </c>
      <c r="X21" s="90">
        <v>20.46</v>
      </c>
      <c r="Y21" s="90">
        <v>4.43</v>
      </c>
      <c r="Z21" s="90">
        <v>396.47</v>
      </c>
      <c r="AA21" s="91">
        <v>463.92</v>
      </c>
      <c r="AB21" s="90">
        <v>21.77</v>
      </c>
      <c r="AC21" s="38"/>
      <c r="AD21" s="80">
        <v>6.74</v>
      </c>
      <c r="AE21" s="78">
        <v>6.44</v>
      </c>
      <c r="AF21" s="81">
        <v>3.25</v>
      </c>
      <c r="AG21" s="79">
        <f t="shared" si="9"/>
        <v>297</v>
      </c>
    </row>
    <row r="22" spans="1:36" ht="18" customHeight="1">
      <c r="A22" s="221"/>
      <c r="B22" s="198" t="s">
        <v>55</v>
      </c>
      <c r="C22" s="199"/>
      <c r="D22" s="199"/>
      <c r="E22" s="200"/>
      <c r="F22" s="43">
        <f>AVERAGE(F19,F20,F21)</f>
        <v>3.4</v>
      </c>
      <c r="G22" s="43">
        <f t="shared" ref="G22:O22" si="10">AVERAGE(G19:G21)</f>
        <v>3.3699999999999997</v>
      </c>
      <c r="H22" s="47">
        <f t="shared" si="10"/>
        <v>8.9196884018884806</v>
      </c>
      <c r="I22" s="54">
        <f t="shared" si="10"/>
        <v>6.8199999999999997E-2</v>
      </c>
      <c r="J22" s="44">
        <f t="shared" si="10"/>
        <v>383.72666666666669</v>
      </c>
      <c r="K22" s="44">
        <f t="shared" si="10"/>
        <v>460.15333333333336</v>
      </c>
      <c r="L22" s="45">
        <f t="shared" si="10"/>
        <v>43</v>
      </c>
      <c r="M22" s="45">
        <f t="shared" si="10"/>
        <v>51.6</v>
      </c>
      <c r="N22" s="44">
        <f t="shared" si="10"/>
        <v>20.493333333333336</v>
      </c>
      <c r="O22" s="46">
        <f t="shared" si="10"/>
        <v>297</v>
      </c>
      <c r="P22" s="43">
        <f>IF(Y19=0," - ",AVERAGE(P19:P21))</f>
        <v>0.5299999999999998</v>
      </c>
      <c r="Q22" s="210"/>
      <c r="R22" s="211"/>
      <c r="S22" s="211"/>
      <c r="T22" s="212"/>
      <c r="U22" s="92"/>
      <c r="V22" s="114"/>
      <c r="W22" s="111"/>
      <c r="X22" s="112"/>
      <c r="Y22" s="112"/>
      <c r="Z22" s="115"/>
      <c r="AA22" s="115"/>
      <c r="AB22" s="116"/>
      <c r="AC22" s="38"/>
      <c r="AD22" s="117"/>
      <c r="AE22" s="118"/>
      <c r="AF22" s="119"/>
      <c r="AG22" s="120"/>
    </row>
    <row r="23" spans="1:36" ht="21" customHeight="1">
      <c r="A23" s="17" t="s">
        <v>58</v>
      </c>
      <c r="B23" s="16"/>
      <c r="C23" s="50"/>
      <c r="D23" s="50"/>
      <c r="E23" s="50"/>
      <c r="F23" s="53" t="s">
        <v>59</v>
      </c>
      <c r="G23" s="94" t="str">
        <f>B6</f>
        <v>กิจการร่วมค้า เอส แอนด์ เอ</v>
      </c>
      <c r="H23" s="16"/>
      <c r="I23" s="16"/>
      <c r="J23" s="16"/>
      <c r="K23" s="16"/>
      <c r="L23" s="16"/>
      <c r="M23" s="16"/>
      <c r="N23" s="16"/>
      <c r="O23" s="51"/>
      <c r="P23" s="22"/>
      <c r="Q23" s="22"/>
      <c r="T23" s="48"/>
      <c r="V23" s="2"/>
      <c r="X23" s="2"/>
      <c r="Y23" s="2"/>
      <c r="Z23" s="36"/>
      <c r="AA23" s="36"/>
      <c r="AB23" s="37"/>
    </row>
    <row r="24" spans="1:36" ht="21" customHeight="1">
      <c r="A24" s="17" t="s">
        <v>60</v>
      </c>
      <c r="E24" s="16" t="s">
        <v>61</v>
      </c>
      <c r="F24" s="96"/>
      <c r="G24" s="20"/>
      <c r="H24" s="20"/>
      <c r="I24" s="97"/>
      <c r="J24" s="20"/>
      <c r="K24" s="20"/>
      <c r="L24" s="20"/>
      <c r="M24" s="20"/>
      <c r="N24" s="20"/>
      <c r="O24" s="20"/>
      <c r="P24" s="20"/>
      <c r="Q24" s="20"/>
      <c r="R24" s="20"/>
      <c r="T24" s="21"/>
      <c r="U24" s="22"/>
      <c r="W24" s="22"/>
      <c r="X24" s="22"/>
      <c r="Y24" s="36"/>
      <c r="Z24" s="36"/>
      <c r="AA24" s="37"/>
      <c r="AB24" s="2"/>
    </row>
    <row r="25" spans="1:36" ht="21" customHeight="1">
      <c r="A25" s="17"/>
      <c r="E25" s="16" t="s">
        <v>62</v>
      </c>
      <c r="F25" s="96"/>
      <c r="G25" s="20"/>
      <c r="H25" s="20"/>
      <c r="I25" s="97"/>
      <c r="J25" s="20"/>
      <c r="K25" s="20"/>
      <c r="L25" s="20"/>
      <c r="M25" s="98"/>
      <c r="N25" s="96"/>
      <c r="O25" s="96"/>
      <c r="P25" s="20"/>
      <c r="Q25" s="16"/>
      <c r="R25" s="16"/>
      <c r="T25" s="63"/>
      <c r="U25" s="22"/>
      <c r="W25" s="22"/>
      <c r="X25" s="22"/>
      <c r="Y25" s="36"/>
      <c r="Z25" s="36"/>
      <c r="AA25" s="37"/>
      <c r="AB25" s="2"/>
    </row>
    <row r="26" spans="1:36" ht="21" customHeight="1">
      <c r="A26" s="17"/>
      <c r="E26" s="16" t="s">
        <v>63</v>
      </c>
      <c r="F26" s="96"/>
      <c r="G26" s="20"/>
      <c r="H26" s="20"/>
      <c r="I26" s="97"/>
      <c r="J26" s="20"/>
      <c r="K26" s="20"/>
      <c r="L26" s="20"/>
      <c r="P26" s="20"/>
      <c r="S26" s="162" t="s">
        <v>64</v>
      </c>
      <c r="T26" s="163"/>
      <c r="U26" s="22"/>
      <c r="W26" s="22"/>
      <c r="X26" s="22"/>
      <c r="Y26" s="22"/>
      <c r="Z26" s="2"/>
      <c r="AA26" s="2"/>
      <c r="AB26" s="2"/>
    </row>
    <row r="27" spans="1:36" ht="21" customHeight="1">
      <c r="A27" s="17" t="s">
        <v>65</v>
      </c>
      <c r="E27" s="20"/>
      <c r="F27" s="100" t="s">
        <v>66</v>
      </c>
      <c r="G27" s="101"/>
      <c r="H27" s="20"/>
      <c r="I27" s="20"/>
      <c r="J27" s="102"/>
      <c r="K27" s="20"/>
      <c r="L27" s="20"/>
      <c r="M27" s="23"/>
      <c r="P27" s="103" t="s">
        <v>67</v>
      </c>
      <c r="Q27" s="104" t="s">
        <v>68</v>
      </c>
      <c r="R27" s="96"/>
      <c r="S27" s="96"/>
      <c r="T27" s="49"/>
      <c r="U27" s="96"/>
      <c r="V27" s="2"/>
      <c r="X27" s="2"/>
      <c r="Y27" s="2"/>
      <c r="Z27" s="37"/>
      <c r="AA27" s="36"/>
      <c r="AB27" s="2"/>
    </row>
    <row r="28" spans="1:36" ht="21" customHeight="1">
      <c r="A28" s="17"/>
      <c r="E28" s="20"/>
      <c r="F28" s="100" t="s">
        <v>69</v>
      </c>
      <c r="G28" s="101"/>
      <c r="H28" s="20"/>
      <c r="I28" s="20"/>
      <c r="J28" s="102"/>
      <c r="K28" s="20"/>
      <c r="L28" s="20"/>
      <c r="M28" s="23"/>
      <c r="R28" s="20"/>
      <c r="S28" s="20"/>
      <c r="T28" s="21"/>
      <c r="U28" s="20"/>
      <c r="V28" s="2"/>
      <c r="X28" s="2"/>
      <c r="Y28" s="2"/>
      <c r="Z28" s="36"/>
      <c r="AA28" s="36"/>
      <c r="AB28" s="2"/>
    </row>
    <row r="29" spans="1:36" ht="21" customHeight="1" thickBot="1">
      <c r="A29" s="18"/>
      <c r="B29" s="3"/>
      <c r="C29" s="3"/>
      <c r="D29" s="3"/>
      <c r="E29" s="24"/>
      <c r="F29" s="52" t="s">
        <v>70</v>
      </c>
      <c r="G29" s="25"/>
      <c r="H29" s="24"/>
      <c r="I29" s="24"/>
      <c r="J29" s="24"/>
      <c r="K29" s="24"/>
      <c r="L29" s="24"/>
      <c r="M29" s="24"/>
      <c r="N29" s="3"/>
      <c r="O29" s="3"/>
      <c r="P29" s="52"/>
      <c r="Q29" s="52"/>
      <c r="R29" s="52"/>
      <c r="S29" s="52"/>
      <c r="T29" s="66" t="s">
        <v>71</v>
      </c>
      <c r="U29" s="107"/>
      <c r="V29" s="2"/>
      <c r="X29" s="2"/>
      <c r="Y29" s="2"/>
      <c r="Z29" s="37"/>
      <c r="AA29" s="36"/>
      <c r="AB29" s="2"/>
    </row>
    <row r="30" spans="1:36" ht="20.100000000000001" customHeight="1" thickTop="1">
      <c r="V30" s="2"/>
      <c r="X30" s="2"/>
      <c r="Y30" s="2"/>
      <c r="Z30" s="2"/>
      <c r="AA30" s="2"/>
      <c r="AB30" s="2"/>
    </row>
    <row r="31" spans="1:36" ht="20.100000000000001" customHeight="1">
      <c r="V31" s="2"/>
      <c r="X31" s="2"/>
      <c r="Y31" s="2"/>
      <c r="Z31" s="2"/>
      <c r="AA31" s="2"/>
      <c r="AB31" s="2"/>
    </row>
    <row r="32" spans="1:36">
      <c r="V32" s="2"/>
      <c r="X32" s="2"/>
      <c r="Y32" s="2"/>
      <c r="Z32" s="2"/>
      <c r="AA32" s="2"/>
      <c r="AB32" s="2"/>
    </row>
    <row r="33" spans="1:28" ht="23.25">
      <c r="A33" s="23"/>
      <c r="E33" s="20"/>
      <c r="F33" s="20"/>
      <c r="G33" s="20"/>
      <c r="V33" s="2"/>
      <c r="X33" s="2"/>
      <c r="Y33" s="2"/>
      <c r="Z33" s="2"/>
      <c r="AA33" s="2"/>
      <c r="AB33" s="2"/>
    </row>
  </sheetData>
  <mergeCells count="38">
    <mergeCell ref="V14:AB14"/>
    <mergeCell ref="A19:A22"/>
    <mergeCell ref="A15:A18"/>
    <mergeCell ref="N8:N10"/>
    <mergeCell ref="B9:E9"/>
    <mergeCell ref="F9:F10"/>
    <mergeCell ref="B15:E15"/>
    <mergeCell ref="B16:E16"/>
    <mergeCell ref="H8:H10"/>
    <mergeCell ref="A11:A14"/>
    <mergeCell ref="B19:E19"/>
    <mergeCell ref="B20:E20"/>
    <mergeCell ref="B21:E21"/>
    <mergeCell ref="B22:E22"/>
    <mergeCell ref="F8:G8"/>
    <mergeCell ref="B11:E11"/>
    <mergeCell ref="Q19:T22"/>
    <mergeCell ref="Q11:T14"/>
    <mergeCell ref="Q15:T18"/>
    <mergeCell ref="B17:E17"/>
    <mergeCell ref="B13:E13"/>
    <mergeCell ref="B14:E14"/>
    <mergeCell ref="S26:T26"/>
    <mergeCell ref="O1:T1"/>
    <mergeCell ref="Q2:R2"/>
    <mergeCell ref="G9:G10"/>
    <mergeCell ref="J3:N7"/>
    <mergeCell ref="B3:I3"/>
    <mergeCell ref="K1:N2"/>
    <mergeCell ref="B1:I1"/>
    <mergeCell ref="B2:I2"/>
    <mergeCell ref="I8:I10"/>
    <mergeCell ref="B5:I5"/>
    <mergeCell ref="B7:I7"/>
    <mergeCell ref="Q9:T9"/>
    <mergeCell ref="B4:I4"/>
    <mergeCell ref="B18:E18"/>
    <mergeCell ref="B12:E12"/>
  </mergeCells>
  <conditionalFormatting sqref="AG11:AG22">
    <cfRule type="cellIs" dxfId="1" priority="1" stopIfTrue="1" operator="lessThan">
      <formula>240</formula>
    </cfRule>
  </conditionalFormatting>
  <conditionalFormatting sqref="AG19:AG21">
    <cfRule type="cellIs" dxfId="0" priority="10" stopIfTrue="1" operator="lessThan">
      <formula>260</formula>
    </cfRule>
  </conditionalFormatting>
  <printOptions horizontalCentered="1" verticalCentered="1"/>
  <pageMargins left="0.23622047244094491" right="0.23622047244094491" top="0" bottom="0" header="0.31496062992125984" footer="0.31496062992125984"/>
  <pageSetup paperSize="9" scale="93" fitToWidth="0" fitToHeight="0" orientation="landscape" horizontalDpi="4294967292" r:id="rId1"/>
  <headerFooter alignWithMargins="0"/>
  <ignoredErrors>
    <ignoredError sqref="G14:O14 G18:O18 G15 I15:O15 G16:G17 I16:O1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B37-0DB1-4C0F-91CB-EE072F96CB19}">
  <dimension ref="A1:AC33"/>
  <sheetViews>
    <sheetView tabSelected="1" view="pageBreakPreview" zoomScale="115" zoomScaleNormal="100" zoomScaleSheetLayoutView="115" zoomScalePageLayoutView="115" workbookViewId="0"/>
  </sheetViews>
  <sheetFormatPr defaultColWidth="9.140625" defaultRowHeight="21.75"/>
  <cols>
    <col min="1" max="1" width="13.7109375" style="2" customWidth="1"/>
    <col min="2" max="5" width="2.7109375" style="2" customWidth="1"/>
    <col min="6" max="9" width="10.85546875" style="2" customWidth="1"/>
    <col min="10" max="10" width="9.5703125" style="2" customWidth="1"/>
    <col min="11" max="13" width="10" style="2" customWidth="1"/>
    <col min="14" max="16" width="9.140625" style="2" customWidth="1"/>
    <col min="17" max="20" width="7.7109375" style="2" customWidth="1"/>
    <col min="21" max="21" width="9.140625" style="2" customWidth="1"/>
    <col min="22" max="16384" width="9.140625" style="2"/>
  </cols>
  <sheetData>
    <row r="1" spans="1:29" ht="27" customHeight="1" thickTop="1">
      <c r="A1" s="124" t="s">
        <v>0</v>
      </c>
      <c r="B1" s="187"/>
      <c r="C1" s="187"/>
      <c r="D1" s="187"/>
      <c r="E1" s="187"/>
      <c r="F1" s="187"/>
      <c r="G1" s="187"/>
      <c r="H1" s="187"/>
      <c r="I1" s="188"/>
      <c r="J1" s="26"/>
      <c r="K1" s="181" t="s">
        <v>2</v>
      </c>
      <c r="L1" s="182"/>
      <c r="M1" s="182"/>
      <c r="N1" s="183"/>
      <c r="O1" s="164" t="s">
        <v>3</v>
      </c>
      <c r="P1" s="165"/>
      <c r="Q1" s="165"/>
      <c r="R1" s="165"/>
      <c r="S1" s="165"/>
      <c r="T1" s="166"/>
      <c r="U1" s="105"/>
    </row>
    <row r="2" spans="1:29" ht="25.5" customHeight="1">
      <c r="A2" s="125" t="s">
        <v>4</v>
      </c>
      <c r="B2" s="179"/>
      <c r="C2" s="179"/>
      <c r="D2" s="179"/>
      <c r="E2" s="179"/>
      <c r="F2" s="179"/>
      <c r="G2" s="179"/>
      <c r="H2" s="179"/>
      <c r="I2" s="180"/>
      <c r="K2" s="184"/>
      <c r="L2" s="185"/>
      <c r="M2" s="185"/>
      <c r="N2" s="186"/>
      <c r="O2" s="243" t="s">
        <v>6</v>
      </c>
      <c r="P2" s="244"/>
      <c r="Q2" s="167"/>
      <c r="R2" s="167"/>
      <c r="S2" s="131" t="s">
        <v>8</v>
      </c>
      <c r="T2" s="64"/>
      <c r="U2" s="106"/>
    </row>
    <row r="3" spans="1:29" s="68" customFormat="1" ht="24" customHeight="1">
      <c r="A3" s="126"/>
      <c r="B3" s="179"/>
      <c r="C3" s="179"/>
      <c r="D3" s="179"/>
      <c r="E3" s="179"/>
      <c r="F3" s="179"/>
      <c r="G3" s="179"/>
      <c r="H3" s="179"/>
      <c r="I3" s="180"/>
      <c r="J3" s="170" t="s">
        <v>11</v>
      </c>
      <c r="K3" s="171"/>
      <c r="L3" s="171"/>
      <c r="M3" s="171"/>
      <c r="N3" s="172"/>
      <c r="O3" s="71"/>
      <c r="P3" s="93"/>
      <c r="Q3" s="93"/>
      <c r="R3" s="93"/>
      <c r="S3" s="93"/>
      <c r="T3" s="72"/>
      <c r="U3" s="93"/>
    </row>
    <row r="4" spans="1:29" s="68" customFormat="1" ht="24" customHeight="1">
      <c r="A4" s="126"/>
      <c r="B4" s="179"/>
      <c r="C4" s="179"/>
      <c r="D4" s="179"/>
      <c r="E4" s="179"/>
      <c r="F4" s="179"/>
      <c r="G4" s="179"/>
      <c r="H4" s="179"/>
      <c r="I4" s="180"/>
      <c r="J4" s="173"/>
      <c r="K4" s="174"/>
      <c r="L4" s="174"/>
      <c r="M4" s="174"/>
      <c r="N4" s="175"/>
      <c r="O4" s="71"/>
      <c r="P4" s="93"/>
      <c r="Q4" s="93"/>
      <c r="R4" s="93"/>
      <c r="S4" s="93"/>
      <c r="T4" s="72"/>
      <c r="U4" s="93"/>
    </row>
    <row r="5" spans="1:29" ht="26.25" customHeight="1">
      <c r="A5" s="127" t="s">
        <v>13</v>
      </c>
      <c r="B5" s="191"/>
      <c r="C5" s="191"/>
      <c r="D5" s="191"/>
      <c r="E5" s="191"/>
      <c r="F5" s="191"/>
      <c r="G5" s="191"/>
      <c r="H5" s="191"/>
      <c r="I5" s="192"/>
      <c r="J5" s="173"/>
      <c r="K5" s="174"/>
      <c r="L5" s="174"/>
      <c r="M5" s="174"/>
      <c r="N5" s="175"/>
      <c r="O5" s="71"/>
      <c r="P5" s="93"/>
      <c r="Q5" s="93"/>
      <c r="R5" s="93"/>
      <c r="S5" s="93"/>
      <c r="T5" s="72"/>
      <c r="U5" s="93"/>
    </row>
    <row r="6" spans="1:29" ht="26.25" customHeight="1">
      <c r="A6" s="127" t="s">
        <v>15</v>
      </c>
      <c r="B6" s="235"/>
      <c r="C6" s="235"/>
      <c r="D6" s="235"/>
      <c r="E6" s="235"/>
      <c r="F6" s="235"/>
      <c r="G6" s="235"/>
      <c r="H6" s="235"/>
      <c r="I6" s="236"/>
      <c r="J6" s="173"/>
      <c r="K6" s="174"/>
      <c r="L6" s="174"/>
      <c r="M6" s="174"/>
      <c r="N6" s="175"/>
      <c r="O6" s="95"/>
      <c r="P6" s="95"/>
      <c r="Q6" s="95"/>
      <c r="R6" s="95"/>
      <c r="S6" s="95"/>
      <c r="T6" s="69"/>
      <c r="U6" s="95"/>
    </row>
    <row r="7" spans="1:29" ht="26.25" customHeight="1" thickBot="1">
      <c r="A7" s="128" t="s">
        <v>17</v>
      </c>
      <c r="B7" s="193"/>
      <c r="C7" s="193"/>
      <c r="D7" s="193"/>
      <c r="E7" s="193"/>
      <c r="F7" s="193"/>
      <c r="G7" s="193"/>
      <c r="H7" s="193"/>
      <c r="I7" s="194"/>
      <c r="J7" s="176"/>
      <c r="K7" s="177"/>
      <c r="L7" s="177"/>
      <c r="M7" s="177"/>
      <c r="N7" s="178"/>
      <c r="O7" s="73"/>
      <c r="P7" s="74"/>
      <c r="Q7" s="74"/>
      <c r="R7" s="74"/>
      <c r="S7" s="74"/>
      <c r="T7" s="75"/>
      <c r="U7" s="93"/>
    </row>
    <row r="8" spans="1:29" ht="24" customHeight="1" thickTop="1">
      <c r="A8" s="27"/>
      <c r="B8" s="237"/>
      <c r="C8" s="238"/>
      <c r="D8" s="238"/>
      <c r="E8" s="239"/>
      <c r="F8" s="233" t="s">
        <v>18</v>
      </c>
      <c r="G8" s="234"/>
      <c r="H8" s="222" t="s">
        <v>19</v>
      </c>
      <c r="I8" s="189" t="s">
        <v>20</v>
      </c>
      <c r="J8" s="6" t="s">
        <v>21</v>
      </c>
      <c r="K8" s="7"/>
      <c r="L8" s="6" t="s">
        <v>22</v>
      </c>
      <c r="M8" s="62"/>
      <c r="N8" s="222" t="s">
        <v>23</v>
      </c>
      <c r="O8" s="8" t="s">
        <v>24</v>
      </c>
      <c r="P8" s="8" t="s">
        <v>25</v>
      </c>
      <c r="Q8" s="4"/>
      <c r="R8" s="5"/>
      <c r="S8" s="5"/>
      <c r="T8" s="9"/>
    </row>
    <row r="9" spans="1:29" ht="24" customHeight="1">
      <c r="A9" s="32" t="s">
        <v>26</v>
      </c>
      <c r="B9" s="225" t="s">
        <v>27</v>
      </c>
      <c r="C9" s="226"/>
      <c r="D9" s="226"/>
      <c r="E9" s="227"/>
      <c r="F9" s="168" t="s">
        <v>28</v>
      </c>
      <c r="G9" s="168" t="s">
        <v>29</v>
      </c>
      <c r="H9" s="223"/>
      <c r="I9" s="190"/>
      <c r="J9" s="8" t="s">
        <v>30</v>
      </c>
      <c r="K9" s="8" t="s">
        <v>31</v>
      </c>
      <c r="L9" s="8" t="s">
        <v>30</v>
      </c>
      <c r="M9" s="19" t="s">
        <v>31</v>
      </c>
      <c r="N9" s="223"/>
      <c r="O9" s="10" t="s">
        <v>32</v>
      </c>
      <c r="P9" s="10" t="s">
        <v>33</v>
      </c>
      <c r="Q9" s="195" t="s">
        <v>34</v>
      </c>
      <c r="R9" s="196"/>
      <c r="S9" s="196"/>
      <c r="T9" s="197"/>
      <c r="U9" s="84"/>
    </row>
    <row r="10" spans="1:29" ht="24" customHeight="1">
      <c r="A10" s="28"/>
      <c r="B10" s="240"/>
      <c r="C10" s="241"/>
      <c r="D10" s="241"/>
      <c r="E10" s="242"/>
      <c r="F10" s="169"/>
      <c r="G10" s="169"/>
      <c r="H10" s="224"/>
      <c r="I10" s="169"/>
      <c r="J10" s="11" t="s">
        <v>45</v>
      </c>
      <c r="K10" s="11" t="s">
        <v>45</v>
      </c>
      <c r="L10" s="11" t="s">
        <v>46</v>
      </c>
      <c r="M10" s="11" t="s">
        <v>46</v>
      </c>
      <c r="N10" s="224"/>
      <c r="O10" s="11" t="s">
        <v>47</v>
      </c>
      <c r="P10" s="12" t="s">
        <v>48</v>
      </c>
      <c r="Q10" s="13"/>
      <c r="R10" s="14"/>
      <c r="S10" s="14"/>
      <c r="T10" s="15"/>
      <c r="U10" s="108"/>
    </row>
    <row r="11" spans="1:29" ht="18" customHeight="1">
      <c r="A11" s="135"/>
      <c r="B11" s="137"/>
      <c r="C11" s="138"/>
      <c r="D11" s="138"/>
      <c r="E11" s="139"/>
      <c r="F11" s="39"/>
      <c r="G11" s="39"/>
      <c r="H11" s="40"/>
      <c r="I11" s="40"/>
      <c r="J11" s="41"/>
      <c r="K11" s="41"/>
      <c r="L11" s="41"/>
      <c r="M11" s="41"/>
      <c r="N11" s="41"/>
      <c r="O11" s="42"/>
      <c r="P11" s="39"/>
      <c r="Q11" s="140"/>
      <c r="R11" s="141"/>
      <c r="S11" s="141"/>
      <c r="T11" s="142"/>
      <c r="U11" s="89"/>
      <c r="X11" s="16"/>
    </row>
    <row r="12" spans="1:29" ht="18" customHeight="1">
      <c r="A12" s="136"/>
      <c r="B12" s="146"/>
      <c r="C12" s="147"/>
      <c r="D12" s="147"/>
      <c r="E12" s="148"/>
      <c r="F12" s="39"/>
      <c r="G12" s="39"/>
      <c r="H12" s="40"/>
      <c r="I12" s="40"/>
      <c r="J12" s="41"/>
      <c r="K12" s="41"/>
      <c r="L12" s="41"/>
      <c r="M12" s="41"/>
      <c r="N12" s="41"/>
      <c r="O12" s="42"/>
      <c r="P12" s="39"/>
      <c r="Q12" s="143"/>
      <c r="R12" s="144"/>
      <c r="S12" s="144"/>
      <c r="T12" s="145"/>
      <c r="U12" s="89"/>
      <c r="X12" s="16"/>
    </row>
    <row r="13" spans="1:29" ht="18" customHeight="1">
      <c r="A13" s="136"/>
      <c r="B13" s="146"/>
      <c r="C13" s="147"/>
      <c r="D13" s="147"/>
      <c r="E13" s="148"/>
      <c r="F13" s="39"/>
      <c r="G13" s="39"/>
      <c r="H13" s="132"/>
      <c r="I13" s="40"/>
      <c r="J13" s="41"/>
      <c r="K13" s="41"/>
      <c r="L13" s="133"/>
      <c r="M13" s="133"/>
      <c r="N13" s="41"/>
      <c r="O13" s="42"/>
      <c r="P13" s="134"/>
      <c r="Q13" s="143"/>
      <c r="R13" s="144"/>
      <c r="S13" s="144"/>
      <c r="T13" s="145"/>
      <c r="U13" s="89"/>
      <c r="X13" s="16"/>
      <c r="AC13" s="16"/>
    </row>
    <row r="14" spans="1:29" ht="18" customHeight="1">
      <c r="A14" s="136"/>
      <c r="B14" s="149"/>
      <c r="C14" s="150"/>
      <c r="D14" s="150"/>
      <c r="E14" s="151"/>
      <c r="F14" s="39"/>
      <c r="G14" s="39"/>
      <c r="H14" s="132"/>
      <c r="I14" s="132"/>
      <c r="J14" s="41"/>
      <c r="K14" s="41"/>
      <c r="L14" s="133"/>
      <c r="M14" s="133"/>
      <c r="N14" s="41"/>
      <c r="O14" s="122"/>
      <c r="P14" s="39"/>
      <c r="Q14" s="143"/>
      <c r="R14" s="144"/>
      <c r="S14" s="144"/>
      <c r="T14" s="145"/>
      <c r="U14" s="89"/>
      <c r="X14" s="16"/>
      <c r="AC14" s="16"/>
    </row>
    <row r="15" spans="1:29" ht="18" customHeight="1">
      <c r="A15" s="152"/>
      <c r="B15" s="146"/>
      <c r="C15" s="147"/>
      <c r="D15" s="147"/>
      <c r="E15" s="148"/>
      <c r="F15" s="39"/>
      <c r="G15" s="39"/>
      <c r="H15" s="40"/>
      <c r="I15" s="40"/>
      <c r="J15" s="41"/>
      <c r="K15" s="41"/>
      <c r="L15" s="41"/>
      <c r="M15" s="41"/>
      <c r="N15" s="41"/>
      <c r="O15" s="42"/>
      <c r="P15" s="39"/>
      <c r="Q15" s="143"/>
      <c r="R15" s="153"/>
      <c r="S15" s="153"/>
      <c r="T15" s="154"/>
      <c r="U15" s="109"/>
      <c r="X15" s="16"/>
      <c r="AC15" s="16"/>
    </row>
    <row r="16" spans="1:29" ht="18" customHeight="1">
      <c r="A16" s="136"/>
      <c r="B16" s="146"/>
      <c r="C16" s="147"/>
      <c r="D16" s="147"/>
      <c r="E16" s="148"/>
      <c r="F16" s="39"/>
      <c r="G16" s="39"/>
      <c r="H16" s="40"/>
      <c r="I16" s="40"/>
      <c r="J16" s="41"/>
      <c r="K16" s="41"/>
      <c r="L16" s="41"/>
      <c r="M16" s="41"/>
      <c r="N16" s="41"/>
      <c r="O16" s="42"/>
      <c r="P16" s="39"/>
      <c r="Q16" s="155"/>
      <c r="R16" s="153"/>
      <c r="S16" s="153"/>
      <c r="T16" s="154"/>
      <c r="U16" s="92"/>
      <c r="X16" s="16"/>
      <c r="AC16" s="16"/>
    </row>
    <row r="17" spans="1:24" ht="18" customHeight="1">
      <c r="A17" s="136"/>
      <c r="B17" s="146"/>
      <c r="C17" s="147"/>
      <c r="D17" s="147"/>
      <c r="E17" s="148"/>
      <c r="F17" s="39"/>
      <c r="G17" s="39"/>
      <c r="H17" s="132"/>
      <c r="I17" s="40"/>
      <c r="J17" s="41"/>
      <c r="K17" s="41"/>
      <c r="L17" s="133"/>
      <c r="M17" s="41"/>
      <c r="N17" s="41"/>
      <c r="O17" s="42"/>
      <c r="P17" s="134"/>
      <c r="Q17" s="155"/>
      <c r="R17" s="153"/>
      <c r="S17" s="153"/>
      <c r="T17" s="154"/>
      <c r="U17" s="92"/>
      <c r="X17" s="16"/>
    </row>
    <row r="18" spans="1:24" ht="18" customHeight="1">
      <c r="A18" s="136"/>
      <c r="B18" s="149"/>
      <c r="C18" s="150"/>
      <c r="D18" s="150"/>
      <c r="E18" s="151"/>
      <c r="F18" s="39"/>
      <c r="G18" s="39"/>
      <c r="H18" s="132"/>
      <c r="I18" s="132"/>
      <c r="J18" s="41"/>
      <c r="K18" s="41"/>
      <c r="L18" s="133"/>
      <c r="M18" s="133"/>
      <c r="N18" s="41"/>
      <c r="O18" s="42"/>
      <c r="P18" s="39"/>
      <c r="Q18" s="155"/>
      <c r="R18" s="153"/>
      <c r="S18" s="153"/>
      <c r="T18" s="154"/>
      <c r="U18" s="92"/>
      <c r="X18" s="16"/>
    </row>
    <row r="19" spans="1:24" ht="18" customHeight="1">
      <c r="A19" s="152"/>
      <c r="B19" s="146"/>
      <c r="C19" s="147"/>
      <c r="D19" s="147"/>
      <c r="E19" s="148"/>
      <c r="F19" s="39"/>
      <c r="G19" s="39"/>
      <c r="H19" s="40"/>
      <c r="I19" s="40"/>
      <c r="J19" s="41"/>
      <c r="K19" s="41"/>
      <c r="L19" s="41"/>
      <c r="M19" s="41"/>
      <c r="N19" s="41"/>
      <c r="O19" s="42"/>
      <c r="P19" s="39"/>
      <c r="Q19" s="143"/>
      <c r="R19" s="153"/>
      <c r="S19" s="153"/>
      <c r="T19" s="154"/>
      <c r="U19" s="109"/>
    </row>
    <row r="20" spans="1:24" ht="18" customHeight="1">
      <c r="A20" s="136"/>
      <c r="B20" s="146"/>
      <c r="C20" s="147"/>
      <c r="D20" s="147"/>
      <c r="E20" s="148"/>
      <c r="F20" s="39"/>
      <c r="G20" s="39"/>
      <c r="H20" s="40"/>
      <c r="I20" s="40"/>
      <c r="J20" s="41"/>
      <c r="K20" s="41"/>
      <c r="L20" s="41"/>
      <c r="M20" s="41"/>
      <c r="N20" s="41"/>
      <c r="O20" s="42"/>
      <c r="P20" s="39"/>
      <c r="Q20" s="155"/>
      <c r="R20" s="153"/>
      <c r="S20" s="153"/>
      <c r="T20" s="154"/>
      <c r="U20" s="92"/>
    </row>
    <row r="21" spans="1:24" ht="18" customHeight="1">
      <c r="A21" s="136"/>
      <c r="B21" s="146"/>
      <c r="C21" s="147"/>
      <c r="D21" s="147"/>
      <c r="E21" s="148"/>
      <c r="F21" s="39"/>
      <c r="G21" s="39"/>
      <c r="H21" s="132"/>
      <c r="I21" s="40"/>
      <c r="J21" s="41"/>
      <c r="K21" s="41"/>
      <c r="L21" s="133"/>
      <c r="M21" s="41"/>
      <c r="N21" s="41"/>
      <c r="O21" s="42"/>
      <c r="P21" s="134"/>
      <c r="Q21" s="155"/>
      <c r="R21" s="153"/>
      <c r="S21" s="153"/>
      <c r="T21" s="154"/>
      <c r="U21" s="92"/>
    </row>
    <row r="22" spans="1:24" ht="18" customHeight="1">
      <c r="A22" s="28"/>
      <c r="B22" s="159"/>
      <c r="C22" s="160"/>
      <c r="D22" s="160"/>
      <c r="E22" s="161"/>
      <c r="F22" s="43"/>
      <c r="G22" s="43"/>
      <c r="H22" s="47"/>
      <c r="I22" s="54"/>
      <c r="J22" s="44"/>
      <c r="K22" s="44"/>
      <c r="L22" s="45"/>
      <c r="M22" s="45"/>
      <c r="N22" s="44"/>
      <c r="O22" s="46"/>
      <c r="P22" s="43"/>
      <c r="Q22" s="156"/>
      <c r="R22" s="157"/>
      <c r="S22" s="157"/>
      <c r="T22" s="158"/>
      <c r="U22" s="92"/>
    </row>
    <row r="23" spans="1:24" ht="21" customHeight="1">
      <c r="A23" s="17" t="s">
        <v>58</v>
      </c>
      <c r="B23" s="16"/>
      <c r="C23" s="50"/>
      <c r="D23" s="50"/>
      <c r="E23" s="50"/>
      <c r="F23" s="53" t="s">
        <v>59</v>
      </c>
      <c r="G23" s="94" t="s">
        <v>72</v>
      </c>
      <c r="H23" s="16"/>
      <c r="I23" s="16"/>
      <c r="J23" s="16"/>
      <c r="K23" s="16"/>
      <c r="L23" s="16"/>
      <c r="M23" s="16"/>
      <c r="N23" s="16"/>
      <c r="O23" s="51"/>
      <c r="P23" s="22"/>
      <c r="Q23" s="22"/>
      <c r="T23" s="48"/>
    </row>
    <row r="24" spans="1:24" ht="21" customHeight="1">
      <c r="A24" s="17" t="s">
        <v>60</v>
      </c>
      <c r="E24" s="16" t="s">
        <v>61</v>
      </c>
      <c r="F24" s="96"/>
      <c r="G24" s="96"/>
      <c r="H24" s="20"/>
      <c r="I24" s="20"/>
      <c r="J24" s="97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</row>
    <row r="25" spans="1:24" ht="21" customHeight="1">
      <c r="A25" s="17"/>
      <c r="E25" s="16" t="s">
        <v>62</v>
      </c>
      <c r="F25" s="96"/>
      <c r="G25" s="96"/>
      <c r="H25" s="20"/>
      <c r="I25" s="20"/>
      <c r="J25" s="97"/>
      <c r="K25" s="20"/>
      <c r="L25" s="20"/>
      <c r="M25" s="20"/>
      <c r="N25" s="98"/>
      <c r="O25" s="96"/>
      <c r="P25" s="96"/>
      <c r="Q25" s="20"/>
      <c r="R25" s="16"/>
      <c r="S25" s="16"/>
      <c r="T25" s="63"/>
      <c r="U25" s="16"/>
    </row>
    <row r="26" spans="1:24" ht="21" customHeight="1">
      <c r="A26" s="17"/>
      <c r="E26" s="16" t="s">
        <v>63</v>
      </c>
      <c r="F26" s="96"/>
      <c r="G26" s="96"/>
      <c r="H26" s="20"/>
      <c r="I26" s="20"/>
      <c r="J26" s="97"/>
      <c r="K26" s="20"/>
      <c r="L26" s="20"/>
      <c r="M26" s="20"/>
      <c r="Q26" s="20"/>
      <c r="S26" s="162" t="s">
        <v>64</v>
      </c>
      <c r="T26" s="163"/>
      <c r="U26" s="99"/>
    </row>
    <row r="27" spans="1:24" ht="21" customHeight="1">
      <c r="A27" s="17" t="s">
        <v>65</v>
      </c>
      <c r="E27" s="20"/>
      <c r="F27" s="100" t="s">
        <v>66</v>
      </c>
      <c r="G27" s="101"/>
      <c r="H27" s="20"/>
      <c r="I27" s="20"/>
      <c r="J27" s="102"/>
      <c r="K27" s="20"/>
      <c r="L27" s="20"/>
      <c r="M27" s="23"/>
      <c r="P27" s="103" t="s">
        <v>67</v>
      </c>
      <c r="Q27" s="104" t="s">
        <v>73</v>
      </c>
      <c r="R27" s="96"/>
      <c r="S27" s="96"/>
      <c r="T27" s="49"/>
      <c r="U27" s="96"/>
    </row>
    <row r="28" spans="1:24" ht="21" customHeight="1">
      <c r="A28" s="17"/>
      <c r="E28" s="20"/>
      <c r="F28" s="100" t="s">
        <v>69</v>
      </c>
      <c r="G28" s="101"/>
      <c r="H28" s="20"/>
      <c r="I28" s="20"/>
      <c r="J28" s="102"/>
      <c r="K28" s="20"/>
      <c r="L28" s="20"/>
      <c r="M28" s="23"/>
      <c r="R28" s="20"/>
      <c r="S28" s="20"/>
      <c r="T28" s="21"/>
      <c r="U28" s="20"/>
    </row>
    <row r="29" spans="1:24" ht="21" customHeight="1" thickBot="1">
      <c r="A29" s="18"/>
      <c r="B29" s="3"/>
      <c r="C29" s="3"/>
      <c r="D29" s="3"/>
      <c r="E29" s="24"/>
      <c r="F29" s="52" t="s">
        <v>74</v>
      </c>
      <c r="G29" s="25"/>
      <c r="H29" s="24"/>
      <c r="I29" s="24"/>
      <c r="J29" s="24"/>
      <c r="K29" s="24"/>
      <c r="L29" s="24"/>
      <c r="M29" s="24"/>
      <c r="N29" s="3"/>
      <c r="O29" s="3"/>
      <c r="P29" s="52"/>
      <c r="Q29" s="52"/>
      <c r="R29" s="52"/>
      <c r="S29" s="52"/>
      <c r="T29" s="66" t="s">
        <v>71</v>
      </c>
      <c r="U29" s="107"/>
    </row>
    <row r="30" spans="1:24" ht="20.100000000000001" customHeight="1" thickTop="1"/>
    <row r="31" spans="1:24" ht="20.100000000000001" customHeight="1"/>
    <row r="33" spans="1:7" ht="23.25">
      <c r="A33" s="23"/>
      <c r="E33" s="20"/>
      <c r="F33" s="20"/>
      <c r="G33" s="20"/>
    </row>
  </sheetData>
  <mergeCells count="23">
    <mergeCell ref="B1:I1"/>
    <mergeCell ref="K1:N2"/>
    <mergeCell ref="O1:T1"/>
    <mergeCell ref="B2:I2"/>
    <mergeCell ref="O2:P2"/>
    <mergeCell ref="Q2:R2"/>
    <mergeCell ref="B3:I3"/>
    <mergeCell ref="J3:N7"/>
    <mergeCell ref="B5:I5"/>
    <mergeCell ref="B7:I7"/>
    <mergeCell ref="F8:G8"/>
    <mergeCell ref="H8:H10"/>
    <mergeCell ref="I8:I10"/>
    <mergeCell ref="N8:N10"/>
    <mergeCell ref="B9:E9"/>
    <mergeCell ref="F9:F10"/>
    <mergeCell ref="B8:E8"/>
    <mergeCell ref="B10:E10"/>
    <mergeCell ref="Q9:T9"/>
    <mergeCell ref="S26:T26"/>
    <mergeCell ref="B6:I6"/>
    <mergeCell ref="B4:I4"/>
    <mergeCell ref="G9:G10"/>
  </mergeCells>
  <printOptions horizontalCentered="1" verticalCentered="1"/>
  <pageMargins left="0.23622047244094491" right="0.23622047244094491" top="0" bottom="0" header="0.31496062992125984" footer="0.31496062992125984"/>
  <pageSetup paperSize="9" scale="93" fitToWidth="0" fitToHeight="0" orientation="landscape" horizontalDpi="4294967292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57103-A477-404E-9333-84E6E446D358}"/>
</file>

<file path=customXml/itemProps2.xml><?xml version="1.0" encoding="utf-8"?>
<ds:datastoreItem xmlns:ds="http://schemas.openxmlformats.org/officeDocument/2006/customXml" ds:itemID="{708B836F-E958-4302-B554-D8FA70AADC31}"/>
</file>

<file path=customXml/itemProps3.xml><?xml version="1.0" encoding="utf-8"?>
<ds:datastoreItem xmlns:ds="http://schemas.openxmlformats.org/officeDocument/2006/customXml" ds:itemID="{CD7DD78F-356B-4E0C-8548-2F1C372F79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Benjarat Chantaprasert</cp:lastModifiedBy>
  <cp:revision/>
  <dcterms:created xsi:type="dcterms:W3CDTF">1998-02-09T07:46:15Z</dcterms:created>
  <dcterms:modified xsi:type="dcterms:W3CDTF">2024-05-16T12:33:12Z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</Properties>
</file>