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5075" windowHeight="66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2" i="1" l="1"/>
  <c r="M10" i="1"/>
  <c r="D34" i="1"/>
  <c r="D32" i="1" l="1"/>
  <c r="D33" i="1"/>
  <c r="D31" i="1" l="1"/>
  <c r="D30" i="1"/>
  <c r="D29" i="1"/>
  <c r="D28" i="1"/>
  <c r="D27" i="1"/>
  <c r="D26" i="1"/>
  <c r="H6" i="1" l="1"/>
  <c r="H5" i="1"/>
  <c r="H4" i="1"/>
  <c r="H3" i="1"/>
  <c r="H2" i="1"/>
  <c r="O5" i="1" l="1"/>
  <c r="N5" i="1"/>
  <c r="I6" i="1" l="1"/>
  <c r="I5" i="1"/>
  <c r="I4" i="1"/>
  <c r="I3" i="1"/>
  <c r="I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J6" i="1" l="1"/>
  <c r="J5" i="1"/>
  <c r="J2" i="1"/>
  <c r="J4" i="1"/>
  <c r="J3" i="1"/>
  <c r="H7" i="1"/>
  <c r="I7" i="1" l="1"/>
  <c r="J7" i="1"/>
</calcChain>
</file>

<file path=xl/sharedStrings.xml><?xml version="1.0" encoding="utf-8"?>
<sst xmlns="http://schemas.openxmlformats.org/spreadsheetml/2006/main" count="94" uniqueCount="72">
  <si>
    <t>-</t>
  </si>
  <si>
    <t>일자</t>
  </si>
  <si>
    <t>구분</t>
  </si>
  <si>
    <t>기자재 구입비
(App 구동을 위한 Mobile Phone)</t>
    <phoneticPr fontId="1" type="noConversion"/>
  </si>
  <si>
    <t>항목</t>
    <phoneticPr fontId="1" type="noConversion"/>
  </si>
  <si>
    <t>계획</t>
    <phoneticPr fontId="1" type="noConversion"/>
  </si>
  <si>
    <t>집행</t>
    <phoneticPr fontId="1" type="noConversion"/>
  </si>
  <si>
    <t>잔액</t>
    <phoneticPr fontId="1" type="noConversion"/>
  </si>
  <si>
    <t>집행률</t>
    <phoneticPr fontId="1" type="noConversion"/>
  </si>
  <si>
    <t>지식 재산권 취득비</t>
  </si>
  <si>
    <t>창업 활동비</t>
  </si>
  <si>
    <t>계</t>
  </si>
  <si>
    <t>지출</t>
    <phoneticPr fontId="1" type="noConversion"/>
  </si>
  <si>
    <t>외주 용역비</t>
    <phoneticPr fontId="1" type="noConversion"/>
  </si>
  <si>
    <t>창업지원금 입금</t>
    <phoneticPr fontId="1" type="noConversion"/>
  </si>
  <si>
    <t>교육 지원비</t>
    <phoneticPr fontId="1" type="noConversion"/>
  </si>
  <si>
    <t>5월 2일</t>
  </si>
  <si>
    <t>활동비(회의 후 식비)</t>
    <phoneticPr fontId="1" type="noConversion"/>
  </si>
  <si>
    <t>5월 3일</t>
  </si>
  <si>
    <t>활동비(회의 후 식비)</t>
  </si>
  <si>
    <t>5월 18일</t>
  </si>
  <si>
    <t>5월 29일</t>
  </si>
  <si>
    <t>6월 14일</t>
  </si>
  <si>
    <t>6월 17일</t>
  </si>
  <si>
    <t>7월 11일</t>
  </si>
  <si>
    <t>7월 16일</t>
  </si>
  <si>
    <t>7월 18일</t>
  </si>
  <si>
    <t>활동비(점심 식비)</t>
  </si>
  <si>
    <t>5월 2일</t>
    <phoneticPr fontId="1" type="noConversion"/>
  </si>
  <si>
    <t>7월 18일</t>
    <phoneticPr fontId="1" type="noConversion"/>
  </si>
  <si>
    <t>활동비(창업캠프 - 석식)</t>
    <phoneticPr fontId="1" type="noConversion"/>
  </si>
  <si>
    <t>활동비(창업 캠프 - 숙박비)</t>
    <phoneticPr fontId="1" type="noConversion"/>
  </si>
  <si>
    <t>7월 19일</t>
    <phoneticPr fontId="1" type="noConversion"/>
  </si>
  <si>
    <t>활동비(창업캠프 - 중식)</t>
    <phoneticPr fontId="1" type="noConversion"/>
  </si>
  <si>
    <t>활동비(창업캠프 - 숙박비)</t>
    <phoneticPr fontId="1" type="noConversion"/>
  </si>
  <si>
    <t>7월 20일</t>
    <phoneticPr fontId="1" type="noConversion"/>
  </si>
  <si>
    <t>활동비(창업 캠프 이동 비용(KTX 3인))
구미 - 서울</t>
    <phoneticPr fontId="1" type="noConversion"/>
  </si>
  <si>
    <t>활동비(창업 캠프 이동 비용(ITX 1인))
가평 - 용산</t>
    <phoneticPr fontId="1" type="noConversion"/>
  </si>
  <si>
    <t>활동비(창업 캠프 이동 비용(ITX 1인))
왕십리 - 가평</t>
    <phoneticPr fontId="1" type="noConversion"/>
  </si>
  <si>
    <t>활동비(창업 캠프 이동 비용(KTX 1인))
서울 - 천안</t>
    <phoneticPr fontId="1" type="noConversion"/>
  </si>
  <si>
    <t>활동비(창업 캠프 이동 비용(KTX 1인))
용산 - 구미</t>
    <phoneticPr fontId="1" type="noConversion"/>
  </si>
  <si>
    <t>활동비(창업 캠프 이동 비용(시외버스 1인))
센트럴 - 서산</t>
    <phoneticPr fontId="1" type="noConversion"/>
  </si>
  <si>
    <t>기타 관리 내역</t>
    <phoneticPr fontId="1" type="noConversion"/>
  </si>
  <si>
    <t>입금</t>
    <phoneticPr fontId="1" type="noConversion"/>
  </si>
  <si>
    <t>출금</t>
    <phoneticPr fontId="1" type="noConversion"/>
  </si>
  <si>
    <t>계</t>
    <phoneticPr fontId="1" type="noConversion"/>
  </si>
  <si>
    <t>예금이자</t>
    <phoneticPr fontId="1" type="noConversion"/>
  </si>
  <si>
    <t>결산소득세</t>
    <phoneticPr fontId="1" type="noConversion"/>
  </si>
  <si>
    <t>지방소득세</t>
    <phoneticPr fontId="1" type="noConversion"/>
  </si>
  <si>
    <t>실제 통장 잔고</t>
    <phoneticPr fontId="1" type="noConversion"/>
  </si>
  <si>
    <t>8월 9일</t>
    <phoneticPr fontId="1" type="noConversion"/>
  </si>
  <si>
    <t>8월 2일</t>
    <phoneticPr fontId="1" type="noConversion"/>
  </si>
  <si>
    <t>8월 14일</t>
    <phoneticPr fontId="1" type="noConversion"/>
  </si>
  <si>
    <t>9월 2일</t>
    <phoneticPr fontId="1" type="noConversion"/>
  </si>
  <si>
    <t>9월 5일</t>
    <phoneticPr fontId="1" type="noConversion"/>
  </si>
  <si>
    <t>기자재 구입비(서버용 데스크탑 - RAM)</t>
    <phoneticPr fontId="1" type="noConversion"/>
  </si>
  <si>
    <t>기자재 구입비(서버용 데스크탑 - 메인보드)</t>
    <phoneticPr fontId="1" type="noConversion"/>
  </si>
  <si>
    <t>기자재 구입비(서버용 데스크탑 - SSD)</t>
    <phoneticPr fontId="1" type="noConversion"/>
  </si>
  <si>
    <t>기자재 구입비(서버용 데스크탑 - HDD)</t>
    <phoneticPr fontId="1" type="noConversion"/>
  </si>
  <si>
    <t>기자재 구입비(서버용 데스크탑 - 파워)</t>
    <phoneticPr fontId="1" type="noConversion"/>
  </si>
  <si>
    <t>기자재 구입비(서버용 데스크탑 - 케이스)</t>
    <phoneticPr fontId="1" type="noConversion"/>
  </si>
  <si>
    <t>기자재 구입비</t>
    <phoneticPr fontId="1" type="noConversion"/>
  </si>
  <si>
    <t>기자재 구입비
(사유 : 게임 자체 이미지 드로잉 작업용
/ 일부 일러스트 작업용)</t>
    <phoneticPr fontId="1" type="noConversion"/>
  </si>
  <si>
    <t>9월 6일</t>
  </si>
  <si>
    <t>기자재 구입비(서버용 데스크탑 - CPU)</t>
    <phoneticPr fontId="1" type="noConversion"/>
  </si>
  <si>
    <t>기자재 구입비(서버용 데스크탑 - 모니터)</t>
    <phoneticPr fontId="1" type="noConversion"/>
  </si>
  <si>
    <t>일자</t>
    <phoneticPr fontId="1" type="noConversion"/>
  </si>
  <si>
    <t>9월 15일</t>
    <phoneticPr fontId="1" type="noConversion"/>
  </si>
  <si>
    <t>기자재 구입비(서버용 데스크탑 - VGA)</t>
    <phoneticPr fontId="1" type="noConversion"/>
  </si>
  <si>
    <t>농협 카드 비용</t>
    <phoneticPr fontId="1" type="noConversion"/>
  </si>
  <si>
    <t>횟수</t>
    <phoneticPr fontId="1" type="noConversion"/>
  </si>
  <si>
    <t>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</si>
</sst>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>
      <alignment vertical="center"/>
    </xf>
    <xf numFmtId="3" fontId="2" fillId="0" borderId="5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13" xfId="0" applyFont="1" applyBorder="1" applyAlignment="1">
      <alignment horizontal="center" vertical="center" wrapText="1"/>
    </xf>
    <xf numFmtId="0" fontId="2" fillId="0" borderId="14" xfId="0" applyFont="1" applyBorder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3" fontId="4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>
      <alignment vertical="center"/>
    </xf>
    <xf numFmtId="3" fontId="2" fillId="0" borderId="15" xfId="0" applyNumberFormat="1" applyFont="1" applyBorder="1">
      <alignment vertical="center"/>
    </xf>
    <xf numFmtId="0" fontId="2" fillId="0" borderId="16" xfId="0" applyFont="1" applyBorder="1">
      <alignment vertical="center"/>
    </xf>
    <xf numFmtId="0" fontId="4" fillId="0" borderId="17" xfId="0" applyFont="1" applyBorder="1" applyAlignment="1">
      <alignment horizontal="center" vertical="center" wrapText="1"/>
    </xf>
    <xf numFmtId="3" fontId="4" fillId="0" borderId="18" xfId="0" applyNumberFormat="1" applyFont="1" applyBorder="1" applyAlignment="1">
      <alignment horizontal="right" vertical="center" wrapText="1"/>
    </xf>
    <xf numFmtId="0" fontId="4" fillId="0" borderId="19" xfId="0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5" xfId="0" applyBorder="1">
      <alignment vertical="center"/>
    </xf>
    <xf numFmtId="0" fontId="0" fillId="0" borderId="14" xfId="0" applyBorder="1">
      <alignment vertical="center"/>
    </xf>
    <xf numFmtId="3" fontId="0" fillId="0" borderId="4" xfId="0" applyNumberFormat="1" applyBorder="1">
      <alignment vertical="center"/>
    </xf>
    <xf numFmtId="3" fontId="2" fillId="0" borderId="0" xfId="0" applyNumberFormat="1" applyFont="1">
      <alignment vertical="center"/>
    </xf>
    <xf numFmtId="0" fontId="2" fillId="0" borderId="0" xfId="0" applyFont="1" applyFill="1" applyBorder="1">
      <alignment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3" fontId="4" fillId="0" borderId="22" xfId="0" applyNumberFormat="1" applyFont="1" applyBorder="1" applyAlignment="1">
      <alignment horizontal="right" vertical="center" wrapText="1"/>
    </xf>
    <xf numFmtId="3" fontId="4" fillId="0" borderId="23" xfId="0" applyNumberFormat="1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0" fillId="0" borderId="25" xfId="0" applyBorder="1">
      <alignment vertical="center"/>
    </xf>
    <xf numFmtId="176" fontId="0" fillId="0" borderId="24" xfId="0" applyNumberFormat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/>
  </sheetViews>
  <sheetFormatPr defaultRowHeight="16.5" x14ac:dyDescent="0.3"/>
  <cols>
    <col min="1" max="1" width="8" bestFit="1" customWidth="1"/>
    <col min="2" max="2" width="37.625" customWidth="1"/>
    <col min="3" max="4" width="11.125" customWidth="1"/>
    <col min="6" max="6" width="18.25" customWidth="1"/>
    <col min="7" max="7" width="10.25" customWidth="1"/>
    <col min="9" max="9" width="9.25" bestFit="1" customWidth="1"/>
    <col min="12" max="12" width="16.5" customWidth="1"/>
    <col min="13" max="13" width="9.875" bestFit="1" customWidth="1"/>
    <col min="17" max="17" width="15.125" customWidth="1"/>
  </cols>
  <sheetData>
    <row r="1" spans="1:17" ht="17.25" thickBot="1" x14ac:dyDescent="0.35">
      <c r="A1" s="5" t="s">
        <v>1</v>
      </c>
      <c r="B1" s="6" t="s">
        <v>2</v>
      </c>
      <c r="C1" s="6" t="s">
        <v>12</v>
      </c>
      <c r="D1" s="7" t="s">
        <v>7</v>
      </c>
      <c r="E1" s="1"/>
      <c r="F1" s="5" t="s">
        <v>4</v>
      </c>
      <c r="G1" s="5" t="s">
        <v>5</v>
      </c>
      <c r="H1" s="6" t="s">
        <v>6</v>
      </c>
      <c r="I1" s="7" t="s">
        <v>7</v>
      </c>
      <c r="J1" s="7" t="s">
        <v>8</v>
      </c>
      <c r="L1" s="5" t="s">
        <v>42</v>
      </c>
      <c r="M1" s="5" t="s">
        <v>66</v>
      </c>
      <c r="N1" s="6" t="s">
        <v>43</v>
      </c>
      <c r="O1" s="7" t="s">
        <v>44</v>
      </c>
      <c r="P1" s="14"/>
      <c r="Q1" s="6" t="s">
        <v>49</v>
      </c>
    </row>
    <row r="2" spans="1:17" ht="17.25" thickBot="1" x14ac:dyDescent="0.35">
      <c r="A2" s="38" t="s">
        <v>28</v>
      </c>
      <c r="B2" s="39" t="s">
        <v>14</v>
      </c>
      <c r="C2" s="39" t="s">
        <v>0</v>
      </c>
      <c r="D2" s="40">
        <v>8000000</v>
      </c>
      <c r="E2" s="1"/>
      <c r="F2" s="21" t="s">
        <v>13</v>
      </c>
      <c r="G2" s="8">
        <v>1600000</v>
      </c>
      <c r="H2" s="2">
        <f>SUMIF(B$2:B$43,"외주 용역비",C$2:C$43)</f>
        <v>0</v>
      </c>
      <c r="I2" s="3">
        <f>$G2-$H2</f>
        <v>1600000</v>
      </c>
      <c r="J2" s="22">
        <f>$H2/$G2*100</f>
        <v>0</v>
      </c>
      <c r="L2" s="32" t="s">
        <v>46</v>
      </c>
      <c r="M2" s="44">
        <v>42911</v>
      </c>
      <c r="N2" s="33">
        <v>1110</v>
      </c>
      <c r="O2" s="34">
        <v>0</v>
      </c>
      <c r="Q2" s="35">
        <f>I7+N5-O5-M10</f>
        <v>2640150</v>
      </c>
    </row>
    <row r="3" spans="1:17" x14ac:dyDescent="0.3">
      <c r="A3" s="29" t="s">
        <v>16</v>
      </c>
      <c r="B3" s="9" t="s">
        <v>17</v>
      </c>
      <c r="C3" s="10">
        <v>48000</v>
      </c>
      <c r="D3" s="30">
        <f>D2-C3</f>
        <v>7952000</v>
      </c>
      <c r="E3" s="1"/>
      <c r="F3" s="23" t="s">
        <v>61</v>
      </c>
      <c r="G3" s="11">
        <v>4000000</v>
      </c>
      <c r="H3" s="4">
        <f>SUMIF(B$2:B$43,"기자재 구입비*",C$2:C$43)</f>
        <v>3850900</v>
      </c>
      <c r="I3" s="3">
        <f t="shared" ref="I3:I7" si="0">$G3-$H3</f>
        <v>149100</v>
      </c>
      <c r="J3" s="22">
        <f t="shared" ref="J3:J7" si="1">$H3/$G3*100</f>
        <v>96.272500000000008</v>
      </c>
      <c r="L3" s="16" t="s">
        <v>47</v>
      </c>
      <c r="M3" s="44">
        <v>42911</v>
      </c>
      <c r="N3" s="15">
        <v>0</v>
      </c>
      <c r="O3" s="17">
        <v>150</v>
      </c>
    </row>
    <row r="4" spans="1:17" x14ac:dyDescent="0.3">
      <c r="A4" s="29" t="s">
        <v>18</v>
      </c>
      <c r="B4" s="9" t="s">
        <v>19</v>
      </c>
      <c r="C4" s="10">
        <v>100800</v>
      </c>
      <c r="D4" s="30">
        <f t="shared" ref="D4:D34" si="2">D3-C4</f>
        <v>7851200</v>
      </c>
      <c r="E4" s="1"/>
      <c r="F4" s="23" t="s">
        <v>9</v>
      </c>
      <c r="G4" s="11">
        <v>300000</v>
      </c>
      <c r="H4" s="4">
        <f>SUMIF(B$2:B$43,"지식 재산권 취득비*",C$2:C$43)</f>
        <v>0</v>
      </c>
      <c r="I4" s="3">
        <f t="shared" si="0"/>
        <v>300000</v>
      </c>
      <c r="J4" s="22">
        <f t="shared" si="1"/>
        <v>0</v>
      </c>
      <c r="L4" s="16" t="s">
        <v>48</v>
      </c>
      <c r="M4" s="44">
        <v>42911</v>
      </c>
      <c r="N4" s="15">
        <v>0</v>
      </c>
      <c r="O4" s="17">
        <v>10</v>
      </c>
    </row>
    <row r="5" spans="1:17" ht="17.25" thickBot="1" x14ac:dyDescent="0.35">
      <c r="A5" s="29" t="s">
        <v>20</v>
      </c>
      <c r="B5" s="9" t="s">
        <v>19</v>
      </c>
      <c r="C5" s="10">
        <v>32000</v>
      </c>
      <c r="D5" s="30">
        <f t="shared" si="2"/>
        <v>7819200</v>
      </c>
      <c r="E5" s="1"/>
      <c r="F5" s="23" t="s">
        <v>15</v>
      </c>
      <c r="G5" s="11">
        <v>100000</v>
      </c>
      <c r="H5" s="4">
        <f>SUMIF(B$2:B$43,"교육 지원비*",C$2:C$43)</f>
        <v>0</v>
      </c>
      <c r="I5" s="3">
        <f t="shared" si="0"/>
        <v>100000</v>
      </c>
      <c r="J5" s="22">
        <f t="shared" si="1"/>
        <v>0</v>
      </c>
      <c r="L5" s="18" t="s">
        <v>45</v>
      </c>
      <c r="M5" s="43"/>
      <c r="N5" s="19">
        <f>SUM(N2:N4)</f>
        <v>1110</v>
      </c>
      <c r="O5" s="20">
        <f>SUM(O2:O4)</f>
        <v>160</v>
      </c>
    </row>
    <row r="6" spans="1:17" x14ac:dyDescent="0.3">
      <c r="A6" s="29" t="s">
        <v>21</v>
      </c>
      <c r="B6" s="9" t="s">
        <v>19</v>
      </c>
      <c r="C6" s="10">
        <v>92000</v>
      </c>
      <c r="D6" s="30">
        <f t="shared" si="2"/>
        <v>7727200</v>
      </c>
      <c r="E6" s="1"/>
      <c r="F6" s="23" t="s">
        <v>10</v>
      </c>
      <c r="G6" s="11">
        <v>2000000</v>
      </c>
      <c r="H6" s="4">
        <f>SUMIF(B$2:B$43,"활동비*",C$2:C$43)</f>
        <v>1506700</v>
      </c>
      <c r="I6" s="3">
        <f t="shared" si="0"/>
        <v>493300</v>
      </c>
      <c r="J6" s="22">
        <f t="shared" si="1"/>
        <v>75.334999999999994</v>
      </c>
    </row>
    <row r="7" spans="1:17" ht="33.75" thickBot="1" x14ac:dyDescent="0.35">
      <c r="A7" s="31" t="s">
        <v>22</v>
      </c>
      <c r="B7" s="12" t="s">
        <v>3</v>
      </c>
      <c r="C7" s="13">
        <v>1269000</v>
      </c>
      <c r="D7" s="30">
        <f t="shared" si="2"/>
        <v>6458200</v>
      </c>
      <c r="E7" s="1"/>
      <c r="F7" s="24" t="s">
        <v>11</v>
      </c>
      <c r="G7" s="25">
        <v>8000000</v>
      </c>
      <c r="H7" s="26">
        <f>SUM($H$2:$H$6)</f>
        <v>5357600</v>
      </c>
      <c r="I7" s="27">
        <f t="shared" si="0"/>
        <v>2642400</v>
      </c>
      <c r="J7" s="28">
        <f t="shared" si="1"/>
        <v>66.97</v>
      </c>
    </row>
    <row r="8" spans="1:17" ht="17.25" thickBot="1" x14ac:dyDescent="0.35">
      <c r="A8" s="29" t="s">
        <v>23</v>
      </c>
      <c r="B8" s="9" t="s">
        <v>19</v>
      </c>
      <c r="C8" s="10">
        <v>115000</v>
      </c>
      <c r="D8" s="30">
        <f t="shared" si="2"/>
        <v>6343200</v>
      </c>
      <c r="E8" s="1"/>
      <c r="F8" s="1"/>
      <c r="G8" s="1"/>
      <c r="H8" s="1"/>
      <c r="I8" s="1"/>
      <c r="J8" s="1"/>
      <c r="L8" s="47" t="s">
        <v>69</v>
      </c>
      <c r="M8" s="45">
        <v>800</v>
      </c>
    </row>
    <row r="9" spans="1:17" ht="17.25" thickBot="1" x14ac:dyDescent="0.35">
      <c r="A9" s="29" t="s">
        <v>24</v>
      </c>
      <c r="B9" s="9" t="s">
        <v>19</v>
      </c>
      <c r="C9" s="10">
        <v>35600</v>
      </c>
      <c r="D9" s="30">
        <f t="shared" si="2"/>
        <v>6307600</v>
      </c>
      <c r="E9" s="1"/>
      <c r="F9" s="1"/>
      <c r="G9" s="1"/>
      <c r="H9" s="1"/>
      <c r="I9" s="1"/>
      <c r="J9" s="1"/>
      <c r="L9" s="48" t="s">
        <v>70</v>
      </c>
      <c r="M9" s="46">
        <v>4</v>
      </c>
    </row>
    <row r="10" spans="1:17" ht="33.75" thickBot="1" x14ac:dyDescent="0.35">
      <c r="A10" s="29" t="s">
        <v>25</v>
      </c>
      <c r="B10" s="9" t="s">
        <v>36</v>
      </c>
      <c r="C10" s="10">
        <v>99900</v>
      </c>
      <c r="D10" s="30">
        <f t="shared" si="2"/>
        <v>6207700</v>
      </c>
      <c r="E10" s="37"/>
      <c r="F10" s="1"/>
      <c r="G10" s="1"/>
      <c r="H10" s="1"/>
      <c r="I10" s="36"/>
      <c r="J10" s="1"/>
      <c r="L10" s="49" t="s">
        <v>71</v>
      </c>
      <c r="M10" s="20">
        <f>M8*M9</f>
        <v>3200</v>
      </c>
    </row>
    <row r="11" spans="1:17" ht="33" x14ac:dyDescent="0.3">
      <c r="A11" s="29" t="s">
        <v>26</v>
      </c>
      <c r="B11" s="9" t="s">
        <v>37</v>
      </c>
      <c r="C11" s="10">
        <v>5200</v>
      </c>
      <c r="D11" s="30">
        <f t="shared" si="2"/>
        <v>6202500</v>
      </c>
      <c r="E11" s="37"/>
      <c r="F11" s="42"/>
      <c r="G11" s="1"/>
      <c r="H11" s="1"/>
      <c r="I11" s="1"/>
      <c r="J11" s="1"/>
    </row>
    <row r="12" spans="1:17" x14ac:dyDescent="0.3">
      <c r="A12" s="29" t="s">
        <v>26</v>
      </c>
      <c r="B12" s="9" t="s">
        <v>27</v>
      </c>
      <c r="C12" s="10">
        <v>8000</v>
      </c>
      <c r="D12" s="30">
        <f t="shared" si="2"/>
        <v>6194500</v>
      </c>
      <c r="E12" s="37"/>
      <c r="H12" s="1"/>
      <c r="I12" s="1"/>
      <c r="J12" s="1"/>
    </row>
    <row r="13" spans="1:17" x14ac:dyDescent="0.3">
      <c r="A13" s="29" t="s">
        <v>26</v>
      </c>
      <c r="B13" s="9" t="s">
        <v>31</v>
      </c>
      <c r="C13" s="10">
        <v>240000</v>
      </c>
      <c r="D13" s="30">
        <f t="shared" si="2"/>
        <v>5954500</v>
      </c>
      <c r="E13" s="37"/>
    </row>
    <row r="14" spans="1:17" x14ac:dyDescent="0.3">
      <c r="A14" s="29" t="s">
        <v>29</v>
      </c>
      <c r="B14" s="9" t="s">
        <v>30</v>
      </c>
      <c r="C14" s="10">
        <v>119600</v>
      </c>
      <c r="D14" s="30">
        <f t="shared" si="2"/>
        <v>5834900</v>
      </c>
      <c r="E14" s="1"/>
    </row>
    <row r="15" spans="1:17" x14ac:dyDescent="0.3">
      <c r="A15" s="29" t="s">
        <v>32</v>
      </c>
      <c r="B15" s="9" t="s">
        <v>33</v>
      </c>
      <c r="C15" s="10">
        <v>40500</v>
      </c>
      <c r="D15" s="30">
        <f t="shared" si="2"/>
        <v>5794400</v>
      </c>
      <c r="E15" s="1"/>
      <c r="F15" s="1"/>
    </row>
    <row r="16" spans="1:17" x14ac:dyDescent="0.3">
      <c r="A16" s="29" t="s">
        <v>32</v>
      </c>
      <c r="B16" s="9" t="s">
        <v>34</v>
      </c>
      <c r="C16" s="10">
        <v>231000</v>
      </c>
      <c r="D16" s="30">
        <f t="shared" si="2"/>
        <v>5563400</v>
      </c>
      <c r="E16" s="1"/>
      <c r="F16" s="1"/>
    </row>
    <row r="17" spans="1:10" ht="33" x14ac:dyDescent="0.3">
      <c r="A17" s="29" t="s">
        <v>35</v>
      </c>
      <c r="B17" s="9" t="s">
        <v>38</v>
      </c>
      <c r="C17" s="10">
        <v>4400</v>
      </c>
      <c r="D17" s="30">
        <f t="shared" si="2"/>
        <v>5559000</v>
      </c>
      <c r="E17" s="1"/>
      <c r="F17" s="1"/>
    </row>
    <row r="18" spans="1:10" ht="33" x14ac:dyDescent="0.3">
      <c r="A18" s="29" t="s">
        <v>35</v>
      </c>
      <c r="B18" s="9" t="s">
        <v>39</v>
      </c>
      <c r="C18" s="10">
        <v>14100</v>
      </c>
      <c r="D18" s="30">
        <f t="shared" si="2"/>
        <v>5544900</v>
      </c>
      <c r="E18" s="1"/>
      <c r="F18" s="1"/>
    </row>
    <row r="19" spans="1:10" ht="33" x14ac:dyDescent="0.3">
      <c r="A19" s="29" t="s">
        <v>35</v>
      </c>
      <c r="B19" s="9" t="s">
        <v>40</v>
      </c>
      <c r="C19" s="10">
        <v>34800</v>
      </c>
      <c r="D19" s="30">
        <f t="shared" si="2"/>
        <v>5510100</v>
      </c>
      <c r="E19" s="1"/>
      <c r="F19" s="1"/>
      <c r="H19" s="1"/>
      <c r="I19" s="1"/>
      <c r="J19" s="1"/>
    </row>
    <row r="20" spans="1:10" x14ac:dyDescent="0.3">
      <c r="A20" s="29" t="s">
        <v>35</v>
      </c>
      <c r="B20" s="9" t="s">
        <v>30</v>
      </c>
      <c r="C20" s="10">
        <v>45600</v>
      </c>
      <c r="D20" s="30">
        <f t="shared" si="2"/>
        <v>5464500</v>
      </c>
      <c r="E20" s="1"/>
      <c r="F20" s="1"/>
      <c r="G20" s="1"/>
      <c r="H20" s="1"/>
      <c r="I20" s="1"/>
      <c r="J20" s="1"/>
    </row>
    <row r="21" spans="1:10" ht="33" x14ac:dyDescent="0.3">
      <c r="A21" s="29" t="s">
        <v>35</v>
      </c>
      <c r="B21" s="9" t="s">
        <v>41</v>
      </c>
      <c r="C21" s="10">
        <v>8000</v>
      </c>
      <c r="D21" s="30">
        <f t="shared" si="2"/>
        <v>5456500</v>
      </c>
      <c r="E21" s="1"/>
      <c r="F21" s="1"/>
      <c r="G21" s="1"/>
      <c r="H21" s="1"/>
      <c r="I21" s="1"/>
      <c r="J21" s="1"/>
    </row>
    <row r="22" spans="1:10" ht="49.5" x14ac:dyDescent="0.3">
      <c r="A22" s="29" t="s">
        <v>51</v>
      </c>
      <c r="B22" s="12" t="s">
        <v>62</v>
      </c>
      <c r="C22" s="10">
        <v>769000</v>
      </c>
      <c r="D22" s="30">
        <f t="shared" si="2"/>
        <v>4687500</v>
      </c>
      <c r="E22" s="1"/>
      <c r="F22" s="1"/>
      <c r="G22" s="1"/>
      <c r="H22" s="1"/>
      <c r="I22" s="1"/>
      <c r="J22" s="1"/>
    </row>
    <row r="23" spans="1:10" x14ac:dyDescent="0.3">
      <c r="A23" s="29" t="s">
        <v>50</v>
      </c>
      <c r="B23" s="9" t="s">
        <v>19</v>
      </c>
      <c r="C23" s="10">
        <v>109000</v>
      </c>
      <c r="D23" s="30">
        <f t="shared" si="2"/>
        <v>4578500</v>
      </c>
      <c r="E23" s="1"/>
      <c r="F23" s="1"/>
      <c r="G23" s="1"/>
      <c r="H23" s="1"/>
      <c r="I23" s="1"/>
      <c r="J23" s="1"/>
    </row>
    <row r="24" spans="1:10" x14ac:dyDescent="0.3">
      <c r="A24" s="29" t="s">
        <v>52</v>
      </c>
      <c r="B24" s="9" t="s">
        <v>19</v>
      </c>
      <c r="C24" s="10">
        <v>58500</v>
      </c>
      <c r="D24" s="30">
        <f t="shared" si="2"/>
        <v>4520000</v>
      </c>
      <c r="E24" s="1"/>
      <c r="F24" s="1"/>
      <c r="H24" s="1"/>
      <c r="I24" s="1"/>
      <c r="J24" s="1"/>
    </row>
    <row r="25" spans="1:10" x14ac:dyDescent="0.3">
      <c r="A25" s="29" t="s">
        <v>53</v>
      </c>
      <c r="B25" s="9" t="s">
        <v>19</v>
      </c>
      <c r="C25" s="10">
        <v>64700</v>
      </c>
      <c r="D25" s="30">
        <f t="shared" si="2"/>
        <v>4455300</v>
      </c>
      <c r="E25" s="1"/>
      <c r="F25" s="1"/>
      <c r="H25" s="1"/>
      <c r="I25" s="1"/>
      <c r="J25" s="1"/>
    </row>
    <row r="26" spans="1:10" x14ac:dyDescent="0.3">
      <c r="A26" s="31" t="s">
        <v>54</v>
      </c>
      <c r="B26" s="12" t="s">
        <v>55</v>
      </c>
      <c r="C26" s="10">
        <v>183440</v>
      </c>
      <c r="D26" s="30">
        <f t="shared" si="2"/>
        <v>4271860</v>
      </c>
      <c r="E26" s="1"/>
      <c r="J26" s="1"/>
    </row>
    <row r="27" spans="1:10" x14ac:dyDescent="0.3">
      <c r="A27" s="31" t="s">
        <v>54</v>
      </c>
      <c r="B27" s="12" t="s">
        <v>56</v>
      </c>
      <c r="C27" s="10">
        <v>115500</v>
      </c>
      <c r="D27" s="30">
        <f t="shared" si="2"/>
        <v>4156360</v>
      </c>
      <c r="E27" s="1"/>
      <c r="J27" s="1"/>
    </row>
    <row r="28" spans="1:10" x14ac:dyDescent="0.3">
      <c r="A28" s="31" t="s">
        <v>54</v>
      </c>
      <c r="B28" s="12" t="s">
        <v>57</v>
      </c>
      <c r="C28" s="10">
        <v>119050</v>
      </c>
      <c r="D28" s="30">
        <f t="shared" si="2"/>
        <v>4037310</v>
      </c>
    </row>
    <row r="29" spans="1:10" x14ac:dyDescent="0.3">
      <c r="A29" s="31" t="s">
        <v>54</v>
      </c>
      <c r="B29" s="12" t="s">
        <v>58</v>
      </c>
      <c r="C29" s="10">
        <v>81500</v>
      </c>
      <c r="D29" s="30">
        <f t="shared" si="2"/>
        <v>3955810</v>
      </c>
    </row>
    <row r="30" spans="1:10" x14ac:dyDescent="0.3">
      <c r="A30" s="31" t="s">
        <v>54</v>
      </c>
      <c r="B30" s="12" t="s">
        <v>59</v>
      </c>
      <c r="C30" s="10">
        <v>62500</v>
      </c>
      <c r="D30" s="30">
        <f t="shared" si="2"/>
        <v>3893310</v>
      </c>
    </row>
    <row r="31" spans="1:10" x14ac:dyDescent="0.3">
      <c r="A31" s="31" t="s">
        <v>54</v>
      </c>
      <c r="B31" s="12" t="s">
        <v>60</v>
      </c>
      <c r="C31" s="10">
        <v>37000</v>
      </c>
      <c r="D31" s="30">
        <f t="shared" si="2"/>
        <v>3856310</v>
      </c>
    </row>
    <row r="32" spans="1:10" x14ac:dyDescent="0.3">
      <c r="A32" s="31" t="s">
        <v>63</v>
      </c>
      <c r="B32" s="12" t="s">
        <v>64</v>
      </c>
      <c r="C32" s="10">
        <v>365850</v>
      </c>
      <c r="D32" s="30">
        <f t="shared" si="2"/>
        <v>3490460</v>
      </c>
    </row>
    <row r="33" spans="1:4" x14ac:dyDescent="0.3">
      <c r="A33" s="31" t="s">
        <v>63</v>
      </c>
      <c r="B33" s="12" t="s">
        <v>65</v>
      </c>
      <c r="C33" s="10">
        <v>401500</v>
      </c>
      <c r="D33" s="30">
        <f t="shared" si="2"/>
        <v>3088960</v>
      </c>
    </row>
    <row r="34" spans="1:4" x14ac:dyDescent="0.3">
      <c r="A34" s="31" t="s">
        <v>67</v>
      </c>
      <c r="B34" s="12" t="s">
        <v>68</v>
      </c>
      <c r="C34" s="10">
        <v>446560</v>
      </c>
      <c r="D34" s="30">
        <f t="shared" si="2"/>
        <v>2642400</v>
      </c>
    </row>
    <row r="35" spans="1:4" x14ac:dyDescent="0.3">
      <c r="A35" s="16"/>
      <c r="B35" s="15"/>
      <c r="C35" s="10"/>
      <c r="D35" s="17"/>
    </row>
    <row r="36" spans="1:4" x14ac:dyDescent="0.3">
      <c r="A36" s="16"/>
      <c r="B36" s="15"/>
      <c r="C36" s="10"/>
      <c r="D36" s="17"/>
    </row>
    <row r="37" spans="1:4" x14ac:dyDescent="0.3">
      <c r="A37" s="16"/>
      <c r="B37" s="15"/>
      <c r="C37" s="10"/>
      <c r="D37" s="17"/>
    </row>
    <row r="38" spans="1:4" x14ac:dyDescent="0.3">
      <c r="A38" s="16"/>
      <c r="B38" s="15"/>
      <c r="C38" s="10"/>
      <c r="D38" s="17"/>
    </row>
    <row r="39" spans="1:4" x14ac:dyDescent="0.3">
      <c r="A39" s="16"/>
      <c r="B39" s="15"/>
      <c r="C39" s="10"/>
      <c r="D39" s="17"/>
    </row>
    <row r="40" spans="1:4" x14ac:dyDescent="0.3">
      <c r="A40" s="16"/>
      <c r="B40" s="15"/>
      <c r="C40" s="10"/>
      <c r="D40" s="17"/>
    </row>
    <row r="41" spans="1:4" x14ac:dyDescent="0.3">
      <c r="A41" s="16"/>
      <c r="B41" s="15"/>
      <c r="C41" s="10"/>
      <c r="D41" s="17"/>
    </row>
    <row r="42" spans="1:4" x14ac:dyDescent="0.3">
      <c r="A42" s="16"/>
      <c r="B42" s="15"/>
      <c r="C42" s="10"/>
      <c r="D42" s="17"/>
    </row>
    <row r="43" spans="1:4" ht="17.25" thickBot="1" x14ac:dyDescent="0.35">
      <c r="A43" s="18"/>
      <c r="B43" s="19"/>
      <c r="C43" s="41"/>
      <c r="D43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Junhyeok-Lim</dc:creator>
  <cp:lastModifiedBy>Junhyeok-Lim</cp:lastModifiedBy>
  <dcterms:created xsi:type="dcterms:W3CDTF">2017-07-18T07:11:00Z</dcterms:created>
  <dcterms:modified xsi:type="dcterms:W3CDTF">2017-09-15T03:18:38Z</dcterms:modified>
</cp:coreProperties>
</file>