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ofT\MMA\RSM8413\Final Review\RSM8413_Final_Review\"/>
    </mc:Choice>
  </mc:AlternateContent>
  <xr:revisionPtr revIDLastSave="0" documentId="13_ncr:1_{2B218318-1368-4C30-88D8-26A1180A8F92}" xr6:coauthVersionLast="47" xr6:coauthVersionMax="47" xr10:uidLastSave="{00000000-0000-0000-0000-000000000000}"/>
  <bookViews>
    <workbookView xWindow="38280" yWindow="2580" windowWidth="29040" windowHeight="15720" activeTab="2" xr2:uid="{5C85D413-2902-411F-AD43-2620C12C2547}"/>
  </bookViews>
  <sheets>
    <sheet name="Gini" sheetId="1" r:id="rId1"/>
    <sheet name="Entropy" sheetId="2" r:id="rId2"/>
    <sheet name="Phi" sheetId="3" r:id="rId3"/>
  </sheets>
  <definedNames>
    <definedName name="_xlnm._FilterDatabase" localSheetId="2" hidden="1">Phi!$B$22:$E$22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3" l="1"/>
  <c r="O3" i="3"/>
  <c r="M4" i="3"/>
  <c r="M5" i="3"/>
  <c r="M6" i="3"/>
  <c r="M3" i="3"/>
  <c r="C26" i="3"/>
  <c r="L6" i="3" s="1"/>
  <c r="C25" i="3"/>
  <c r="L5" i="3" s="1"/>
  <c r="C24" i="3"/>
  <c r="L4" i="3" s="1"/>
  <c r="C23" i="3"/>
  <c r="L3" i="3" s="1"/>
  <c r="C22" i="3"/>
  <c r="K6" i="3" s="1"/>
  <c r="C21" i="3"/>
  <c r="K5" i="3" s="1"/>
  <c r="C20" i="3"/>
  <c r="K4" i="3" s="1"/>
  <c r="C19" i="3"/>
  <c r="K3" i="3" s="1"/>
  <c r="C17" i="3"/>
  <c r="J3" i="3" s="1"/>
  <c r="C16" i="3"/>
  <c r="I3" i="3" s="1"/>
  <c r="N3" i="3" s="1"/>
  <c r="D14" i="3"/>
  <c r="C34" i="2"/>
  <c r="B34" i="2"/>
  <c r="C27" i="2"/>
  <c r="C26" i="2"/>
  <c r="C25" i="2"/>
  <c r="C24" i="2"/>
  <c r="C23" i="2"/>
  <c r="C22" i="2"/>
  <c r="C21" i="2"/>
  <c r="C20" i="2"/>
  <c r="C19" i="2"/>
  <c r="C18" i="2"/>
  <c r="C39" i="2" l="1"/>
  <c r="C40" i="2"/>
  <c r="B39" i="2"/>
  <c r="B40" i="2"/>
  <c r="D34" i="2"/>
  <c r="C41" i="2" s="1"/>
  <c r="E39" i="2" l="1"/>
  <c r="D39" i="2"/>
  <c r="B41" i="2"/>
  <c r="F39" i="2" s="1"/>
  <c r="C34" i="1"/>
  <c r="C39" i="1" s="1"/>
  <c r="B34" i="1"/>
  <c r="C19" i="1"/>
  <c r="C20" i="1"/>
  <c r="C21" i="1"/>
  <c r="C22" i="1"/>
  <c r="C23" i="1"/>
  <c r="C24" i="1"/>
  <c r="C25" i="1"/>
  <c r="C26" i="1"/>
  <c r="C27" i="1"/>
  <c r="C18" i="1"/>
  <c r="C40" i="1" l="1"/>
  <c r="E39" i="1" s="1"/>
  <c r="B39" i="1"/>
  <c r="B40" i="1"/>
  <c r="D34" i="1"/>
  <c r="C41" i="1" s="1"/>
  <c r="D39" i="1" l="1"/>
  <c r="B41" i="1"/>
  <c r="F39" i="1" s="1"/>
</calcChain>
</file>

<file path=xl/sharedStrings.xml><?xml version="1.0" encoding="utf-8"?>
<sst xmlns="http://schemas.openxmlformats.org/spreadsheetml/2006/main" count="94" uniqueCount="51">
  <si>
    <t>X1</t>
  </si>
  <si>
    <t>X2</t>
  </si>
  <si>
    <t>Y</t>
  </si>
  <si>
    <t>Split #1</t>
  </si>
  <si>
    <t>(X1)</t>
  </si>
  <si>
    <t>Group (LEFT/RIGHT)</t>
  </si>
  <si>
    <t>Class Counts</t>
  </si>
  <si>
    <t>LEFT</t>
  </si>
  <si>
    <t>RIGHT</t>
  </si>
  <si>
    <t>Parent</t>
  </si>
  <si>
    <t>Y=0</t>
  </si>
  <si>
    <t>Y=1</t>
  </si>
  <si>
    <t>Counts</t>
  </si>
  <si>
    <t>Gini Index</t>
  </si>
  <si>
    <t>Gini LEFT</t>
  </si>
  <si>
    <t>Gini RIGHT</t>
  </si>
  <si>
    <t>Gini TOTAL</t>
  </si>
  <si>
    <t>Weight</t>
  </si>
  <si>
    <t>Entropy LEFT</t>
  </si>
  <si>
    <t>Entropy RIGHT</t>
  </si>
  <si>
    <t>Entropy TOTAL</t>
  </si>
  <si>
    <t>Occupation</t>
  </si>
  <si>
    <t>Gender</t>
  </si>
  <si>
    <t>Age Group</t>
  </si>
  <si>
    <t>Salary Level</t>
  </si>
  <si>
    <t>Service</t>
  </si>
  <si>
    <t>Female</t>
  </si>
  <si>
    <t>Male</t>
  </si>
  <si>
    <t>Management</t>
  </si>
  <si>
    <t>Sales</t>
  </si>
  <si>
    <t>Staff</t>
  </si>
  <si>
    <t>split</t>
  </si>
  <si>
    <t>PL</t>
  </si>
  <si>
    <t>PR</t>
  </si>
  <si>
    <t>P(j|tL)</t>
  </si>
  <si>
    <t>P(j|tR)</t>
  </si>
  <si>
    <t>2PLPR</t>
  </si>
  <si>
    <t>Q(s|t)</t>
  </si>
  <si>
    <t>phi(s|t)</t>
  </si>
  <si>
    <t>gender</t>
  </si>
  <si>
    <t>female count</t>
  </si>
  <si>
    <t>male count</t>
  </si>
  <si>
    <t>female level 1 count</t>
  </si>
  <si>
    <t>female level 2 count</t>
  </si>
  <si>
    <t>female level 3 count</t>
  </si>
  <si>
    <t>female level 4 count</t>
  </si>
  <si>
    <t>male level 1 count</t>
  </si>
  <si>
    <t>male level 2 count</t>
  </si>
  <si>
    <t>male level 3 count</t>
  </si>
  <si>
    <t>male level 4 count</t>
  </si>
  <si>
    <t>P_diff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</si>
</sst>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Gini!$C$2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Gini!$A$2:$A$6</c:f>
              <c:numCache>
                <c:formatCode>General</c:formatCode>
                <c:ptCount val="5"/>
                <c:pt idx="0">
                  <c:v>2.7712447180000002</c:v>
                </c:pt>
                <c:pt idx="1">
                  <c:v>1.7285713089999999</c:v>
                </c:pt>
                <c:pt idx="2">
                  <c:v>3.6783198459999999</c:v>
                </c:pt>
                <c:pt idx="3">
                  <c:v>3.9610433569999999</c:v>
                </c:pt>
                <c:pt idx="4">
                  <c:v>2.9992089220000002</c:v>
                </c:pt>
              </c:numCache>
            </c:numRef>
          </c:xVal>
          <c:yVal>
            <c:numRef>
              <c:f>Gini!$B$2:$B$6</c:f>
              <c:numCache>
                <c:formatCode>General</c:formatCode>
                <c:ptCount val="5"/>
                <c:pt idx="0">
                  <c:v>1.784783929</c:v>
                </c:pt>
                <c:pt idx="1">
                  <c:v>1.169761413</c:v>
                </c:pt>
                <c:pt idx="2">
                  <c:v>2.8128135699999999</c:v>
                </c:pt>
                <c:pt idx="3">
                  <c:v>2.6199503200000001</c:v>
                </c:pt>
                <c:pt idx="4">
                  <c:v>2.209014212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1A-4592-86E2-D93ECFF2A486}"/>
            </c:ext>
          </c:extLst>
        </c:ser>
        <c:ser>
          <c:idx val="1"/>
          <c:order val="1"/>
          <c:tx>
            <c:strRef>
              <c:f>Gini!$C$7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Gini!$A$7:$A$11</c:f>
              <c:numCache>
                <c:formatCode>General</c:formatCode>
                <c:ptCount val="5"/>
                <c:pt idx="0">
                  <c:v>7.4975458670000004</c:v>
                </c:pt>
                <c:pt idx="1">
                  <c:v>9.0022032599999999</c:v>
                </c:pt>
                <c:pt idx="2">
                  <c:v>7.4445423259999997</c:v>
                </c:pt>
                <c:pt idx="3">
                  <c:v>10.12493903</c:v>
                </c:pt>
                <c:pt idx="4">
                  <c:v>6.6422873510000002</c:v>
                </c:pt>
              </c:numCache>
            </c:numRef>
          </c:xVal>
          <c:yVal>
            <c:numRef>
              <c:f>Gini!$B$7:$B$11</c:f>
              <c:numCache>
                <c:formatCode>General</c:formatCode>
                <c:ptCount val="5"/>
                <c:pt idx="0">
                  <c:v>3.1629535459999998</c:v>
                </c:pt>
                <c:pt idx="1">
                  <c:v>3.3390471879999999</c:v>
                </c:pt>
                <c:pt idx="2">
                  <c:v>0.4766833754</c:v>
                </c:pt>
                <c:pt idx="3">
                  <c:v>3.234550982</c:v>
                </c:pt>
                <c:pt idx="4">
                  <c:v>3.319983761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1A-4592-86E2-D93ECFF2A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421008"/>
        <c:axId val="857421336"/>
      </c:scatterChart>
      <c:valAx>
        <c:axId val="85742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421336"/>
        <c:crosses val="autoZero"/>
        <c:crossBetween val="midCat"/>
      </c:valAx>
      <c:valAx>
        <c:axId val="85742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42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80962</xdr:rowOff>
    </xdr:from>
    <xdr:to>
      <xdr:col>13</xdr:col>
      <xdr:colOff>323850</xdr:colOff>
      <xdr:row>14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00010C-CA32-4307-803E-ED6A93A88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42D33-E2AE-4C48-A268-7072FAD7185E}">
  <dimension ref="A1:F41"/>
  <sheetViews>
    <sheetView workbookViewId="0">
      <selection activeCell="H33" sqref="H3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2.7712447180000002</v>
      </c>
      <c r="B2">
        <v>1.784783929</v>
      </c>
      <c r="C2">
        <v>0</v>
      </c>
    </row>
    <row r="3" spans="1:3" x14ac:dyDescent="0.25">
      <c r="A3">
        <v>1.7285713089999999</v>
      </c>
      <c r="B3">
        <v>1.169761413</v>
      </c>
      <c r="C3">
        <v>0</v>
      </c>
    </row>
    <row r="4" spans="1:3" x14ac:dyDescent="0.25">
      <c r="A4">
        <v>3.6783198459999999</v>
      </c>
      <c r="B4">
        <v>2.8128135699999999</v>
      </c>
      <c r="C4">
        <v>0</v>
      </c>
    </row>
    <row r="5" spans="1:3" x14ac:dyDescent="0.25">
      <c r="A5">
        <v>3.9610433569999999</v>
      </c>
      <c r="B5">
        <v>2.6199503200000001</v>
      </c>
      <c r="C5">
        <v>0</v>
      </c>
    </row>
    <row r="6" spans="1:3" x14ac:dyDescent="0.25">
      <c r="A6">
        <v>2.9992089220000002</v>
      </c>
      <c r="B6">
        <v>2.209014212</v>
      </c>
      <c r="C6">
        <v>0</v>
      </c>
    </row>
    <row r="7" spans="1:3" x14ac:dyDescent="0.25">
      <c r="A7">
        <v>7.4975458670000004</v>
      </c>
      <c r="B7">
        <v>3.1629535459999998</v>
      </c>
      <c r="C7">
        <v>1</v>
      </c>
    </row>
    <row r="8" spans="1:3" x14ac:dyDescent="0.25">
      <c r="A8">
        <v>9.0022032599999999</v>
      </c>
      <c r="B8">
        <v>3.3390471879999999</v>
      </c>
      <c r="C8">
        <v>1</v>
      </c>
    </row>
    <row r="9" spans="1:3" x14ac:dyDescent="0.25">
      <c r="A9">
        <v>7.4445423259999997</v>
      </c>
      <c r="B9">
        <v>0.4766833754</v>
      </c>
      <c r="C9">
        <v>1</v>
      </c>
    </row>
    <row r="10" spans="1:3" x14ac:dyDescent="0.25">
      <c r="A10">
        <v>10.12493903</v>
      </c>
      <c r="B10">
        <v>3.234550982</v>
      </c>
      <c r="C10">
        <v>1</v>
      </c>
    </row>
    <row r="11" spans="1:3" x14ac:dyDescent="0.25">
      <c r="A11">
        <v>6.6422873510000002</v>
      </c>
      <c r="B11">
        <v>3.319983761</v>
      </c>
      <c r="C11">
        <v>1</v>
      </c>
    </row>
    <row r="14" spans="1:3" x14ac:dyDescent="0.25">
      <c r="A14" t="s">
        <v>3</v>
      </c>
    </row>
    <row r="15" spans="1:3" x14ac:dyDescent="0.25">
      <c r="A15">
        <v>3.8</v>
      </c>
      <c r="B15" t="s">
        <v>4</v>
      </c>
    </row>
    <row r="17" spans="1:4" x14ac:dyDescent="0.25">
      <c r="A17" t="s">
        <v>0</v>
      </c>
      <c r="B17" t="s">
        <v>2</v>
      </c>
      <c r="C17" t="s">
        <v>5</v>
      </c>
    </row>
    <row r="18" spans="1:4" x14ac:dyDescent="0.25">
      <c r="A18">
        <v>2.7712447180000002</v>
      </c>
      <c r="B18">
        <v>0</v>
      </c>
      <c r="C18">
        <f>IF(A18&lt;$A$15,1,0)</f>
        <v>1</v>
      </c>
    </row>
    <row r="19" spans="1:4" x14ac:dyDescent="0.25">
      <c r="A19">
        <v>1.7285713089999999</v>
      </c>
      <c r="B19">
        <v>0</v>
      </c>
      <c r="C19">
        <f t="shared" ref="C19:C27" si="0">IF(A19&lt;$A$15,1,0)</f>
        <v>1</v>
      </c>
    </row>
    <row r="20" spans="1:4" x14ac:dyDescent="0.25">
      <c r="A20">
        <v>3.6783198459999999</v>
      </c>
      <c r="B20">
        <v>0</v>
      </c>
      <c r="C20">
        <f t="shared" si="0"/>
        <v>1</v>
      </c>
    </row>
    <row r="21" spans="1:4" x14ac:dyDescent="0.25">
      <c r="A21">
        <v>3.9610433569999999</v>
      </c>
      <c r="B21">
        <v>0</v>
      </c>
      <c r="C21">
        <f t="shared" si="0"/>
        <v>0</v>
      </c>
    </row>
    <row r="22" spans="1:4" x14ac:dyDescent="0.25">
      <c r="A22">
        <v>2.9992089220000002</v>
      </c>
      <c r="B22">
        <v>0</v>
      </c>
      <c r="C22">
        <f t="shared" si="0"/>
        <v>1</v>
      </c>
    </row>
    <row r="23" spans="1:4" x14ac:dyDescent="0.25">
      <c r="A23">
        <v>7.4975458670000004</v>
      </c>
      <c r="B23">
        <v>1</v>
      </c>
      <c r="C23">
        <f t="shared" si="0"/>
        <v>0</v>
      </c>
    </row>
    <row r="24" spans="1:4" x14ac:dyDescent="0.25">
      <c r="A24">
        <v>9.0022032599999999</v>
      </c>
      <c r="B24">
        <v>1</v>
      </c>
      <c r="C24">
        <f t="shared" si="0"/>
        <v>0</v>
      </c>
    </row>
    <row r="25" spans="1:4" x14ac:dyDescent="0.25">
      <c r="A25">
        <v>7.4445423259999997</v>
      </c>
      <c r="B25">
        <v>1</v>
      </c>
      <c r="C25">
        <f t="shared" si="0"/>
        <v>0</v>
      </c>
    </row>
    <row r="26" spans="1:4" x14ac:dyDescent="0.25">
      <c r="A26">
        <v>10.12493903</v>
      </c>
      <c r="B26">
        <v>1</v>
      </c>
      <c r="C26">
        <f t="shared" si="0"/>
        <v>0</v>
      </c>
    </row>
    <row r="27" spans="1:4" x14ac:dyDescent="0.25">
      <c r="A27">
        <v>6.6422873510000002</v>
      </c>
      <c r="B27">
        <v>1</v>
      </c>
      <c r="C27">
        <f t="shared" si="0"/>
        <v>0</v>
      </c>
    </row>
    <row r="30" spans="1:4" x14ac:dyDescent="0.25">
      <c r="A30" t="s">
        <v>6</v>
      </c>
    </row>
    <row r="31" spans="1:4" x14ac:dyDescent="0.25">
      <c r="B31" t="s">
        <v>7</v>
      </c>
      <c r="C31" t="s">
        <v>8</v>
      </c>
      <c r="D31" t="s">
        <v>9</v>
      </c>
    </row>
    <row r="32" spans="1:4" x14ac:dyDescent="0.25">
      <c r="A32" t="s">
        <v>10</v>
      </c>
      <c r="B32">
        <v>4</v>
      </c>
      <c r="C32">
        <v>1</v>
      </c>
    </row>
    <row r="33" spans="1:6" x14ac:dyDescent="0.25">
      <c r="A33" t="s">
        <v>11</v>
      </c>
      <c r="B33">
        <v>0</v>
      </c>
      <c r="C33">
        <v>5</v>
      </c>
    </row>
    <row r="34" spans="1:6" x14ac:dyDescent="0.25">
      <c r="A34" t="s">
        <v>12</v>
      </c>
      <c r="B34">
        <f>SUM(B32:B33)</f>
        <v>4</v>
      </c>
      <c r="C34">
        <f>SUM(C32:C33)</f>
        <v>6</v>
      </c>
      <c r="D34">
        <f>B34+C34</f>
        <v>10</v>
      </c>
    </row>
    <row r="37" spans="1:6" x14ac:dyDescent="0.25">
      <c r="A37" t="s">
        <v>13</v>
      </c>
    </row>
    <row r="38" spans="1:6" x14ac:dyDescent="0.25">
      <c r="B38" t="s">
        <v>7</v>
      </c>
      <c r="C38" t="s">
        <v>8</v>
      </c>
      <c r="D38" t="s">
        <v>14</v>
      </c>
      <c r="E38" t="s">
        <v>15</v>
      </c>
      <c r="F38" t="s">
        <v>16</v>
      </c>
    </row>
    <row r="39" spans="1:6" x14ac:dyDescent="0.25">
      <c r="A39" t="s">
        <v>10</v>
      </c>
      <c r="B39">
        <f>(B32/B34)^2</f>
        <v>1</v>
      </c>
      <c r="C39">
        <f>(C32/C34)^2</f>
        <v>2.7777777777777776E-2</v>
      </c>
      <c r="D39">
        <f>1-B39-B40</f>
        <v>0</v>
      </c>
      <c r="E39">
        <f>1-C39-C40</f>
        <v>0.27777777777777768</v>
      </c>
      <c r="F39">
        <f>B41*D39+C41*E39</f>
        <v>0.1666666666666666</v>
      </c>
    </row>
    <row r="40" spans="1:6" x14ac:dyDescent="0.25">
      <c r="A40" t="s">
        <v>11</v>
      </c>
      <c r="B40">
        <f>(B33/B34)^2</f>
        <v>0</v>
      </c>
      <c r="C40">
        <f>(C33/C34)^2</f>
        <v>0.69444444444444453</v>
      </c>
    </row>
    <row r="41" spans="1:6" x14ac:dyDescent="0.25">
      <c r="A41" t="s">
        <v>17</v>
      </c>
      <c r="B41">
        <f>B34/D34</f>
        <v>0.4</v>
      </c>
      <c r="C41">
        <f>C34/D34</f>
        <v>0.6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F2B28-7E27-4624-BDAE-D73D8982F240}">
  <dimension ref="A1:F41"/>
  <sheetViews>
    <sheetView workbookViewId="0">
      <selection activeCell="L23" sqref="L23"/>
    </sheetView>
  </sheetViews>
  <sheetFormatPr defaultRowHeight="15" x14ac:dyDescent="0.25"/>
  <cols>
    <col min="2" max="2" width="12" bestFit="1" customWidth="1"/>
    <col min="4" max="4" width="12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2.7712447180000002</v>
      </c>
      <c r="B2">
        <v>1.784783929</v>
      </c>
      <c r="C2">
        <v>0</v>
      </c>
    </row>
    <row r="3" spans="1:3" x14ac:dyDescent="0.25">
      <c r="A3">
        <v>1.7285713089999999</v>
      </c>
      <c r="B3">
        <v>1.169761413</v>
      </c>
      <c r="C3">
        <v>0</v>
      </c>
    </row>
    <row r="4" spans="1:3" x14ac:dyDescent="0.25">
      <c r="A4">
        <v>3.6783198459999999</v>
      </c>
      <c r="B4">
        <v>2.8128135699999999</v>
      </c>
      <c r="C4">
        <v>0</v>
      </c>
    </row>
    <row r="5" spans="1:3" x14ac:dyDescent="0.25">
      <c r="A5">
        <v>3.9610433569999999</v>
      </c>
      <c r="B5">
        <v>2.6199503200000001</v>
      </c>
      <c r="C5">
        <v>0</v>
      </c>
    </row>
    <row r="6" spans="1:3" x14ac:dyDescent="0.25">
      <c r="A6">
        <v>2.9992089220000002</v>
      </c>
      <c r="B6">
        <v>2.209014212</v>
      </c>
      <c r="C6">
        <v>0</v>
      </c>
    </row>
    <row r="7" spans="1:3" x14ac:dyDescent="0.25">
      <c r="A7">
        <v>7.4975458670000004</v>
      </c>
      <c r="B7">
        <v>3.1629535459999998</v>
      </c>
      <c r="C7">
        <v>1</v>
      </c>
    </row>
    <row r="8" spans="1:3" x14ac:dyDescent="0.25">
      <c r="A8">
        <v>9.0022032599999999</v>
      </c>
      <c r="B8">
        <v>3.3390471879999999</v>
      </c>
      <c r="C8">
        <v>1</v>
      </c>
    </row>
    <row r="9" spans="1:3" x14ac:dyDescent="0.25">
      <c r="A9">
        <v>7.4445423259999997</v>
      </c>
      <c r="B9">
        <v>0.4766833754</v>
      </c>
      <c r="C9">
        <v>1</v>
      </c>
    </row>
    <row r="10" spans="1:3" x14ac:dyDescent="0.25">
      <c r="A10">
        <v>10.12493903</v>
      </c>
      <c r="B10">
        <v>3.234550982</v>
      </c>
      <c r="C10">
        <v>1</v>
      </c>
    </row>
    <row r="11" spans="1:3" x14ac:dyDescent="0.25">
      <c r="A11">
        <v>6.6422873510000002</v>
      </c>
      <c r="B11">
        <v>3.319983761</v>
      </c>
      <c r="C11">
        <v>1</v>
      </c>
    </row>
    <row r="14" spans="1:3" x14ac:dyDescent="0.25">
      <c r="A14" t="s">
        <v>3</v>
      </c>
    </row>
    <row r="15" spans="1:3" x14ac:dyDescent="0.25">
      <c r="A15">
        <v>3.8</v>
      </c>
      <c r="B15" t="s">
        <v>4</v>
      </c>
    </row>
    <row r="17" spans="1:4" x14ac:dyDescent="0.25">
      <c r="A17" t="s">
        <v>0</v>
      </c>
      <c r="B17" t="s">
        <v>2</v>
      </c>
      <c r="C17" t="s">
        <v>5</v>
      </c>
    </row>
    <row r="18" spans="1:4" x14ac:dyDescent="0.25">
      <c r="A18">
        <v>2.7712447180000002</v>
      </c>
      <c r="B18">
        <v>0</v>
      </c>
      <c r="C18">
        <f>IF(A18&lt;$A$15,1,0)</f>
        <v>1</v>
      </c>
    </row>
    <row r="19" spans="1:4" x14ac:dyDescent="0.25">
      <c r="A19">
        <v>1.7285713089999999</v>
      </c>
      <c r="B19">
        <v>0</v>
      </c>
      <c r="C19">
        <f t="shared" ref="C19:C27" si="0">IF(A19&lt;$A$15,1,0)</f>
        <v>1</v>
      </c>
    </row>
    <row r="20" spans="1:4" x14ac:dyDescent="0.25">
      <c r="A20">
        <v>3.6783198459999999</v>
      </c>
      <c r="B20">
        <v>0</v>
      </c>
      <c r="C20">
        <f t="shared" si="0"/>
        <v>1</v>
      </c>
    </row>
    <row r="21" spans="1:4" x14ac:dyDescent="0.25">
      <c r="A21">
        <v>3.9610433569999999</v>
      </c>
      <c r="B21">
        <v>0</v>
      </c>
      <c r="C21">
        <f t="shared" si="0"/>
        <v>0</v>
      </c>
    </row>
    <row r="22" spans="1:4" x14ac:dyDescent="0.25">
      <c r="A22">
        <v>2.9992089220000002</v>
      </c>
      <c r="B22">
        <v>0</v>
      </c>
      <c r="C22">
        <f t="shared" si="0"/>
        <v>1</v>
      </c>
    </row>
    <row r="23" spans="1:4" x14ac:dyDescent="0.25">
      <c r="A23">
        <v>7.4975458670000004</v>
      </c>
      <c r="B23">
        <v>1</v>
      </c>
      <c r="C23">
        <f t="shared" si="0"/>
        <v>0</v>
      </c>
    </row>
    <row r="24" spans="1:4" x14ac:dyDescent="0.25">
      <c r="A24">
        <v>9.0022032599999999</v>
      </c>
      <c r="B24">
        <v>1</v>
      </c>
      <c r="C24">
        <f t="shared" si="0"/>
        <v>0</v>
      </c>
    </row>
    <row r="25" spans="1:4" x14ac:dyDescent="0.25">
      <c r="A25">
        <v>7.4445423259999997</v>
      </c>
      <c r="B25">
        <v>1</v>
      </c>
      <c r="C25">
        <f t="shared" si="0"/>
        <v>0</v>
      </c>
    </row>
    <row r="26" spans="1:4" x14ac:dyDescent="0.25">
      <c r="A26">
        <v>10.12493903</v>
      </c>
      <c r="B26">
        <v>1</v>
      </c>
      <c r="C26">
        <f t="shared" si="0"/>
        <v>0</v>
      </c>
    </row>
    <row r="27" spans="1:4" x14ac:dyDescent="0.25">
      <c r="A27">
        <v>6.6422873510000002</v>
      </c>
      <c r="B27">
        <v>1</v>
      </c>
      <c r="C27">
        <f t="shared" si="0"/>
        <v>0</v>
      </c>
    </row>
    <row r="30" spans="1:4" x14ac:dyDescent="0.25">
      <c r="A30" t="s">
        <v>6</v>
      </c>
    </row>
    <row r="31" spans="1:4" x14ac:dyDescent="0.25">
      <c r="B31" t="s">
        <v>7</v>
      </c>
      <c r="C31" t="s">
        <v>8</v>
      </c>
      <c r="D31" t="s">
        <v>9</v>
      </c>
    </row>
    <row r="32" spans="1:4" x14ac:dyDescent="0.25">
      <c r="A32" t="s">
        <v>10</v>
      </c>
      <c r="B32">
        <v>4</v>
      </c>
      <c r="C32">
        <v>1</v>
      </c>
    </row>
    <row r="33" spans="1:6" x14ac:dyDescent="0.25">
      <c r="A33" t="s">
        <v>11</v>
      </c>
      <c r="B33">
        <v>0</v>
      </c>
      <c r="C33">
        <v>5</v>
      </c>
    </row>
    <row r="34" spans="1:6" x14ac:dyDescent="0.25">
      <c r="A34" t="s">
        <v>12</v>
      </c>
      <c r="B34">
        <f>SUM(B32:B33)</f>
        <v>4</v>
      </c>
      <c r="C34">
        <f>SUM(C32:C33)</f>
        <v>6</v>
      </c>
      <c r="D34">
        <f>B34+C34</f>
        <v>10</v>
      </c>
    </row>
    <row r="37" spans="1:6" x14ac:dyDescent="0.25">
      <c r="A37" t="s">
        <v>13</v>
      </c>
    </row>
    <row r="38" spans="1:6" x14ac:dyDescent="0.25">
      <c r="B38" t="s">
        <v>7</v>
      </c>
      <c r="C38" t="s">
        <v>8</v>
      </c>
      <c r="D38" t="s">
        <v>18</v>
      </c>
      <c r="E38" t="s">
        <v>19</v>
      </c>
      <c r="F38" t="s">
        <v>20</v>
      </c>
    </row>
    <row r="39" spans="1:6" x14ac:dyDescent="0.25">
      <c r="A39" t="s">
        <v>10</v>
      </c>
      <c r="B39">
        <f>-IFERROR((B32/B34)*LOG(B32/B34,2),0)</f>
        <v>0</v>
      </c>
      <c r="C39">
        <f>-IFERROR((C32/C34)*LOG(C32/C34,2),0)</f>
        <v>0.43082708345352599</v>
      </c>
      <c r="D39">
        <f>B39+B40</f>
        <v>0</v>
      </c>
      <c r="E39">
        <f>C39+C40</f>
        <v>0.65002242164835411</v>
      </c>
      <c r="F39">
        <f>B41*D39+C41*E39</f>
        <v>0.39001345298901247</v>
      </c>
    </row>
    <row r="40" spans="1:6" x14ac:dyDescent="0.25">
      <c r="A40" t="s">
        <v>11</v>
      </c>
      <c r="B40">
        <f>-IFERROR((B33/B34)*LOG(B33/B34,2),0)</f>
        <v>0</v>
      </c>
      <c r="C40">
        <f>-IFERROR((C33/C34)*LOG(C33/C34,2),0)</f>
        <v>0.21919533819482817</v>
      </c>
    </row>
    <row r="41" spans="1:6" x14ac:dyDescent="0.25">
      <c r="A41" t="s">
        <v>17</v>
      </c>
      <c r="B41">
        <f>B34/D34</f>
        <v>0.4</v>
      </c>
      <c r="C41">
        <f>C34/D34</f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2E92-BACE-4205-BB82-CCFD08D56365}">
  <dimension ref="B2:P26"/>
  <sheetViews>
    <sheetView tabSelected="1" workbookViewId="0">
      <selection activeCell="E27" sqref="E27"/>
    </sheetView>
  </sheetViews>
  <sheetFormatPr defaultRowHeight="15" x14ac:dyDescent="0.25"/>
  <cols>
    <col min="2" max="2" width="19.28515625" bestFit="1" customWidth="1"/>
    <col min="3" max="3" width="12.85546875" customWidth="1"/>
    <col min="4" max="4" width="10.28515625" bestFit="1" customWidth="1"/>
    <col min="5" max="5" width="11.42578125" bestFit="1" customWidth="1"/>
  </cols>
  <sheetData>
    <row r="2" spans="2:16" x14ac:dyDescent="0.25">
      <c r="B2" t="s">
        <v>21</v>
      </c>
      <c r="C2" t="s">
        <v>22</v>
      </c>
      <c r="D2" t="s">
        <v>23</v>
      </c>
      <c r="E2" t="s">
        <v>24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50</v>
      </c>
      <c r="N2" t="s">
        <v>36</v>
      </c>
      <c r="O2" t="s">
        <v>37</v>
      </c>
      <c r="P2" t="s">
        <v>38</v>
      </c>
    </row>
    <row r="3" spans="2:16" x14ac:dyDescent="0.25">
      <c r="B3" t="s">
        <v>25</v>
      </c>
      <c r="C3" t="s">
        <v>26</v>
      </c>
      <c r="D3">
        <v>3</v>
      </c>
      <c r="E3">
        <v>3</v>
      </c>
      <c r="G3">
        <v>1</v>
      </c>
      <c r="H3" t="s">
        <v>39</v>
      </c>
      <c r="I3">
        <f>C16/D14</f>
        <v>0.45454545454545453</v>
      </c>
      <c r="J3">
        <f>C17/D14</f>
        <v>0.54545454545454541</v>
      </c>
      <c r="K3">
        <f>C19/$C$16</f>
        <v>0</v>
      </c>
      <c r="L3">
        <f>C23/$C$17</f>
        <v>0.33333333333333331</v>
      </c>
      <c r="M3">
        <f>ABS(K3-L3)</f>
        <v>0.33333333333333331</v>
      </c>
      <c r="N3">
        <f>2*I3*J3</f>
        <v>0.49586776859504128</v>
      </c>
      <c r="O3">
        <f>SUM(M3:M6)</f>
        <v>0.93333333333333335</v>
      </c>
      <c r="P3">
        <f>N3*O3</f>
        <v>0.46280991735537186</v>
      </c>
    </row>
    <row r="4" spans="2:16" x14ac:dyDescent="0.25">
      <c r="B4" t="s">
        <v>28</v>
      </c>
      <c r="C4" t="s">
        <v>26</v>
      </c>
      <c r="D4">
        <v>2</v>
      </c>
      <c r="E4">
        <v>4</v>
      </c>
      <c r="G4">
        <v>2</v>
      </c>
      <c r="K4">
        <f t="shared" ref="K4:K6" si="0">C20/$C$16</f>
        <v>0.2</v>
      </c>
      <c r="L4">
        <f t="shared" ref="L4:L6" si="1">C24/$C$17</f>
        <v>0.33333333333333331</v>
      </c>
      <c r="M4">
        <f t="shared" ref="M4:M6" si="2">ABS(K4-L4)</f>
        <v>0.1333333333333333</v>
      </c>
    </row>
    <row r="5" spans="2:16" x14ac:dyDescent="0.25">
      <c r="B5" t="s">
        <v>28</v>
      </c>
      <c r="C5" t="s">
        <v>26</v>
      </c>
      <c r="D5">
        <v>3</v>
      </c>
      <c r="E5">
        <v>4</v>
      </c>
      <c r="G5">
        <v>3</v>
      </c>
      <c r="K5">
        <f t="shared" si="0"/>
        <v>0.4</v>
      </c>
      <c r="L5">
        <f t="shared" si="1"/>
        <v>0.33333333333333331</v>
      </c>
      <c r="M5">
        <f t="shared" si="2"/>
        <v>6.6666666666666707E-2</v>
      </c>
    </row>
    <row r="6" spans="2:16" x14ac:dyDescent="0.25">
      <c r="B6" t="s">
        <v>29</v>
      </c>
      <c r="C6" t="s">
        <v>26</v>
      </c>
      <c r="D6">
        <v>3</v>
      </c>
      <c r="E6">
        <v>3</v>
      </c>
      <c r="G6">
        <v>4</v>
      </c>
      <c r="K6">
        <f t="shared" si="0"/>
        <v>0.4</v>
      </c>
      <c r="L6">
        <f t="shared" si="1"/>
        <v>0</v>
      </c>
      <c r="M6">
        <f t="shared" si="2"/>
        <v>0.4</v>
      </c>
    </row>
    <row r="7" spans="2:16" x14ac:dyDescent="0.25">
      <c r="B7" t="s">
        <v>30</v>
      </c>
      <c r="C7" t="s">
        <v>26</v>
      </c>
      <c r="D7">
        <v>4</v>
      </c>
      <c r="E7">
        <v>2</v>
      </c>
    </row>
    <row r="8" spans="2:16" x14ac:dyDescent="0.25">
      <c r="B8" t="s">
        <v>25</v>
      </c>
      <c r="C8" t="s">
        <v>27</v>
      </c>
      <c r="D8">
        <v>1</v>
      </c>
      <c r="E8">
        <v>1</v>
      </c>
    </row>
    <row r="9" spans="2:16" x14ac:dyDescent="0.25">
      <c r="B9" t="s">
        <v>25</v>
      </c>
      <c r="C9" t="s">
        <v>27</v>
      </c>
      <c r="D9">
        <v>2</v>
      </c>
      <c r="E9">
        <v>2</v>
      </c>
    </row>
    <row r="10" spans="2:16" x14ac:dyDescent="0.25">
      <c r="B10" t="s">
        <v>28</v>
      </c>
      <c r="C10" t="s">
        <v>27</v>
      </c>
      <c r="D10">
        <v>1</v>
      </c>
      <c r="E10">
        <v>3</v>
      </c>
    </row>
    <row r="11" spans="2:16" x14ac:dyDescent="0.25">
      <c r="B11" t="s">
        <v>28</v>
      </c>
      <c r="C11" t="s">
        <v>27</v>
      </c>
      <c r="D11">
        <v>2</v>
      </c>
      <c r="E11">
        <v>3</v>
      </c>
    </row>
    <row r="12" spans="2:16" x14ac:dyDescent="0.25">
      <c r="B12" t="s">
        <v>29</v>
      </c>
      <c r="C12" t="s">
        <v>27</v>
      </c>
      <c r="D12">
        <v>2</v>
      </c>
      <c r="E12">
        <v>2</v>
      </c>
    </row>
    <row r="13" spans="2:16" x14ac:dyDescent="0.25">
      <c r="B13" t="s">
        <v>30</v>
      </c>
      <c r="C13" t="s">
        <v>27</v>
      </c>
      <c r="D13">
        <v>1</v>
      </c>
      <c r="E13">
        <v>1</v>
      </c>
    </row>
    <row r="14" spans="2:16" x14ac:dyDescent="0.25">
      <c r="D14">
        <f>COUNT(D3:D13)</f>
        <v>11</v>
      </c>
    </row>
    <row r="16" spans="2:16" x14ac:dyDescent="0.25">
      <c r="B16" t="s">
        <v>40</v>
      </c>
      <c r="C16">
        <f>COUNTIF(C3:C13,"=Female")</f>
        <v>5</v>
      </c>
    </row>
    <row r="17" spans="2:3" x14ac:dyDescent="0.25">
      <c r="B17" t="s">
        <v>41</v>
      </c>
      <c r="C17">
        <f>COUNTIF(C3:C13,"=Male")</f>
        <v>6</v>
      </c>
    </row>
    <row r="19" spans="2:3" x14ac:dyDescent="0.25">
      <c r="B19" t="s">
        <v>42</v>
      </c>
      <c r="C19">
        <f>COUNTIF(E3:E7,"=1")</f>
        <v>0</v>
      </c>
    </row>
    <row r="20" spans="2:3" x14ac:dyDescent="0.25">
      <c r="B20" t="s">
        <v>43</v>
      </c>
      <c r="C20">
        <f>COUNTIF(E3:E7,"=2")</f>
        <v>1</v>
      </c>
    </row>
    <row r="21" spans="2:3" x14ac:dyDescent="0.25">
      <c r="B21" t="s">
        <v>44</v>
      </c>
      <c r="C21">
        <f>COUNTIF(E3:E7,"=3")</f>
        <v>2</v>
      </c>
    </row>
    <row r="22" spans="2:3" x14ac:dyDescent="0.25">
      <c r="B22" t="s">
        <v>45</v>
      </c>
      <c r="C22">
        <f>COUNTIF(E3:E7,"=4")</f>
        <v>2</v>
      </c>
    </row>
    <row r="23" spans="2:3" x14ac:dyDescent="0.25">
      <c r="B23" t="s">
        <v>46</v>
      </c>
      <c r="C23">
        <f>COUNTIF(E8:E13,"=1")</f>
        <v>2</v>
      </c>
    </row>
    <row r="24" spans="2:3" x14ac:dyDescent="0.25">
      <c r="B24" t="s">
        <v>47</v>
      </c>
      <c r="C24">
        <f>COUNTIF(E8:E13,"=2")</f>
        <v>2</v>
      </c>
    </row>
    <row r="25" spans="2:3" x14ac:dyDescent="0.25">
      <c r="B25" t="s">
        <v>48</v>
      </c>
      <c r="C25">
        <f>COUNTIF(E8:E13,"=3")</f>
        <v>2</v>
      </c>
    </row>
    <row r="26" spans="2:3" x14ac:dyDescent="0.25">
      <c r="B26" t="s">
        <v>49</v>
      </c>
      <c r="C26">
        <f>COUNTIF(E8:E13,"=4")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Gini</vt:lpstr>
      <vt:lpstr>Entropy</vt:lpstr>
      <vt:lpstr>Phi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Yang</dc:creator>
  <cp:lastModifiedBy>Jesse Yang</cp:lastModifiedBy>
  <dcterms:created xsi:type="dcterms:W3CDTF">2022-12-19T00:23:38Z</dcterms:created>
  <dcterms:modified xsi:type="dcterms:W3CDTF">2022-12-19T12:37:39Z</dcterms:modified>
</cp:coreProperties>
</file>