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42B6B26B-C526-4D27-AB4C-A1696D3203BB}" xr6:coauthVersionLast="46" xr6:coauthVersionMax="46" xr10:uidLastSave="{00000000-0000-0000-0000-000000000000}"/>
  <bookViews>
    <workbookView xWindow="-120" yWindow="-120" windowWidth="29040" windowHeight="1644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Q6" i="1" s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<sst xmlns="http://schemas.openxmlformats.org/spreadsheetml/2006/main" count="391" uniqueCount="140">
  <si>
    <t>Desired Print Area</t>
  </si>
  <si>
    <t>STD</t>
  </si>
  <si>
    <t>X</t>
  </si>
  <si>
    <t>Y</t>
  </si>
  <si>
    <t>Same as X to ensure ZR arm alignment</t>
  </si>
  <si>
    <t>Z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</si>
  <si>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</si>
  <si>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</si>
  <si>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</si>
  <si>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</si>
  <si>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</si>
  <si>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</si>
  <si>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</si>
  <si>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</si>
  <si>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</si>
  <si>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</si>
  <si>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</si>
  <si>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</si>
  <si>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</si>
  <si>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</si>
  <si>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</si>
  <si>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</si>
  <si>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</si>
  <si>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</si>
  <si>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</si>
  <si>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</si>
  <si>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</si>
  <si>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</si>
  <si>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</si>
  <si>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</si>
  <si>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</si>
  <si>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</si>
  <si>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</si>
  <si>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</si>
  <si>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</si>
  <si>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</si>
  <si>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</si>
  <si>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</si>
  <si>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</si>
  <si>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</si>
  <si>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</si>
  <si>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</si>
  <si>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</si>
  <si>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</si>
  <si>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</si>
  <si>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</si>
  <si>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</si>
  <si>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</si>
  <si>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</si>
  <si>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</si>
  <si>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</si>
  <si>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</si>
  <si>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</si>
  <si>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</si>
  <si>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</si>
  <si>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</si>
  <si>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</si>
  <si>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</si>
  <si>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</si>
  <si>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</si>
  <si>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</si>
  <si>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</si>
  <si>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</si>
  <si>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</si>
  <si>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</si>
  <si>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</si>
  <si>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</si>
  <si>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</si>
  <si>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</si>
  <si>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</si>
  <si>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</si>
  <si>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</si>
  <si>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</si>
  <si>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</si>
  <si>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</si>
  <si>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</si>
  <si>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</si>
  <si>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</si>
  <si>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</si>
  <si>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</si>
  <si>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</si>
  <si>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</si>
  <si>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</si>
  <si>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</si>
  <si>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</si>
  <si>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</si>
  <si>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</si>
  <si>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</si>
  <si>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</si>
  <si>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</si>
  <si>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</si>
  <si>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</si>
  <si>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</si>
  <si>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</si>
  <si>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</si>
  <si>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</si>
  <si>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</si>
  <si>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</si>
  <si>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</si>
  <si>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</si>
  <si>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</si>
  <si>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</si>
  <si>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</si>
  <si>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</si>
  <si>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</si>
  <si>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</si>
  <si>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</si>
  <si>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</si>
  <si>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</si>
  <si>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</si>
  <si>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</si>
  <si>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</si>
  <si>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</si>
  <si>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</si>
  <si>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</si>
  <si>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</si>
  <si>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</si>
  <si>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</si>
  <si>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</si>
  <si>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</si>
  <si>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</si>
  <si>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</si>
  <si>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</si>
  <si>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</si>
  <si>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</si>
  <si>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</si>
  <si>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</si>
  <si>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</si>
  <si>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</si>
  <si>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</si>
  <si>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</si>
  <si>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</si>
  <si>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</si>
  <si>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</si>
  <si>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</si>
  <si>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</si>
  <si>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</si>
  <si>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</si>
  <si>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</si>
  <si>
    <t>SFU1204 Screw BK10/BF10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</si>
</sst>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ill>
        <patternFill patternType="solid">
          <bgColor theme="0" tint="-0.34998626667073579"/>
        </patternFill>
      </fill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font>
        <color theme="0" tint="-0.34998626667073579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580572</xdr:colOff>
      <xdr:row>5</xdr:row>
      <xdr:rowOff>33565</xdr:rowOff>
    </xdr:from>
    <xdr:to>
      <xdr:col>33</xdr:col>
      <xdr:colOff>40821</xdr:colOff>
      <xdr:row>48</xdr:row>
      <xdr:rowOff>148177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6872" y="1411515"/>
          <a:ext cx="7632699" cy="845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5.100101157404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6">
        <n v="520"/>
        <n v="510"/>
        <n v="980"/>
        <n v="140"/>
        <n v="610"/>
        <n v="360"/>
        <n v="420"/>
        <n v="531"/>
        <n v="440"/>
        <n v="500"/>
        <n v="485"/>
        <n v="550"/>
        <n v="150"/>
        <n v="4800"/>
        <n v="400"/>
        <n v="450"/>
        <n v="385" u="1"/>
        <n v="320" u="1"/>
        <n v="410" u="1"/>
        <n v="300" u="1"/>
        <n v="4000" u="1"/>
        <n v="880" u="1"/>
        <n v="260" u="1"/>
        <n v="431" u="1"/>
        <n v="3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1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1"/>
    <s v="STD/HT XYRails"/>
    <s v="Y_MGN12C_Left"/>
    <s v="MGN12 Rail with MGNC (Compact Bloc)"/>
    <x v="3"/>
    <x v="9"/>
    <n v="1"/>
  </r>
  <r>
    <x v="1"/>
    <s v="STD/HT XYRails"/>
    <s v="Y_MGN12C_Right"/>
    <s v="MGN12 Rail with MGNC (Compact Bloc)"/>
    <x v="3"/>
    <x v="9"/>
    <n v="1"/>
  </r>
  <r>
    <x v="1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0"/>
    <s v="HD_X axis Support"/>
    <s v="Track_XHD_2020Profile"/>
    <s v="X axis support for HD9 and HD12 only. Replaces Regular X Axis if HD version is selected."/>
    <x v="8"/>
    <x v="0"/>
    <n v="1"/>
  </r>
  <r>
    <x v="0"/>
    <s v="HD_XYRails"/>
    <s v="Y_MGN12H"/>
    <s v="MGN12 Rail with MGN12H (Normal Block)"/>
    <x v="4"/>
    <x v="9"/>
    <n v="1"/>
  </r>
  <r>
    <x v="0"/>
    <s v="HD_XYRails"/>
    <s v="Y_MGN12H"/>
    <s v="MGN12 Rail with MGN12H (Normal Block)"/>
    <x v="4"/>
    <x v="9"/>
    <n v="1"/>
  </r>
  <r>
    <x v="0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12"/>
        <item m="1" x="22"/>
        <item m="1" x="17"/>
        <item m="1" x="25"/>
        <item m="1" x="16"/>
        <item x="14"/>
        <item m="1" x="18"/>
        <item x="6"/>
        <item x="15"/>
        <item x="3"/>
        <item m="1" x="23"/>
        <item m="1" x="21"/>
        <item x="1"/>
        <item m="1" x="20"/>
        <item m="1" x="19"/>
        <item m="1" x="24"/>
        <item x="0"/>
        <item x="5"/>
        <item x="7"/>
        <item x="8"/>
        <item x="9"/>
        <item x="10"/>
        <item x="13"/>
        <item x="2"/>
        <item x="4"/>
        <item x="11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7"/>
    </i>
    <i r="1">
      <x v="17"/>
    </i>
    <i t="blank">
      <x/>
    </i>
    <i>
      <x v="1"/>
      <x v="9"/>
    </i>
    <i r="1">
      <x v="12"/>
    </i>
    <i r="1">
      <x v="16"/>
    </i>
    <i r="1">
      <x v="23"/>
    </i>
    <i r="1">
      <x v="24"/>
    </i>
    <i t="blank">
      <x v="1"/>
    </i>
    <i>
      <x v="3"/>
      <x/>
    </i>
    <i r="1">
      <x v="8"/>
    </i>
    <i r="1">
      <x v="20"/>
    </i>
    <i r="1">
      <x v="25"/>
    </i>
    <i t="blank">
      <x v="3"/>
    </i>
    <i>
      <x v="4"/>
      <x v="25"/>
    </i>
    <i t="blank">
      <x v="4"/>
    </i>
    <i>
      <x v="5"/>
      <x v="22"/>
    </i>
    <i t="blank">
      <x v="5"/>
    </i>
    <i>
      <x v="6"/>
      <x v="19"/>
    </i>
    <i t="blank">
      <x v="6"/>
    </i>
    <i>
      <x v="7"/>
      <x v="5"/>
    </i>
    <i t="blank">
      <x v="7"/>
    </i>
    <i>
      <x v="8"/>
      <x v="16"/>
    </i>
    <i t="blank">
      <x v="8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29">
      <pivotArea type="origin" dataOnly="0" labelOnly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Row" fieldPosition="1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type="topRight" dataOnly="0" labelOnly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field="5" type="button" dataOnly="0" labelOnly="1" outline="0" axis="axisRow" fieldPosition="1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4" type="button" dataOnly="0" labelOnly="1" outline="0" axis="axisRow" fieldPosition="0"/>
    </format>
    <format dxfId="8">
      <pivotArea field="5" type="button" dataOnly="0" labelOnly="1" outline="0" axis="axisRow" fieldPosition="1"/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1">
      <pivotArea type="topRight" dataOnly="0" labelOnly="1" outline="0" fieldPosition="0"/>
    </format>
    <format dxfId="0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zoomScaleNormal="100" workbookViewId="0">
      <selection activeCell="G5" sqref="G5"/>
    </sheetView>
  </sheetViews>
  <sheetFormatPr defaultRowHeight="15" outlineLevelCol="1" x14ac:dyDescent="0.25"/>
  <cols>
    <col min="1" max="1" width="3.42578125" customWidth="1"/>
    <col min="2" max="3" width="3.42578125" hidden="1" customWidth="1" outlineLevel="1"/>
    <col min="4" max="4" width="5.7109375" style="1" bestFit="1" customWidth="1" collapsed="1"/>
    <col min="5" max="5" width="22.85546875" customWidth="1"/>
    <col min="6" max="6" width="18.140625" customWidth="1"/>
    <col min="7" max="7" width="35" bestFit="1" customWidth="1"/>
    <col min="8" max="8" width="24.42578125" style="1" customWidth="1"/>
    <col min="9" max="9" width="12.28515625" style="1" customWidth="1"/>
    <col min="10" max="10" width="8.42578125" style="1" bestFit="1" customWidth="1"/>
    <col min="11" max="11" width="4.140625" style="1" hidden="1" customWidth="1" outlineLevel="1"/>
    <col min="12" max="12" width="12.85546875" style="1" hidden="1" customWidth="1" outlineLevel="1"/>
    <col min="13" max="13" width="8.140625" style="1" hidden="1" customWidth="1" outlineLevel="1"/>
    <col min="14" max="14" width="9.140625" collapsed="1"/>
    <col min="15" max="15" width="11.85546875" customWidth="1"/>
    <col min="16" max="16" width="1.28515625" customWidth="1"/>
    <col min="17" max="17" width="32.140625" style="3" customWidth="1"/>
    <col min="18" max="18" width="12.42578125" style="3" bestFit="1" customWidth="1"/>
    <col min="19" max="19" width="7.85546875" style="1" customWidth="1"/>
    <col min="20" max="20" width="10.140625" customWidth="1"/>
    <col min="21" max="21" width="12.28515625" customWidth="1"/>
  </cols>
  <sheetData>
    <row r="1" spans="2:23" ht="18.75" x14ac:dyDescent="0.3">
      <c r="F1" s="1"/>
      <c r="G1" s="2" t="s">
        <v>0</v>
      </c>
      <c r="H1" s="2" t="s">
        <v>1</v>
      </c>
    </row>
    <row r="2" spans="2:23" ht="23.25" x14ac:dyDescent="0.35">
      <c r="F2" s="1"/>
      <c r="G2" s="4" t="s">
        <v>2</v>
      </c>
      <c r="H2" s="5">
        <v>315</v>
      </c>
      <c r="I2" s="17" t="s">
        <v>105</v>
      </c>
    </row>
    <row r="3" spans="2:23" ht="18.75" x14ac:dyDescent="0.3">
      <c r="F3" s="1"/>
      <c r="G3" s="4" t="s">
        <v>3</v>
      </c>
      <c r="H3" s="6">
        <f>H2</f>
        <v>315</v>
      </c>
      <c r="I3" t="s">
        <v>4</v>
      </c>
    </row>
    <row r="4" spans="2:23" ht="24" thickBot="1" x14ac:dyDescent="0.4">
      <c r="F4" s="1"/>
      <c r="G4" s="4" t="s">
        <v>5</v>
      </c>
      <c r="H4" s="5">
        <v>340</v>
      </c>
      <c r="I4" s="17" t="s">
        <v>102</v>
      </c>
      <c r="Q4" s="18" t="s">
        <v>138</v>
      </c>
    </row>
    <row r="5" spans="2:23" ht="24" thickBot="1" x14ac:dyDescent="0.4">
      <c r="G5" s="51" t="s">
        <v>133</v>
      </c>
      <c r="H5" s="54" t="s">
        <v>135</v>
      </c>
      <c r="I5" s="17" t="s">
        <v>137</v>
      </c>
      <c r="P5" s="49"/>
      <c r="Q5" s="55" t="s">
        <v>134</v>
      </c>
      <c r="R5" s="53" t="s">
        <v>136</v>
      </c>
      <c r="W5" s="20" t="s">
        <v>103</v>
      </c>
    </row>
    <row r="6" spans="2:23" ht="24" thickBot="1" x14ac:dyDescent="0.4">
      <c r="E6" s="7" t="s">
        <v>109</v>
      </c>
      <c r="Q6" s="58" t="str">
        <f>"Summary for: "&amp;H2&amp;"x"&amp;H3&amp;"x"&amp;H4&amp;" - "&amp;H5</f>
        <v>Summary for: 315x315x340 - STD_HT</v>
      </c>
      <c r="R6" s="59"/>
      <c r="S6" s="60"/>
    </row>
    <row r="7" spans="2:23" s="12" customFormat="1" ht="26.1" customHeight="1" thickBot="1" x14ac:dyDescent="0.3">
      <c r="B7" s="12" t="s">
        <v>135</v>
      </c>
      <c r="C7" s="12" t="s">
        <v>132</v>
      </c>
      <c r="D7" s="8" t="s">
        <v>134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 t="s">
        <v>11</v>
      </c>
      <c r="K7" s="11" t="s">
        <v>12</v>
      </c>
      <c r="L7" s="11" t="s">
        <v>1</v>
      </c>
      <c r="M7" s="11" t="s">
        <v>13</v>
      </c>
      <c r="O7"/>
      <c r="P7"/>
      <c r="Q7" s="29" t="s">
        <v>14</v>
      </c>
      <c r="R7" s="30"/>
      <c r="S7" s="37"/>
      <c r="T7"/>
      <c r="U7"/>
      <c r="V7"/>
    </row>
    <row r="8" spans="2:23" ht="15.75" thickBot="1" x14ac:dyDescent="0.3">
      <c r="B8" t="s">
        <v>136</v>
      </c>
      <c r="C8" t="s">
        <v>136</v>
      </c>
      <c r="D8" s="52" t="str">
        <f t="shared" ref="D8:D55" si="0">IF($H$5="STD_HT",B8,IF($H$5="HD",C8,""))</f>
        <v>x</v>
      </c>
      <c r="E8" s="13" t="s">
        <v>15</v>
      </c>
      <c r="F8" s="13" t="s">
        <v>16</v>
      </c>
      <c r="G8" s="13" t="s">
        <v>17</v>
      </c>
      <c r="H8" s="14" t="s">
        <v>18</v>
      </c>
      <c r="I8" s="14">
        <f t="shared" ref="I8:I52" si="1">IFERROR(VLOOKUP(K8,$G$2:$H$4,2,0),0)+M8</f>
        <v>420</v>
      </c>
      <c r="J8" s="14">
        <v>1</v>
      </c>
      <c r="K8" s="1" t="s">
        <v>2</v>
      </c>
      <c r="L8" s="1">
        <v>315</v>
      </c>
      <c r="M8" s="1">
        <v>105</v>
      </c>
      <c r="Q8" s="31" t="s">
        <v>9</v>
      </c>
      <c r="R8" s="32" t="s">
        <v>10</v>
      </c>
      <c r="S8" s="21" t="s">
        <v>19</v>
      </c>
    </row>
    <row r="9" spans="2:23" x14ac:dyDescent="0.25">
      <c r="B9" t="s">
        <v>136</v>
      </c>
      <c r="C9" t="s">
        <v>136</v>
      </c>
      <c r="D9" s="52" t="str">
        <f t="shared" si="0"/>
        <v>x</v>
      </c>
      <c r="E9" s="13" t="s">
        <v>15</v>
      </c>
      <c r="F9" s="13" t="s">
        <v>20</v>
      </c>
      <c r="G9" s="13" t="s">
        <v>21</v>
      </c>
      <c r="H9" s="14" t="s">
        <v>18</v>
      </c>
      <c r="I9" s="14">
        <f t="shared" si="1"/>
        <v>420</v>
      </c>
      <c r="J9" s="14">
        <v>1</v>
      </c>
      <c r="K9" s="1" t="s">
        <v>2</v>
      </c>
      <c r="L9" s="1">
        <v>315</v>
      </c>
      <c r="M9" s="1">
        <v>105</v>
      </c>
      <c r="Q9" s="33" t="s">
        <v>22</v>
      </c>
      <c r="R9" s="15">
        <v>420</v>
      </c>
      <c r="S9" s="26">
        <v>2</v>
      </c>
    </row>
    <row r="10" spans="2:23" ht="15.75" thickBot="1" x14ac:dyDescent="0.3">
      <c r="B10" t="s">
        <v>136</v>
      </c>
      <c r="C10" t="s">
        <v>136</v>
      </c>
      <c r="D10" s="52" t="str">
        <f t="shared" si="0"/>
        <v>x</v>
      </c>
      <c r="E10" s="13" t="s">
        <v>15</v>
      </c>
      <c r="F10" s="13" t="s">
        <v>23</v>
      </c>
      <c r="G10" s="13" t="s">
        <v>24</v>
      </c>
      <c r="H10" s="14" t="s">
        <v>18</v>
      </c>
      <c r="I10" s="14">
        <f t="shared" si="1"/>
        <v>410</v>
      </c>
      <c r="J10" s="14">
        <v>1</v>
      </c>
      <c r="K10" s="1" t="s">
        <v>3</v>
      </c>
      <c r="L10" s="1">
        <v>315</v>
      </c>
      <c r="M10" s="1">
        <v>95</v>
      </c>
      <c r="Q10" s="34" t="s">
        <v>22</v>
      </c>
      <c r="R10" s="15">
        <v>360</v>
      </c>
      <c r="S10" s="27">
        <v>2</v>
      </c>
    </row>
    <row r="11" spans="2:23" ht="15.75" thickBot="1" x14ac:dyDescent="0.3">
      <c r="B11" t="s">
        <v>136</v>
      </c>
      <c r="C11" t="s">
        <v>136</v>
      </c>
      <c r="D11" s="52" t="str">
        <f t="shared" si="0"/>
        <v>x</v>
      </c>
      <c r="E11" s="13" t="s">
        <v>15</v>
      </c>
      <c r="F11" s="13" t="s">
        <v>25</v>
      </c>
      <c r="G11" s="13" t="s">
        <v>26</v>
      </c>
      <c r="H11" s="14" t="s">
        <v>18</v>
      </c>
      <c r="I11" s="14">
        <f t="shared" si="1"/>
        <v>410</v>
      </c>
      <c r="J11" s="14">
        <v>1</v>
      </c>
      <c r="K11" s="1" t="s">
        <v>3</v>
      </c>
      <c r="L11" s="1">
        <v>315</v>
      </c>
      <c r="M11" s="1">
        <v>95</v>
      </c>
      <c r="Q11" s="22"/>
      <c r="R11" s="15"/>
      <c r="S11" s="27"/>
    </row>
    <row r="12" spans="2:23" ht="15.75" thickBot="1" x14ac:dyDescent="0.3">
      <c r="B12" t="s">
        <v>136</v>
      </c>
      <c r="C12" t="s">
        <v>136</v>
      </c>
      <c r="D12" s="52" t="str">
        <f t="shared" si="0"/>
        <v>x</v>
      </c>
      <c r="E12" s="13" t="s">
        <v>15</v>
      </c>
      <c r="F12" s="13" t="s">
        <v>27</v>
      </c>
      <c r="G12" s="13" t="s">
        <v>28</v>
      </c>
      <c r="H12" s="14" t="s">
        <v>18</v>
      </c>
      <c r="I12" s="14">
        <f t="shared" si="1"/>
        <v>420</v>
      </c>
      <c r="J12" s="14">
        <v>1</v>
      </c>
      <c r="K12" s="1" t="s">
        <v>2</v>
      </c>
      <c r="L12" s="1">
        <v>315</v>
      </c>
      <c r="M12" s="1">
        <v>105</v>
      </c>
      <c r="Q12" s="33" t="s">
        <v>18</v>
      </c>
      <c r="R12" s="36">
        <v>140</v>
      </c>
      <c r="S12" s="27">
        <v>4</v>
      </c>
    </row>
    <row r="13" spans="2:23" x14ac:dyDescent="0.25">
      <c r="B13" t="s">
        <v>136</v>
      </c>
      <c r="C13" t="s">
        <v>136</v>
      </c>
      <c r="D13" s="52" t="str">
        <f t="shared" si="0"/>
        <v>x</v>
      </c>
      <c r="E13" s="13" t="s">
        <v>15</v>
      </c>
      <c r="F13" s="13" t="s">
        <v>29</v>
      </c>
      <c r="G13" s="13" t="s">
        <v>30</v>
      </c>
      <c r="H13" s="14" t="s">
        <v>18</v>
      </c>
      <c r="I13" s="14">
        <f t="shared" si="1"/>
        <v>420</v>
      </c>
      <c r="J13" s="14">
        <v>1</v>
      </c>
      <c r="K13" s="1" t="s">
        <v>2</v>
      </c>
      <c r="L13" s="1">
        <v>315</v>
      </c>
      <c r="M13" s="1">
        <v>105</v>
      </c>
      <c r="Q13" s="35" t="s">
        <v>18</v>
      </c>
      <c r="R13" s="15">
        <v>510</v>
      </c>
      <c r="S13" s="27">
        <v>8</v>
      </c>
    </row>
    <row r="14" spans="2:23" x14ac:dyDescent="0.25">
      <c r="B14" t="s">
        <v>136</v>
      </c>
      <c r="C14" t="s">
        <v>136</v>
      </c>
      <c r="D14" s="52" t="str">
        <f t="shared" si="0"/>
        <v>x</v>
      </c>
      <c r="E14" s="13" t="s">
        <v>15</v>
      </c>
      <c r="F14" s="13" t="s">
        <v>31</v>
      </c>
      <c r="G14" s="13" t="s">
        <v>32</v>
      </c>
      <c r="H14" s="14" t="s">
        <v>18</v>
      </c>
      <c r="I14" s="14">
        <f t="shared" si="1"/>
        <v>410</v>
      </c>
      <c r="J14" s="14">
        <v>1</v>
      </c>
      <c r="K14" s="1" t="s">
        <v>3</v>
      </c>
      <c r="L14" s="1">
        <v>315</v>
      </c>
      <c r="M14" s="1">
        <v>95</v>
      </c>
      <c r="Q14" s="35" t="s">
        <v>18</v>
      </c>
      <c r="R14" s="15">
        <v>520</v>
      </c>
      <c r="S14" s="27">
        <v>5</v>
      </c>
    </row>
    <row r="15" spans="2:23" x14ac:dyDescent="0.25">
      <c r="B15" t="s">
        <v>136</v>
      </c>
      <c r="C15" t="s">
        <v>136</v>
      </c>
      <c r="D15" s="52" t="str">
        <f t="shared" si="0"/>
        <v>x</v>
      </c>
      <c r="E15" s="13" t="s">
        <v>15</v>
      </c>
      <c r="F15" s="13" t="s">
        <v>33</v>
      </c>
      <c r="G15" s="13" t="s">
        <v>34</v>
      </c>
      <c r="H15" s="14" t="s">
        <v>18</v>
      </c>
      <c r="I15" s="14">
        <f t="shared" si="1"/>
        <v>410</v>
      </c>
      <c r="J15" s="14">
        <v>1</v>
      </c>
      <c r="K15" s="1" t="s">
        <v>3</v>
      </c>
      <c r="L15" s="1">
        <v>315</v>
      </c>
      <c r="M15" s="1">
        <v>95</v>
      </c>
      <c r="Q15" s="35" t="s">
        <v>18</v>
      </c>
      <c r="R15" s="15">
        <v>980</v>
      </c>
      <c r="S15" s="27">
        <v>6</v>
      </c>
    </row>
    <row r="16" spans="2:23" ht="15.75" thickBot="1" x14ac:dyDescent="0.3">
      <c r="B16" t="s">
        <v>136</v>
      </c>
      <c r="C16" t="s">
        <v>136</v>
      </c>
      <c r="D16" s="52" t="str">
        <f t="shared" si="0"/>
        <v>x</v>
      </c>
      <c r="E16" s="13" t="s">
        <v>15</v>
      </c>
      <c r="F16" s="13" t="s">
        <v>35</v>
      </c>
      <c r="G16" s="13" t="s">
        <v>36</v>
      </c>
      <c r="H16" s="14" t="s">
        <v>18</v>
      </c>
      <c r="I16" s="14">
        <f t="shared" si="1"/>
        <v>420</v>
      </c>
      <c r="J16" s="14">
        <v>1</v>
      </c>
      <c r="K16" s="1" t="s">
        <v>2</v>
      </c>
      <c r="L16" s="1">
        <v>315</v>
      </c>
      <c r="M16" s="1">
        <v>105</v>
      </c>
      <c r="Q16" s="34" t="s">
        <v>18</v>
      </c>
      <c r="R16" s="15">
        <v>610</v>
      </c>
      <c r="S16" s="27">
        <v>3</v>
      </c>
    </row>
    <row r="17" spans="2:19" ht="15.75" thickBot="1" x14ac:dyDescent="0.3">
      <c r="B17" t="s">
        <v>136</v>
      </c>
      <c r="C17" t="s">
        <v>136</v>
      </c>
      <c r="D17" s="52" t="str">
        <f t="shared" si="0"/>
        <v>x</v>
      </c>
      <c r="E17" s="13" t="s">
        <v>15</v>
      </c>
      <c r="F17" s="13" t="s">
        <v>37</v>
      </c>
      <c r="G17" s="13" t="s">
        <v>38</v>
      </c>
      <c r="H17" s="14" t="s">
        <v>18</v>
      </c>
      <c r="I17" s="14">
        <f t="shared" si="1"/>
        <v>410</v>
      </c>
      <c r="J17" s="14">
        <v>1</v>
      </c>
      <c r="K17" s="1" t="s">
        <v>3</v>
      </c>
      <c r="L17" s="1">
        <v>315</v>
      </c>
      <c r="M17" s="1">
        <v>95</v>
      </c>
      <c r="Q17" s="22"/>
      <c r="R17" s="15"/>
      <c r="S17" s="27"/>
    </row>
    <row r="18" spans="2:19" x14ac:dyDescent="0.25">
      <c r="B18" t="s">
        <v>136</v>
      </c>
      <c r="C18" t="s">
        <v>136</v>
      </c>
      <c r="D18" s="52" t="str">
        <f t="shared" si="0"/>
        <v>x</v>
      </c>
      <c r="E18" s="13" t="s">
        <v>15</v>
      </c>
      <c r="F18" s="13" t="s">
        <v>39</v>
      </c>
      <c r="G18" s="13" t="s">
        <v>40</v>
      </c>
      <c r="H18" s="14" t="s">
        <v>18</v>
      </c>
      <c r="I18" s="14">
        <f t="shared" si="1"/>
        <v>410</v>
      </c>
      <c r="J18" s="14">
        <v>1</v>
      </c>
      <c r="K18" s="1" t="s">
        <v>3</v>
      </c>
      <c r="L18" s="1">
        <v>315</v>
      </c>
      <c r="M18" s="1">
        <v>95</v>
      </c>
      <c r="Q18" s="33" t="s">
        <v>46</v>
      </c>
      <c r="R18" s="33">
        <v>150</v>
      </c>
      <c r="S18" s="27">
        <v>3</v>
      </c>
    </row>
    <row r="19" spans="2:19" ht="15.75" thickBot="1" x14ac:dyDescent="0.3">
      <c r="B19" t="s">
        <v>136</v>
      </c>
      <c r="C19" t="s">
        <v>136</v>
      </c>
      <c r="D19" s="52" t="str">
        <f t="shared" si="0"/>
        <v>x</v>
      </c>
      <c r="E19" s="13" t="s">
        <v>15</v>
      </c>
      <c r="F19" s="13" t="s">
        <v>42</v>
      </c>
      <c r="G19" s="13" t="s">
        <v>43</v>
      </c>
      <c r="H19" s="14" t="s">
        <v>18</v>
      </c>
      <c r="I19" s="14">
        <f t="shared" si="1"/>
        <v>880</v>
      </c>
      <c r="J19" s="14">
        <v>1</v>
      </c>
      <c r="K19" s="1" t="s">
        <v>5</v>
      </c>
      <c r="L19" s="1">
        <v>340</v>
      </c>
      <c r="M19" s="1">
        <v>540</v>
      </c>
      <c r="Q19" s="35" t="s">
        <v>46</v>
      </c>
      <c r="R19" s="34">
        <v>450</v>
      </c>
      <c r="S19" s="27">
        <v>1</v>
      </c>
    </row>
    <row r="20" spans="2:19" x14ac:dyDescent="0.25">
      <c r="B20" t="s">
        <v>136</v>
      </c>
      <c r="C20" t="s">
        <v>136</v>
      </c>
      <c r="D20" s="52" t="str">
        <f t="shared" si="0"/>
        <v>x</v>
      </c>
      <c r="E20" s="13" t="s">
        <v>15</v>
      </c>
      <c r="F20" s="13" t="s">
        <v>44</v>
      </c>
      <c r="G20" s="13" t="s">
        <v>45</v>
      </c>
      <c r="H20" s="14" t="s">
        <v>18</v>
      </c>
      <c r="I20" s="14">
        <f t="shared" si="1"/>
        <v>880</v>
      </c>
      <c r="J20" s="14">
        <v>1</v>
      </c>
      <c r="K20" s="1" t="s">
        <v>5</v>
      </c>
      <c r="L20" s="1">
        <v>340</v>
      </c>
      <c r="M20" s="1">
        <v>540</v>
      </c>
      <c r="Q20" s="35" t="s">
        <v>46</v>
      </c>
      <c r="R20" s="15">
        <v>500</v>
      </c>
      <c r="S20" s="27">
        <v>2</v>
      </c>
    </row>
    <row r="21" spans="2:19" ht="15.75" thickBot="1" x14ac:dyDescent="0.3">
      <c r="B21" t="s">
        <v>136</v>
      </c>
      <c r="C21" t="s">
        <v>136</v>
      </c>
      <c r="D21" s="52" t="str">
        <f t="shared" si="0"/>
        <v>x</v>
      </c>
      <c r="E21" s="13" t="s">
        <v>15</v>
      </c>
      <c r="F21" s="13" t="s">
        <v>47</v>
      </c>
      <c r="G21" s="13" t="s">
        <v>48</v>
      </c>
      <c r="H21" s="14" t="s">
        <v>18</v>
      </c>
      <c r="I21" s="14">
        <f t="shared" si="1"/>
        <v>880</v>
      </c>
      <c r="J21" s="14">
        <v>1</v>
      </c>
      <c r="K21" s="1" t="s">
        <v>5</v>
      </c>
      <c r="L21" s="1">
        <v>340</v>
      </c>
      <c r="M21" s="1">
        <v>540</v>
      </c>
      <c r="Q21" s="34" t="s">
        <v>46</v>
      </c>
      <c r="R21" s="15">
        <v>550</v>
      </c>
      <c r="S21" s="27">
        <v>3</v>
      </c>
    </row>
    <row r="22" spans="2:19" ht="15.75" thickBot="1" x14ac:dyDescent="0.3">
      <c r="B22" t="s">
        <v>136</v>
      </c>
      <c r="C22" t="s">
        <v>136</v>
      </c>
      <c r="D22" s="52" t="str">
        <f t="shared" si="0"/>
        <v>x</v>
      </c>
      <c r="E22" s="13" t="s">
        <v>15</v>
      </c>
      <c r="F22" s="13" t="s">
        <v>49</v>
      </c>
      <c r="G22" s="13" t="s">
        <v>50</v>
      </c>
      <c r="H22" s="14" t="s">
        <v>18</v>
      </c>
      <c r="I22" s="14">
        <f t="shared" si="1"/>
        <v>880</v>
      </c>
      <c r="J22" s="14">
        <v>1</v>
      </c>
      <c r="K22" s="1" t="s">
        <v>5</v>
      </c>
      <c r="L22" s="1">
        <v>340</v>
      </c>
      <c r="M22" s="1">
        <v>540</v>
      </c>
      <c r="Q22" s="22"/>
      <c r="R22" s="15"/>
      <c r="S22" s="27"/>
    </row>
    <row r="23" spans="2:19" ht="15.75" thickBot="1" x14ac:dyDescent="0.3">
      <c r="B23" t="s">
        <v>136</v>
      </c>
      <c r="C23" t="s">
        <v>136</v>
      </c>
      <c r="D23" s="52" t="str">
        <f t="shared" si="0"/>
        <v>x</v>
      </c>
      <c r="E23" s="13" t="s">
        <v>51</v>
      </c>
      <c r="F23" s="13" t="s">
        <v>52</v>
      </c>
      <c r="G23" s="13" t="s">
        <v>53</v>
      </c>
      <c r="H23" s="14" t="s">
        <v>18</v>
      </c>
      <c r="I23" s="14">
        <f t="shared" si="1"/>
        <v>410</v>
      </c>
      <c r="J23" s="14">
        <v>1</v>
      </c>
      <c r="K23" s="1" t="s">
        <v>3</v>
      </c>
      <c r="L23" s="1">
        <v>315</v>
      </c>
      <c r="M23" s="1">
        <v>95</v>
      </c>
      <c r="Q23" s="36" t="s">
        <v>61</v>
      </c>
      <c r="R23" s="15">
        <v>550</v>
      </c>
      <c r="S23" s="27">
        <v>3</v>
      </c>
    </row>
    <row r="24" spans="2:19" ht="15.75" thickBot="1" x14ac:dyDescent="0.3">
      <c r="B24" t="s">
        <v>136</v>
      </c>
      <c r="C24" t="s">
        <v>136</v>
      </c>
      <c r="D24" s="52" t="str">
        <f t="shared" si="0"/>
        <v>x</v>
      </c>
      <c r="E24" s="13" t="s">
        <v>51</v>
      </c>
      <c r="F24" s="13" t="s">
        <v>54</v>
      </c>
      <c r="G24" s="13" t="s">
        <v>55</v>
      </c>
      <c r="H24" s="14" t="s">
        <v>18</v>
      </c>
      <c r="I24" s="14">
        <f t="shared" si="1"/>
        <v>140</v>
      </c>
      <c r="J24" s="14">
        <v>1</v>
      </c>
      <c r="K24" s="1" t="s">
        <v>56</v>
      </c>
      <c r="L24" s="1">
        <v>140</v>
      </c>
      <c r="M24" s="1">
        <v>140</v>
      </c>
      <c r="Q24" s="22"/>
      <c r="R24" s="15"/>
      <c r="S24" s="27"/>
    </row>
    <row r="25" spans="2:19" ht="15.75" thickBot="1" x14ac:dyDescent="0.3">
      <c r="B25" t="s">
        <v>136</v>
      </c>
      <c r="C25" t="s">
        <v>136</v>
      </c>
      <c r="D25" s="52" t="str">
        <f t="shared" si="0"/>
        <v>x</v>
      </c>
      <c r="E25" s="13" t="s">
        <v>51</v>
      </c>
      <c r="F25" s="13" t="s">
        <v>57</v>
      </c>
      <c r="G25" s="13" t="s">
        <v>58</v>
      </c>
      <c r="H25" s="14" t="s">
        <v>18</v>
      </c>
      <c r="I25" s="14">
        <f t="shared" si="1"/>
        <v>140</v>
      </c>
      <c r="J25" s="14">
        <v>1</v>
      </c>
      <c r="K25" s="1" t="s">
        <v>56</v>
      </c>
      <c r="L25" s="1">
        <v>140</v>
      </c>
      <c r="M25" s="1">
        <v>140</v>
      </c>
      <c r="Q25" s="36" t="s">
        <v>113</v>
      </c>
      <c r="R25" s="15">
        <v>4800</v>
      </c>
      <c r="S25" s="27">
        <v>1</v>
      </c>
    </row>
    <row r="26" spans="2:19" ht="15.75" thickBot="1" x14ac:dyDescent="0.3">
      <c r="B26" t="s">
        <v>136</v>
      </c>
      <c r="C26" t="s">
        <v>136</v>
      </c>
      <c r="D26" s="52" t="str">
        <f t="shared" si="0"/>
        <v>x</v>
      </c>
      <c r="E26" s="13" t="s">
        <v>51</v>
      </c>
      <c r="F26" s="13" t="s">
        <v>59</v>
      </c>
      <c r="G26" s="13" t="s">
        <v>60</v>
      </c>
      <c r="H26" s="14" t="s">
        <v>18</v>
      </c>
      <c r="I26" s="14">
        <f t="shared" si="1"/>
        <v>140</v>
      </c>
      <c r="J26" s="14">
        <v>1</v>
      </c>
      <c r="K26" s="1" t="s">
        <v>56</v>
      </c>
      <c r="L26" s="1">
        <v>140</v>
      </c>
      <c r="M26" s="1">
        <v>140</v>
      </c>
      <c r="Q26" s="22"/>
      <c r="R26" s="15"/>
      <c r="S26" s="27"/>
    </row>
    <row r="27" spans="2:19" ht="15.75" thickBot="1" x14ac:dyDescent="0.3">
      <c r="B27" t="s">
        <v>136</v>
      </c>
      <c r="C27" t="s">
        <v>136</v>
      </c>
      <c r="D27" s="52" t="str">
        <f t="shared" si="0"/>
        <v>x</v>
      </c>
      <c r="E27" s="13" t="s">
        <v>51</v>
      </c>
      <c r="F27" s="13" t="s">
        <v>62</v>
      </c>
      <c r="G27" s="13" t="s">
        <v>63</v>
      </c>
      <c r="H27" s="14" t="s">
        <v>18</v>
      </c>
      <c r="I27" s="14">
        <f t="shared" si="1"/>
        <v>140</v>
      </c>
      <c r="J27" s="14">
        <v>1</v>
      </c>
      <c r="K27" s="1" t="s">
        <v>56</v>
      </c>
      <c r="L27" s="1">
        <v>140</v>
      </c>
      <c r="M27" s="1">
        <v>140</v>
      </c>
      <c r="Q27" s="36" t="s">
        <v>121</v>
      </c>
      <c r="R27" s="15">
        <v>440</v>
      </c>
      <c r="S27" s="27">
        <v>1</v>
      </c>
    </row>
    <row r="28" spans="2:19" ht="15.75" thickBot="1" x14ac:dyDescent="0.3">
      <c r="B28" t="s">
        <v>136</v>
      </c>
      <c r="C28" t="s">
        <v>136</v>
      </c>
      <c r="D28" s="52" t="str">
        <f t="shared" si="0"/>
        <v>x</v>
      </c>
      <c r="E28" s="13" t="s">
        <v>51</v>
      </c>
      <c r="F28" s="13" t="s">
        <v>64</v>
      </c>
      <c r="G28" s="13" t="s">
        <v>65</v>
      </c>
      <c r="H28" s="14" t="s">
        <v>18</v>
      </c>
      <c r="I28" s="14">
        <f t="shared" si="1"/>
        <v>410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.75" thickBot="1" x14ac:dyDescent="0.3">
      <c r="B29" t="s">
        <v>136</v>
      </c>
      <c r="C29" t="s">
        <v>136</v>
      </c>
      <c r="D29" s="52" t="str">
        <f t="shared" si="0"/>
        <v>x</v>
      </c>
      <c r="E29" s="13" t="s">
        <v>51</v>
      </c>
      <c r="F29" s="13" t="s">
        <v>66</v>
      </c>
      <c r="G29" s="13" t="s">
        <v>67</v>
      </c>
      <c r="H29" s="14" t="s">
        <v>18</v>
      </c>
      <c r="I29" s="14">
        <f t="shared" si="1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6" t="s">
        <v>120</v>
      </c>
      <c r="R29" s="15">
        <v>400</v>
      </c>
      <c r="S29" s="27">
        <v>1</v>
      </c>
    </row>
    <row r="30" spans="2:19" ht="15.75" thickBot="1" x14ac:dyDescent="0.3">
      <c r="B30" t="s">
        <v>136</v>
      </c>
      <c r="C30" t="s">
        <v>136</v>
      </c>
      <c r="D30" s="52" t="str">
        <f t="shared" si="0"/>
        <v>x</v>
      </c>
      <c r="E30" s="13" t="s">
        <v>51</v>
      </c>
      <c r="F30" s="13" t="s">
        <v>68</v>
      </c>
      <c r="G30" s="13" t="s">
        <v>69</v>
      </c>
      <c r="H30" s="14" t="s">
        <v>18</v>
      </c>
      <c r="I30" s="14">
        <f t="shared" si="1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.75" thickBot="1" x14ac:dyDescent="0.3">
      <c r="B31" t="s">
        <v>136</v>
      </c>
      <c r="C31" t="s">
        <v>136</v>
      </c>
      <c r="D31" s="52" t="str">
        <f t="shared" si="0"/>
        <v>x</v>
      </c>
      <c r="E31" s="13" t="s">
        <v>70</v>
      </c>
      <c r="F31" s="13" t="s">
        <v>71</v>
      </c>
      <c r="G31" s="13" t="s">
        <v>72</v>
      </c>
      <c r="H31" s="14" t="s">
        <v>18</v>
      </c>
      <c r="I31" s="14">
        <f t="shared" si="1"/>
        <v>510</v>
      </c>
      <c r="J31" s="14">
        <v>1</v>
      </c>
      <c r="K31" s="1" t="s">
        <v>5</v>
      </c>
      <c r="L31" s="1">
        <v>340</v>
      </c>
      <c r="M31" s="1">
        <v>170</v>
      </c>
      <c r="Q31" s="36" t="s">
        <v>127</v>
      </c>
      <c r="R31" s="15">
        <v>520</v>
      </c>
      <c r="S31" s="27">
        <v>1</v>
      </c>
    </row>
    <row r="32" spans="2:19" ht="15.75" thickBot="1" x14ac:dyDescent="0.3">
      <c r="B32" t="s">
        <v>136</v>
      </c>
      <c r="C32" t="s">
        <v>136</v>
      </c>
      <c r="D32" s="52" t="str">
        <f t="shared" si="0"/>
        <v>x</v>
      </c>
      <c r="E32" s="13" t="s">
        <v>70</v>
      </c>
      <c r="F32" s="13" t="s">
        <v>73</v>
      </c>
      <c r="G32" s="13" t="s">
        <v>74</v>
      </c>
      <c r="H32" s="14" t="s">
        <v>18</v>
      </c>
      <c r="I32" s="14">
        <f t="shared" si="1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25">
      <c r="B33" t="s">
        <v>136</v>
      </c>
      <c r="C33" t="s">
        <v>136</v>
      </c>
      <c r="D33" s="52" t="str">
        <f t="shared" si="0"/>
        <v>x</v>
      </c>
      <c r="E33" s="13" t="s">
        <v>70</v>
      </c>
      <c r="F33" s="13" t="s">
        <v>75</v>
      </c>
      <c r="G33" s="13" t="s">
        <v>76</v>
      </c>
      <c r="H33" s="14" t="s">
        <v>18</v>
      </c>
      <c r="I33" s="14">
        <f t="shared" si="1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.75" thickBot="1" x14ac:dyDescent="0.3">
      <c r="B34" t="s">
        <v>136</v>
      </c>
      <c r="C34" t="s">
        <v>136</v>
      </c>
      <c r="D34" s="52" t="str">
        <f t="shared" si="0"/>
        <v>x</v>
      </c>
      <c r="E34" s="13" t="s">
        <v>77</v>
      </c>
      <c r="F34" s="13" t="s">
        <v>78</v>
      </c>
      <c r="G34" s="13" t="s">
        <v>79</v>
      </c>
      <c r="H34" s="14" t="s">
        <v>22</v>
      </c>
      <c r="I34" s="14">
        <f t="shared" si="1"/>
        <v>260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.75" thickBot="1" x14ac:dyDescent="0.3">
      <c r="B35" t="s">
        <v>136</v>
      </c>
      <c r="C35" t="s">
        <v>136</v>
      </c>
      <c r="D35" s="52" t="str">
        <f t="shared" si="0"/>
        <v>x</v>
      </c>
      <c r="E35" s="13" t="s">
        <v>77</v>
      </c>
      <c r="F35" s="13" t="s">
        <v>80</v>
      </c>
      <c r="G35" s="13" t="s">
        <v>81</v>
      </c>
      <c r="H35" s="14" t="s">
        <v>22</v>
      </c>
      <c r="I35" s="14">
        <f t="shared" si="1"/>
        <v>260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.75" thickBot="1" x14ac:dyDescent="0.3">
      <c r="B36" t="s">
        <v>136</v>
      </c>
      <c r="C36" t="s">
        <v>136</v>
      </c>
      <c r="D36" s="52" t="str">
        <f t="shared" si="0"/>
        <v>x</v>
      </c>
      <c r="E36" s="13" t="s">
        <v>77</v>
      </c>
      <c r="F36" s="13" t="s">
        <v>82</v>
      </c>
      <c r="G36" s="13" t="s">
        <v>83</v>
      </c>
      <c r="H36" s="14" t="s">
        <v>22</v>
      </c>
      <c r="I36" s="14">
        <f t="shared" si="1"/>
        <v>320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25">
      <c r="B37" t="s">
        <v>136</v>
      </c>
      <c r="C37" t="s">
        <v>136</v>
      </c>
      <c r="D37" s="52" t="str">
        <f t="shared" si="0"/>
        <v>x</v>
      </c>
      <c r="E37" s="13" t="s">
        <v>77</v>
      </c>
      <c r="F37" s="13" t="s">
        <v>84</v>
      </c>
      <c r="G37" s="13" t="s">
        <v>85</v>
      </c>
      <c r="H37" s="14" t="s">
        <v>22</v>
      </c>
      <c r="I37" s="14">
        <f t="shared" si="1"/>
        <v>320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75" x14ac:dyDescent="0.25">
      <c r="B38" t="s">
        <v>136</v>
      </c>
      <c r="D38" s="52" t="str">
        <f t="shared" si="0"/>
        <v>x</v>
      </c>
      <c r="E38" s="13" t="s">
        <v>106</v>
      </c>
      <c r="F38" s="13" t="s">
        <v>107</v>
      </c>
      <c r="G38" s="13" t="s">
        <v>108</v>
      </c>
      <c r="H38" s="14" t="s">
        <v>22</v>
      </c>
      <c r="I38" s="14">
        <f t="shared" si="1"/>
        <v>431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25">
      <c r="B39" t="s">
        <v>136</v>
      </c>
      <c r="C39" t="s">
        <v>136</v>
      </c>
      <c r="D39" s="52" t="str">
        <f t="shared" si="0"/>
        <v>x</v>
      </c>
      <c r="E39" s="13" t="s">
        <v>86</v>
      </c>
      <c r="F39" s="13" t="s">
        <v>86</v>
      </c>
      <c r="G39" s="13" t="s">
        <v>87</v>
      </c>
      <c r="H39" s="14" t="s">
        <v>121</v>
      </c>
      <c r="I39" s="14">
        <f t="shared" si="1"/>
        <v>340</v>
      </c>
      <c r="J39" s="14">
        <v>1</v>
      </c>
      <c r="K39" s="1" t="s">
        <v>2</v>
      </c>
      <c r="L39" s="1">
        <v>315</v>
      </c>
      <c r="M39" s="1">
        <v>25</v>
      </c>
      <c r="O39" s="61" t="s">
        <v>104</v>
      </c>
      <c r="P39" s="62"/>
      <c r="Q39" s="19" t="s">
        <v>5</v>
      </c>
    </row>
    <row r="40" spans="2:22" x14ac:dyDescent="0.25">
      <c r="B40" t="s">
        <v>136</v>
      </c>
      <c r="D40" s="52" t="str">
        <f t="shared" si="0"/>
        <v>x</v>
      </c>
      <c r="E40" s="13" t="s">
        <v>128</v>
      </c>
      <c r="F40" s="13" t="s">
        <v>88</v>
      </c>
      <c r="G40" s="13" t="s">
        <v>89</v>
      </c>
      <c r="H40" s="14" t="s">
        <v>41</v>
      </c>
      <c r="I40" s="14">
        <f t="shared" si="1"/>
        <v>400</v>
      </c>
      <c r="J40" s="14">
        <v>1</v>
      </c>
      <c r="K40" s="1" t="s">
        <v>3</v>
      </c>
      <c r="L40" s="1">
        <v>315</v>
      </c>
      <c r="M40" s="1">
        <v>85</v>
      </c>
      <c r="O40" s="56">
        <v>315</v>
      </c>
      <c r="P40" s="57"/>
      <c r="Q40" s="16">
        <v>340</v>
      </c>
    </row>
    <row r="41" spans="2:22" x14ac:dyDescent="0.25">
      <c r="B41" t="s">
        <v>136</v>
      </c>
      <c r="D41" s="52" t="str">
        <f t="shared" si="0"/>
        <v>x</v>
      </c>
      <c r="E41" s="13" t="s">
        <v>128</v>
      </c>
      <c r="F41" s="13" t="s">
        <v>90</v>
      </c>
      <c r="G41" s="13" t="s">
        <v>89</v>
      </c>
      <c r="H41" s="14" t="s">
        <v>41</v>
      </c>
      <c r="I41" s="14">
        <f t="shared" si="1"/>
        <v>400</v>
      </c>
      <c r="J41" s="14">
        <v>1</v>
      </c>
      <c r="K41" s="1" t="s">
        <v>3</v>
      </c>
      <c r="L41" s="1">
        <v>315</v>
      </c>
      <c r="M41" s="1">
        <v>85</v>
      </c>
      <c r="O41" s="56">
        <f>O40+50</f>
        <v>365</v>
      </c>
      <c r="P41" s="57"/>
      <c r="Q41" s="16">
        <f>Q40+50</f>
        <v>390</v>
      </c>
    </row>
    <row r="42" spans="2:22" x14ac:dyDescent="0.25">
      <c r="B42" t="s">
        <v>136</v>
      </c>
      <c r="D42" s="52" t="str">
        <f t="shared" si="0"/>
        <v>x</v>
      </c>
      <c r="E42" s="13" t="s">
        <v>128</v>
      </c>
      <c r="F42" s="13" t="s">
        <v>91</v>
      </c>
      <c r="G42" s="13" t="s">
        <v>92</v>
      </c>
      <c r="H42" s="14" t="s">
        <v>46</v>
      </c>
      <c r="I42" s="14">
        <f t="shared" si="1"/>
        <v>385</v>
      </c>
      <c r="J42" s="14">
        <v>1</v>
      </c>
      <c r="K42" s="1" t="s">
        <v>2</v>
      </c>
      <c r="L42" s="1">
        <v>315</v>
      </c>
      <c r="M42" s="1">
        <v>70</v>
      </c>
      <c r="O42" s="56">
        <f t="shared" ref="O42:O47" si="2">O41+50</f>
        <v>415</v>
      </c>
      <c r="P42" s="57"/>
      <c r="Q42" s="16">
        <f t="shared" ref="Q42:Q47" si="3">Q41+50</f>
        <v>440</v>
      </c>
    </row>
    <row r="43" spans="2:22" x14ac:dyDescent="0.25">
      <c r="B43" t="s">
        <v>136</v>
      </c>
      <c r="C43" t="s">
        <v>136</v>
      </c>
      <c r="D43" s="52" t="str">
        <f t="shared" si="0"/>
        <v>x</v>
      </c>
      <c r="E43" s="13" t="s">
        <v>93</v>
      </c>
      <c r="F43" s="13" t="s">
        <v>94</v>
      </c>
      <c r="G43" s="13" t="s">
        <v>92</v>
      </c>
      <c r="H43" s="14" t="s">
        <v>46</v>
      </c>
      <c r="I43" s="14">
        <f t="shared" si="1"/>
        <v>450</v>
      </c>
      <c r="J43" s="14">
        <v>1</v>
      </c>
      <c r="K43" s="1" t="s">
        <v>5</v>
      </c>
      <c r="L43" s="1">
        <v>340</v>
      </c>
      <c r="M43" s="1">
        <v>110</v>
      </c>
      <c r="O43" s="56">
        <f t="shared" si="2"/>
        <v>465</v>
      </c>
      <c r="P43" s="57"/>
      <c r="Q43" s="16">
        <f t="shared" si="3"/>
        <v>490</v>
      </c>
    </row>
    <row r="44" spans="2:22" x14ac:dyDescent="0.25">
      <c r="B44" t="s">
        <v>136</v>
      </c>
      <c r="C44" t="s">
        <v>136</v>
      </c>
      <c r="D44" s="52" t="str">
        <f t="shared" si="0"/>
        <v>x</v>
      </c>
      <c r="E44" s="13" t="s">
        <v>93</v>
      </c>
      <c r="F44" s="13" t="s">
        <v>94</v>
      </c>
      <c r="G44" s="13" t="s">
        <v>92</v>
      </c>
      <c r="H44" s="14" t="s">
        <v>46</v>
      </c>
      <c r="I44" s="14">
        <f t="shared" si="1"/>
        <v>450</v>
      </c>
      <c r="J44" s="14">
        <v>1</v>
      </c>
      <c r="K44" s="1" t="s">
        <v>5</v>
      </c>
      <c r="L44" s="1">
        <v>340</v>
      </c>
      <c r="M44" s="1">
        <v>110</v>
      </c>
      <c r="O44" s="56">
        <f t="shared" si="2"/>
        <v>515</v>
      </c>
      <c r="P44" s="57"/>
      <c r="Q44" s="16">
        <f t="shared" si="3"/>
        <v>540</v>
      </c>
    </row>
    <row r="45" spans="2:22" x14ac:dyDescent="0.25">
      <c r="B45" t="s">
        <v>136</v>
      </c>
      <c r="C45" t="s">
        <v>136</v>
      </c>
      <c r="D45" s="52" t="str">
        <f t="shared" si="0"/>
        <v>x</v>
      </c>
      <c r="E45" s="13" t="s">
        <v>93</v>
      </c>
      <c r="F45" s="13" t="s">
        <v>94</v>
      </c>
      <c r="G45" s="13" t="s">
        <v>92</v>
      </c>
      <c r="H45" s="14" t="s">
        <v>46</v>
      </c>
      <c r="I45" s="14">
        <f t="shared" si="1"/>
        <v>450</v>
      </c>
      <c r="J45" s="14">
        <v>1</v>
      </c>
      <c r="K45" s="1" t="s">
        <v>5</v>
      </c>
      <c r="L45" s="1">
        <v>340</v>
      </c>
      <c r="M45" s="1">
        <v>110</v>
      </c>
      <c r="O45" s="56">
        <f t="shared" si="2"/>
        <v>565</v>
      </c>
      <c r="P45" s="57"/>
      <c r="Q45" s="16">
        <f t="shared" si="3"/>
        <v>590</v>
      </c>
    </row>
    <row r="46" spans="2:22" x14ac:dyDescent="0.25">
      <c r="B46" t="s">
        <v>136</v>
      </c>
      <c r="C46" t="s">
        <v>136</v>
      </c>
      <c r="D46" s="52" t="str">
        <f t="shared" si="0"/>
        <v>x</v>
      </c>
      <c r="E46" s="13" t="s">
        <v>93</v>
      </c>
      <c r="F46" s="13" t="s">
        <v>95</v>
      </c>
      <c r="G46" s="13" t="s">
        <v>92</v>
      </c>
      <c r="H46" s="14" t="s">
        <v>46</v>
      </c>
      <c r="I46" s="14">
        <f t="shared" si="1"/>
        <v>150</v>
      </c>
      <c r="J46" s="14">
        <v>3</v>
      </c>
      <c r="K46" s="1" t="s">
        <v>56</v>
      </c>
      <c r="L46" s="1">
        <v>150</v>
      </c>
      <c r="M46" s="1">
        <v>150</v>
      </c>
      <c r="O46" s="56">
        <f t="shared" si="2"/>
        <v>615</v>
      </c>
      <c r="P46" s="57"/>
      <c r="Q46" s="16">
        <f t="shared" si="3"/>
        <v>640</v>
      </c>
    </row>
    <row r="47" spans="2:22" x14ac:dyDescent="0.25">
      <c r="B47" t="s">
        <v>136</v>
      </c>
      <c r="C47" t="s">
        <v>136</v>
      </c>
      <c r="D47" s="52" t="str">
        <f t="shared" si="0"/>
        <v>x</v>
      </c>
      <c r="E47" s="13" t="s">
        <v>93</v>
      </c>
      <c r="F47" s="13" t="s">
        <v>96</v>
      </c>
      <c r="G47" s="13" t="s">
        <v>97</v>
      </c>
      <c r="H47" s="14" t="s">
        <v>139</v>
      </c>
      <c r="I47" s="14">
        <f t="shared" si="1"/>
        <v>450</v>
      </c>
      <c r="J47" s="14">
        <v>1</v>
      </c>
      <c r="K47" s="1" t="s">
        <v>5</v>
      </c>
      <c r="L47" s="1">
        <v>340</v>
      </c>
      <c r="M47" s="1">
        <v>110</v>
      </c>
      <c r="O47" s="56">
        <f t="shared" si="2"/>
        <v>665</v>
      </c>
      <c r="P47" s="57"/>
      <c r="Q47" s="16">
        <f t="shared" si="3"/>
        <v>690</v>
      </c>
    </row>
    <row r="48" spans="2:22" x14ac:dyDescent="0.25">
      <c r="B48" t="s">
        <v>136</v>
      </c>
      <c r="C48" t="s">
        <v>136</v>
      </c>
      <c r="D48" s="52" t="str">
        <f t="shared" si="0"/>
        <v>x</v>
      </c>
      <c r="E48" s="13" t="s">
        <v>93</v>
      </c>
      <c r="F48" s="13" t="s">
        <v>98</v>
      </c>
      <c r="G48" s="13" t="s">
        <v>99</v>
      </c>
      <c r="H48" s="14" t="s">
        <v>139</v>
      </c>
      <c r="I48" s="14">
        <f t="shared" si="1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25">
      <c r="B49" t="s">
        <v>136</v>
      </c>
      <c r="C49" t="s">
        <v>136</v>
      </c>
      <c r="D49" s="52" t="str">
        <f t="shared" si="0"/>
        <v>x</v>
      </c>
      <c r="E49" s="13" t="s">
        <v>93</v>
      </c>
      <c r="F49" s="13" t="s">
        <v>100</v>
      </c>
      <c r="G49" s="13" t="s">
        <v>101</v>
      </c>
      <c r="H49" s="14" t="s">
        <v>139</v>
      </c>
      <c r="I49" s="14">
        <f t="shared" si="1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25">
      <c r="B50" t="s">
        <v>136</v>
      </c>
      <c r="C50" t="s">
        <v>136</v>
      </c>
      <c r="D50" s="52" t="str">
        <f t="shared" si="0"/>
        <v>x</v>
      </c>
      <c r="E50" s="13" t="s">
        <v>110</v>
      </c>
      <c r="F50" s="13" t="s">
        <v>111</v>
      </c>
      <c r="G50" s="13" t="s">
        <v>112</v>
      </c>
      <c r="H50" s="14" t="s">
        <v>113</v>
      </c>
      <c r="I50" s="14">
        <f>IFERROR(VLOOKUP(K50,$G$2:$H$4,2,0)*8,0)+M50</f>
        <v>4000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25">
      <c r="B51" t="s">
        <v>136</v>
      </c>
      <c r="C51" t="s">
        <v>136</v>
      </c>
      <c r="D51" s="52" t="str">
        <f t="shared" si="0"/>
        <v>x</v>
      </c>
      <c r="E51" s="13" t="s">
        <v>117</v>
      </c>
      <c r="F51" s="13" t="s">
        <v>118</v>
      </c>
      <c r="G51" s="13" t="s">
        <v>119</v>
      </c>
      <c r="H51" s="14" t="s">
        <v>120</v>
      </c>
      <c r="I51" s="14">
        <f t="shared" si="1"/>
        <v>300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25">
      <c r="A52" s="49"/>
      <c r="C52" t="s">
        <v>136</v>
      </c>
      <c r="D52" s="52">
        <f t="shared" si="0"/>
        <v>0</v>
      </c>
      <c r="E52" s="13" t="s">
        <v>124</v>
      </c>
      <c r="F52" s="13" t="s">
        <v>125</v>
      </c>
      <c r="G52" s="13" t="s">
        <v>126</v>
      </c>
      <c r="H52" s="14" t="s">
        <v>127</v>
      </c>
      <c r="I52" s="14">
        <f t="shared" si="1"/>
        <v>420</v>
      </c>
      <c r="J52" s="14">
        <v>1</v>
      </c>
      <c r="K52" s="1" t="s">
        <v>2</v>
      </c>
      <c r="L52" s="1">
        <v>315</v>
      </c>
      <c r="M52" s="50">
        <v>105</v>
      </c>
    </row>
    <row r="53" spans="1:17" x14ac:dyDescent="0.25">
      <c r="A53" s="49"/>
      <c r="C53" t="s">
        <v>136</v>
      </c>
      <c r="D53" s="52">
        <f t="shared" si="0"/>
        <v>0</v>
      </c>
      <c r="E53" s="13" t="s">
        <v>129</v>
      </c>
      <c r="F53" s="13" t="s">
        <v>130</v>
      </c>
      <c r="G53" s="13" t="s">
        <v>131</v>
      </c>
      <c r="H53" s="14" t="s">
        <v>46</v>
      </c>
      <c r="I53" s="14">
        <f t="shared" ref="I53:I55" si="4">IFERROR(VLOOKUP(K53,$G$2:$H$4,2,0),0)+M53</f>
        <v>400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25">
      <c r="A54" s="49"/>
      <c r="C54" t="s">
        <v>136</v>
      </c>
      <c r="D54" s="52">
        <f t="shared" si="0"/>
        <v>0</v>
      </c>
      <c r="E54" s="13" t="s">
        <v>129</v>
      </c>
      <c r="F54" s="13" t="s">
        <v>130</v>
      </c>
      <c r="G54" s="13" t="s">
        <v>131</v>
      </c>
      <c r="H54" s="14" t="s">
        <v>46</v>
      </c>
      <c r="I54" s="14">
        <f t="shared" si="4"/>
        <v>400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25">
      <c r="A55" s="49"/>
      <c r="C55" t="s">
        <v>136</v>
      </c>
      <c r="D55" s="52">
        <f t="shared" si="0"/>
        <v>0</v>
      </c>
      <c r="E55" s="13" t="s">
        <v>129</v>
      </c>
      <c r="F55" s="13" t="s">
        <v>91</v>
      </c>
      <c r="G55" s="13" t="s">
        <v>131</v>
      </c>
      <c r="H55" s="14" t="s">
        <v>46</v>
      </c>
      <c r="I55" s="14">
        <f t="shared" si="4"/>
        <v>350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30" priority="1">
      <formula>$D8&lt;&gt;"X"</formula>
    </cfRule>
  </conditionalFormatting>
  <dataValidations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5" x14ac:dyDescent="0.25"/>
  <cols>
    <col min="16" max="16" width="31.7109375" bestFit="1" customWidth="1"/>
    <col min="17" max="17" width="8.85546875" customWidth="1"/>
  </cols>
  <sheetData>
    <row r="2" spans="16:17" ht="15.75" thickBot="1" x14ac:dyDescent="0.3"/>
    <row r="3" spans="16:17" x14ac:dyDescent="0.25">
      <c r="P3" s="41" t="s">
        <v>123</v>
      </c>
      <c r="Q3" s="42"/>
    </row>
    <row r="4" spans="16:17" ht="15.75" x14ac:dyDescent="0.25">
      <c r="P4" s="43" t="str">
        <f>FRAMECALCULATOR!G1</f>
        <v>Desired Print Area</v>
      </c>
      <c r="Q4" s="44" t="s">
        <v>116</v>
      </c>
    </row>
    <row r="5" spans="16:17" ht="21" x14ac:dyDescent="0.35">
      <c r="P5" s="45" t="str">
        <f>FRAMECALCULATOR!G2</f>
        <v>X</v>
      </c>
      <c r="Q5" s="46">
        <f>FRAMECALCULATOR!H2</f>
        <v>315</v>
      </c>
    </row>
    <row r="6" spans="16:17" ht="21.75" thickBot="1" x14ac:dyDescent="0.4">
      <c r="P6" s="47" t="str">
        <f>FRAMECALCULATOR!G3</f>
        <v>Y</v>
      </c>
      <c r="Q6" s="48">
        <f>FRAMECALCULATOR!H3</f>
        <v>315</v>
      </c>
    </row>
    <row r="9" spans="16:17" ht="15.75" x14ac:dyDescent="0.25">
      <c r="P9" s="39" t="s">
        <v>114</v>
      </c>
      <c r="Q9" s="39" t="s">
        <v>116</v>
      </c>
    </row>
    <row r="10" spans="16:17" ht="21" x14ac:dyDescent="0.35">
      <c r="P10" s="38" t="s">
        <v>2</v>
      </c>
      <c r="Q10" s="40">
        <f>Q5+25</f>
        <v>340</v>
      </c>
    </row>
    <row r="11" spans="16:17" ht="21" x14ac:dyDescent="0.35">
      <c r="P11" s="38" t="s">
        <v>3</v>
      </c>
      <c r="Q11" s="40">
        <f>Q6+25</f>
        <v>340</v>
      </c>
    </row>
    <row r="13" spans="16:17" ht="15.75" x14ac:dyDescent="0.25">
      <c r="P13" s="39" t="s">
        <v>115</v>
      </c>
      <c r="Q13" s="39" t="s">
        <v>116</v>
      </c>
    </row>
    <row r="14" spans="16:17" ht="21" x14ac:dyDescent="0.35">
      <c r="P14" s="38" t="s">
        <v>2</v>
      </c>
      <c r="Q14" s="40">
        <f>Q5+12</f>
        <v>327</v>
      </c>
    </row>
    <row r="15" spans="16:17" ht="21" x14ac:dyDescent="0.35">
      <c r="P15" s="38" t="s">
        <v>3</v>
      </c>
      <c r="Q15" s="40">
        <f>Q6+-13</f>
        <v>302</v>
      </c>
    </row>
    <row r="17" spans="16:17" ht="15.75" x14ac:dyDescent="0.25">
      <c r="P17" s="39" t="s">
        <v>122</v>
      </c>
      <c r="Q17" s="39"/>
    </row>
    <row r="18" spans="16:17" ht="21" x14ac:dyDescent="0.35">
      <c r="P18" s="38" t="s">
        <v>2</v>
      </c>
      <c r="Q18" s="40">
        <f>Q5-15</f>
        <v>300</v>
      </c>
    </row>
    <row r="19" spans="16:17" ht="21" x14ac:dyDescent="0.35">
      <c r="P19" s="38" t="s">
        <v>3</v>
      </c>
      <c r="Q19" s="40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2021-02-04T17:29:10Z</dcterms:modified>
</cp:coreProperties>
</file>