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1B04431B-FB21-4D15-8F52-0AF7B630186C}" xr6:coauthVersionLast="45" xr6:coauthVersionMax="45" xr10:uidLastSave="{00000000-0000-0000-0000-000000000000}"/>
  <bookViews>
    <workbookView xWindow="1275" yWindow="945" windowWidth="15285" windowHeight="1387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8" i="1" l="1"/>
  <c r="S82" i="1"/>
  <c r="S89" i="1"/>
  <c r="S90" i="1"/>
  <c r="S85" i="1"/>
  <c r="S91" i="1"/>
  <c r="S84" i="1"/>
  <c r="S86" i="1"/>
  <c r="S83" i="1"/>
  <c r="S87" i="1"/>
  <c r="T88" i="1"/>
  <c r="U88" i="1" s="1"/>
  <c r="V88" i="1" s="1"/>
  <c r="T82" i="1"/>
  <c r="U82" i="1" s="1"/>
  <c r="V82" i="1" s="1"/>
  <c r="T89" i="1"/>
  <c r="T90" i="1"/>
  <c r="U90" i="1" s="1"/>
  <c r="V90" i="1" s="1"/>
  <c r="T85" i="1"/>
  <c r="U85" i="1" s="1"/>
  <c r="V85" i="1" s="1"/>
  <c r="T91" i="1"/>
  <c r="T84" i="1"/>
  <c r="U84" i="1" s="1"/>
  <c r="V84" i="1" s="1"/>
  <c r="T86" i="1"/>
  <c r="U86" i="1" s="1"/>
  <c r="V86" i="1" s="1"/>
  <c r="T83" i="1"/>
  <c r="T87" i="1"/>
  <c r="U87" i="1" s="1"/>
  <c r="V87" i="1" s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90" i="1" a="1"/>
  <c r="AZ90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1" i="1" l="1"/>
  <c r="V91" i="1" s="1"/>
  <c r="W91" i="1" s="1"/>
  <c r="BD91" i="1" s="1"/>
  <c r="U83" i="1"/>
  <c r="V83" i="1" s="1"/>
  <c r="W83" i="1" s="1"/>
  <c r="BD83" i="1" s="1"/>
  <c r="U89" i="1"/>
  <c r="V89" i="1" s="1"/>
  <c r="AB89" i="1" s="1"/>
  <c r="X85" i="1"/>
  <c r="AA85" i="1"/>
  <c r="Y85" i="1"/>
  <c r="AB85" i="1"/>
  <c r="W85" i="1"/>
  <c r="Z85" i="1"/>
  <c r="Y90" i="1"/>
  <c r="AB90" i="1"/>
  <c r="W90" i="1"/>
  <c r="Z90" i="1"/>
  <c r="X90" i="1"/>
  <c r="AA90" i="1"/>
  <c r="Y87" i="1"/>
  <c r="AB87" i="1"/>
  <c r="W87" i="1"/>
  <c r="Z87" i="1"/>
  <c r="X87" i="1"/>
  <c r="AA87" i="1"/>
  <c r="Y88" i="1"/>
  <c r="AB88" i="1"/>
  <c r="W88" i="1"/>
  <c r="Z88" i="1"/>
  <c r="X88" i="1"/>
  <c r="AA88" i="1"/>
  <c r="X86" i="1"/>
  <c r="AA86" i="1"/>
  <c r="Y86" i="1"/>
  <c r="AB86" i="1"/>
  <c r="W86" i="1"/>
  <c r="Z86" i="1"/>
  <c r="X82" i="1"/>
  <c r="AA82" i="1"/>
  <c r="Y82" i="1"/>
  <c r="AB82" i="1"/>
  <c r="W82" i="1"/>
  <c r="Z82" i="1"/>
  <c r="Y84" i="1"/>
  <c r="AB84" i="1"/>
  <c r="W84" i="1"/>
  <c r="Z84" i="1"/>
  <c r="X84" i="1"/>
  <c r="AA8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X83" i="1" l="1"/>
  <c r="Y91" i="1"/>
  <c r="AA91" i="1"/>
  <c r="Z91" i="1"/>
  <c r="AB91" i="1"/>
  <c r="AB83" i="1"/>
  <c r="Z83" i="1"/>
  <c r="Y83" i="1"/>
  <c r="X91" i="1"/>
  <c r="AA83" i="1"/>
  <c r="W89" i="1"/>
  <c r="BD89" i="1" s="1"/>
  <c r="Z89" i="1"/>
  <c r="X89" i="1"/>
  <c r="AA89" i="1"/>
  <c r="Y89" i="1"/>
  <c r="BC84" i="1"/>
  <c r="BD84" i="1"/>
  <c r="BC88" i="1"/>
  <c r="BD88" i="1"/>
  <c r="BC87" i="1"/>
  <c r="BD87" i="1"/>
  <c r="BC90" i="1"/>
  <c r="BD90" i="1"/>
  <c r="BD82" i="1"/>
  <c r="BC82" i="1"/>
  <c r="BC86" i="1"/>
  <c r="BD86" i="1"/>
  <c r="BD85" i="1"/>
  <c r="BC8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91" i="1" l="1"/>
  <c r="BC83" i="1"/>
  <c r="BC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94" i="1"/>
  <c r="BA94" i="1"/>
  <c r="AZ94" i="1"/>
  <c r="AY94" i="1"/>
  <c r="T94" i="1"/>
  <c r="S94" i="1"/>
  <c r="BB93" i="1"/>
  <c r="BA93" i="1"/>
  <c r="AZ93" i="1"/>
  <c r="AY93" i="1"/>
  <c r="T93" i="1"/>
  <c r="S93" i="1"/>
  <c r="BB92" i="1"/>
  <c r="BA92" i="1"/>
  <c r="AZ92" i="1"/>
  <c r="AY92" i="1"/>
  <c r="T92" i="1"/>
  <c r="S9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94" i="1"/>
  <c r="V94" i="1" s="1"/>
  <c r="AA94" i="1" s="1"/>
  <c r="U93" i="1"/>
  <c r="V93" i="1" s="1"/>
  <c r="AA93" i="1" s="1"/>
  <c r="U92" i="1"/>
  <c r="V92" i="1" s="1"/>
  <c r="Z9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94" i="1"/>
  <c r="Y94" i="1"/>
  <c r="X94" i="1"/>
  <c r="AB94" i="1"/>
  <c r="Z94" i="1"/>
  <c r="W93" i="1"/>
  <c r="Z93" i="1"/>
  <c r="X93" i="1"/>
  <c r="Y93" i="1"/>
  <c r="AB93" i="1"/>
  <c r="X92" i="1"/>
  <c r="AA92" i="1"/>
  <c r="AB92" i="1"/>
  <c r="Y92" i="1"/>
  <c r="W9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D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<sst xmlns="http://schemas.openxmlformats.org/spreadsheetml/2006/main" count="1014" uniqueCount="780">
  <si>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</si>
  <si>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</si>
  <si>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</si>
  <si>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</si>
  <si>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</si>
  <si>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</si>
  <si>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</si>
  <si>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</si>
  <si>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</si>
  <si>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</si>
  <si>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</si>
  <si>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</si>
  <si>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</si>
  <si>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</si>
  <si>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</si>
  <si>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</si>
  <si>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</si>
  <si>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</si>
  <si>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</si>
  <si>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</si>
  <si>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</si>
  <si>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</si>
  <si>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</si>
  <si>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</si>
  <si>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</si>
  <si>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</si>
  <si>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</si>
  <si>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</si>
  <si>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</si>
  <si>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</si>
  <si>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</si>
  <si>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</si>
  <si>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</si>
  <si>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</si>
  <si>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</si>
  <si>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</si>
  <si>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</si>
  <si>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</si>
  <si>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</si>
  <si>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</si>
  <si>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</si>
  <si>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</si>
  <si>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</si>
  <si>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</si>
  <si>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</si>
  <si>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</si>
  <si>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</si>
  <si>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</si>
  <si>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</si>
  <si>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</si>
  <si>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</si>
  <si>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</si>
  <si>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</si>
  <si>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</si>
  <si>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</si>
  <si>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</si>
  <si>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</si>
  <si>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</si>
  <si>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</si>
  <si>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</si>
  <si>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</si>
  <si>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</si>
  <si>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</si>
  <si>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</si>
  <si>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</si>
  <si>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</si>
  <si>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</si>
  <si>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</si>
  <si>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</si>
  <si>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</si>
  <si>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</si>
  <si>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</si>
  <si>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</si>
  <si>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</si>
  <si>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</si>
  <si>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</si>
  <si>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</si>
  <si>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</si>
  <si>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</si>
  <si>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</si>
  <si>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</si>
  <si>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</si>
  <si>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</si>
  <si>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</si>
  <si>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</si>
  <si>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</si>
  <si>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</si>
  <si>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</si>
  <si>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</si>
  <si>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</si>
  <si>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</si>
  <si>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</si>
  <si>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</si>
  <si>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</si>
  <si>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</si>
  <si>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</si>
  <si>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</si>
  <si>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</si>
  <si>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</si>
  <si>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</si>
  <si>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</si>
  <si>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</si>
  <si>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</si>
  <si>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</si>
  <si>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</si>
  <si>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</si>
  <si>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</si>
  <si>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</si>
  <si>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</si>
  <si>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</si>
  <si>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</si>
  <si>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</si>
  <si>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</si>
  <si>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</si>
  <si>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</si>
  <si>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</si>
  <si>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</si>
  <si>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</si>
  <si>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</si>
  <si>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</si>
  <si>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</si>
  <si>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</si>
  <si>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</si>
  <si>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</si>
  <si>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</si>
  <si>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</si>
  <si>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</si>
  <si>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</si>
  <si>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</si>
  <si>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</si>
  <si>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</si>
  <si>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</si>
  <si>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</si>
  <si>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</si>
  <si>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</si>
  <si>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</si>
  <si>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</si>
  <si>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</si>
  <si>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</si>
  <si>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</si>
  <si>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</si>
  <si>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</si>
  <si>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</si>
  <si>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</si>
  <si>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</si>
  <si>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</si>
  <si>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</si>
  <si>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</si>
  <si>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</si>
  <si>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</si>
  <si>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</si>
  <si>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</si>
  <si>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</si>
  <si>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</si>
  <si>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</si>
  <si>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</si>
  <si>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</si>
  <si>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</si>
  <si>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</si>
  <si>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</si>
  <si>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</si>
  <si>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</si>
  <si>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</si>
  <si>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</si>
  <si>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</si>
  <si>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</si>
  <si>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</si>
  <si>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</si>
  <si>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</si>
  <si>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</si>
  <si>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</si>
  <si>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</si>
  <si>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</si>
  <si>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</si>
  <si>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</si>
  <si>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</si>
  <si>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</si>
  <si>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</si>
  <si>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</si>
  <si>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</si>
  <si>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</si>
  <si>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</si>
  <si>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</si>
  <si>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</si>
  <si>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</si>
  <si>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</si>
  <si>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</si>
  <si>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</si>
  <si>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</si>
  <si>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</si>
  <si>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</si>
  <si>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</si>
  <si>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</si>
  <si>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</si>
  <si>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</si>
  <si>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</si>
  <si>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</si>
  <si>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</si>
  <si>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</si>
  <si>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</si>
  <si>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</si>
  <si>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</si>
  <si>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</si>
  <si>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</si>
  <si>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</si>
  <si>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</si>
  <si>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</si>
  <si>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</si>
  <si>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</si>
  <si>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</si>
  <si>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</si>
  <si>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</si>
  <si>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</si>
  <si>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</si>
  <si>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</si>
  <si>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</si>
  <si>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</si>
  <si>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</si>
  <si>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</si>
  <si>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</si>
  <si>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</si>
  <si>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</si>
  <si>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</si>
  <si>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</si>
  <si>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</si>
  <si>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</si>
  <si>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</si>
  <si>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</si>
  <si>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</si>
  <si>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</si>
  <si>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</si>
  <si>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</si>
  <si>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</si>
  <si>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</si>
  <si>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</si>
  <si>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</si>
  <si>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</si>
  <si>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</si>
  <si>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</si>
  <si>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</si>
  <si>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</si>
  <si>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</si>
  <si>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</si>
  <si>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</si>
  <si>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</si>
  <si>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</si>
  <si>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</si>
  <si>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</si>
  <si>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</si>
  <si>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</si>
  <si>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</si>
  <si>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</si>
  <si>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</si>
  <si>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</si>
  <si>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</si>
  <si>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</si>
  <si>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</si>
  <si>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</si>
  <si>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</si>
  <si>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</si>
  <si>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</si>
  <si>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</si>
  <si>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</si>
  <si>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</si>
  <si>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</si>
  <si>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</si>
  <si>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</si>
  <si>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</si>
  <si>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</si>
  <si>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</si>
  <si>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</si>
  <si>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</si>
  <si>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</si>
  <si>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</si>
  <si>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</si>
  <si>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</si>
  <si>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</si>
  <si>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</si>
  <si>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</si>
  <si>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</si>
  <si>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</si>
  <si>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</si>
  <si>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</si>
  <si>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</si>
  <si>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</si>
  <si>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</si>
  <si>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</si>
  <si>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</si>
  <si>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</si>
  <si>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</si>
  <si>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</si>
  <si>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</si>
  <si>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</si>
  <si>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</si>
  <si>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</si>
  <si>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</si>
  <si>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</si>
  <si>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</si>
  <si>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</si>
  <si>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</si>
  <si>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</si>
  <si>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</si>
  <si>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</si>
  <si>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</si>
  <si>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</si>
  <si>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</si>
  <si>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</si>
  <si>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</si>
  <si>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</si>
  <si>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</si>
  <si>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</si>
  <si>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</si>
  <si>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</si>
  <si>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</si>
  <si>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</si>
  <si>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</si>
  <si>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</si>
  <si>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</si>
  <si>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</si>
  <si>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</si>
  <si>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</si>
  <si>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</si>
  <si>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</si>
  <si>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</si>
  <si>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</si>
  <si>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</si>
  <si>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</si>
  <si>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</si>
  <si>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</si>
  <si>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</si>
  <si>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</si>
  <si>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</si>
  <si>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</si>
  <si>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</si>
  <si>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</si>
  <si>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</si>
  <si>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</si>
  <si>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</si>
  <si>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</si>
  <si>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</si>
  <si>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</si>
  <si>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</si>
  <si>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</si>
  <si>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</si>
  <si>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</si>
  <si>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</si>
  <si>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</si>
  <si>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</si>
  <si>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</si>
  <si>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</si>
  <si>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</si>
  <si>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</si>
  <si>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</si>
  <si>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</si>
  <si>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</si>
  <si>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</si>
  <si>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</si>
  <si>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</si>
  <si>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</si>
  <si>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</si>
  <si>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</si>
  <si>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</si>
  <si>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</si>
  <si>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</si>
  <si>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</si>
  <si>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</si>
  <si>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</si>
  <si>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</si>
  <si>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</si>
  <si>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</si>
  <si>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</si>
  <si>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</si>
  <si>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</si>
  <si>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</si>
  <si>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</si>
  <si>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</si>
  <si>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</si>
  <si>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</si>
  <si>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</si>
  <si>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</si>
  <si>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</si>
  <si>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</si>
  <si>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</si>
  <si>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</si>
  <si>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</si>
  <si>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</si>
  <si>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</si>
  <si>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</si>
  <si>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</si>
  <si>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</si>
  <si>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</si>
  <si>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</si>
  <si>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</si>
  <si>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</si>
  <si>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</si>
  <si>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</si>
  <si>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</si>
  <si>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</si>
  <si>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</si>
  <si>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</si>
  <si>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</si>
  <si>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</si>
  <si>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</si>
  <si>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</si>
  <si>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</si>
  <si>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</si>
  <si>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</si>
  <si>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</si>
  <si>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</si>
  <si>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</si>
  <si>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</si>
  <si>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</si>
  <si>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</si>
  <si>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</si>
  <si>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</si>
  <si>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</si>
  <si>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</si>
  <si>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</si>
  <si>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</si>
  <si>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</si>
  <si>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</si>
  <si>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</si>
  <si>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</si>
  <si>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</si>
  <si>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</si>
  <si>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</si>
  <si>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</si>
  <si>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</si>
  <si>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</si>
  <si>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</si>
  <si>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</si>
  <si>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</si>
  <si>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</si>
  <si>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</si>
  <si>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</si>
  <si>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</si>
  <si>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</si>
  <si>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</si>
  <si>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</si>
  <si>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</si>
  <si>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</si>
  <si>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</si>
  <si>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</si>
  <si>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</si>
  <si>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</si>
  <si>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</si>
  <si>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</si>
  <si>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</si>
  <si>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</si>
  <si>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</si>
  <si>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</si>
  <si>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</si>
  <si>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</si>
  <si>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</si>
  <si>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</si>
  <si>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</si>
  <si>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</si>
  <si>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</si>
  <si>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</si>
  <si>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</si>
  <si>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</si>
  <si>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</si>
  <si>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</si>
  <si>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</si>
  <si>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</si>
  <si>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</si>
  <si>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</si>
  <si>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</si>
  <si>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</si>
  <si>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</si>
  <si>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</si>
  <si>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</si>
  <si>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</si>
  <si>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</si>
  <si>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</si>
  <si>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</si>
  <si>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</si>
  <si>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</si>
  <si>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</si>
  <si>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</si>
  <si>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</si>
  <si>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</si>
  <si>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</si>
  <si>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</si>
  <si>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</si>
  <si>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</si>
  <si>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</si>
  <si>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</si>
  <si>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</si>
  <si>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</si>
  <si>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</si>
  <si>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</si>
  <si>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</si>
  <si>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</si>
  <si>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</si>
  <si>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</si>
  <si>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</si>
  <si>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</si>
  <si>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</si>
  <si>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</si>
  <si>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</si>
  <si>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</si>
  <si>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</si>
  <si>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</si>
  <si>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</si>
  <si>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</si>
  <si>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</si>
  <si>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</si>
  <si>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</si>
  <si>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</si>
  <si>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</si>
  <si>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</si>
  <si>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</si>
  <si>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</si>
  <si>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</si>
  <si>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</si>
  <si>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</si>
  <si>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</si>
  <si>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</si>
  <si>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</si>
  <si>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</si>
  <si>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</si>
  <si>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</si>
  <si>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</si>
  <si>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</si>
  <si>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</si>
  <si>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</si>
  <si>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</si>
  <si>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</si>
  <si>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</si>
  <si>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</si>
  <si>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</si>
  <si>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</si>
  <si>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</si>
  <si>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</si>
  <si>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</si>
  <si>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</si>
  <si>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</si>
  <si>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</si>
  <si>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</si>
  <si>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</si>
  <si>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</si>
  <si>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</si>
  <si>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</si>
  <si>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</si>
  <si>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</si>
  <si>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</si>
  <si>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</si>
  <si>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</si>
  <si>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</si>
  <si>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</si>
  <si>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</si>
  <si>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</si>
  <si>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</si>
  <si>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</si>
  <si>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</si>
  <si>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</si>
  <si>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</si>
  <si>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</si>
  <si>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</si>
  <si>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</si>
  <si>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</si>
  <si>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</si>
  <si>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</si>
  <si>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</si>
  <si>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</si>
  <si>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</si>
  <si>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</si>
  <si>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</si>
  <si>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</si>
  <si>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</si>
  <si>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</si>
  <si>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</si>
  <si>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</si>
  <si>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</si>
  <si>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</si>
  <si>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</si>
  <si>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</si>
  <si>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</si>
  <si>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</si>
  <si>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</si>
  <si>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</si>
  <si>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</si>
  <si>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</si>
  <si>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</si>
  <si>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</si>
  <si>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</si>
  <si>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</si>
  <si>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</si>
  <si>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</si>
  <si>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</si>
  <si>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</si>
  <si>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</si>
  <si>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</si>
  <si>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</si>
  <si>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</si>
  <si>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</si>
  <si>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</si>
  <si>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</si>
  <si>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</si>
  <si>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</si>
  <si>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</si>
  <si>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</si>
  <si>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</si>
  <si>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</si>
  <si>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</si>
  <si>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</si>
  <si>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</si>
  <si>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</si>
  <si>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</si>
  <si>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</si>
  <si>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</si>
  <si>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</si>
  <si>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</si>
  <si>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</si>
  <si>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</si>
  <si>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</si>
  <si>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</si>
  <si>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</si>
  <si>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</si>
  <si>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</si>
  <si>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</si>
  <si>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</si>
  <si>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</si>
  <si>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</si>
  <si>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</si>
  <si>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</si>
  <si>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</si>
  <si>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</si>
  <si>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</si>
  <si>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</si>
  <si>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</si>
  <si>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</si>
  <si>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</si>
  <si>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</si>
  <si>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</si>
  <si>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</si>
  <si>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</si>
  <si>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</si>
  <si>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</si>
  <si>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</si>
  <si>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</si>
  <si>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</si>
  <si>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</si>
  <si>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</si>
  <si>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</si>
  <si>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</si>
  <si>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</si>
  <si>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</si>
  <si>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</si>
  <si>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</si>
  <si>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</si>
  <si>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</si>
  <si>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</si>
  <si>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</si>
  <si>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</si>
  <si>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</si>
  <si>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</si>
  <si>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</si>
  <si>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</si>
  <si>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</si>
  <si>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</si>
  <si>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</si>
  <si>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</si>
  <si>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</si>
  <si>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</si>
  <si>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</si>
  <si>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</si>
  <si>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</si>
  <si>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</si>
  <si>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</si>
  <si>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</si>
  <si>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</si>
  <si>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</si>
  <si>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</si>
  <si>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</si>
  <si>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</si>
  <si>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</si>
  <si>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</si>
  <si>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</si>
  <si>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</si>
  <si>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</si>
  <si>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</si>
  <si>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</si>
  <si>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</si>
  <si>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</si>
  <si>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</si>
  <si>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</si>
  <si>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</si>
  <si>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</si>
  <si>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</si>
  <si>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</si>
  <si>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</si>
  <si>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</si>
  <si>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</si>
  <si>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</si>
  <si>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</si>
  <si>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</si>
  <si>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</si>
  <si>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</si>
  <si>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</si>
  <si>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</si>
  <si>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</si>
  <si>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</si>
  <si>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</si>
  <si>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</si>
  <si>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</si>
  <si>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</si>
  <si>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</si>
  <si>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</si>
  <si>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</si>
  <si>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</si>
  <si>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</si>
  <si>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</si>
  <si>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</si>
  <si>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</si>
  <si>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</si>
  <si>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</si>
  <si>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</si>
  <si>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</si>
  <si>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</si>
  <si>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</si>
  <si>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</si>
  <si>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</si>
  <si>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</si>
  <si>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</si>
  <si>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</si>
  <si>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</si>
  <si>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</si>
  <si>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</si>
  <si>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</si>
  <si>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</si>
  <si>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</si>
  <si>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</si>
  <si>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</si>
  <si>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</si>
  <si>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</si>
  <si>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</si>
  <si>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</si>
  <si>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</si>
  <si>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</si>
  <si>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</si>
  <si>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</si>
  <si>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</si>
  <si>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</si>
  <si>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</si>
  <si>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</si>
  <si>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</si>
  <si>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</si>
  <si>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</si>
  <si>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イーキャ</t>
    <phoneticPr fontId="1"/>
  </si>
  <si>
    <t>パッケデイーキャ</t>
    <phoneticPr fontId="1"/>
  </si>
  <si>
    <t>ゴレーミャ</t>
    <phoneticPr fontId="1"/>
  </si>
  <si>
    <t>グラッシャ</t>
    <phoneticPr fontId="1"/>
  </si>
  <si>
    <t>アクティヴァトーレライリャ</t>
    <phoneticPr fontId="1"/>
  </si>
  <si>
    <t>イロネバルシャ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</si>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</sst>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91" totalsRowShown="0" headerRowDxfId="62" dataDxfId="61">
  <autoFilter ref="A1:BD91" xr:uid="{75B54AD4-ACAB-4F59-97B1-A32EA130B0BF}"/>
  <sortState xmlns:xlrd2="http://schemas.microsoft.com/office/spreadsheetml/2017/richdata2" ref="A2:BD91">
    <sortCondition ref="A1:A9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0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9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8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7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6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94"/>
  <sheetViews>
    <sheetView tabSelected="1" zoomScaleNormal="100" workbookViewId="0">
      <pane xSplit="6" ySplit="1" topLeftCell="G71" activePane="bottomRight" state="frozen"/>
      <selection pane="topRight" activeCell="G1" sqref="G1"/>
      <selection pane="bottomLeft" activeCell="A2" sqref="A2"/>
      <selection pane="bottomRight" activeCell="H88" sqref="H88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728</v>
      </c>
      <c r="AW1" s="2" t="s">
        <v>729</v>
      </c>
      <c r="AX1" s="2" t="s">
        <v>664</v>
      </c>
      <c r="AY1" s="2" t="s">
        <v>452</v>
      </c>
      <c r="AZ1" s="2" t="s">
        <v>453</v>
      </c>
      <c r="BA1" s="2" t="s">
        <v>450</v>
      </c>
      <c r="BB1" s="2" t="s">
        <v>451</v>
      </c>
      <c r="BC1" s="2" t="s">
        <v>449</v>
      </c>
      <c r="BD1" s="2" t="s">
        <v>675</v>
      </c>
    </row>
    <row r="2" spans="1:56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407</v>
      </c>
      <c r="D82" s="4" t="s">
        <v>420</v>
      </c>
      <c r="E82" s="6" t="s">
        <v>731</v>
      </c>
      <c r="F82" s="6" t="s">
        <v>740</v>
      </c>
      <c r="G82" s="6" t="s">
        <v>750</v>
      </c>
      <c r="H82" s="6" t="s">
        <v>760</v>
      </c>
      <c r="I82" s="11" t="s">
        <v>767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Row],[ATTACK]:[THUNDER]])</f>
        <v>41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1, 45, 1, m(10, 22, 0, 63, 95, 98), a(3, 0, 0, 0, 0, 7, 8, 5, 0, 0, 0, 1, 3, 0, 3, 1, 0, 0, 0, 10, 0), c(0xCBDBF8, 0xB6CBE3, 0xA1B6DA, 0xA1C0F5))));</v>
      </c>
      <c r="BA82" s="13" t="str">
        <f>"mirageFairy2019.fairy."&amp;テーブル1[[#This Row],[Type]]&amp;".name="&amp;テーブル1[[#This Row],[英名]]</f>
        <v>mirageFairy2019.fairy.ice.name=Icia</v>
      </c>
      <c r="BB82" s="13" t="str">
        <f>"mirageFairy2019.fairy."&amp;テーブル1[[#This Row],[Type]]&amp;".name="&amp;テーブル1[[#This Row],[短縮和名]]&amp;テーブル1[[#This Row],[和名]]</f>
        <v>mirageFairy2019.fairy.ice.name=氷精イーキャ</v>
      </c>
      <c r="BC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&lt;tr&gt;&lt;td&gt;80&lt;/td&gt;&lt;td&gt;氷精イーキャ&lt;/td&gt;&lt;td&gt;1&lt;/td&gt;&lt;td&gt;45&lt;/td&gt;&lt;td&gt;1&lt;/td&gt;&lt;td&gt;2&lt;/td&gt;&lt;td&gt;0&lt;/td&gt;&lt;td&gt;7&lt;/td&gt;&lt;td&gt;11&lt;/td&gt;&lt;td&gt;11&lt;/td&gt;&lt;/tr&gt;</v>
      </c>
      <c r="BD82" s="13">
        <f>テーブル1[[#This Row],[Shine]]/テーブル1[[#This Row],[コスト]]*テーブル1[[#This Row],[CRYSTAL]]*4*50</f>
        <v>42.462110700147015</v>
      </c>
    </row>
    <row r="83" spans="1:56" x14ac:dyDescent="0.15">
      <c r="A83" s="4">
        <v>81</v>
      </c>
      <c r="B83" s="4">
        <v>1</v>
      </c>
      <c r="C83" s="4" t="s">
        <v>407</v>
      </c>
      <c r="D83" s="4" t="s">
        <v>420</v>
      </c>
      <c r="E83" s="6" t="s">
        <v>738</v>
      </c>
      <c r="F83" s="6" t="s">
        <v>741</v>
      </c>
      <c r="G83" s="6" t="s">
        <v>751</v>
      </c>
      <c r="H83" s="6" t="s">
        <v>777</v>
      </c>
      <c r="I83" s="11" t="s">
        <v>768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Row],[ATTACK]:[THUNDER]])</f>
        <v>53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4, 75, 1, m(10, 22, 0, 85, 63, 0), a(4, 0, 0, 0, 0, 8, 12, 5, 0, 0, 0, 2, 3, 0, 2, 1, 0, 0, 0, 16, 0), c(0xACC8F0, 0x9EB2D6, 0x809DCC, 0x5D86CC))));</v>
      </c>
      <c r="BA83" s="13" t="str">
        <f>"mirageFairy2019.fairy."&amp;テーブル1[[#This Row],[Type]]&amp;".name="&amp;テーブル1[[#This Row],[英名]]</f>
        <v>mirageFairy2019.fairy.packedice.name=Packedeicia</v>
      </c>
      <c r="BB83" s="13" t="str">
        <f>"mirageFairy2019.fairy."&amp;テーブル1[[#This Row],[Type]]&amp;".name="&amp;テーブル1[[#This Row],[短縮和名]]&amp;テーブル1[[#This Row],[和名]]</f>
        <v>mirageFairy2019.fairy.packedice.name=氷塊精パッケデイーキャ</v>
      </c>
      <c r="BC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&lt;tr&gt;&lt;td&gt;81&lt;/td&gt;&lt;td&gt;氷塊精パッケデイーキャ&lt;/td&gt;&lt;td&gt;4&lt;/td&gt;&lt;td&gt;75&lt;/td&gt;&lt;td&gt;6&lt;/td&gt;&lt;td&gt;13&lt;/td&gt;&lt;td&gt;0&lt;/td&gt;&lt;td&gt;51&lt;/td&gt;&lt;td&gt;37&lt;/td&gt;&lt;td&gt;0&lt;/td&gt;&lt;/tr&gt;</v>
      </c>
      <c r="BD83" s="13">
        <f>テーブル1[[#This Row],[Shine]]/テーブル1[[#This Row],[コスト]]*テーブル1[[#This Row],[CRYSTAL]]*4*50</f>
        <v>192.0534775828115</v>
      </c>
    </row>
    <row r="84" spans="1:56" x14ac:dyDescent="0.15">
      <c r="A84" s="4">
        <v>82</v>
      </c>
      <c r="B84" s="4">
        <v>1</v>
      </c>
      <c r="C84" s="4" t="s">
        <v>408</v>
      </c>
      <c r="D84" s="4" t="s">
        <v>425</v>
      </c>
      <c r="E84" s="6" t="s">
        <v>736</v>
      </c>
      <c r="F84" s="6" t="s">
        <v>742</v>
      </c>
      <c r="G84" s="6" t="s">
        <v>752</v>
      </c>
      <c r="H84" s="6" t="s">
        <v>761</v>
      </c>
      <c r="I84" s="11" t="s">
        <v>769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Row],[ATTACK]:[THUNDER]])</f>
        <v>70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3, 92, 1, m(0, 12, 10, 10, 0, 1), a(21, 2, 7, 0, 0, 0, 0, 7, 1, 0, 0, 12, 0, 1, 0, 4, 0, 15, 0, 0, 0), c(0xC1AB9E, 0xB5ADA8, 0xABA39D, 0x557725))));</v>
      </c>
      <c r="BA84" s="13" t="str">
        <f>"mirageFairy2019.fairy."&amp;テーブル1[[#This Row],[Type]]&amp;".name="&amp;テーブル1[[#This Row],[英名]]</f>
        <v>mirageFairy2019.fairy.golem.name=Golemia</v>
      </c>
      <c r="BB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C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D84" s="13">
        <f>テーブル1[[#This Row],[Shine]]/テーブル1[[#This Row],[コスト]]*テーブル1[[#This Row],[CRYSTAL]]*4*50</f>
        <v>0</v>
      </c>
    </row>
    <row r="85" spans="1:56" x14ac:dyDescent="0.15">
      <c r="A85" s="4">
        <v>83</v>
      </c>
      <c r="B85" s="4">
        <v>1</v>
      </c>
      <c r="C85" s="4" t="s">
        <v>410</v>
      </c>
      <c r="D85" s="4" t="s">
        <v>428</v>
      </c>
      <c r="E85" s="6" t="s">
        <v>734</v>
      </c>
      <c r="F85" s="6" t="s">
        <v>743</v>
      </c>
      <c r="G85" s="6" t="s">
        <v>753</v>
      </c>
      <c r="H85" s="6" t="s">
        <v>762</v>
      </c>
      <c r="I85" s="11" t="s">
        <v>770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Row],[ATTACK]:[THUNDER]])</f>
        <v>42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2, 53, 1, m(1, 2, 0, 10, 5, 3), a(2, 2, 1, 0, 1, 0, 8, 7, 0, 0, 0, 1, 8, 6, 0, 1, 0, 3, 0, 2, 0), c(0xFFFFFF, 0xEFF5FF, 0xE8EDF5, 0xADE0E9))));</v>
      </c>
      <c r="BA85" s="13" t="str">
        <f>"mirageFairy2019.fairy."&amp;テーブル1[[#This Row],[Type]]&amp;".name="&amp;テーブル1[[#This Row],[英名]]</f>
        <v>mirageFairy2019.fairy.glass.name=Glassia</v>
      </c>
      <c r="BB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C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D85" s="13">
        <f>テーブル1[[#This Row],[Shine]]/テーブル1[[#This Row],[コスト]]*テーブル1[[#This Row],[CRYSTAL]]*4*50</f>
        <v>77.791400053881375</v>
      </c>
    </row>
    <row r="86" spans="1:56" x14ac:dyDescent="0.15">
      <c r="A86" s="4">
        <v>84</v>
      </c>
      <c r="B86" s="4">
        <v>1</v>
      </c>
      <c r="C86" s="4" t="s">
        <v>410</v>
      </c>
      <c r="D86" s="4" t="s">
        <v>595</v>
      </c>
      <c r="E86" s="6" t="s">
        <v>737</v>
      </c>
      <c r="F86" s="6" t="s">
        <v>749</v>
      </c>
      <c r="G86" s="6" t="s">
        <v>754</v>
      </c>
      <c r="H86" s="6" t="s">
        <v>778</v>
      </c>
      <c r="I86" s="11" t="s">
        <v>771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Row],[ATTACK]:[THUNDER]])</f>
        <v>9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3, 77, 1, m(0, 10, 0, 7, 0, 0), a(0, 1, 0, 1, 0, 0, 0, 1, 0, 0, 0, 0, 0, 0, 0, 4, 0, 0, 0, 0, 2), c(0xFFFFFF, 0xAC8852, 0x686868, 0xD40102))));</v>
      </c>
      <c r="BA86" s="13" t="str">
        <f>"mirageFairy2019.fairy."&amp;テーブル1[[#This Row],[Type]]&amp;".name="&amp;テーブル1[[#This Row],[英名]]</f>
        <v>mirageFairy2019.fairy.activatorrail.name=Activatorerailia</v>
      </c>
      <c r="BB86" s="13" t="str">
        <f>"mirageFairy2019.fairy."&amp;テーブル1[[#This Row],[Type]]&amp;".name="&amp;テーブル1[[#This Row],[短縮和名]]&amp;テーブル1[[#This Row],[和名]]</f>
        <v>mirageFairy2019.fairy.activatorrail.name=活性軌条精アクティヴァトーレライリャ</v>
      </c>
      <c r="BC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クティヴァトーレライリャ&lt;/td&gt;&lt;td&gt;3&lt;/td&gt;&lt;td&gt;77&lt;/td&gt;&lt;td&gt;0&lt;/td&gt;&lt;td&gt;58&lt;/td&gt;&lt;td&gt;0&lt;/td&gt;&lt;td&gt;40&lt;/td&gt;&lt;td&gt;0&lt;/td&gt;&lt;td&gt;0&lt;/td&gt;&lt;/tr&gt;</v>
      </c>
      <c r="BD86" s="13">
        <f>テーブル1[[#This Row],[Shine]]/テーブル1[[#This Row],[コスト]]*テーブル1[[#This Row],[CRYSTAL]]*4*50</f>
        <v>0</v>
      </c>
    </row>
    <row r="87" spans="1:56" x14ac:dyDescent="0.15">
      <c r="A87" s="4">
        <v>85</v>
      </c>
      <c r="B87" s="4">
        <v>1</v>
      </c>
      <c r="C87" s="4" t="s">
        <v>410</v>
      </c>
      <c r="D87" s="4" t="s">
        <v>428</v>
      </c>
      <c r="E87" s="6" t="s">
        <v>739</v>
      </c>
      <c r="F87" s="6" t="s">
        <v>744</v>
      </c>
      <c r="G87" s="6" t="s">
        <v>755</v>
      </c>
      <c r="H87" s="6" t="s">
        <v>779</v>
      </c>
      <c r="I87" s="11" t="s">
        <v>772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Row],[ATTACK]:[THUNDER]])</f>
        <v>21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2, 64, 1, m(0.1, 4, 0, 10, 0, 12), a(0, 1, 0, 0, 0, 0, 0, 3, 0, 0, 0, 0, 0, 0, 0, 1, 0, 16, 0, 0, 0), c(0xFFFFFF, 0xA1A1A3, 0x404040, 0x404040))));</v>
      </c>
      <c r="BA87" s="13" t="str">
        <f>"mirageFairy2019.fairy."&amp;テーブル1[[#This Row],[Type]]&amp;".name="&amp;テーブル1[[#This Row],[英名]]</f>
        <v>mirageFairy2019.fairy.ironbars.name=Ironebarsia</v>
      </c>
      <c r="BB87" s="13" t="str">
        <f>"mirageFairy2019.fairy."&amp;テーブル1[[#This Row],[Type]]&amp;".name="&amp;テーブル1[[#This Row],[短縮和名]]&amp;テーブル1[[#This Row],[和名]]</f>
        <v>mirageFairy2019.fairy.ironbars.name=鉄格子精イロネバルシャ</v>
      </c>
      <c r="BC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&lt;tr&gt;&lt;td&gt;85&lt;/td&gt;&lt;td&gt;鉄格子精イロネバルシャ&lt;/td&gt;&lt;td&gt;2&lt;/td&gt;&lt;td&gt;64&lt;/td&gt;&lt;td&gt;0&lt;/td&gt;&lt;td&gt;9&lt;/td&gt;&lt;td&gt;0&lt;/td&gt;&lt;td&gt;24&lt;/td&gt;&lt;td&gt;0&lt;/td&gt;&lt;td&gt;29&lt;/td&gt;&lt;/tr&gt;</v>
      </c>
      <c r="BD87" s="13">
        <f>テーブル1[[#This Row],[Shine]]/テーブル1[[#This Row],[コスト]]*テーブル1[[#This Row],[CRYSTAL]]*4*50</f>
        <v>0</v>
      </c>
    </row>
    <row r="88" spans="1:56" x14ac:dyDescent="0.15">
      <c r="A88" s="4">
        <v>86</v>
      </c>
      <c r="B88" s="4">
        <v>1</v>
      </c>
      <c r="C88" s="4" t="s">
        <v>411</v>
      </c>
      <c r="D88" s="4" t="s">
        <v>433</v>
      </c>
      <c r="E88" s="6" t="s">
        <v>730</v>
      </c>
      <c r="F88" s="6" t="s">
        <v>745</v>
      </c>
      <c r="G88" s="6" t="s">
        <v>756</v>
      </c>
      <c r="H88" s="6" t="s">
        <v>763</v>
      </c>
      <c r="I88" s="11" t="s">
        <v>773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Row],[ATTACK]:[THUNDER]])</f>
        <v>39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2, 88, 1, m(0, 2, 0, 19, 28, 10), a(3, 0, 12, 0, 0, 2, 0, 3, 0, 0, 1, 0, 0, 3, 1, 2, 4, 0, 0, 7, 1), c(0x80FF00, 0x476545, 0x223325, 0x5A3711))));</v>
      </c>
      <c r="BA88" s="13" t="str">
        <f>"mirageFairy2019.fairy."&amp;テーブル1[[#This Row],[Type]]&amp;".name="&amp;テーブル1[[#This Row],[英名]]</f>
        <v>mirageFairy2019.fairy.taiga.name=Taigia</v>
      </c>
      <c r="BB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C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D88" s="13">
        <f>テーブル1[[#This Row],[Shine]]/テーブル1[[#This Row],[コスト]]*テーブル1[[#This Row],[CRYSTAL]]*4*50</f>
        <v>0</v>
      </c>
    </row>
    <row r="89" spans="1:56" x14ac:dyDescent="0.15">
      <c r="A89" s="4">
        <v>87</v>
      </c>
      <c r="B89" s="4">
        <v>1</v>
      </c>
      <c r="C89" s="4" t="s">
        <v>411</v>
      </c>
      <c r="D89" s="4" t="s">
        <v>433</v>
      </c>
      <c r="E89" s="6" t="s">
        <v>732</v>
      </c>
      <c r="F89" s="6" t="s">
        <v>746</v>
      </c>
      <c r="G89" s="6" t="s">
        <v>757</v>
      </c>
      <c r="H89" s="6" t="s">
        <v>764</v>
      </c>
      <c r="I89" s="11" t="s">
        <v>774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Row],[ATTACK]:[THUNDER]])</f>
        <v>30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2, 76, 1, m(1, 15, 0, 15, 3, 10), a(5, 0, 0, 8, 4, 0, 4, 3, 0, 0, 0, 1, 0, 0, 0, 0, 2, 3, 0, 0, 0), c(0x80FF00, 0xDDD6A5, 0xD6CE9D, 0x0F6C1C))));</v>
      </c>
      <c r="BA89" s="13" t="str">
        <f>"mirageFairy2019.fairy."&amp;テーブル1[[#This Row],[Type]]&amp;".name="&amp;テーブル1[[#This Row],[英名]]</f>
        <v>mirageFairy2019.fairy.desert.name=Desertia</v>
      </c>
      <c r="BB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C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D89" s="13">
        <f>テーブル1[[#This Row],[Shine]]/テーブル1[[#This Row],[コスト]]*テーブル1[[#This Row],[CRYSTAL]]*4*50</f>
        <v>16.538516254514207</v>
      </c>
    </row>
    <row r="90" spans="1:56" x14ac:dyDescent="0.15">
      <c r="A90" s="4">
        <v>88</v>
      </c>
      <c r="B90" s="4">
        <v>1</v>
      </c>
      <c r="C90" s="4" t="s">
        <v>411</v>
      </c>
      <c r="D90" s="4" t="s">
        <v>433</v>
      </c>
      <c r="E90" s="6" t="s">
        <v>733</v>
      </c>
      <c r="F90" s="6" t="s">
        <v>747</v>
      </c>
      <c r="G90" s="6" t="s">
        <v>758</v>
      </c>
      <c r="H90" s="6" t="s">
        <v>765</v>
      </c>
      <c r="I90" s="11" t="s">
        <v>775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Row],[ATTACK]:[THUNDER]])</f>
        <v>29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2, 92, 1, m(0, 3, 0, 35, 12, 10), a(4, 1, 4, 0, 0, 1, 2, 4, 0, 0, 0, 0, 0, 0, 0, 1, 4, 2, 0, 5, 1), c(0x80FF00, 0xB1B0B1, 0x717173, 0x4B794A))));</v>
      </c>
      <c r="BA90" s="13" t="str">
        <f>"mirageFairy2019.fairy."&amp;テーブル1[[#This Row],[Type]]&amp;".name="&amp;テーブル1[[#This Row],[英名]]</f>
        <v>mirageFairy2019.fairy.mountain.name=Mountainia</v>
      </c>
      <c r="BB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C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D90" s="13">
        <f>テーブル1[[#This Row],[Shine]]/テーブル1[[#This Row],[コスト]]*テーブル1[[#This Row],[CRYSTAL]]*4*50</f>
        <v>0</v>
      </c>
    </row>
    <row r="91" spans="1:56" x14ac:dyDescent="0.15">
      <c r="A91" s="4">
        <v>89</v>
      </c>
      <c r="B91" s="4">
        <v>1</v>
      </c>
      <c r="C91" s="4" t="s">
        <v>659</v>
      </c>
      <c r="D91" s="4" t="s">
        <v>660</v>
      </c>
      <c r="E91" s="6" t="s">
        <v>735</v>
      </c>
      <c r="F91" s="6" t="s">
        <v>748</v>
      </c>
      <c r="G91" s="6" t="s">
        <v>759</v>
      </c>
      <c r="H91" s="6" t="s">
        <v>766</v>
      </c>
      <c r="I91" s="11" t="s">
        <v>776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5, 26, 1, m(10, 5, 5, 5, 5, 10), a(0, 0, 0, 0, 0, 0, 0, 0, 0, 0, 0, 0, 0, 0, 0, 0, 0, 0, 0, 0, 0), c(0x89D585, 0xD5DEBC, 0xD8DEA7, 0x8DD586))));</v>
      </c>
      <c r="BA91" s="13" t="str">
        <f>"mirageFairy2019.fairy."&amp;テーブル1[[#This Row],[Type]]&amp;".name="&amp;テーブル1[[#This Row],[英名]]</f>
        <v>mirageFairy2019.fairy.time.name=Timia</v>
      </c>
      <c r="BB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C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D91" s="13">
        <f>テーブル1[[#This Row],[Shine]]/テーブル1[[#This Row],[コスト]]*テーブル1[[#This Row],[CRYSTAL]]*4*50</f>
        <v>0</v>
      </c>
    </row>
    <row r="92" spans="1:56" x14ac:dyDescent="0.15">
      <c r="A92" s="4"/>
      <c r="B92" s="4">
        <v>2</v>
      </c>
      <c r="C92" s="4" t="s">
        <v>399</v>
      </c>
      <c r="D92" s="4" t="s">
        <v>412</v>
      </c>
      <c r="E92" s="6" t="s">
        <v>2</v>
      </c>
      <c r="F92" s="6"/>
      <c r="G92" s="6" t="s">
        <v>464</v>
      </c>
      <c r="H92" s="6" t="s">
        <v>463</v>
      </c>
      <c r="I92" s="11" t="s">
        <v>223</v>
      </c>
      <c r="J92" s="3">
        <v>6</v>
      </c>
      <c r="K92" s="8">
        <v>15</v>
      </c>
      <c r="L92" s="7">
        <v>1</v>
      </c>
      <c r="M92" s="7"/>
      <c r="N92" s="7">
        <v>10</v>
      </c>
      <c r="O92" s="7"/>
      <c r="P92" s="7"/>
      <c r="Q92" s="7"/>
      <c r="R92" s="5">
        <v>1</v>
      </c>
      <c r="S92" s="5" t="e">
        <f>2^((テーブル1[[#This Row],[レア]]-1)/4)</f>
        <v>#VALUE!</v>
      </c>
      <c r="T92" s="5" t="e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2" s="5" t="e">
        <f>テーブル1[[#This Row],[分散度倍率　]]*テーブル1[[#This Row],[レア度倍率]]</f>
        <v>#VALUE!</v>
      </c>
      <c r="V92" s="10" t="e">
        <f>テーブル1[[#This Row],[コスト]]*テーブル1[[#This Row],[効率]]</f>
        <v>#VALUE!</v>
      </c>
      <c r="W92" s="9" t="e">
        <f>テーブル1[[#This Row],[基礎Shine]]*テーブル1[[#This Row],[合計値]]/SUM(テーブル1[[#This Row],[基礎Shine]:[基礎Dark]])</f>
        <v>#VALUE!</v>
      </c>
      <c r="X92" s="9" t="e">
        <f>テーブル1[[#This Row],[基礎Fire]]*テーブル1[[#This Row],[合計値]]/SUM(テーブル1[[#This Row],[基礎Shine]:[基礎Dark]])</f>
        <v>#VALUE!</v>
      </c>
      <c r="Y92" s="9" t="e">
        <f>テーブル1[[#This Row],[基礎Wind]]*テーブル1[[#This Row],[合計値]]/SUM(テーブル1[[#This Row],[基礎Shine]:[基礎Dark]])</f>
        <v>#VALUE!</v>
      </c>
      <c r="Z92" s="9" t="e">
        <f>テーブル1[[#This Row],[基礎Gaia]]*テーブル1[[#This Row],[合計値]]/SUM(テーブル1[[#This Row],[基礎Shine]:[基礎Dark]])</f>
        <v>#VALUE!</v>
      </c>
      <c r="AA92" s="9" t="e">
        <f>テーブル1[[#This Row],[基礎Aqua]]*テーブル1[[#This Row],[合計値]]/SUM(テーブル1[[#This Row],[基礎Shine]:[基礎Dark]])</f>
        <v>#VALUE!</v>
      </c>
      <c r="AB92" s="9" t="e">
        <f>テーブル1[[#This Row],[基礎Dark]]*テーブル1[[#This Row],[合計値]]/SUM(テーブル1[[#This Row],[基礎Shine]:[基礎Dark]])</f>
        <v>#VALUE!</v>
      </c>
      <c r="AC92" s="14">
        <v>1</v>
      </c>
      <c r="AD92" s="14"/>
      <c r="AE92" s="14"/>
      <c r="AF92" s="14"/>
      <c r="AG92" s="14"/>
      <c r="AH92" s="14"/>
      <c r="AI92" s="14"/>
      <c r="AJ92" s="14">
        <v>1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3"/>
      <c r="AY92" s="13" t="e">
        <f>"public static VariantMirageFairy[] "&amp;テーブル1[[#This Row],[Type]]&amp;";"</f>
        <v>#VALUE!</v>
      </c>
      <c r="AZ9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2" s="13" t="e">
        <f>"item.mirageFairy."&amp;テーブル1[[#This Row],[Type]]&amp;".name="&amp;テーブル1[[#This Row],[英名]]</f>
        <v>#VALUE!</v>
      </c>
      <c r="BB92" s="13" t="e">
        <f>"item.mirageFairy."&amp;テーブル1[[#This Row],[Type]]&amp;".name="&amp;テーブル1[[#This Row],[和名]]</f>
        <v>#VALUE!</v>
      </c>
      <c r="BC92" s="13"/>
      <c r="BD92" s="13"/>
    </row>
    <row r="93" spans="1:56" x14ac:dyDescent="0.15">
      <c r="A93" s="4"/>
      <c r="B93" s="4">
        <v>2</v>
      </c>
      <c r="C93" s="4" t="s">
        <v>399</v>
      </c>
      <c r="D93" s="4" t="s">
        <v>413</v>
      </c>
      <c r="E93" s="6" t="s">
        <v>4</v>
      </c>
      <c r="F93" s="6"/>
      <c r="G93" s="6" t="s">
        <v>465</v>
      </c>
      <c r="H93" s="6" t="s">
        <v>466</v>
      </c>
      <c r="I93" s="11" t="s">
        <v>224</v>
      </c>
      <c r="J93" s="3">
        <v>5</v>
      </c>
      <c r="K93" s="8">
        <v>50</v>
      </c>
      <c r="L93" s="7">
        <v>1</v>
      </c>
      <c r="M93" s="7"/>
      <c r="N93" s="7"/>
      <c r="O93" s="7">
        <v>3</v>
      </c>
      <c r="P93" s="7">
        <v>10</v>
      </c>
      <c r="Q93" s="7"/>
      <c r="R93" s="5">
        <v>1</v>
      </c>
      <c r="S93" s="5" t="e">
        <f>2^((テーブル1[[#This Row],[レア]]-1)/4)</f>
        <v>#VALUE!</v>
      </c>
      <c r="T93" s="5" t="e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3" s="5" t="e">
        <f>テーブル1[[#This Row],[分散度倍率　]]*テーブル1[[#This Row],[レア度倍率]]</f>
        <v>#VALUE!</v>
      </c>
      <c r="V93" s="10" t="e">
        <f>テーブル1[[#This Row],[コスト]]*テーブル1[[#This Row],[効率]]</f>
        <v>#VALUE!</v>
      </c>
      <c r="W93" s="9" t="e">
        <f>テーブル1[[#This Row],[基礎Shine]]*テーブル1[[#This Row],[合計値]]/SUM(テーブル1[[#This Row],[基礎Shine]:[基礎Dark]])</f>
        <v>#VALUE!</v>
      </c>
      <c r="X93" s="9" t="e">
        <f>テーブル1[[#This Row],[基礎Fire]]*テーブル1[[#This Row],[合計値]]/SUM(テーブル1[[#This Row],[基礎Shine]:[基礎Dark]])</f>
        <v>#VALUE!</v>
      </c>
      <c r="Y93" s="9" t="e">
        <f>テーブル1[[#This Row],[基礎Wind]]*テーブル1[[#This Row],[合計値]]/SUM(テーブル1[[#This Row],[基礎Shine]:[基礎Dark]])</f>
        <v>#VALUE!</v>
      </c>
      <c r="Z93" s="9" t="e">
        <f>テーブル1[[#This Row],[基礎Gaia]]*テーブル1[[#This Row],[合計値]]/SUM(テーブル1[[#This Row],[基礎Shine]:[基礎Dark]])</f>
        <v>#VALUE!</v>
      </c>
      <c r="AA93" s="9" t="e">
        <f>テーブル1[[#This Row],[基礎Aqua]]*テーブル1[[#This Row],[合計値]]/SUM(テーブル1[[#This Row],[基礎Shine]:[基礎Dark]])</f>
        <v>#VALUE!</v>
      </c>
      <c r="AB93" s="9" t="e">
        <f>テーブル1[[#This Row],[基礎Dark]]*テーブル1[[#This Row],[合計値]]/SUM(テーブル1[[#This Row],[基礎Shine]:[基礎Dark]])</f>
        <v>#VALUE!</v>
      </c>
      <c r="AC93" s="14">
        <v>5</v>
      </c>
      <c r="AD93" s="14"/>
      <c r="AE93" s="14"/>
      <c r="AF93" s="14"/>
      <c r="AG93" s="14"/>
      <c r="AH93" s="14">
        <v>18</v>
      </c>
      <c r="AI93" s="14"/>
      <c r="AJ93" s="14">
        <v>3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"/>
      <c r="AY93" s="13" t="e">
        <f>"public static VariantMirageFairy[] "&amp;テーブル1[[#This Row],[Type]]&amp;";"</f>
        <v>#VALUE!</v>
      </c>
      <c r="AZ9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3" s="13" t="e">
        <f>"item.mirageFairy."&amp;テーブル1[[#This Row],[Type]]&amp;".name="&amp;テーブル1[[#This Row],[英名]]</f>
        <v>#VALUE!</v>
      </c>
      <c r="BB93" s="13" t="e">
        <f>"item.mirageFairy."&amp;テーブル1[[#This Row],[Type]]&amp;".name="&amp;テーブル1[[#This Row],[和名]]</f>
        <v>#VALUE!</v>
      </c>
      <c r="BC93" s="13"/>
      <c r="BD93" s="13"/>
    </row>
    <row r="94" spans="1:56" x14ac:dyDescent="0.15">
      <c r="A94" s="4"/>
      <c r="B94" s="4">
        <v>2</v>
      </c>
      <c r="C94" s="4" t="s">
        <v>399</v>
      </c>
      <c r="D94" s="4" t="s">
        <v>416</v>
      </c>
      <c r="E94" s="6" t="s">
        <v>89</v>
      </c>
      <c r="F94" s="6"/>
      <c r="G94" s="6" t="s">
        <v>468</v>
      </c>
      <c r="H94" s="6" t="s">
        <v>467</v>
      </c>
      <c r="I94" s="11" t="s">
        <v>303</v>
      </c>
      <c r="J94" s="3">
        <v>10</v>
      </c>
      <c r="K94" s="8">
        <v>99</v>
      </c>
      <c r="L94" s="7">
        <v>10</v>
      </c>
      <c r="M94" s="7">
        <v>15</v>
      </c>
      <c r="N94" s="7">
        <v>14</v>
      </c>
      <c r="O94" s="7">
        <v>8</v>
      </c>
      <c r="P94" s="7">
        <v>8</v>
      </c>
      <c r="Q94" s="7"/>
      <c r="R94" s="5">
        <v>1</v>
      </c>
      <c r="S94" s="5" t="e">
        <f>2^((テーブル1[[#This Row],[レア]]-1)/4)</f>
        <v>#VALUE!</v>
      </c>
      <c r="T94" s="5" t="e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4" s="5" t="e">
        <f>テーブル1[[#This Row],[分散度倍率　]]*テーブル1[[#This Row],[レア度倍率]]</f>
        <v>#VALUE!</v>
      </c>
      <c r="V94" s="10" t="e">
        <f>テーブル1[[#This Row],[コスト]]*テーブル1[[#This Row],[効率]]</f>
        <v>#VALUE!</v>
      </c>
      <c r="W94" s="9" t="e">
        <f>テーブル1[[#This Row],[基礎Shine]]*テーブル1[[#This Row],[合計値]]/SUM(テーブル1[[#This Row],[基礎Shine]:[基礎Dark]])</f>
        <v>#VALUE!</v>
      </c>
      <c r="X94" s="9" t="e">
        <f>テーブル1[[#This Row],[基礎Fire]]*テーブル1[[#This Row],[合計値]]/SUM(テーブル1[[#This Row],[基礎Shine]:[基礎Dark]])</f>
        <v>#VALUE!</v>
      </c>
      <c r="Y94" s="9" t="e">
        <f>テーブル1[[#This Row],[基礎Wind]]*テーブル1[[#This Row],[合計値]]/SUM(テーブル1[[#This Row],[基礎Shine]:[基礎Dark]])</f>
        <v>#VALUE!</v>
      </c>
      <c r="Z94" s="9" t="e">
        <f>テーブル1[[#This Row],[基礎Gaia]]*テーブル1[[#This Row],[合計値]]/SUM(テーブル1[[#This Row],[基礎Shine]:[基礎Dark]])</f>
        <v>#VALUE!</v>
      </c>
      <c r="AA94" s="9" t="e">
        <f>テーブル1[[#This Row],[基礎Aqua]]*テーブル1[[#This Row],[合計値]]/SUM(テーブル1[[#This Row],[基礎Shine]:[基礎Dark]])</f>
        <v>#VALUE!</v>
      </c>
      <c r="AB94" s="9" t="e">
        <f>テーブル1[[#This Row],[基礎Dark]]*テーブル1[[#This Row],[合計値]]/SUM(テーブル1[[#This Row],[基礎Shine]:[基礎Dark]])</f>
        <v>#VALUE!</v>
      </c>
      <c r="AC94" s="14">
        <v>11</v>
      </c>
      <c r="AD94" s="14">
        <v>3</v>
      </c>
      <c r="AE94" s="14"/>
      <c r="AF94" s="14">
        <v>31</v>
      </c>
      <c r="AG94" s="14">
        <v>13</v>
      </c>
      <c r="AH94" s="14"/>
      <c r="AI94" s="14"/>
      <c r="AJ94" s="14">
        <v>6</v>
      </c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3"/>
      <c r="AY94" s="13" t="e">
        <f>"public static VariantMirageFairy[] "&amp;テーブル1[[#This Row],[Type]]&amp;";"</f>
        <v>#VALUE!</v>
      </c>
      <c r="AZ9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4" s="13" t="e">
        <f>"item.mirageFairy."&amp;テーブル1[[#This Row],[Type]]&amp;".name="&amp;テーブル1[[#This Row],[英名]]</f>
        <v>#VALUE!</v>
      </c>
      <c r="BB94" s="13" t="e">
        <f>"item.mirageFairy."&amp;テーブル1[[#This Row],[Type]]&amp;".name="&amp;テーブル1[[#This Row],[和名]]</f>
        <v>#VALUE!</v>
      </c>
      <c r="BC94" s="13"/>
      <c r="BD9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2020-05-18T01:06:44Z</dcterms:modified>
</cp:coreProperties>
</file>