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8EB856AD-9960-4F45-82CD-E04AD97F3DD0}" xr6:coauthVersionLast="47" xr6:coauthVersionMax="47" xr10:uidLastSave="{00000000-0000-0000-0000-000000000000}"/>
  <bookViews>
    <workbookView xWindow="6915" yWindow="3180" windowWidth="20415" windowHeight="1255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2" i="1" l="1"/>
  <c r="S123" i="1"/>
  <c r="S124" i="1"/>
  <c r="S125" i="1"/>
  <c r="S126" i="1"/>
  <c r="S127" i="1"/>
  <c r="S128" i="1"/>
  <c r="S129" i="1"/>
  <c r="S130" i="1"/>
  <c r="S131" i="1"/>
  <c r="T122" i="1"/>
  <c r="U122" i="1" s="1"/>
  <c r="V122" i="1" s="1"/>
  <c r="T123" i="1"/>
  <c r="T124" i="1"/>
  <c r="T125" i="1"/>
  <c r="T126" i="1"/>
  <c r="U126" i="1" s="1"/>
  <c r="V126" i="1" s="1"/>
  <c r="T127" i="1"/>
  <c r="T128" i="1"/>
  <c r="T129" i="1"/>
  <c r="T130" i="1"/>
  <c r="U130" i="1" s="1"/>
  <c r="V130" i="1" s="1"/>
  <c r="T131" i="1"/>
  <c r="AZ122" i="1"/>
  <c r="AZ123" i="1"/>
  <c r="AZ124" i="1"/>
  <c r="AZ125" i="1"/>
  <c r="AZ126" i="1"/>
  <c r="AZ127" i="1"/>
  <c r="AZ128" i="1"/>
  <c r="AZ129" i="1"/>
  <c r="AZ130" i="1"/>
  <c r="AZ131" i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BB122" i="1"/>
  <c r="BB123" i="1"/>
  <c r="BB124" i="1"/>
  <c r="BB125" i="1"/>
  <c r="BB126" i="1"/>
  <c r="BB127" i="1"/>
  <c r="BB128" i="1"/>
  <c r="BB129" i="1"/>
  <c r="BB130" i="1"/>
  <c r="BB131" i="1"/>
  <c r="BC122" i="1"/>
  <c r="BC123" i="1"/>
  <c r="BC124" i="1"/>
  <c r="BC125" i="1"/>
  <c r="BC126" i="1"/>
  <c r="BC127" i="1"/>
  <c r="BC128" i="1"/>
  <c r="BC129" i="1"/>
  <c r="BC130" i="1"/>
  <c r="BC131" i="1"/>
  <c r="BA2" i="1" a="1"/>
  <c r="BA2" i="1" s="1"/>
  <c r="AZ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B118" i="1"/>
  <c r="BB112" i="1"/>
  <c r="BB117" i="1"/>
  <c r="BB113" i="1"/>
  <c r="BB119" i="1"/>
  <c r="BB115" i="1"/>
  <c r="BB116" i="1"/>
  <c r="BB114" i="1"/>
  <c r="BB120" i="1"/>
  <c r="BB121" i="1"/>
  <c r="BC118" i="1"/>
  <c r="BC112" i="1"/>
  <c r="BC117" i="1"/>
  <c r="BC113" i="1"/>
  <c r="BC119" i="1"/>
  <c r="BC115" i="1"/>
  <c r="BC116" i="1"/>
  <c r="BC114" i="1"/>
  <c r="BC120" i="1"/>
  <c r="BC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B103" i="1"/>
  <c r="BB104" i="1"/>
  <c r="BB105" i="1"/>
  <c r="BB106" i="1"/>
  <c r="BB107" i="1"/>
  <c r="BB108" i="1"/>
  <c r="BB109" i="1"/>
  <c r="BB110" i="1"/>
  <c r="BB111" i="1"/>
  <c r="BB102" i="1"/>
  <c r="BC103" i="1"/>
  <c r="BC104" i="1"/>
  <c r="BC105" i="1"/>
  <c r="BC106" i="1"/>
  <c r="BC107" i="1"/>
  <c r="BC108" i="1"/>
  <c r="BC109" i="1"/>
  <c r="BC110" i="1"/>
  <c r="BC111" i="1"/>
  <c r="BC102" i="1"/>
  <c r="S98" i="1"/>
  <c r="S101" i="1"/>
  <c r="S99" i="1"/>
  <c r="S100" i="1"/>
  <c r="S97" i="1"/>
  <c r="T98" i="1"/>
  <c r="T101" i="1"/>
  <c r="T99" i="1"/>
  <c r="T100" i="1"/>
  <c r="T97" i="1"/>
  <c r="BB98" i="1"/>
  <c r="BB101" i="1"/>
  <c r="BB99" i="1"/>
  <c r="BB100" i="1"/>
  <c r="BB97" i="1"/>
  <c r="BC98" i="1"/>
  <c r="BC101" i="1"/>
  <c r="BC99" i="1"/>
  <c r="BC100" i="1"/>
  <c r="BC97" i="1"/>
  <c r="S94" i="1"/>
  <c r="T94" i="1"/>
  <c r="BB94" i="1"/>
  <c r="BC94" i="1"/>
  <c r="S92" i="1"/>
  <c r="S93" i="1"/>
  <c r="T92" i="1"/>
  <c r="T93" i="1"/>
  <c r="BB92" i="1"/>
  <c r="BB93" i="1"/>
  <c r="BC92" i="1"/>
  <c r="BC93" i="1"/>
  <c r="S96" i="1"/>
  <c r="T96" i="1"/>
  <c r="BB96" i="1"/>
  <c r="BC96" i="1"/>
  <c r="S95" i="1"/>
  <c r="T95" i="1"/>
  <c r="BB95" i="1"/>
  <c r="BC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B88" i="1"/>
  <c r="BB82" i="1"/>
  <c r="BB89" i="1"/>
  <c r="BB90" i="1"/>
  <c r="BB85" i="1"/>
  <c r="BB91" i="1"/>
  <c r="BB84" i="1"/>
  <c r="BB86" i="1"/>
  <c r="BB83" i="1"/>
  <c r="BB87" i="1"/>
  <c r="BC88" i="1"/>
  <c r="BC82" i="1"/>
  <c r="BC89" i="1"/>
  <c r="BC90" i="1"/>
  <c r="BC85" i="1"/>
  <c r="BC91" i="1"/>
  <c r="BC84" i="1"/>
  <c r="BC86" i="1"/>
  <c r="BC83" i="1"/>
  <c r="BC87" i="1"/>
  <c r="U127" i="1" l="1"/>
  <c r="V127" i="1" s="1"/>
  <c r="AA127" i="1" s="1"/>
  <c r="U131" i="1"/>
  <c r="V131" i="1" s="1"/>
  <c r="Y131" i="1" s="1"/>
  <c r="U128" i="1"/>
  <c r="V128" i="1" s="1"/>
  <c r="AA128" i="1" s="1"/>
  <c r="U125" i="1"/>
  <c r="V125" i="1" s="1"/>
  <c r="AA125" i="1" s="1"/>
  <c r="U129" i="1"/>
  <c r="V129" i="1" s="1"/>
  <c r="AB129" i="1" s="1"/>
  <c r="U123" i="1"/>
  <c r="V123" i="1" s="1"/>
  <c r="AA123" i="1" s="1"/>
  <c r="U124" i="1"/>
  <c r="V124" i="1" s="1"/>
  <c r="AA124" i="1" s="1"/>
  <c r="W130" i="1"/>
  <c r="AB130" i="1"/>
  <c r="Y130" i="1"/>
  <c r="Y126" i="1"/>
  <c r="AA126" i="1"/>
  <c r="X126" i="1"/>
  <c r="Z126" i="1"/>
  <c r="W126" i="1"/>
  <c r="AB126" i="1"/>
  <c r="AA122" i="1"/>
  <c r="X122" i="1"/>
  <c r="Z122" i="1"/>
  <c r="W122" i="1"/>
  <c r="AB122" i="1"/>
  <c r="Y122" i="1"/>
  <c r="Z130" i="1"/>
  <c r="X130" i="1"/>
  <c r="AA130" i="1"/>
  <c r="U118" i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X127" i="1" l="1"/>
  <c r="Y127" i="1"/>
  <c r="W127" i="1"/>
  <c r="AB127" i="1"/>
  <c r="Z127" i="1"/>
  <c r="BD127" i="1" s="1"/>
  <c r="Z129" i="1"/>
  <c r="W129" i="1"/>
  <c r="AA129" i="1"/>
  <c r="X129" i="1"/>
  <c r="Y129" i="1"/>
  <c r="X131" i="1"/>
  <c r="W131" i="1"/>
  <c r="AB131" i="1"/>
  <c r="Z131" i="1"/>
  <c r="AA131" i="1"/>
  <c r="AB128" i="1"/>
  <c r="X128" i="1"/>
  <c r="Z128" i="1"/>
  <c r="BD128" i="1" s="1"/>
  <c r="W128" i="1"/>
  <c r="Y128" i="1"/>
  <c r="Z123" i="1"/>
  <c r="BD123" i="1" s="1"/>
  <c r="X123" i="1"/>
  <c r="W123" i="1"/>
  <c r="Y123" i="1"/>
  <c r="AB123" i="1"/>
  <c r="AB125" i="1"/>
  <c r="Y125" i="1"/>
  <c r="Z125" i="1"/>
  <c r="BD125" i="1" s="1"/>
  <c r="W125" i="1"/>
  <c r="X125" i="1"/>
  <c r="W124" i="1"/>
  <c r="Y124" i="1"/>
  <c r="Z124" i="1"/>
  <c r="BD124" i="1" s="1"/>
  <c r="AB124" i="1"/>
  <c r="X124" i="1"/>
  <c r="BD126" i="1"/>
  <c r="BD130" i="1"/>
  <c r="BD122" i="1"/>
  <c r="Z115" i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D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D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D121" i="1" s="1"/>
  <c r="AA120" i="1"/>
  <c r="BD120" i="1" s="1"/>
  <c r="Y120" i="1"/>
  <c r="AB120" i="1"/>
  <c r="W120" i="1"/>
  <c r="X120" i="1"/>
  <c r="W106" i="1"/>
  <c r="X106" i="1"/>
  <c r="AA106" i="1"/>
  <c r="BD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D107" i="1" s="1"/>
  <c r="Y105" i="1"/>
  <c r="W105" i="1"/>
  <c r="Z105" i="1"/>
  <c r="BD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D104" i="1" s="1"/>
  <c r="W110" i="1"/>
  <c r="Z110" i="1"/>
  <c r="X110" i="1"/>
  <c r="W108" i="1"/>
  <c r="X108" i="1"/>
  <c r="Y108" i="1"/>
  <c r="Z108" i="1"/>
  <c r="AA108" i="1"/>
  <c r="X104" i="1"/>
  <c r="Z102" i="1"/>
  <c r="BD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D101" i="1" s="1"/>
  <c r="W101" i="1"/>
  <c r="Y99" i="1"/>
  <c r="Z99" i="1"/>
  <c r="AB99" i="1"/>
  <c r="X99" i="1"/>
  <c r="AA99" i="1"/>
  <c r="Y84" i="1"/>
  <c r="W97" i="1"/>
  <c r="AB97" i="1"/>
  <c r="W94" i="1"/>
  <c r="AA94" i="1"/>
  <c r="BD94" i="1" s="1"/>
  <c r="AB94" i="1"/>
  <c r="Z100" i="1"/>
  <c r="Y100" i="1"/>
  <c r="X97" i="1"/>
  <c r="AB100" i="1"/>
  <c r="AA100" i="1"/>
  <c r="Y94" i="1"/>
  <c r="X94" i="1"/>
  <c r="X84" i="1"/>
  <c r="Z97" i="1"/>
  <c r="BD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D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D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D131" i="1" l="1"/>
  <c r="BD129" i="1"/>
  <c r="BD87" i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B72" i="1"/>
  <c r="BB73" i="1"/>
  <c r="BB74" i="1"/>
  <c r="BB75" i="1"/>
  <c r="BB76" i="1"/>
  <c r="BB77" i="1"/>
  <c r="BB78" i="1"/>
  <c r="BB79" i="1"/>
  <c r="BB80" i="1"/>
  <c r="BB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B71" i="1"/>
  <c r="S65" i="1"/>
  <c r="T65" i="1"/>
  <c r="BB65" i="1"/>
  <c r="S63" i="1"/>
  <c r="T63" i="1"/>
  <c r="BB63" i="1"/>
  <c r="S70" i="1"/>
  <c r="T70" i="1"/>
  <c r="BB70" i="1"/>
  <c r="S69" i="1"/>
  <c r="T69" i="1"/>
  <c r="BB69" i="1"/>
  <c r="S66" i="1"/>
  <c r="T66" i="1"/>
  <c r="BB66" i="1"/>
  <c r="S68" i="1"/>
  <c r="T68" i="1"/>
  <c r="BB68" i="1"/>
  <c r="S67" i="1"/>
  <c r="T67" i="1"/>
  <c r="BB67" i="1"/>
  <c r="S62" i="1"/>
  <c r="T62" i="1"/>
  <c r="BB62" i="1"/>
  <c r="S64" i="1"/>
  <c r="T64" i="1"/>
  <c r="BB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D77" i="1" s="1"/>
  <c r="X77" i="1"/>
  <c r="Y73" i="1"/>
  <c r="Y81" i="1"/>
  <c r="W81" i="1"/>
  <c r="AB81" i="1"/>
  <c r="Z81" i="1"/>
  <c r="BD81" i="1" s="1"/>
  <c r="X81" i="1"/>
  <c r="AB73" i="1"/>
  <c r="W73" i="1"/>
  <c r="Z73" i="1"/>
  <c r="BD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D80" i="1" l="1"/>
  <c r="BD79" i="1"/>
  <c r="BD72" i="1"/>
  <c r="BD76" i="1"/>
  <c r="BD78" i="1"/>
  <c r="BD74" i="1"/>
  <c r="BD75" i="1"/>
  <c r="W71" i="1"/>
  <c r="AA71" i="1"/>
  <c r="Z71" i="1"/>
  <c r="Y71" i="1"/>
  <c r="AB71" i="1"/>
  <c r="Y70" i="1"/>
  <c r="W70" i="1"/>
  <c r="AA70" i="1"/>
  <c r="BD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D64" i="1" s="1"/>
  <c r="BD69" i="1" l="1"/>
  <c r="BD63" i="1"/>
  <c r="BD62" i="1"/>
  <c r="BD67" i="1"/>
  <c r="BD71" i="1"/>
  <c r="BD65" i="1"/>
  <c r="BD66" i="1"/>
  <c r="BD68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D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D58" i="1" s="1"/>
  <c r="AA60" i="1"/>
  <c r="Y55" i="1"/>
  <c r="X59" i="1"/>
  <c r="Y59" i="1"/>
  <c r="W55" i="1"/>
  <c r="X55" i="1"/>
  <c r="Z60" i="1"/>
  <c r="AB56" i="1"/>
  <c r="W60" i="1"/>
  <c r="X60" i="1"/>
  <c r="AB59" i="1"/>
  <c r="AB57" i="1"/>
  <c r="Z57" i="1"/>
  <c r="Y56" i="1"/>
  <c r="AB55" i="1"/>
  <c r="AA55" i="1"/>
  <c r="BD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D60" i="1" l="1"/>
  <c r="BD54" i="1"/>
  <c r="BD59" i="1"/>
  <c r="BD53" i="1"/>
  <c r="BD52" i="1"/>
  <c r="BD57" i="1"/>
  <c r="BD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C134" i="1"/>
  <c r="BB134" i="1"/>
  <c r="BA134" i="1"/>
  <c r="T134" i="1"/>
  <c r="S134" i="1"/>
  <c r="BC133" i="1"/>
  <c r="BB133" i="1"/>
  <c r="BA133" i="1"/>
  <c r="T133" i="1"/>
  <c r="S133" i="1"/>
  <c r="BC132" i="1"/>
  <c r="BB132" i="1"/>
  <c r="BA132" i="1"/>
  <c r="T132" i="1"/>
  <c r="S13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D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D44" i="1" s="1"/>
  <c r="W44" i="1"/>
  <c r="Y44" i="1"/>
  <c r="AB44" i="1"/>
  <c r="X44" i="1"/>
  <c r="U134" i="1"/>
  <c r="V134" i="1" s="1"/>
  <c r="AA134" i="1" s="1"/>
  <c r="U133" i="1"/>
  <c r="V133" i="1" s="1"/>
  <c r="AA133" i="1" s="1"/>
  <c r="U132" i="1"/>
  <c r="V132" i="1" s="1"/>
  <c r="Z13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W134" i="1"/>
  <c r="Y134" i="1"/>
  <c r="X134" i="1"/>
  <c r="AB134" i="1"/>
  <c r="Z134" i="1"/>
  <c r="W133" i="1"/>
  <c r="Z133" i="1"/>
  <c r="X133" i="1"/>
  <c r="Y133" i="1"/>
  <c r="AB133" i="1"/>
  <c r="X132" i="1"/>
  <c r="AA132" i="1"/>
  <c r="AB132" i="1"/>
  <c r="Y132" i="1"/>
  <c r="W13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D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D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D25" i="1" s="1"/>
  <c r="Z24" i="1"/>
  <c r="W24" i="1"/>
  <c r="X24" i="1"/>
  <c r="AB24" i="1"/>
  <c r="AA24" i="1"/>
  <c r="Z7" i="1"/>
  <c r="BD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D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D17" i="1" s="1"/>
  <c r="Z13" i="1"/>
  <c r="Z41" i="1"/>
  <c r="BD41" i="1" s="1"/>
  <c r="Z14" i="1"/>
  <c r="AA15" i="1"/>
  <c r="W22" i="1"/>
  <c r="AB6" i="1"/>
  <c r="Z6" i="1"/>
  <c r="W6" i="1"/>
  <c r="AA6" i="1"/>
  <c r="X13" i="1"/>
  <c r="Y13" i="1"/>
  <c r="AB9" i="1"/>
  <c r="AA4" i="1"/>
  <c r="BD4" i="1" s="1"/>
  <c r="Y17" i="1"/>
  <c r="X40" i="1"/>
  <c r="W9" i="1"/>
  <c r="X22" i="1"/>
  <c r="AB10" i="1"/>
  <c r="AA35" i="1"/>
  <c r="BD35" i="1" s="1"/>
  <c r="W41" i="1"/>
  <c r="Y40" i="1"/>
  <c r="X17" i="1"/>
  <c r="W17" i="1"/>
  <c r="Y41" i="1"/>
  <c r="AA40" i="1"/>
  <c r="BD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D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D29" i="1" s="1"/>
  <c r="W38" i="1"/>
  <c r="X38" i="1"/>
  <c r="Z8" i="1"/>
  <c r="AA8" i="1"/>
  <c r="AA10" i="1"/>
  <c r="AB29" i="1"/>
  <c r="W29" i="1"/>
  <c r="AA12" i="1"/>
  <c r="BD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D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AZ6" i="1"/>
  <c r="BA6" i="1" a="1"/>
  <c r="BA6" i="1" s="1"/>
  <c r="BA74" i="1" a="1"/>
  <c r="BA74" i="1" s="1"/>
  <c r="AZ74" i="1"/>
  <c r="AZ45" i="1"/>
  <c r="BA45" i="1" a="1"/>
  <c r="BA45" i="1" s="1"/>
  <c r="BA120" i="1" a="1"/>
  <c r="BA120" i="1" s="1"/>
  <c r="AZ120" i="1"/>
  <c r="BA104" i="1" a="1"/>
  <c r="BA104" i="1" s="1"/>
  <c r="AZ104" i="1"/>
  <c r="BA71" i="1" a="1"/>
  <c r="BA71" i="1" s="1"/>
  <c r="AZ71" i="1"/>
  <c r="BA54" i="1" a="1"/>
  <c r="BA54" i="1" s="1"/>
  <c r="AZ54" i="1"/>
  <c r="BA106" i="1" a="1"/>
  <c r="BA106" i="1" s="1"/>
  <c r="AZ106" i="1"/>
  <c r="BA89" i="1" a="1"/>
  <c r="BA89" i="1" s="1"/>
  <c r="AZ89" i="1"/>
  <c r="AZ94" i="1"/>
  <c r="BA94" i="1" a="1"/>
  <c r="BA94" i="1" s="1"/>
  <c r="BA30" i="1" a="1"/>
  <c r="BA30" i="1" s="1"/>
  <c r="AZ30" i="1"/>
  <c r="BA117" i="1" a="1"/>
  <c r="BA117" i="1" s="1"/>
  <c r="AZ117" i="1"/>
  <c r="BA47" i="1" a="1"/>
  <c r="BA47" i="1" s="1"/>
  <c r="AZ47" i="1"/>
  <c r="BA91" i="1" a="1"/>
  <c r="BA91" i="1" s="1"/>
  <c r="AZ91" i="1"/>
  <c r="AZ55" i="1"/>
  <c r="BA55" i="1" a="1"/>
  <c r="BA55" i="1" s="1"/>
  <c r="BA68" i="1" a="1"/>
  <c r="BA68" i="1" s="1"/>
  <c r="AZ68" i="1"/>
  <c r="AZ95" i="1"/>
  <c r="BA95" i="1" a="1"/>
  <c r="BA95" i="1" s="1"/>
  <c r="BA5" i="1" a="1"/>
  <c r="BA5" i="1" s="1"/>
  <c r="AZ5" i="1"/>
  <c r="BA57" i="1" a="1"/>
  <c r="BA57" i="1" s="1"/>
  <c r="AZ57" i="1"/>
  <c r="BA60" i="1" a="1"/>
  <c r="BA60" i="1" s="1"/>
  <c r="AZ60" i="1"/>
  <c r="AZ9" i="1"/>
  <c r="BA9" i="1" a="1"/>
  <c r="BA9" i="1" s="1"/>
  <c r="AZ38" i="1"/>
  <c r="BA38" i="1" a="1"/>
  <c r="BA38" i="1" s="1"/>
  <c r="BA78" i="1" a="1"/>
  <c r="BA78" i="1" s="1"/>
  <c r="AZ78" i="1"/>
  <c r="AZ40" i="1"/>
  <c r="BA40" i="1" a="1"/>
  <c r="BA40" i="1" s="1"/>
  <c r="BA77" i="1" a="1"/>
  <c r="BA77" i="1" s="1"/>
  <c r="AZ77" i="1"/>
  <c r="AZ19" i="1"/>
  <c r="BA19" i="1" a="1"/>
  <c r="BA19" i="1" s="1"/>
  <c r="BA20" i="1" a="1"/>
  <c r="BA20" i="1" s="1"/>
  <c r="AZ20" i="1"/>
  <c r="AZ70" i="1"/>
  <c r="BA70" i="1" a="1"/>
  <c r="BA70" i="1" s="1"/>
  <c r="BA36" i="1" a="1"/>
  <c r="BA36" i="1" s="1"/>
  <c r="AZ36" i="1"/>
  <c r="AZ62" i="1"/>
  <c r="BA62" i="1" a="1"/>
  <c r="BA62" i="1" s="1"/>
  <c r="AZ33" i="1"/>
  <c r="BA33" i="1" a="1"/>
  <c r="BA33" i="1" s="1"/>
  <c r="BA17" i="1" a="1"/>
  <c r="BA17" i="1" s="1"/>
  <c r="AZ17" i="1"/>
  <c r="AZ121" i="1"/>
  <c r="BA121" i="1" a="1"/>
  <c r="BA121" i="1" s="1"/>
  <c r="BA65" i="1" a="1"/>
  <c r="BA65" i="1" s="1"/>
  <c r="AZ65" i="1"/>
  <c r="BA83" i="1" a="1"/>
  <c r="BA83" i="1" s="1"/>
  <c r="AZ83" i="1"/>
  <c r="BA58" i="1" a="1"/>
  <c r="BA58" i="1" s="1"/>
  <c r="AZ58" i="1"/>
  <c r="BA63" i="1" a="1"/>
  <c r="BA63" i="1" s="1"/>
  <c r="AZ63" i="1"/>
  <c r="BA66" i="1" a="1"/>
  <c r="BA66" i="1" s="1"/>
  <c r="AZ66" i="1"/>
  <c r="AZ97" i="1"/>
  <c r="BA97" i="1" a="1"/>
  <c r="BA97" i="1" s="1"/>
  <c r="BA76" i="1" a="1"/>
  <c r="BA76" i="1" s="1"/>
  <c r="AZ76" i="1"/>
  <c r="BA69" i="1" a="1"/>
  <c r="BA69" i="1" s="1"/>
  <c r="AZ69" i="1"/>
  <c r="AZ98" i="1"/>
  <c r="BA98" i="1" a="1"/>
  <c r="BA98" i="1" s="1"/>
  <c r="BA22" i="1" a="1"/>
  <c r="BA22" i="1" s="1"/>
  <c r="AZ22" i="1"/>
  <c r="BA67" i="1" a="1"/>
  <c r="BA67" i="1" s="1"/>
  <c r="AZ67" i="1"/>
  <c r="AZ64" i="1"/>
  <c r="BA64" i="1" a="1"/>
  <c r="BA64" i="1" s="1"/>
  <c r="BA85" i="1" a="1"/>
  <c r="BA85" i="1" s="1"/>
  <c r="AZ85" i="1"/>
  <c r="BA39" i="1" a="1"/>
  <c r="BA39" i="1" s="1"/>
  <c r="AZ39" i="1"/>
  <c r="BA99" i="1" a="1"/>
  <c r="BA99" i="1" s="1"/>
  <c r="AZ99" i="1"/>
  <c r="AZ13" i="1"/>
  <c r="BA13" i="1" a="1"/>
  <c r="BA13" i="1" s="1"/>
  <c r="BA56" i="1" a="1"/>
  <c r="BA56" i="1" s="1"/>
  <c r="AZ56" i="1"/>
  <c r="BA42" i="1" a="1"/>
  <c r="BA42" i="1" s="1"/>
  <c r="AZ42" i="1"/>
  <c r="BA103" i="1" a="1"/>
  <c r="BA103" i="1" s="1"/>
  <c r="AZ103" i="1"/>
  <c r="BA92" i="1" a="1"/>
  <c r="BA92" i="1" s="1"/>
  <c r="AZ92" i="1"/>
  <c r="BA108" i="1" a="1"/>
  <c r="BA108" i="1" s="1"/>
  <c r="AZ108" i="1"/>
  <c r="BA75" i="1" a="1"/>
  <c r="BA75" i="1" s="1"/>
  <c r="AZ75" i="1"/>
  <c r="AZ116" i="1"/>
  <c r="BA116" i="1" a="1"/>
  <c r="BA116" i="1" s="1"/>
  <c r="AZ88" i="1"/>
  <c r="BA88" i="1" a="1"/>
  <c r="BA88" i="1" s="1"/>
  <c r="BA31" i="1" a="1"/>
  <c r="BA31" i="1" s="1"/>
  <c r="AZ31" i="1"/>
  <c r="BA87" i="1" a="1"/>
  <c r="BA87" i="1" s="1"/>
  <c r="AZ87" i="1"/>
  <c r="BA28" i="1" a="1"/>
  <c r="BA28" i="1" s="1"/>
  <c r="AZ28" i="1"/>
  <c r="AZ18" i="1"/>
  <c r="BA18" i="1" a="1"/>
  <c r="BA18" i="1" s="1"/>
  <c r="AZ8" i="1"/>
  <c r="BA8" i="1" a="1"/>
  <c r="BA8" i="1" s="1"/>
  <c r="BA96" i="1" a="1"/>
  <c r="BA96" i="1" s="1"/>
  <c r="AZ96" i="1"/>
  <c r="BA53" i="1" a="1"/>
  <c r="BA53" i="1" s="1"/>
  <c r="AZ53" i="1"/>
  <c r="AZ26" i="1"/>
  <c r="BA26" i="1" a="1"/>
  <c r="BA26" i="1" s="1"/>
  <c r="BA112" i="1" a="1"/>
  <c r="BA112" i="1" s="1"/>
  <c r="AZ112" i="1"/>
  <c r="BA44" i="1" a="1"/>
  <c r="BA44" i="1" s="1"/>
  <c r="AZ44" i="1"/>
  <c r="AZ37" i="1"/>
  <c r="BA37" i="1" a="1"/>
  <c r="BA37" i="1" s="1"/>
  <c r="BA4" i="1" a="1"/>
  <c r="BA4" i="1" s="1"/>
  <c r="AZ4" i="1"/>
  <c r="BA119" i="1" a="1"/>
  <c r="BA119" i="1" s="1"/>
  <c r="AZ119" i="1"/>
  <c r="AZ21" i="1"/>
  <c r="BA21" i="1" a="1"/>
  <c r="BA21" i="1" s="1"/>
  <c r="BA73" i="1" a="1"/>
  <c r="BA73" i="1" s="1"/>
  <c r="AZ73" i="1"/>
  <c r="AZ34" i="1"/>
  <c r="BA34" i="1" a="1"/>
  <c r="BA34" i="1" s="1"/>
  <c r="AZ93" i="1"/>
  <c r="BA93" i="1" a="1"/>
  <c r="BA93" i="1" s="1"/>
  <c r="BA41" i="1" a="1"/>
  <c r="BA41" i="1" s="1"/>
  <c r="AZ41" i="1"/>
  <c r="AZ110" i="1"/>
  <c r="BA110" i="1" a="1"/>
  <c r="BA110" i="1" s="1"/>
  <c r="AZ29" i="1"/>
  <c r="BA29" i="1" a="1"/>
  <c r="BA29" i="1" s="1"/>
  <c r="AZ48" i="1"/>
  <c r="BA48" i="1" a="1"/>
  <c r="BA48" i="1" s="1"/>
  <c r="BA23" i="1" a="1"/>
  <c r="BA23" i="1" s="1"/>
  <c r="AZ23" i="1"/>
  <c r="AZ79" i="1"/>
  <c r="BA79" i="1" a="1"/>
  <c r="BA79" i="1" s="1"/>
  <c r="BA14" i="1" a="1"/>
  <c r="BA14" i="1" s="1"/>
  <c r="AZ14" i="1"/>
  <c r="AZ59" i="1"/>
  <c r="BA59" i="1" a="1"/>
  <c r="BA59" i="1" s="1"/>
  <c r="AZ82" i="1"/>
  <c r="BA82" i="1" a="1"/>
  <c r="BA82" i="1" s="1"/>
  <c r="AZ50" i="1"/>
  <c r="BA50" i="1" a="1"/>
  <c r="BA50" i="1" s="1"/>
  <c r="AZ61" i="1"/>
  <c r="BA61" i="1" a="1"/>
  <c r="BA61" i="1" s="1"/>
  <c r="AZ113" i="1"/>
  <c r="BA113" i="1" a="1"/>
  <c r="BA113" i="1" s="1"/>
  <c r="BA24" i="1" a="1"/>
  <c r="BA24" i="1" s="1"/>
  <c r="AZ24" i="1"/>
  <c r="AZ115" i="1"/>
  <c r="BA115" i="1" a="1"/>
  <c r="BA115" i="1" s="1"/>
  <c r="AZ80" i="1"/>
  <c r="BA80" i="1" a="1"/>
  <c r="BA80" i="1" s="1"/>
  <c r="BA105" i="1" a="1"/>
  <c r="BA105" i="1" s="1"/>
  <c r="AZ105" i="1"/>
  <c r="AZ16" i="1"/>
  <c r="BA16" i="1" a="1"/>
  <c r="BA16" i="1" s="1"/>
  <c r="BA109" i="1" a="1"/>
  <c r="BA109" i="1" s="1"/>
  <c r="AZ109" i="1"/>
  <c r="AZ12" i="1"/>
  <c r="BA12" i="1" a="1"/>
  <c r="BA12" i="1" s="1"/>
  <c r="AZ111" i="1"/>
  <c r="BA111" i="1" a="1"/>
  <c r="BA111" i="1" s="1"/>
  <c r="BA84" i="1" a="1"/>
  <c r="BA84" i="1" s="1"/>
  <c r="AZ84" i="1"/>
  <c r="BA101" i="1" a="1"/>
  <c r="BA101" i="1" s="1"/>
  <c r="AZ101" i="1"/>
  <c r="BA43" i="1" a="1"/>
  <c r="BA43" i="1" s="1"/>
  <c r="AZ43" i="1"/>
  <c r="AZ72" i="1"/>
  <c r="BA72" i="1" a="1"/>
  <c r="BA72" i="1" s="1"/>
  <c r="BA51" i="1" a="1"/>
  <c r="BA51" i="1" s="1"/>
  <c r="AZ51" i="1"/>
  <c r="BA35" i="1" a="1"/>
  <c r="BA35" i="1" s="1"/>
  <c r="AZ35" i="1"/>
  <c r="AZ10" i="1"/>
  <c r="BA10" i="1" a="1"/>
  <c r="BA10" i="1" s="1"/>
  <c r="AZ114" i="1"/>
  <c r="BA114" i="1" a="1"/>
  <c r="BA114" i="1" s="1"/>
  <c r="BA90" i="1" a="1"/>
  <c r="BA90" i="1" s="1"/>
  <c r="AZ90" i="1"/>
  <c r="AZ3" i="1"/>
  <c r="BA3" i="1" a="1"/>
  <c r="BA3" i="1" s="1"/>
  <c r="AZ27" i="1"/>
  <c r="BA27" i="1" a="1"/>
  <c r="BA27" i="1" s="1"/>
  <c r="BA107" i="1" a="1"/>
  <c r="BA107" i="1" s="1"/>
  <c r="AZ107" i="1"/>
  <c r="AZ49" i="1"/>
  <c r="BA49" i="1" a="1"/>
  <c r="BA49" i="1" s="1"/>
  <c r="AZ11" i="1"/>
  <c r="BA11" i="1" a="1"/>
  <c r="BA11" i="1" s="1"/>
  <c r="BA81" i="1" a="1"/>
  <c r="BA81" i="1" s="1"/>
  <c r="AZ81" i="1"/>
  <c r="AZ25" i="1"/>
  <c r="BA25" i="1" a="1"/>
  <c r="BA25" i="1" s="1"/>
  <c r="BA15" i="1" a="1"/>
  <c r="BA15" i="1" s="1"/>
  <c r="AZ15" i="1"/>
  <c r="AZ102" i="1"/>
  <c r="BA102" i="1" a="1"/>
  <c r="BA102" i="1" s="1"/>
  <c r="BA46" i="1" a="1"/>
  <c r="BA46" i="1" s="1"/>
  <c r="AZ46" i="1"/>
  <c r="BA118" i="1" a="1"/>
  <c r="BA118" i="1" s="1"/>
  <c r="AZ118" i="1"/>
  <c r="BA100" i="1" a="1"/>
  <c r="BA100" i="1" s="1"/>
  <c r="AZ100" i="1"/>
  <c r="AZ52" i="1"/>
  <c r="BA52" i="1" a="1"/>
  <c r="BA52" i="1" s="1"/>
  <c r="BA7" i="1" a="1"/>
  <c r="BA7" i="1" s="1"/>
  <c r="AZ7" i="1"/>
  <c r="AZ86" i="1"/>
  <c r="BA86" i="1" a="1"/>
  <c r="BA86" i="1" s="1"/>
  <c r="AZ32" i="1"/>
  <c r="BA32" i="1" a="1"/>
  <c r="BA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<sst xmlns="http://schemas.openxmlformats.org/spreadsheetml/2006/main" count="1294" uniqueCount="986">
  <si>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</si>
  <si>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</si>
  <si>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</si>
  <si>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</si>
  <si>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</si>
  <si>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</si>
  <si>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</si>
  <si>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</si>
  <si>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</si>
  <si>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</si>
  <si>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</si>
  <si>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</si>
  <si>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</si>
  <si>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</si>
  <si>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</si>
  <si>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</si>
  <si>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</si>
  <si>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</si>
  <si>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</si>
  <si>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</si>
  <si>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</si>
  <si>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</si>
  <si>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</si>
  <si>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</si>
  <si>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</si>
  <si>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</si>
  <si>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</si>
  <si>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</si>
  <si>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</si>
  <si>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</si>
  <si>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</si>
  <si>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</si>
  <si>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</si>
  <si>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</si>
  <si>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</si>
  <si>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</si>
  <si>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</si>
  <si>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</si>
  <si>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</si>
  <si>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</si>
  <si>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</si>
  <si>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</si>
  <si>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</si>
  <si>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</si>
  <si>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</si>
  <si>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</si>
  <si>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</si>
  <si>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</si>
  <si>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</si>
  <si>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</si>
  <si>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</si>
  <si>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</si>
  <si>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</si>
  <si>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</si>
  <si>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</si>
  <si>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</si>
  <si>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</si>
  <si>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</si>
  <si>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</si>
  <si>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</si>
  <si>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</si>
  <si>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</si>
  <si>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</si>
  <si>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</si>
  <si>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</si>
  <si>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</si>
  <si>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</si>
  <si>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</si>
  <si>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</si>
  <si>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</si>
  <si>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</si>
  <si>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</si>
  <si>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</si>
  <si>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</si>
  <si>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</si>
  <si>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</si>
  <si>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</si>
  <si>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</si>
  <si>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</si>
  <si>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</si>
  <si>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</si>
  <si>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</si>
  <si>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</si>
  <si>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</si>
  <si>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</si>
  <si>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</si>
  <si>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</si>
  <si>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</si>
  <si>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</si>
  <si>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</si>
  <si>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</si>
  <si>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</si>
  <si>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</si>
  <si>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</si>
  <si>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</si>
  <si>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</si>
  <si>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</si>
  <si>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</si>
  <si>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</si>
  <si>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</si>
  <si>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</si>
  <si>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</si>
  <si>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</si>
  <si>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</si>
  <si>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</si>
  <si>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</si>
  <si>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</si>
  <si>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</si>
  <si>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</si>
  <si>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</si>
  <si>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</si>
  <si>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</si>
  <si>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</si>
  <si>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</si>
  <si>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</si>
  <si>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</si>
  <si>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</si>
  <si>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</si>
  <si>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</si>
  <si>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</si>
  <si>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</si>
  <si>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</si>
  <si>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</si>
  <si>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</si>
  <si>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</si>
  <si>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</si>
  <si>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</si>
  <si>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</si>
  <si>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</si>
  <si>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</si>
  <si>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</si>
  <si>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</si>
  <si>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</si>
  <si>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</si>
  <si>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</si>
  <si>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</si>
  <si>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</si>
  <si>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</si>
  <si>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</si>
  <si>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</si>
  <si>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</si>
  <si>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</si>
  <si>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</si>
  <si>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</si>
  <si>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</si>
  <si>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</si>
  <si>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</si>
  <si>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</si>
  <si>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</si>
  <si>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</si>
  <si>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</si>
  <si>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</si>
  <si>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</si>
  <si>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</si>
  <si>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</si>
  <si>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</si>
  <si>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</si>
  <si>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</si>
  <si>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</si>
  <si>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</si>
  <si>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</si>
  <si>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</si>
  <si>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</si>
  <si>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</si>
  <si>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</si>
  <si>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</si>
  <si>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</si>
  <si>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</si>
  <si>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</si>
  <si>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</si>
  <si>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</si>
  <si>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</si>
  <si>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</si>
  <si>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</si>
  <si>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</si>
  <si>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</si>
  <si>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</si>
  <si>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</si>
  <si>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</si>
  <si>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</si>
  <si>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</si>
  <si>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</si>
  <si>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</si>
  <si>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</si>
  <si>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</si>
  <si>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</si>
  <si>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</si>
  <si>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</si>
  <si>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</si>
  <si>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</si>
  <si>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</si>
  <si>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</si>
  <si>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</si>
  <si>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</si>
  <si>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</si>
  <si>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</si>
  <si>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</si>
  <si>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</si>
  <si>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</si>
  <si>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</si>
  <si>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</si>
  <si>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</si>
  <si>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</si>
  <si>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</si>
  <si>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</si>
  <si>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</si>
  <si>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</si>
  <si>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</si>
  <si>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</si>
  <si>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</si>
  <si>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</si>
  <si>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</si>
  <si>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</si>
  <si>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</si>
  <si>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</si>
  <si>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</si>
  <si>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</si>
  <si>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</si>
  <si>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</si>
  <si>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</si>
  <si>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</si>
  <si>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</si>
  <si>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</si>
  <si>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</si>
  <si>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</si>
  <si>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</si>
  <si>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</si>
  <si>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</si>
  <si>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</si>
  <si>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</si>
  <si>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</si>
  <si>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</si>
  <si>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</si>
  <si>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</si>
  <si>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</si>
  <si>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</si>
  <si>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</si>
  <si>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</si>
  <si>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</si>
  <si>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</si>
  <si>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</si>
  <si>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</si>
  <si>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</si>
  <si>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</si>
  <si>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</si>
  <si>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</si>
  <si>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</si>
  <si>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</si>
  <si>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</si>
  <si>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</si>
  <si>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</si>
  <si>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</si>
  <si>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</si>
  <si>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</si>
  <si>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</si>
  <si>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</si>
  <si>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</si>
  <si>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</si>
  <si>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</si>
  <si>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</si>
  <si>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</si>
  <si>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</si>
  <si>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</si>
  <si>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</si>
  <si>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</si>
  <si>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</si>
  <si>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</si>
  <si>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</si>
  <si>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</si>
  <si>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</si>
  <si>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</si>
  <si>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</si>
  <si>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</si>
  <si>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</si>
  <si>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</si>
  <si>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</si>
  <si>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</si>
  <si>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</si>
  <si>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</si>
  <si>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</si>
  <si>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</si>
  <si>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</si>
  <si>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</si>
  <si>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</si>
  <si>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</si>
  <si>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</si>
  <si>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</si>
  <si>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</si>
  <si>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</si>
  <si>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</si>
  <si>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</si>
  <si>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</si>
  <si>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</si>
  <si>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</si>
  <si>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</si>
  <si>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</si>
  <si>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</si>
  <si>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</si>
  <si>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</si>
  <si>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</si>
  <si>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</si>
  <si>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</si>
  <si>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</si>
  <si>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</si>
  <si>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</si>
  <si>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</si>
  <si>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</si>
  <si>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</si>
  <si>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</si>
  <si>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</si>
  <si>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</si>
  <si>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</si>
  <si>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</si>
  <si>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</si>
  <si>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</si>
  <si>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</si>
  <si>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</si>
  <si>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</si>
  <si>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</si>
  <si>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</si>
  <si>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</si>
  <si>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</si>
  <si>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</si>
  <si>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</si>
  <si>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</si>
  <si>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</si>
  <si>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</si>
  <si>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</si>
  <si>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</si>
  <si>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</si>
  <si>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</si>
  <si>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</si>
  <si>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</si>
  <si>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</si>
  <si>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</si>
  <si>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</si>
  <si>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</si>
  <si>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</si>
  <si>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</si>
  <si>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</si>
  <si>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</si>
  <si>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</si>
  <si>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</si>
  <si>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</si>
  <si>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</si>
  <si>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</si>
  <si>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</si>
  <si>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</si>
  <si>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</si>
  <si>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</si>
  <si>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</si>
  <si>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</si>
  <si>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</si>
  <si>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</si>
  <si>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</si>
  <si>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</si>
  <si>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</si>
  <si>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</si>
  <si>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</si>
  <si>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</si>
  <si>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</si>
  <si>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</si>
  <si>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</si>
  <si>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</si>
  <si>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</si>
  <si>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</si>
  <si>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</si>
  <si>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</si>
  <si>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</si>
  <si>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</si>
  <si>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</si>
  <si>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</si>
  <si>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</si>
  <si>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</si>
  <si>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</si>
  <si>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</si>
  <si>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</si>
  <si>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</si>
  <si>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</si>
  <si>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</si>
  <si>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</si>
  <si>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</si>
  <si>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</si>
  <si>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</si>
  <si>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</si>
  <si>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</si>
  <si>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</si>
  <si>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</si>
  <si>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</si>
  <si>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</si>
  <si>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</si>
  <si>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</si>
  <si>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</si>
  <si>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</si>
  <si>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</si>
  <si>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</si>
  <si>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</si>
  <si>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</si>
  <si>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</si>
  <si>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</si>
  <si>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</si>
  <si>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</si>
  <si>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</si>
  <si>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</si>
  <si>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</si>
  <si>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</si>
  <si>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</si>
  <si>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</si>
  <si>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</si>
  <si>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</si>
  <si>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</si>
  <si>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</si>
  <si>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</si>
  <si>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</si>
  <si>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</si>
  <si>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</si>
  <si>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</si>
  <si>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</si>
  <si>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</si>
  <si>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</si>
  <si>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</si>
  <si>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</si>
  <si>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</si>
  <si>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</si>
  <si>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</si>
  <si>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</si>
  <si>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</si>
  <si>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</si>
  <si>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</si>
  <si>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</si>
  <si>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</si>
  <si>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</si>
  <si>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</si>
  <si>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</si>
  <si>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</si>
  <si>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</si>
  <si>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</si>
  <si>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</si>
  <si>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</si>
  <si>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</si>
  <si>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</si>
  <si>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</si>
  <si>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</si>
  <si>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</si>
  <si>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</si>
  <si>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</si>
  <si>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</si>
  <si>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</si>
  <si>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</si>
  <si>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</si>
  <si>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</si>
  <si>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</si>
  <si>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</si>
  <si>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</si>
  <si>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</si>
  <si>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</si>
  <si>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</si>
  <si>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</si>
  <si>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</si>
  <si>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</si>
  <si>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</si>
  <si>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</si>
  <si>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</si>
  <si>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</si>
  <si>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</si>
  <si>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</si>
  <si>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</si>
  <si>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</si>
  <si>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</si>
  <si>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</si>
  <si>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</si>
  <si>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</si>
  <si>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</si>
  <si>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</si>
  <si>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</si>
  <si>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</si>
  <si>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</si>
  <si>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</si>
  <si>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</si>
  <si>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</si>
  <si>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</si>
  <si>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</si>
  <si>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</si>
  <si>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</si>
  <si>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</si>
  <si>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</si>
  <si>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</si>
  <si>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</si>
  <si>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</si>
  <si>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</si>
  <si>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</si>
  <si>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</si>
  <si>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</si>
  <si>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</si>
  <si>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</si>
  <si>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</si>
  <si>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</si>
  <si>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</si>
  <si>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</si>
  <si>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</si>
  <si>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</si>
  <si>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</si>
  <si>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</si>
  <si>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</si>
  <si>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</si>
  <si>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</si>
  <si>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</si>
  <si>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</si>
  <si>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</si>
  <si>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</si>
  <si>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</si>
  <si>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</si>
  <si>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</si>
  <si>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</si>
  <si>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</si>
  <si>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</si>
  <si>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</si>
  <si>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</si>
  <si>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</si>
  <si>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</si>
  <si>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</si>
  <si>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</si>
  <si>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</si>
  <si>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</si>
  <si>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</si>
  <si>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</si>
  <si>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</si>
  <si>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</si>
  <si>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</si>
  <si>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</si>
  <si>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</si>
  <si>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</si>
  <si>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</si>
  <si>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</si>
  <si>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</si>
  <si>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</si>
  <si>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</si>
  <si>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</si>
  <si>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</si>
  <si>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</si>
  <si>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</si>
  <si>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</si>
  <si>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</si>
  <si>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</si>
  <si>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</si>
  <si>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</si>
  <si>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</si>
  <si>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</si>
  <si>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</si>
  <si>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</si>
  <si>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</si>
  <si>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</si>
  <si>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</si>
  <si>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</si>
  <si>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</si>
  <si>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</si>
  <si>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</si>
  <si>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</si>
  <si>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</si>
  <si>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</si>
  <si>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</si>
  <si>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</si>
  <si>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</si>
  <si>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</si>
  <si>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</si>
  <si>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</si>
  <si>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</si>
  <si>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</si>
  <si>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</si>
  <si>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</si>
  <si>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</si>
  <si>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</si>
  <si>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</si>
  <si>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</si>
  <si>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</si>
  <si>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</si>
  <si>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</si>
  <si>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</si>
  <si>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</si>
  <si>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</si>
  <si>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</si>
  <si>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</si>
  <si>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</si>
  <si>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</si>
  <si>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</si>
  <si>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</si>
  <si>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</si>
  <si>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</si>
  <si>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</si>
  <si>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</si>
  <si>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</si>
  <si>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</si>
  <si>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</si>
  <si>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</si>
  <si>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</si>
  <si>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</si>
  <si>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</si>
  <si>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</si>
  <si>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</si>
  <si>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</si>
  <si>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</si>
  <si>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</si>
  <si>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</si>
  <si>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</si>
  <si>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</si>
  <si>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</si>
  <si>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</si>
  <si>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</si>
  <si>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</si>
  <si>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</si>
  <si>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</si>
  <si>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</si>
  <si>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</si>
  <si>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</si>
  <si>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</si>
  <si>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</si>
  <si>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</si>
  <si>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</si>
  <si>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</si>
  <si>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</si>
  <si>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</si>
  <si>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</si>
  <si>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</si>
  <si>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</si>
  <si>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</si>
  <si>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</si>
  <si>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</si>
  <si>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</si>
  <si>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</si>
  <si>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</si>
  <si>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</si>
  <si>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</si>
  <si>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</si>
  <si>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</si>
  <si>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</si>
  <si>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</si>
  <si>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</si>
  <si>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</si>
  <si>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</si>
  <si>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</si>
  <si>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</si>
  <si>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</si>
  <si>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</si>
  <si>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</si>
  <si>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</si>
  <si>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</si>
  <si>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</si>
  <si>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</si>
  <si>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</si>
  <si>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</si>
  <si>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</si>
  <si>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</si>
  <si>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</si>
  <si>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</si>
  <si>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</si>
  <si>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</si>
  <si>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</si>
  <si>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</si>
  <si>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</si>
  <si>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</si>
  <si>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</si>
  <si>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</si>
  <si>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</si>
  <si>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</si>
  <si>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</si>
  <si>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</si>
  <si>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</si>
  <si>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</si>
  <si>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</si>
  <si>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</si>
  <si>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</si>
  <si>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</si>
  <si>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</si>
  <si>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</si>
  <si>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</si>
  <si>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</si>
  <si>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</si>
  <si>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</si>
  <si>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</si>
  <si>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</si>
  <si>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</si>
  <si>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</si>
  <si>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</si>
  <si>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</si>
  <si>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</si>
  <si>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</si>
  <si>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</si>
  <si>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</si>
  <si>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</si>
  <si>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activatorrail</t>
    <phoneticPr fontId="1"/>
  </si>
  <si>
    <t>packedice</t>
    <phoneticPr fontId="1"/>
  </si>
  <si>
    <t>ironbars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</si>
  <si>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</si>
  <si>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</si>
  <si>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</si>
  <si>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</si>
  <si>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</si>
  <si>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</si>
  <si>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</si>
  <si>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</si>
  <si>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</si>
  <si>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</si>
  <si>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</si>
  <si>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</si>
  <si>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</si>
  <si>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</si>
  <si>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</si>
  <si>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</si>
  <si>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</si>
  <si>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</si>
  <si>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</si>
  <si>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</si>
  <si>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</si>
  <si>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</si>
  <si>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</si>
  <si>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</si>
  <si>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</si>
  <si>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</si>
  <si>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</si>
  <si>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</si>
  <si>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</si>
  <si>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</si>
  <si>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</si>
  <si>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</si>
  <si>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</si>
  <si>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Packedeicia</t>
    <phoneticPr fontId="1"/>
  </si>
  <si>
    <t>Activatorerailia</t>
    <phoneticPr fontId="1"/>
  </si>
  <si>
    <t>Ironebarsia</t>
    <phoneticPr fontId="1"/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</si>
  <si>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</si>
  <si>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</si>
  <si>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</si>
  <si>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</si>
  <si>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</si>
  <si>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</si>
  <si>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</si>
  <si>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enchantedgoldenapple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</si>
  <si>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</si>
  <si>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</si>
  <si>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</si>
  <si>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</si>
  <si>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</si>
  <si>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</si>
  <si>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</si>
  <si>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</si>
  <si>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</si>
  <si>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</si>
  <si>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</si>
  <si>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</si>
  <si>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</si>
  <si>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</si>
  <si>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</si>
  <si>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</si>
  <si>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</si>
  <si>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</si>
  <si>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</si>
  <si>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</si>
  <si>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</si>
  <si>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</si>
  <si>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</si>
  <si>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</si>
  <si>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</si>
  <si>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</si>
  <si>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</si>
  <si>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</si>
  <si>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サンタツラウシャ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</si>
  <si>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</si>
  <si>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</si>
  <si>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</si>
  <si>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</si>
  <si>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</si>
  <si>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</si>
  <si>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</si>
  <si>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</si>
  <si>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</si>
  <si>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</si>
  <si>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</si>
  <si>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</si>
  <si>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</si>
  <si>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</si>
  <si>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</si>
  <si>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</si>
  <si>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</si>
  <si>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</si>
  <si>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</si>
  <si>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</si>
  <si>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</si>
  <si>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darkchocolate</t>
    <phoneticPr fontId="1"/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</si>
  <si>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</si>
  <si>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</si>
  <si>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</si>
  <si>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</si>
  <si>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</si>
  <si>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</si>
  <si>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</si>
  <si>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</si>
  <si>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</si>
  <si>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</si>
  <si>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</si>
  <si>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</si>
  <si>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</si>
  <si>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</si>
  <si>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</si>
  <si>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</si>
  <si>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</si>
  <si>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</si>
  <si>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</si>
  <si>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</si>
  <si>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</si>
  <si>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</si>
  <si>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</si>
  <si>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</si>
  <si>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</si>
  <si>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</si>
  <si>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</si>
  <si>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</si>
  <si>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</si>
  <si>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</si>
  <si>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</si>
  <si>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</si>
  <si>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</si>
  <si>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</si>
  <si>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</si>
  <si>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</si>
  <si>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</si>
  <si>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</si>
  <si>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</si>
  <si>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</si>
  <si>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</si>
  <si>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</si>
  <si>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</si>
  <si>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poisonouspotato</t>
    <phoneticPr fontId="1"/>
  </si>
  <si>
    <t>melon</t>
    <phoneticPr fontId="1"/>
  </si>
  <si>
    <t>goldenapple</t>
    <phoneticPr fontId="1"/>
  </si>
  <si>
    <t>steak</t>
    <phoneticPr fontId="1"/>
  </si>
  <si>
    <t>rottenflesh</t>
    <phoneticPr fontId="1"/>
  </si>
  <si>
    <t>cookedsalmon</t>
    <phoneticPr fontId="1"/>
  </si>
  <si>
    <t>cookedchicken</t>
    <phoneticPr fontId="1"/>
  </si>
  <si>
    <t>bakedpotato</t>
    <phoneticPr fontId="1"/>
  </si>
  <si>
    <t>Melonia</t>
    <phoneticPr fontId="1"/>
  </si>
  <si>
    <t>Steakia</t>
    <phoneticPr fontId="1"/>
  </si>
  <si>
    <t>Enchantedegoldeneapplia</t>
    <phoneticPr fontId="1"/>
  </si>
  <si>
    <t>Darkechocolatia</t>
    <phoneticPr fontId="1"/>
  </si>
  <si>
    <t>Bakedepotatia</t>
    <phoneticPr fontId="1"/>
  </si>
  <si>
    <t>Cookedechickenia</t>
    <phoneticPr fontId="1"/>
  </si>
  <si>
    <t>Cookedesalmonia</t>
    <phoneticPr fontId="1"/>
  </si>
  <si>
    <t>Goldeneapplia</t>
    <phoneticPr fontId="1"/>
  </si>
  <si>
    <t>Rottenefleshia</t>
    <phoneticPr fontId="1"/>
  </si>
  <si>
    <t>Poisonousepotatia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</si>
  <si>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</si>
  <si>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</si>
  <si>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</si>
  <si>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</si>
  <si>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</si>
  <si>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</si>
  <si>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</si>
  <si>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</si>
  <si>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</si>
  <si>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</si>
  <si>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</si>
  <si>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</si>
  <si>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</si>
  <si>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</si>
  <si>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</si>
  <si>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</si>
  <si>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</si>
  <si>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</si>
  <si>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</si>
  <si>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</si>
  <si>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</si>
  <si>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</si>
  <si>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</si>
  <si>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pumpkinpie</t>
    <phoneticPr fontId="1"/>
  </si>
  <si>
    <t>spidereye</t>
    <phoneticPr fontId="1"/>
  </si>
  <si>
    <t>beetroot</t>
    <phoneticPr fontId="1"/>
  </si>
  <si>
    <t>eleven</t>
    <phoneticPr fontId="1"/>
  </si>
  <si>
    <t>imperialtopaz</t>
    <phoneticPr fontId="1"/>
  </si>
  <si>
    <t>shulker</t>
    <phoneticPr fontId="1"/>
  </si>
  <si>
    <t>magmacube</t>
    <phoneticPr fontId="1"/>
  </si>
  <si>
    <t>blaze</t>
    <phoneticPr fontId="1"/>
  </si>
  <si>
    <t>slime</t>
    <phoneticPr fontId="1"/>
  </si>
  <si>
    <t>beetrootsoup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</si>
  <si>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</si>
  <si>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</si>
  <si>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</si>
  <si>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</si>
  <si>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</si>
  <si>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</si>
  <si>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</si>
  <si>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</si>
  <si>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</si>
  <si>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</si>
  <si>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</si>
  <si>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Spidereeyia</t>
    <phoneticPr fontId="1"/>
  </si>
  <si>
    <t>Shulkeria</t>
    <phoneticPr fontId="1"/>
  </si>
  <si>
    <t>Slimia</t>
    <phoneticPr fontId="1"/>
  </si>
  <si>
    <t>Magmecubia</t>
    <phoneticPr fontId="1"/>
  </si>
  <si>
    <t>Blazia</t>
    <phoneticPr fontId="1"/>
  </si>
  <si>
    <t>Beetrootia</t>
    <phoneticPr fontId="1"/>
  </si>
  <si>
    <t>Pumpkinepia</t>
    <phoneticPr fontId="1"/>
  </si>
  <si>
    <t>Beetrootesoupia</t>
    <phoneticPr fontId="1"/>
  </si>
  <si>
    <t>Elevenia</t>
    <phoneticPr fontId="1"/>
  </si>
  <si>
    <t>Imperialetopazia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</si>
  <si>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</si>
  <si>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</si>
  <si>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</si>
  <si>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</si>
  <si>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</si>
  <si>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</si>
  <si>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</si>
  <si>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</si>
  <si>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</si>
  <si>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</si>
  <si>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</si>
  <si>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</si>
  <si>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</si>
  <si>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</si>
  <si>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</si>
  <si>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</si>
  <si>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</si>
  <si>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</si>
  <si>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</si>
  <si>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</si>
  <si>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</si>
  <si>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</si>
  <si>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</si>
  <si>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</si>
  <si>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</si>
  <si>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</si>
  <si>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</si>
  <si>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</si>
  <si>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</si>
  <si>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</si>
  <si>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</si>
  <si>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</si>
  <si>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</si>
  <si>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</si>
  <si>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mirageflower</t>
    <phoneticPr fontId="1"/>
  </si>
  <si>
    <t>Miragefloweria</t>
    <phoneticPr fontId="1"/>
  </si>
  <si>
    <t>蜃気楼花精</t>
    <rPh sb="0" eb="3">
      <t>シンキロウ</t>
    </rPh>
    <rPh sb="3" eb="4">
      <t>ハナ</t>
    </rPh>
    <rPh sb="4" eb="5">
      <t>セイ</t>
    </rPh>
    <phoneticPr fontId="1"/>
  </si>
  <si>
    <t>ミラーゲフロウェーリャ</t>
    <phoneticPr fontId="1"/>
  </si>
  <si>
    <t>rawrabbit</t>
    <phoneticPr fontId="1"/>
  </si>
  <si>
    <t>Rawerabbitia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</si>
  <si>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</si>
  <si>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</si>
  <si>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mushroomstew</t>
    <phoneticPr fontId="1"/>
  </si>
  <si>
    <t>Mushroomestewia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</si>
  <si>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</si>
  <si>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</si>
  <si>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chorusfruit</t>
    <phoneticPr fontId="1"/>
  </si>
  <si>
    <t>Chorusefruitia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</si>
  <si>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</si>
  <si>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</si>
  <si>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redstonecomparator</t>
    <phoneticPr fontId="1"/>
  </si>
  <si>
    <t>Redstonecomparatoria</t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</si>
  <si>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</si>
  <si>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</si>
  <si>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redstonerepeater</t>
    <phoneticPr fontId="1"/>
  </si>
  <si>
    <t>Redstonerepeateria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</si>
  <si>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</si>
  <si>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</si>
  <si>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</si>
  <si>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</si>
  <si>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</si>
  <si>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</si>
  <si>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Ironedooria</t>
    <phoneticPr fontId="1"/>
  </si>
  <si>
    <t>irondoor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</si>
  <si>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</si>
  <si>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</si>
  <si>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</si>
  <si>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</si>
  <si>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</si>
  <si>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</si>
  <si>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</si>
  <si>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</si>
  <si>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</si>
  <si>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</si>
  <si>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</si>
  <si>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</si>
  <si>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</si>
  <si>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</si>
  <si>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</si>
  <si>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</si>
  <si>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</si>
  <si>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</si>
  <si>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</si>
  <si>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0xFFBE80, 0xB8FFE4, 0xA5FFD5, 0x2FFFA7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</si>
</sst>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31" totalsRowShown="0" headerRowDxfId="62" dataDxfId="61">
  <autoFilter ref="A1:BD131" xr:uid="{75B54AD4-ACAB-4F59-97B1-A32EA130B0BF}"/>
  <sortState xmlns:xlrd2="http://schemas.microsoft.com/office/spreadsheetml/2017/richdata2" ref="A2:BD131">
    <sortCondition ref="A1:A13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10"/>
    <tableColumn id="53" xr3:uid="{0700EC90-BD06-48B4-A682-B65581165E4E}" name="超能力合計" dataDxfId="9">
      <calculatedColumnFormula>SUM(テーブル1[[#This Row],[攻撃]:[感覚]])</calculatedColumnFormula>
    </tableColumn>
    <tableColumn id="35" xr3:uid="{163385B1-C9C9-410C-ABD5-0FB9C9D39FBB}" name="Code Kotlin" dataDxfId="8">
      <calculatedColumnFormula array="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7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6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5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4" dataDxfId="3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2"/>
    <tableColumn id="15" xr3:uid="{60E9BA99-755B-467A-9053-1708ABE43FE6}" name="列1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0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37"/>
  <sheetViews>
    <sheetView tabSelected="1" zoomScaleNormal="100" workbookViewId="0">
      <pane xSplit="6" ySplit="1" topLeftCell="AW2" activePane="bottomRight" state="frozen"/>
      <selection pane="topRight" activeCell="G1" sqref="G1"/>
      <selection pane="bottomLeft" activeCell="A2" sqref="A2"/>
      <selection pane="bottomRight" activeCell="BA2" sqref="BA2:BA13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2" width="2.625" style="1" customWidth="1"/>
    <col min="53" max="53" width="44.75" style="1" customWidth="1"/>
    <col min="54" max="55" width="12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448</v>
      </c>
      <c r="C1" s="17" t="s">
        <v>389</v>
      </c>
      <c r="D1" s="17" t="s">
        <v>217</v>
      </c>
      <c r="E1" s="2" t="s">
        <v>10</v>
      </c>
      <c r="F1" s="17" t="s">
        <v>483</v>
      </c>
      <c r="G1" s="17" t="s">
        <v>12</v>
      </c>
      <c r="H1" s="17" t="s">
        <v>11</v>
      </c>
      <c r="I1" s="2" t="s">
        <v>294</v>
      </c>
      <c r="J1" s="17" t="s">
        <v>31</v>
      </c>
      <c r="K1" s="17" t="s">
        <v>33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17" t="s">
        <v>623</v>
      </c>
      <c r="S1" s="17" t="s">
        <v>32</v>
      </c>
      <c r="T1" s="17" t="s">
        <v>924</v>
      </c>
      <c r="U1" s="17" t="s">
        <v>46</v>
      </c>
      <c r="V1" s="17" t="s">
        <v>34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17" t="s">
        <v>796</v>
      </c>
      <c r="AD1" s="17" t="s">
        <v>797</v>
      </c>
      <c r="AE1" s="17" t="s">
        <v>798</v>
      </c>
      <c r="AF1" s="17" t="s">
        <v>799</v>
      </c>
      <c r="AG1" s="17" t="s">
        <v>800</v>
      </c>
      <c r="AH1" s="17" t="s">
        <v>801</v>
      </c>
      <c r="AI1" s="17" t="s">
        <v>802</v>
      </c>
      <c r="AJ1" s="17" t="s">
        <v>927</v>
      </c>
      <c r="AK1" s="17" t="s">
        <v>803</v>
      </c>
      <c r="AL1" s="17" t="s">
        <v>804</v>
      </c>
      <c r="AM1" s="17" t="s">
        <v>805</v>
      </c>
      <c r="AN1" s="17" t="s">
        <v>806</v>
      </c>
      <c r="AO1" s="17" t="s">
        <v>807</v>
      </c>
      <c r="AP1" s="17" t="s">
        <v>808</v>
      </c>
      <c r="AQ1" s="17" t="s">
        <v>928</v>
      </c>
      <c r="AR1" s="17" t="s">
        <v>809</v>
      </c>
      <c r="AS1" s="17" t="s">
        <v>810</v>
      </c>
      <c r="AT1" s="17" t="s">
        <v>811</v>
      </c>
      <c r="AU1" s="17" t="s">
        <v>812</v>
      </c>
      <c r="AV1" s="17" t="s">
        <v>813</v>
      </c>
      <c r="AW1" s="17" t="s">
        <v>814</v>
      </c>
      <c r="AX1" s="17" t="s">
        <v>929</v>
      </c>
      <c r="AY1" s="17" t="s">
        <v>930</v>
      </c>
      <c r="AZ1" s="17" t="s">
        <v>624</v>
      </c>
      <c r="BA1" s="2" t="s">
        <v>926</v>
      </c>
      <c r="BB1" s="2" t="s">
        <v>439</v>
      </c>
      <c r="BC1" s="2" t="s">
        <v>440</v>
      </c>
      <c r="BD1" s="2" t="s">
        <v>925</v>
      </c>
    </row>
    <row r="2" spans="1:56" x14ac:dyDescent="0.15">
      <c r="A2" s="4">
        <v>0</v>
      </c>
      <c r="B2" s="4">
        <v>1</v>
      </c>
      <c r="C2" s="4" t="s">
        <v>391</v>
      </c>
      <c r="D2" s="4" t="s">
        <v>404</v>
      </c>
      <c r="E2" s="6" t="s">
        <v>2</v>
      </c>
      <c r="F2" s="6" t="s">
        <v>484</v>
      </c>
      <c r="G2" s="6" t="s">
        <v>14</v>
      </c>
      <c r="H2" s="6" t="s">
        <v>23</v>
      </c>
      <c r="I2" s="11" t="s">
        <v>984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4">
        <v>3</v>
      </c>
      <c r="AZ2" s="13">
        <f>SUM(テーブル1[[#This Row],[攻撃]:[感覚]])</f>
        <v>21</v>
      </c>
      <c r="BA2" s="13" t="str" cm="1">
        <f t="array" ref="BA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1, 15, 1.0, m(0.0, 0.0, 2.0, 0.0, 1.0, 10.0), a(0.0, 0.0, 0.0, 0.0, 0.0, 0.0, 0.0, 1.0, 0.0, 0.0, 3.0, 0.0, 0.0, 0.0, 0.0, 0.0, 1.0, 0.0, 0.0, 2.0, 1.0, 10.0, 3.0), c(0xFFBE80, 0xDEFFFF, 0xDEFFFF, 0xB0FFFF))</v>
      </c>
      <c r="BB2" s="13" t="str">
        <f>"mirageFairy2019.fairy."&amp;テーブル1[[#This Row],[Type]]&amp;".name="&amp;テーブル1[[#This Row],[英名]]</f>
        <v>mirageFairy2019.fairy.air.name=Airia</v>
      </c>
      <c r="BC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391</v>
      </c>
      <c r="D3" s="4" t="s">
        <v>405</v>
      </c>
      <c r="E3" s="6" t="s">
        <v>4</v>
      </c>
      <c r="F3" s="6" t="s">
        <v>485</v>
      </c>
      <c r="G3" s="6" t="s">
        <v>16</v>
      </c>
      <c r="H3" s="6" t="s">
        <v>22</v>
      </c>
      <c r="I3" s="11" t="s">
        <v>219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4">
        <v>2</v>
      </c>
      <c r="AZ3" s="13">
        <f>SUM(テーブル1[[#This Row],[攻撃]:[感覚]])</f>
        <v>27</v>
      </c>
      <c r="BA3" s="13" t="str" cm="1">
        <f t="array" ref="BA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1, 50, 1.0, m(0.0, 0.0, 1.0, 4.0, 8.0, 10.0), a(1.0, 0.0, 0.0, 0.0, 0.0, 10.0, 0.0, 2.0, 0.0, 0.0, 0.0, 1.0, 7.0, 0.0, 2.0, 0.0, 1.0, 0.0, 0.0, 1.0, 0.0, 0.0, 2.0), c(0x5469F2, 0x5985FF, 0x172AD3, 0x2D40F4))</v>
      </c>
      <c r="BB3" s="13" t="str">
        <f>"mirageFairy2019.fairy."&amp;テーブル1[[#This Row],[Type]]&amp;".name="&amp;テーブル1[[#This Row],[英名]]</f>
        <v>mirageFairy2019.fairy.water.name=Wateria</v>
      </c>
      <c r="BC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391</v>
      </c>
      <c r="D4" s="4" t="s">
        <v>407</v>
      </c>
      <c r="E4" s="6" t="s">
        <v>6</v>
      </c>
      <c r="F4" s="6" t="s">
        <v>486</v>
      </c>
      <c r="G4" s="6" t="s">
        <v>18</v>
      </c>
      <c r="H4" s="6" t="s">
        <v>20</v>
      </c>
      <c r="I4" s="11" t="s">
        <v>221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4"/>
      <c r="AZ4" s="13">
        <f>SUM(テーブル1[[#This Row],[攻撃]:[感覚]])</f>
        <v>69</v>
      </c>
      <c r="BA4" s="13" t="str" cm="1">
        <f t="array" ref="BA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2, 20, 1.0, m(1.0, 17.0, 1.0, 0.0, 0.0, 10.0), a(7.0, 2.0, 1.0, 10.0, 15.0, 0.0, 0.0, 4.0, 0.0, 0.0, 0.0, 4.0, 8.0, 0.0, 0.0, 0.0, 10.0, 2.0, 0.0, 0.0, 0.0, 6.0, 0.0), c(0xFF6C01, 0xF9DFA4, 0xFF7324, 0xFF4000))</v>
      </c>
      <c r="BB4" s="13" t="str">
        <f>"mirageFairy2019.fairy."&amp;テーブル1[[#This Row],[Type]]&amp;".name="&amp;テーブル1[[#This Row],[英名]]</f>
        <v>mirageFairy2019.fairy.fire.name=Firia</v>
      </c>
      <c r="BC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391</v>
      </c>
      <c r="D5" s="4" t="s">
        <v>408</v>
      </c>
      <c r="E5" s="6" t="s">
        <v>88</v>
      </c>
      <c r="F5" s="6" t="s">
        <v>487</v>
      </c>
      <c r="G5" s="6" t="s">
        <v>156</v>
      </c>
      <c r="H5" s="6" t="s">
        <v>200</v>
      </c>
      <c r="I5" s="11" t="s">
        <v>298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4"/>
      <c r="AZ5" s="13">
        <f>SUM(テーブル1[[#This Row],[攻撃]:[感覚]])</f>
        <v>54</v>
      </c>
      <c r="BA5" s="13" t="str" cm="1">
        <f t="array" ref="BA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5, 99, 1.0, m(10.0, 40.0, 40.0, 20.0, 20.0, 60.0), a(2.0, 0.0, 0.0, 21.0, 6.0, 0.0, 0.0, 0.0, 0.0, 0.0, 0.0, 2.0, 0.0, 0.0, 0.0, 1.0, 5.0, 1.0, 0.0, 0.0, 0.0, 16.0, 0.0), c(0xff2f00, 0xff972b, 0xff7500, 0xffe7b2))</v>
      </c>
      <c r="BB5" s="13" t="str">
        <f>"mirageFairy2019.fairy."&amp;テーブル1[[#This Row],[Type]]&amp;".name="&amp;テーブル1[[#This Row],[英名]]</f>
        <v>mirageFairy2019.fairy.sun.name=Sunia</v>
      </c>
      <c r="BC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397</v>
      </c>
      <c r="D6" s="4" t="s">
        <v>409</v>
      </c>
      <c r="E6" s="6" t="s">
        <v>60</v>
      </c>
      <c r="F6" s="6" t="s">
        <v>488</v>
      </c>
      <c r="G6" s="6" t="s">
        <v>120</v>
      </c>
      <c r="H6" s="6" t="s">
        <v>185</v>
      </c>
      <c r="I6" s="11" t="s">
        <v>312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4"/>
      <c r="AZ6" s="13">
        <f>SUM(テーブル1[[#This Row],[攻撃]:[感覚]])</f>
        <v>18</v>
      </c>
      <c r="BA6" s="13" t="str" cm="1">
        <f t="array" ref="BA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1, 83, 1.0, m(0.0, 0.0, 0.0, 8.0, 0.0, 10.0), a(2.0, 0.0, 2.0, 0.0, 0.0, 0.0, 3.0, 0.0, 0.0, 0.0, 0.0, 4.0, 0.0, 0.0, 0.0, 0.0, 0.0, 5.0, 0.0, 1.0, 0.0, 1.0, 0.0), c(0x333333, 0x8F8F8F, 0x686868, 0x747474))</v>
      </c>
      <c r="BB6" s="13" t="str">
        <f>"mirageFairy2019.fairy."&amp;テーブル1[[#This Row],[Type]]&amp;".name="&amp;テーブル1[[#This Row],[英名]]</f>
        <v>mirageFairy2019.fairy.stone.name=Stonia</v>
      </c>
      <c r="BC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397</v>
      </c>
      <c r="D7" s="4" t="s">
        <v>410</v>
      </c>
      <c r="E7" s="6" t="s">
        <v>8</v>
      </c>
      <c r="F7" s="6" t="s">
        <v>489</v>
      </c>
      <c r="G7" s="6" t="s">
        <v>132</v>
      </c>
      <c r="H7" s="6" t="s">
        <v>21</v>
      </c>
      <c r="I7" s="11" t="s">
        <v>220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4"/>
      <c r="AZ7" s="13">
        <f>SUM(テーブル1[[#This Row],[攻撃]:[感覚]])</f>
        <v>8</v>
      </c>
      <c r="BA7" s="13" t="str" cm="1">
        <f t="array" ref="BA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1, 70, 1.0, m(0.0, 0.0, 0.0, 0.0, 5.0, 10.0), a(1.0, 0.0, 0.0, 0.0, 0.0, 1.0, 1.0, 0.0, 0.0, 0.0, 0.0, 0.0, 0.0, 0.0, 3.0, 0.0, 1.0, 0.0, 0.0, 0.0, 0.0, 1.0, 0.0), c(0xB87440, 0xB9855C, 0x593D29, 0x914A18))</v>
      </c>
      <c r="BB7" s="13" t="str">
        <f>"mirageFairy2019.fairy."&amp;テーブル1[[#This Row],[Type]]&amp;".name="&amp;テーブル1[[#This Row],[英名]]</f>
        <v>mirageFairy2019.fairy.dirt.name=Dirtia</v>
      </c>
      <c r="BC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399</v>
      </c>
      <c r="D8" s="4" t="s">
        <v>411</v>
      </c>
      <c r="E8" s="6" t="s">
        <v>48</v>
      </c>
      <c r="F8" s="6" t="s">
        <v>490</v>
      </c>
      <c r="G8" s="6" t="s">
        <v>112</v>
      </c>
      <c r="H8" s="6" t="s">
        <v>179</v>
      </c>
      <c r="I8" s="11" t="s">
        <v>306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4"/>
      <c r="AZ8" s="13">
        <f>SUM(テーブル1[[#This Row],[攻撃]:[感覚]])</f>
        <v>33</v>
      </c>
      <c r="BA8" s="13" t="str" cm="1">
        <f t="array" ref="BA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2, 86, 1.0, m(0.0, 1.0, 0.0, 10.0, 1.0, 4.0), a(2.0, 0.0, 2.0, 1.0, 0.0, 0.0, 4.0, 0.0, 0.0, 0.0, 0.0, 3.0, 0.0, 5.0, 0.0, 0.0, 0.0, 10.0, 0.0, 1.0, 5.0, 0.0, 0.0), c(0xA0A0A0, 0xD8D8D8, 0x727272, 0xD8AF93))</v>
      </c>
      <c r="BB8" s="13" t="str">
        <f>"mirageFairy2019.fairy."&amp;テーブル1[[#This Row],[Type]]&amp;".name="&amp;テーブル1[[#This Row],[英名]]</f>
        <v>mirageFairy2019.fairy.iron.name=Ironia</v>
      </c>
      <c r="BC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399</v>
      </c>
      <c r="D9" s="4" t="s">
        <v>412</v>
      </c>
      <c r="E9" s="6" t="s">
        <v>52</v>
      </c>
      <c r="F9" s="6" t="s">
        <v>491</v>
      </c>
      <c r="G9" s="6" t="s">
        <v>135</v>
      </c>
      <c r="H9" s="6" t="s">
        <v>181</v>
      </c>
      <c r="I9" s="11" t="s">
        <v>307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4"/>
      <c r="AZ9" s="13">
        <f>SUM(テーブル1[[#This Row],[攻撃]:[感覚]])</f>
        <v>57</v>
      </c>
      <c r="BA9" s="13" t="str" cm="1">
        <f t="array" ref="BA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4, 76, 1.0, m(10.0, 13.0, 19.0, 49.0, 23.0, 0.0), a(4.0, 0.0, 2.0, 5.0, 0.0, 0.0, 17.0, 4.0, 0.0, 0.0, 0.0, 10.0, 0.0, 7.0, 0.0, 4.0, 0.0, 2.0, 0.0, 2.0, 0.0, 0.0, 0.0), c(0x97FFE3, 0xD1FAF3, 0x70FFD9, 0x30DBBD))</v>
      </c>
      <c r="BB9" s="13" t="str">
        <f>"mirageFairy2019.fairy."&amp;テーブル1[[#This Row],[Type]]&amp;".name="&amp;テーブル1[[#This Row],[英名]]</f>
        <v>mirageFairy2019.fairy.diamond.name=Diamondia</v>
      </c>
      <c r="BC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399</v>
      </c>
      <c r="D10" s="4" t="s">
        <v>413</v>
      </c>
      <c r="E10" s="6" t="s">
        <v>58</v>
      </c>
      <c r="F10" s="6" t="s">
        <v>492</v>
      </c>
      <c r="G10" s="6" t="s">
        <v>118</v>
      </c>
      <c r="H10" s="6" t="s">
        <v>184</v>
      </c>
      <c r="I10" s="11" t="s">
        <v>297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4">
        <v>8</v>
      </c>
      <c r="AZ10" s="13">
        <f>SUM(テーブル1[[#This Row],[攻撃]:[感覚]])</f>
        <v>49</v>
      </c>
      <c r="BA10" s="13" t="str" cm="1">
        <f t="array" ref="BA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3, 54, 1.0, m(1.0, 35.0, 11.0, 10.0, 0.0, 6.0), a(0.0, 0.0, 0.0, 7.0, 0.0, 0.0, 6.0, 0.0, 0.0, 1.0, 0.0, 0.0, 4.0, 0.0, 0.0, 4.0, 6.0, 3.0, 0.0, 0.0, 8.0, 2.0, 8.0), c(0xFF5959, 0xFF0000, 0xCD0000, 0xBA0000))</v>
      </c>
      <c r="BB10" s="13" t="str">
        <f>"mirageFairy2019.fairy."&amp;テーブル1[[#This Row],[Type]]&amp;".name="&amp;テーブル1[[#This Row],[英名]]</f>
        <v>mirageFairy2019.fairy.redstone.name=Redstonia</v>
      </c>
      <c r="BC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400</v>
      </c>
      <c r="D11" s="4" t="s">
        <v>414</v>
      </c>
      <c r="E11" s="6" t="s">
        <v>108</v>
      </c>
      <c r="F11" s="6" t="s">
        <v>599</v>
      </c>
      <c r="G11" s="6" t="s">
        <v>176</v>
      </c>
      <c r="H11" s="6" t="s">
        <v>210</v>
      </c>
      <c r="I11" s="11" t="s">
        <v>316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4">
        <v>16</v>
      </c>
      <c r="AZ11" s="13">
        <f>SUM(テーブル1[[#This Row],[攻撃]:[感覚]])</f>
        <v>101</v>
      </c>
      <c r="BA11" s="13" t="str" cm="1">
        <f t="array" ref="BA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4, 48, 1.0, m(1.0, 12.0, 12.0, 16.0, 10.0, 1.0), a(11.0, 3.0, 5.0, 2.0, 0.0, 1.0, 2.0, 7.0, 1.0, 12.0, 0.0, 4.0, 2.0, 0.0, 14.0, 8.0, 4.0, 8.0, 0.0, 0.0, 0.0, 1.0, 16.0), c(0x000000, 0x161616, 0x161616, 0xEF84FA))</v>
      </c>
      <c r="BB11" s="13" t="str">
        <f>"mirageFairy2019.fairy."&amp;テーブル1[[#This Row],[Type]]&amp;".name="&amp;テーブル1[[#This Row],[英名]]</f>
        <v>mirageFairy2019.fairy.enderman.name=Endermania</v>
      </c>
      <c r="BC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391</v>
      </c>
      <c r="D12" s="4" t="s">
        <v>408</v>
      </c>
      <c r="E12" s="6" t="s">
        <v>90</v>
      </c>
      <c r="F12" s="6" t="s">
        <v>526</v>
      </c>
      <c r="G12" s="6" t="s">
        <v>158</v>
      </c>
      <c r="H12" s="6" t="s">
        <v>201</v>
      </c>
      <c r="I12" s="11" t="s">
        <v>299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4"/>
      <c r="AZ12" s="13">
        <f>SUM(テーブル1[[#This Row],[攻撃]:[感覚]])</f>
        <v>32</v>
      </c>
      <c r="BA12" s="13" t="str" cm="1">
        <f t="array" ref="BA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5, 95, 1.0, m(10.0, 25.0, 25.0, 20.0, 20.0, 90.0), a(0.0, 0.0, 0.0, 6.0, 0.0, 0.0, 2.0, 0.0, 0.0, 0.0, 0.0, 0.0, 0.0, 0.0, 0.0, 1.0, 2.0, 0.0, 0.0, 5.0, 0.0, 16.0, 0.0), c(0xD9E4FF, 0x747D93, 0x0C121F, 0x2D4272))</v>
      </c>
      <c r="BB12" s="13" t="str">
        <f>"mirageFairy2019.fairy."&amp;テーブル1[[#This Row],[Type]]&amp;".name="&amp;テーブル1[[#This Row],[英名]]</f>
        <v>mirageFairy2019.fairy.moon.name=Moonia</v>
      </c>
      <c r="BC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397</v>
      </c>
      <c r="D13" s="4" t="s">
        <v>410</v>
      </c>
      <c r="E13" s="6" t="s">
        <v>62</v>
      </c>
      <c r="F13" s="6" t="s">
        <v>494</v>
      </c>
      <c r="G13" s="6" t="s">
        <v>139</v>
      </c>
      <c r="H13" s="6" t="s">
        <v>186</v>
      </c>
      <c r="I13" s="11" t="s">
        <v>302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4">
        <v>1</v>
      </c>
      <c r="AZ13" s="13">
        <f>SUM(テーブル1[[#This Row],[攻撃]:[感覚]])</f>
        <v>11</v>
      </c>
      <c r="BA13" s="13" t="str" cm="1">
        <f t="array" ref="BA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1, 64, 1.0, m(0.1, 0.0, 0.0, 4.0, 1.0, 10.0), a(1.0, 0.0, 0.0, 0.0, 0.0, 0.0, 7.0, 0.0, 0.0, 0.0, 0.0, 0.0, 0.0, 1.0, 0.0, 0.0, 0.0, 1.0, 0.0, 0.0, 0.0, 0.0, 1.0), c(0xB87440, 0xEEE4B6, 0xC2BC84, 0xD8D09B))</v>
      </c>
      <c r="BB13" s="13" t="str">
        <f>"mirageFairy2019.fairy."&amp;テーブル1[[#This Row],[Type]]&amp;".name="&amp;テーブル1[[#This Row],[英名]]</f>
        <v>mirageFairy2019.fairy.sand.name=Sandia</v>
      </c>
      <c r="BC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399</v>
      </c>
      <c r="D14" s="4" t="s">
        <v>411</v>
      </c>
      <c r="E14" s="6" t="s">
        <v>50</v>
      </c>
      <c r="F14" s="6" t="s">
        <v>495</v>
      </c>
      <c r="G14" s="6" t="s">
        <v>114</v>
      </c>
      <c r="H14" s="6" t="s">
        <v>180</v>
      </c>
      <c r="I14" s="11" t="s">
        <v>781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4"/>
      <c r="AZ14" s="13">
        <f>SUM(テーブル1[[#This Row],[攻撃]:[感覚]])</f>
        <v>19</v>
      </c>
      <c r="BA14" s="13" t="str" cm="1">
        <f t="array" ref="BA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3, 93, 1.0, m(1.0, 0.0, 12.0, 10.0, 3.0, 15.0), a(1.0, 0.0, 1.0, 1.0, 0.0, 0.0, 3.0, 0.0, 0.0, 0.0, 0.0, 1.0, 0.0, 2.0, 0.0, 0.0, 0.0, 3.0, 0.0, 1.0, 6.0, 0.0, 0.0), c(0xA0A0A0, 0xFFFF0B, 0xDC7613, 0xDEDE00))</v>
      </c>
      <c r="BB14" s="13" t="str">
        <f>"mirageFairy2019.fairy."&amp;テーブル1[[#This Row],[Type]]&amp;".name="&amp;テーブル1[[#This Row],[英名]]</f>
        <v>mirageFairy2019.fairy.gold.name=Goldia</v>
      </c>
      <c r="BC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400</v>
      </c>
      <c r="D15" s="4" t="s">
        <v>414</v>
      </c>
      <c r="E15" s="6" t="s">
        <v>76</v>
      </c>
      <c r="F15" s="6" t="s">
        <v>496</v>
      </c>
      <c r="G15" s="6" t="s">
        <v>130</v>
      </c>
      <c r="H15" s="6" t="s">
        <v>193</v>
      </c>
      <c r="I15" s="11" t="s">
        <v>912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4">
        <v>12</v>
      </c>
      <c r="AZ15" s="13">
        <f>SUM(テーブル1[[#This Row],[攻撃]:[感覚]])</f>
        <v>57</v>
      </c>
      <c r="BA15" s="13" t="str" cm="1">
        <f t="array" ref="BA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2, 43, 1.0, m(0.0, 0.0, 0.0, 0.0, 10.0, 4.0), a(10.0, 0.0, 0.0, 2.0, 0.0, 2.0, 0.0, 4.0, 0.0, 0.0, 0.0, 2.0, 2.0, 1.0, 10.0, 4.0, 2.0, 3.0, 0.0, 0.0, 0.0, 3.0, 12.0), c(0x494422, 0x61554A, 0x52483F, 0xA80E0E))</v>
      </c>
      <c r="BB15" s="13" t="str">
        <f>"mirageFairy2019.fairy."&amp;テーブル1[[#This Row],[Type]]&amp;".name="&amp;テーブル1[[#This Row],[英名]]</f>
        <v>mirageFairy2019.fairy.spider.name=Spideria</v>
      </c>
      <c r="BC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400</v>
      </c>
      <c r="D16" s="4" t="s">
        <v>970</v>
      </c>
      <c r="E16" s="6" t="s">
        <v>74</v>
      </c>
      <c r="F16" s="6" t="s">
        <v>497</v>
      </c>
      <c r="G16" s="6" t="s">
        <v>128</v>
      </c>
      <c r="H16" s="6" t="s">
        <v>192</v>
      </c>
      <c r="I16" s="11" t="s">
        <v>301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4">
        <v>4</v>
      </c>
      <c r="AZ16" s="13">
        <f>SUM(テーブル1[[#This Row],[攻撃]:[感覚]])</f>
        <v>64</v>
      </c>
      <c r="BA16" s="13" t="str" cm="1">
        <f t="array" ref="BA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1, 49, 1.0, m(0.0, 8.0, 10.0, 5.0, 0.0, 8.0), a(12.0, 1.0, 3.0, 0.0, 0.0, 0.0, 0.0, 2.0, 0.0, 1.0, 12.0, 5.0, 2.0, 0.0, 2.0, 4.0, 3.0, 11.0, 0.0, 1.0, 0.0, 1.0, 4.0), c(0xCACACA, 0xCFCFCF, 0xCFCFCF, 0x494949))</v>
      </c>
      <c r="BB16" s="13" t="str">
        <f>"mirageFairy2019.fairy."&amp;テーブル1[[#This Row],[Type]]&amp;".name="&amp;テーブル1[[#This Row],[英名]]</f>
        <v>mirageFairy2019.fairy.skeleton.name=Skeletonia</v>
      </c>
      <c r="BC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400</v>
      </c>
      <c r="D17" s="4" t="s">
        <v>970</v>
      </c>
      <c r="E17" s="6" t="s">
        <v>70</v>
      </c>
      <c r="F17" s="6" t="s">
        <v>598</v>
      </c>
      <c r="G17" s="6" t="s">
        <v>125</v>
      </c>
      <c r="H17" s="6" t="s">
        <v>190</v>
      </c>
      <c r="I17" s="11" t="s">
        <v>313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4">
        <v>2</v>
      </c>
      <c r="AZ17" s="13">
        <f>SUM(テーブル1[[#This Row],[攻撃]:[感覚]])</f>
        <v>52</v>
      </c>
      <c r="BA17" s="13" t="str" cm="1">
        <f t="array" ref="BA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1, 55, 1.0, m(0.0, 9.0, 10.0, 0.0, 2.0, 9.0), a(13.0, 0.0, 1.0, 0.0, 0.0, 4.0, 0.0, 3.0, 2.0, 0.0, 0.0, 2.0, 3.0, 2.0, 4.0, 3.0, 3.0, 9.0, 0.0, 0.0, 0.0, 1.0, 2.0), c(0x2B4219, 0x00AAAA, 0x322976, 0x2B4219))</v>
      </c>
      <c r="BB17" s="13" t="str">
        <f>"mirageFairy2019.fairy."&amp;テーブル1[[#This Row],[Type]]&amp;".name="&amp;テーブル1[[#This Row],[英名]]</f>
        <v>mirageFairy2019.fairy.zombie.name=Zombia</v>
      </c>
      <c r="BC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400</v>
      </c>
      <c r="D18" s="4" t="s">
        <v>969</v>
      </c>
      <c r="E18" s="6" t="s">
        <v>72</v>
      </c>
      <c r="F18" s="6" t="s">
        <v>498</v>
      </c>
      <c r="G18" s="6" t="s">
        <v>751</v>
      </c>
      <c r="H18" s="6" t="s">
        <v>191</v>
      </c>
      <c r="I18" s="11" t="s">
        <v>310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4">
        <v>4</v>
      </c>
      <c r="AZ18" s="13">
        <f>SUM(テーブル1[[#This Row],[攻撃]:[感覚]])</f>
        <v>68</v>
      </c>
      <c r="BA18" s="13" t="str" cm="1">
        <f t="array" ref="BA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2, 35, 1.0, m(0.0, 0.0, 10.0, 0.0, 12.0, 4.0), a(10.0, 0.0, 3.0, 0.0, 3.0, 2.0, 0.0, 0.0, 0.0, 0.0, 3.0, 17.0, 6.0, 0.0, 5.0, 3.0, 7.0, 2.0, 0.0, 0.0, 2.0, 1.0, 4.0), c(0x5BAA53, 0xD6FFCF, 0x5EE74C, 0x000000))</v>
      </c>
      <c r="BB18" s="13" t="str">
        <f>"mirageFairy2019.fairy."&amp;テーブル1[[#This Row],[Type]]&amp;".name="&amp;テーブル1[[#This Row],[英名]]</f>
        <v>mirageFairy2019.fairy.creeper.name=Creeperia</v>
      </c>
      <c r="BC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401</v>
      </c>
      <c r="D19" s="4" t="s">
        <v>417</v>
      </c>
      <c r="E19" s="6" t="s">
        <v>78</v>
      </c>
      <c r="F19" s="6" t="s">
        <v>499</v>
      </c>
      <c r="G19" s="6" t="s">
        <v>143</v>
      </c>
      <c r="H19" s="6" t="s">
        <v>194</v>
      </c>
      <c r="I19" s="11" t="s">
        <v>315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4">
        <v>2</v>
      </c>
      <c r="AZ19" s="13">
        <f>SUM(テーブル1[[#This Row],[攻撃]:[感覚]])</f>
        <v>14</v>
      </c>
      <c r="BA19" s="13" t="str" cm="1">
        <f t="array" ref="BA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2, 31, 1.0, m(0.0, 0.0, 0.0, 0.0, 10.0, 5.0), a(0.0, 0.0, 1.0, 0.0, 0.0, 1.0, 0.0, 0.0, 0.0, 0.0, 0.0, 0.0, 1.0, 0.0, 7.0, 0.0, 2.0, 0.0, 0.0, 0.0, 0.0, 0.0, 2.0), c(0x168700, 0xD5DA45, 0x716125, 0x9E8714))</v>
      </c>
      <c r="BB19" s="13" t="str">
        <f>"mirageFairy2019.fairy."&amp;テーブル1[[#This Row],[Type]]&amp;".name="&amp;テーブル1[[#This Row],[英名]]</f>
        <v>mirageFairy2019.fairy.wheat.name=Wheatia</v>
      </c>
      <c r="BC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401</v>
      </c>
      <c r="D20" s="4" t="s">
        <v>418</v>
      </c>
      <c r="E20" s="6" t="s">
        <v>68</v>
      </c>
      <c r="F20" s="6" t="s">
        <v>597</v>
      </c>
      <c r="G20" s="6" t="s">
        <v>752</v>
      </c>
      <c r="H20" s="6" t="s">
        <v>189</v>
      </c>
      <c r="I20" s="11" t="s">
        <v>309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4">
        <v>3</v>
      </c>
      <c r="AZ20" s="13">
        <f>SUM(テーブル1[[#This Row],[攻撃]:[感覚]])</f>
        <v>18</v>
      </c>
      <c r="BA20" s="13" t="str" cm="1">
        <f t="array" ref="BA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3, 28, 1.0, m(0.0, 0.0, 1.0, 1.0, 10.0, 0.0), a(0.0, 0.0, 1.0, 0.0, 0.0, 2.0, 0.0, 0.0, 0.0, 0.0, 0.0, 0.0, 1.0, 0.0, 9.0, 0.0, 1.0, 0.0, 0.0, 0.0, 0.0, 1.0, 3.0), c(0x63D700, 0xF0C9FF, 0xDC8CE6, 0xA22CFF))</v>
      </c>
      <c r="BB20" s="13" t="str">
        <f>"mirageFairy2019.fairy."&amp;テーブル1[[#This Row],[Type]]&amp;".name="&amp;テーブル1[[#This Row],[英名]]</f>
        <v>mirageFairy2019.fairy.lilac.name=Lilacia</v>
      </c>
      <c r="BC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402</v>
      </c>
      <c r="D21" s="4" t="s">
        <v>419</v>
      </c>
      <c r="E21" s="6" t="s">
        <v>147</v>
      </c>
      <c r="F21" s="6" t="s">
        <v>500</v>
      </c>
      <c r="G21" s="6" t="s">
        <v>149</v>
      </c>
      <c r="H21" s="6" t="s">
        <v>196</v>
      </c>
      <c r="I21" s="11" t="s">
        <v>433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4"/>
      <c r="AZ21" s="13">
        <f>SUM(テーブル1[[#This Row],[攻撃]:[感覚]])</f>
        <v>34</v>
      </c>
      <c r="BA21" s="13" t="str" cm="1">
        <f t="array" ref="BA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1, 19, 1.0, m(0.1, 1.0, 1.0, 10.0, 4.0, 0.0), a(1.0, 1.0, 2.0, 12.0, 8.0, 0.0, 0.0, 1.0, 0.0, 0.0, 1.0, 0.0, 0.0, 0.0, 0.0, 1.0, 4.0, 2.0, 0.0, 0.0, 0.0, 1.0, 0.0), c(0xFFFFFF, 0xFFC52C, 0xFF5800, 0xFFE6A5))</v>
      </c>
      <c r="BB21" s="13" t="str">
        <f>"mirageFairy2019.fairy."&amp;テーブル1[[#This Row],[Type]]&amp;".name="&amp;テーブル1[[#This Row],[英名]]</f>
        <v>mirageFairy2019.fairy.torch.name=Torchia</v>
      </c>
      <c r="BC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391</v>
      </c>
      <c r="D22" s="4" t="s">
        <v>405</v>
      </c>
      <c r="E22" s="6" t="s">
        <v>66</v>
      </c>
      <c r="F22" s="6" t="s">
        <v>501</v>
      </c>
      <c r="G22" s="6" t="s">
        <v>141</v>
      </c>
      <c r="H22" s="6" t="s">
        <v>188</v>
      </c>
      <c r="I22" s="11" t="s">
        <v>300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4"/>
      <c r="AZ22" s="13">
        <f>SUM(テーブル1[[#This Row],[攻撃]:[感覚]])</f>
        <v>59</v>
      </c>
      <c r="BA22" s="13" t="str" cm="1">
        <f t="array" ref="BA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2, 58, 1.0, m(0.0, 18.0, 0.0, 4.0, 0.0, 10.0), a(8.0, 1.0, 1.0, 13.0, 18.0, 0.0, 0.0, 3.0, 0.0, 0.0, 0.0, 3.0, 3.0, 0.0, 0.0, 0.0, 7.0, 2.0, 0.0, 0.0, 0.0, 0.0, 0.0), c(0xCD4208, 0xEDB54A, 0xCC4108, 0x4C1500))</v>
      </c>
      <c r="BB22" s="13" t="str">
        <f>"mirageFairy2019.fairy."&amp;テーブル1[[#This Row],[Type]]&amp;".name="&amp;テーブル1[[#This Row],[英名]]</f>
        <v>mirageFairy2019.fairy.lava.name=Lavia</v>
      </c>
      <c r="BC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391</v>
      </c>
      <c r="D23" s="4" t="s">
        <v>408</v>
      </c>
      <c r="E23" s="6" t="s">
        <v>92</v>
      </c>
      <c r="F23" s="6" t="s">
        <v>502</v>
      </c>
      <c r="G23" s="6" t="s">
        <v>160</v>
      </c>
      <c r="H23" s="6" t="s">
        <v>202</v>
      </c>
      <c r="I23" s="11" t="s">
        <v>295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4"/>
      <c r="AZ23" s="13">
        <f>SUM(テーブル1[[#This Row],[攻撃]:[感覚]])</f>
        <v>25</v>
      </c>
      <c r="BA23" s="13" t="str" cm="1">
        <f t="array" ref="BA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4, 98, 1.0, m(10.0, 30.0, 50.0, 10.0, 30.0, 90.0), a(0.0, 0.0, 0.0, 4.0, 2.0, 0.0, 1.0, 0.0, 0.0, 0.0, 0.0, 0.0, 0.0, 0.0, 0.0, 1.0, 1.0, 0.0, 0.0, 0.0, 0.0, 16.0, 0.0), c(0xffffff, 0x2C2C2E, 0x0E0E10, 0x191919))</v>
      </c>
      <c r="BB23" s="13" t="str">
        <f>"mirageFairy2019.fairy."&amp;テーブル1[[#This Row],[Type]]&amp;".name="&amp;テーブル1[[#This Row],[英名]]</f>
        <v>mirageFairy2019.fairy.star.name=Staria</v>
      </c>
      <c r="BC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397</v>
      </c>
      <c r="D24" s="4" t="s">
        <v>410</v>
      </c>
      <c r="E24" s="6" t="s">
        <v>64</v>
      </c>
      <c r="F24" s="6" t="s">
        <v>503</v>
      </c>
      <c r="G24" s="6" t="s">
        <v>122</v>
      </c>
      <c r="H24" s="6" t="s">
        <v>187</v>
      </c>
      <c r="I24" s="11" t="s">
        <v>431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4">
        <v>1</v>
      </c>
      <c r="AZ24" s="13">
        <f>SUM(テーブル1[[#This Row],[攻撃]:[感覚]])</f>
        <v>16</v>
      </c>
      <c r="BA24" s="13" t="str" cm="1">
        <f t="array" ref="BA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2, 77, 1.0, m(0.0, 0.0, 0.0, 12.0, 0.0, 10.0), a(1.0, 0.0, 0.0, 0.0, 0.0, 0.0, 3.0, 0.0, 0.0, 0.0, 0.0, 5.0, 0.0, 3.0, 0.0, 0.0, 0.0, 2.0, 0.0, 1.0, 0.0, 0.0, 1.0), c(0x333333, 0xC0B5B6, 0x968B8E, 0x63565C))</v>
      </c>
      <c r="BB24" s="13" t="str">
        <f>"mirageFairy2019.fairy."&amp;テーブル1[[#This Row],[Type]]&amp;".name="&amp;テーブル1[[#This Row],[英名]]</f>
        <v>mirageFairy2019.fairy.gravel.name=Gravelia</v>
      </c>
      <c r="BC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399</v>
      </c>
      <c r="D25" s="4" t="s">
        <v>412</v>
      </c>
      <c r="E25" s="6" t="s">
        <v>54</v>
      </c>
      <c r="F25" s="6" t="s">
        <v>504</v>
      </c>
      <c r="G25" s="6" t="s">
        <v>137</v>
      </c>
      <c r="H25" s="6" t="s">
        <v>182</v>
      </c>
      <c r="I25" s="11" t="s">
        <v>430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4">
        <v>4</v>
      </c>
      <c r="AZ25" s="13">
        <f>SUM(テーブル1[[#This Row],[攻撃]:[感覚]])</f>
        <v>40</v>
      </c>
      <c r="BA25" s="13" t="str" cm="1">
        <f t="array" ref="BA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4, 73, 1.0, m(10.0, 0.0, 6.0, 0.0, 42.0, 71.0), a(0.0, 0.0, 0.0, 2.0, 0.0, 0.0, 15.0, 0.0, 0.0, 0.0, 0.0, 8.0, 0.0, 4.0, 0.0, 5.0, 0.0, 1.0, 0.0, 1.0, 0.0, 0.0, 4.0), c(0x9FF9B5, 0x81F99E, 0x17DD62, 0x008A25))</v>
      </c>
      <c r="BB25" s="13" t="str">
        <f>"mirageFairy2019.fairy."&amp;テーブル1[[#This Row],[Type]]&amp;".name="&amp;テーブル1[[#This Row],[英名]]</f>
        <v>mirageFairy2019.fairy.emerald.name=Emeraldia</v>
      </c>
      <c r="BC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399</v>
      </c>
      <c r="D26" s="4" t="s">
        <v>413</v>
      </c>
      <c r="E26" s="6" t="s">
        <v>56</v>
      </c>
      <c r="F26" s="6" t="s">
        <v>505</v>
      </c>
      <c r="G26" s="6" t="s">
        <v>116</v>
      </c>
      <c r="H26" s="6" t="s">
        <v>183</v>
      </c>
      <c r="I26" s="11" t="s">
        <v>305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4"/>
      <c r="AZ26" s="13">
        <f>SUM(テーブル1[[#This Row],[攻撃]:[感覚]])</f>
        <v>16</v>
      </c>
      <c r="BA26" s="13" t="str" cm="1">
        <f t="array" ref="BA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4, 62, 1.0, m(1.0, 0.0, 8.0, 10.0, 18.0, 0.0), a(0.0, 0.0, 0.0, 0.0, 0.0, 0.0, 9.0, 0.0, 0.0, 0.0, 0.0, 3.0, 0.0, 1.0, 0.0, 2.0, 0.0, 0.0, 0.0, 1.0, 0.0, 0.0, 0.0), c(0xA2B7E8, 0x4064EC, 0x224BD5, 0x0A33C2))</v>
      </c>
      <c r="BB26" s="13" t="str">
        <f>"mirageFairy2019.fairy."&amp;テーブル1[[#This Row],[Type]]&amp;".name="&amp;テーブル1[[#This Row],[英名]]</f>
        <v>mirageFairy2019.fairy.lapislazuli.name=Lapislazulia</v>
      </c>
      <c r="BC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400</v>
      </c>
      <c r="D27" s="4" t="s">
        <v>414</v>
      </c>
      <c r="E27" s="6" t="s">
        <v>212</v>
      </c>
      <c r="F27" s="6" t="s">
        <v>600</v>
      </c>
      <c r="G27" s="6" t="s">
        <v>216</v>
      </c>
      <c r="H27" s="6" t="s">
        <v>213</v>
      </c>
      <c r="I27" s="11" t="s">
        <v>317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4">
        <v>11</v>
      </c>
      <c r="AZ27" s="13">
        <f>SUM(テーブル1[[#This Row],[攻撃]:[感覚]])</f>
        <v>102</v>
      </c>
      <c r="BA27" s="13" t="str" cm="1">
        <f t="array" ref="BA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25("enderdragon", 5, 61, 1.0, m(3.0, 0.0, 51.0, 0.0, 10.0, 0.0), a(20.0, 0.0, 0.0, 2.0, 0.0, 2.0, 0.0, 4.0, 0.0, 2.0, 7.0, 9.0, 1.0, 0.0, 15.0, 5.0, 6.0, 4.0, 0.0, 0.0, 0.0, 14.0, 11.0), c(0x000000, 0x181818, 0x181818, 0xA500E2))</v>
      </c>
      <c r="BB27" s="13" t="str">
        <f>"mirageFairy2019.fairy."&amp;テーブル1[[#This Row],[Type]]&amp;".name="&amp;テーブル1[[#This Row],[英名]]</f>
        <v>mirageFairy2019.fairy.enderdragon.name=Enderedragonia</v>
      </c>
      <c r="BC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400</v>
      </c>
      <c r="D28" s="4" t="s">
        <v>970</v>
      </c>
      <c r="E28" s="6" t="s">
        <v>110</v>
      </c>
      <c r="F28" s="6" t="s">
        <v>506</v>
      </c>
      <c r="G28" s="6" t="s">
        <v>178</v>
      </c>
      <c r="H28" s="6" t="s">
        <v>214</v>
      </c>
      <c r="I28" s="11" t="s">
        <v>311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4">
        <v>5</v>
      </c>
      <c r="AZ28" s="13">
        <f>SUM(テーブル1[[#This Row],[攻撃]:[感覚]])</f>
        <v>66</v>
      </c>
      <c r="BA28" s="13" t="str" cm="1">
        <f t="array" ref="BA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26("witherskeleton", 4, 69, 1.0, m(0.0, 11.0, 10.0, 4.0, 1.0, 1.0), a(17.0, 1.0, 3.0, 0.0, 0.0, 0.0, 0.0, 2.0, 0.0, 0.0, 0.0, 7.0, 2.0, 4.0, 2.0, 5.0, 4.0, 13.0, 0.0, 0.0, 0.0, 1.0, 5.0), c(0x505252, 0x1C1C1C, 0x1C1C1C, 0x060606))</v>
      </c>
      <c r="BB28" s="13" t="str">
        <f>"mirageFairy2019.fairy."&amp;テーブル1[[#This Row],[Type]]&amp;".name="&amp;テーブル1[[#This Row],[英名]]</f>
        <v>mirageFairy2019.fairy.witherskeleton.name=Withereskeletonia</v>
      </c>
      <c r="BC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400</v>
      </c>
      <c r="D29" s="4" t="s">
        <v>970</v>
      </c>
      <c r="E29" s="6" t="s">
        <v>106</v>
      </c>
      <c r="F29" s="6" t="s">
        <v>507</v>
      </c>
      <c r="G29" s="6" t="s">
        <v>174</v>
      </c>
      <c r="H29" s="6" t="s">
        <v>209</v>
      </c>
      <c r="I29" s="11" t="s">
        <v>314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4">
        <v>6</v>
      </c>
      <c r="AZ29" s="13">
        <f>SUM(テーブル1[[#This Row],[攻撃]:[感覚]])</f>
        <v>108</v>
      </c>
      <c r="BA29" s="13" t="str" cm="1">
        <f t="array" ref="BA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5, 52, 1.0, m(0.0, 8.0, 10.0, 3.0, 1.0, 0.0), a(25.0, 0.0, 3.0, 2.0, 1.0, 1.0, 0.0, 2.0, 0.0, 0.0, 14.0, 15.0, 2.0, 0.0, 1.0, 4.0, 7.0, 9.0, 0.0, 0.0, 3.0, 13.0, 6.0), c(0x181818, 0x3C3C3C, 0x141414, 0x557272))</v>
      </c>
      <c r="BB29" s="13" t="str">
        <f>"mirageFairy2019.fairy."&amp;テーブル1[[#This Row],[Type]]&amp;".name="&amp;テーブル1[[#This Row],[英名]]</f>
        <v>mirageFairy2019.fairy.wither.name=Witheria</v>
      </c>
      <c r="BC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391</v>
      </c>
      <c r="D30" s="4" t="s">
        <v>407</v>
      </c>
      <c r="E30" s="6" t="s">
        <v>94</v>
      </c>
      <c r="F30" s="6" t="s">
        <v>508</v>
      </c>
      <c r="G30" s="6" t="s">
        <v>162</v>
      </c>
      <c r="H30" s="6" t="s">
        <v>203</v>
      </c>
      <c r="I30" s="11" t="s">
        <v>303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4"/>
      <c r="AZ30" s="13">
        <f>SUM(テーブル1[[#This Row],[攻撃]:[感覚]])</f>
        <v>105</v>
      </c>
      <c r="BA30" s="13" t="str" cm="1">
        <f t="array" ref="BA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3, 18, 1.0, m(2.0, 9.0, 3.0, 2.0, 0.0, 10.0), a(9.0, 0.0, 1.0, 8.0, 11.0, 0.0, 0.0, 9.0, 0.0, 4.0, 5.0, 11.0, 11.0, 0.0, 0.0, 0.0, 12.0, 1.0, 0.0, 0.0, 18.0, 5.0, 0.0), c(0xB4FFFF, 0x4D5670, 0x4D5670, 0xFFEB00))</v>
      </c>
      <c r="BB30" s="13" t="str">
        <f>"mirageFairy2019.fairy."&amp;テーブル1[[#This Row],[Type]]&amp;".name="&amp;テーブル1[[#This Row],[英名]]</f>
        <v>mirageFairy2019.fairy.thunder.name=Thunderia</v>
      </c>
      <c r="BC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400</v>
      </c>
      <c r="D31" s="4" t="s">
        <v>414</v>
      </c>
      <c r="E31" s="6" t="s">
        <v>426</v>
      </c>
      <c r="F31" s="6" t="s">
        <v>509</v>
      </c>
      <c r="G31" s="6" t="s">
        <v>749</v>
      </c>
      <c r="H31" s="6" t="s">
        <v>428</v>
      </c>
      <c r="I31" s="11" t="s">
        <v>429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4">
        <v>8</v>
      </c>
      <c r="AZ31" s="13">
        <f>SUM(テーブル1[[#This Row],[攻撃]:[感覚]])</f>
        <v>48</v>
      </c>
      <c r="BA31" s="13" t="str" cm="1">
        <f t="array" ref="BA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1, 39, 1.0, m(0.0, 0.0, 1.0, 0.0, 10.0, 7.0), a(1.0, 0.0, 0.0, 0.0, 0.0, 3.0, 0.0, 9.0, 0.0, 0.0, 2.0, 0.0, 1.0, 0.0, 10.0, 3.0, 2.0, 2.0, 0.0, 0.0, 0.0, 7.0, 8.0), c(0xFFDFA3, 0xFFFFFF, 0xFFFFFF, 0xD93117))</v>
      </c>
      <c r="BB31" s="13" t="str">
        <f>"mirageFairy2019.fairy."&amp;テーブル1[[#This Row],[Type]]&amp;".name="&amp;テーブル1[[#This Row],[英名]]</f>
        <v>mirageFairy2019.fairy.chicken.name=Chickenia</v>
      </c>
      <c r="BC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402</v>
      </c>
      <c r="D32" s="4" t="s">
        <v>419</v>
      </c>
      <c r="E32" s="6" t="s">
        <v>82</v>
      </c>
      <c r="F32" s="6" t="s">
        <v>596</v>
      </c>
      <c r="G32" s="6" t="s">
        <v>753</v>
      </c>
      <c r="H32" s="6" t="s">
        <v>197</v>
      </c>
      <c r="I32" s="11" t="s">
        <v>435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4">
        <v>2</v>
      </c>
      <c r="AZ32" s="13">
        <f>SUM(テーブル1[[#This Row],[攻撃]:[感覚]])</f>
        <v>50</v>
      </c>
      <c r="BA32" s="13" t="str" cm="1">
        <f t="array" ref="BA3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2, 72, 1.0, m(0.0, 2.0, 0.0, 10.0, 2.0, 0.0), a(1.0, 10.0, 0.0, 6.0, 10.0, 0.0, 0.0, 2.0, 8.0, 0.0, 0.0, 1.0, 4.0, 0.0, 0.0, 3.0, 3.0, 0.0, 0.0, 0.0, 0.0, 0.0, 2.0), c(0xFFFFFF, 0xFF7F19, 0x8E8E8E, 0x383838))</v>
      </c>
      <c r="BB32" s="13" t="str">
        <f>"mirageFairy2019.fairy."&amp;テーブル1[[#This Row],[Type]]&amp;".name="&amp;テーブル1[[#This Row],[英名]]</f>
        <v>mirageFairy2019.fairy.furnace.name=Furnacia</v>
      </c>
      <c r="BC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402</v>
      </c>
      <c r="D33" s="4" t="s">
        <v>419</v>
      </c>
      <c r="E33" s="6" t="s">
        <v>9</v>
      </c>
      <c r="F33" s="6" t="s">
        <v>595</v>
      </c>
      <c r="G33" s="6" t="s">
        <v>754</v>
      </c>
      <c r="H33" s="6" t="s">
        <v>19</v>
      </c>
      <c r="I33" s="11" t="s">
        <v>434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4"/>
      <c r="AZ33" s="13">
        <f>SUM(テーブル1[[#This Row],[攻撃]:[感覚]])</f>
        <v>3</v>
      </c>
      <c r="BA33" s="13" t="str" cm="1">
        <f t="array" ref="BA3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31("magentaglazedterracotta", 3, 60, 1.0, m(0.0, 1.0, 0.0, 10.0, 11.0, 0.0), a(0.0, 2.0, 0.0, 0.0, 0.0, 0.0, 0.0, 0.0, 0.0, 0.0, 0.0, 0.0, 0.0, 0.0, 0.0, 1.0, 0.0, 0.0, 0.0, 0.0, 0.0, 0.0, 0.0), c(0xFFFFFF, 0xF4B5CB, 0xCB58C2, 0x9D2D95))</v>
      </c>
      <c r="BB33" s="13" t="str">
        <f>"mirageFairy2019.fairy."&amp;テーブル1[[#This Row],[Type]]&amp;".name="&amp;テーブル1[[#This Row],[英名]]</f>
        <v>mirageFairy2019.fairy.magentaglazedterracotta.name=Magenteglazedeterracottia</v>
      </c>
      <c r="BC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mirageFairy2019.fairy.magentaglazedterracotta.name=赤紫釉陶精マゲンテグラゼデテッラツォッチャ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402</v>
      </c>
      <c r="D34" s="4" t="s">
        <v>561</v>
      </c>
      <c r="E34" s="6" t="s">
        <v>80</v>
      </c>
      <c r="F34" s="6" t="s">
        <v>510</v>
      </c>
      <c r="G34" s="6" t="s">
        <v>145</v>
      </c>
      <c r="H34" s="6" t="s">
        <v>195</v>
      </c>
      <c r="I34" s="11" t="s">
        <v>779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4"/>
      <c r="AZ34" s="13">
        <f>SUM(テーブル1[[#This Row],[攻撃]:[感覚]])</f>
        <v>20</v>
      </c>
      <c r="BA34" s="13" t="str" cm="1">
        <f t="array" ref="BA3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2, 35, 1.0, m(0.0, 0.0, 0.0, 5.0, 10.0, 0.0), a(0.0, 1.0, 0.0, 0.0, 0.0, 0.0, 0.0, 0.0, 0.0, 0.0, 0.0, 0.0, 0.0, 0.0, 14.0, 0.0, 5.0, 0.0, 0.0, 0.0, 0.0, 0.0, 0.0), c(0xCC850C, 0x9E7325, 0x654B17, 0x3F2E0E))</v>
      </c>
      <c r="BB34" s="13" t="str">
        <f>"mirageFairy2019.fairy."&amp;テーブル1[[#This Row],[Type]]&amp;".name="&amp;テーブル1[[#This Row],[英名]]</f>
        <v>mirageFairy2019.fairy.bread.name=Breadia</v>
      </c>
      <c r="BC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403</v>
      </c>
      <c r="D35" s="4" t="s">
        <v>421</v>
      </c>
      <c r="E35" s="6" t="s">
        <v>102</v>
      </c>
      <c r="F35" s="6" t="s">
        <v>511</v>
      </c>
      <c r="G35" s="6" t="s">
        <v>170</v>
      </c>
      <c r="H35" s="6" t="s">
        <v>207</v>
      </c>
      <c r="I35" s="11" t="s">
        <v>318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4"/>
      <c r="AZ35" s="13">
        <f>SUM(テーブル1[[#This Row],[攻撃]:[感覚]])</f>
        <v>18</v>
      </c>
      <c r="BA35" s="13" t="str" cm="1">
        <f t="array" ref="BA3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1, 88, 1.0, m(1.0, 0.0, 10.0, 3.0, 7.0, 24.0), a(0.0, 0.0, 0.0, 11.0, 1.0, 0.0, 0.0, 0.0, 0.0, 0.0, 0.0, 0.0, 0.0, 0.0, 0.0, 0.0, 3.0, 0.0, 0.0, 0.0, 0.0, 3.0, 0.0), c(0xFFE260, 0xAACAEF, 0x84B5EF, 0xFFE7B2))</v>
      </c>
      <c r="BB35" s="13" t="str">
        <f>"mirageFairy2019.fairy."&amp;テーブル1[[#This Row],[Type]]&amp;".name="&amp;テーブル1[[#This Row],[英名]]</f>
        <v>mirageFairy2019.fairy.daytime.name=Daytimia</v>
      </c>
      <c r="BC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403</v>
      </c>
      <c r="D36" s="4" t="s">
        <v>421</v>
      </c>
      <c r="E36" s="6" t="s">
        <v>100</v>
      </c>
      <c r="F36" s="6" t="s">
        <v>512</v>
      </c>
      <c r="G36" s="6" t="s">
        <v>168</v>
      </c>
      <c r="H36" s="6" t="s">
        <v>206</v>
      </c>
      <c r="I36" s="11" t="s">
        <v>296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4"/>
      <c r="AZ36" s="13">
        <f>SUM(テーブル1[[#This Row],[攻撃]:[感覚]])</f>
        <v>13</v>
      </c>
      <c r="BA36" s="13" t="str" cm="1">
        <f t="array" ref="BA3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1, 83, 1.0, m(0.0, 7.0, 10.0, 0.0, 7.0, 24.0), a(0.0, 0.0, 0.0, 0.0, 0.0, 0.0, 0.0, 0.0, 0.0, 0.0, 0.0, 0.0, 0.0, 0.0, 0.0, 1.0, 1.0, 3.0, 0.0, 4.0, 1.0, 3.0, 0.0), c(0xFFE260, 0x2C2C2E, 0x0E0E10, 0x2D4272))</v>
      </c>
      <c r="BB36" s="13" t="str">
        <f>"mirageFairy2019.fairy."&amp;テーブル1[[#This Row],[Type]]&amp;".name="&amp;テーブル1[[#This Row],[英名]]</f>
        <v>mirageFairy2019.fairy.night.name=Nightia</v>
      </c>
      <c r="BC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403</v>
      </c>
      <c r="D37" s="4" t="s">
        <v>421</v>
      </c>
      <c r="E37" s="6" t="s">
        <v>104</v>
      </c>
      <c r="F37" s="6" t="s">
        <v>493</v>
      </c>
      <c r="G37" s="6" t="s">
        <v>172</v>
      </c>
      <c r="H37" s="6" t="s">
        <v>208</v>
      </c>
      <c r="I37" s="11" t="s">
        <v>432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4"/>
      <c r="AZ37" s="13">
        <f>SUM(テーブル1[[#This Row],[攻撃]:[感覚]])</f>
        <v>18</v>
      </c>
      <c r="BA37" s="13" t="str" cm="1">
        <f t="array" ref="BA3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2, 85, 1.0, m(1.0, 5.0, 10.0, 1.0, 7.0, 18.0), a(0.0, 0.0, 0.0, 9.0, 1.0, 0.0, 0.0, 0.0, 0.0, 0.0, 0.0, 0.0, 0.0, 0.0, 0.0, 0.0, 2.0, 0.0, 0.0, 3.0, 0.0, 3.0, 0.0), c(0xFFE260, 0x91C4D9, 0x4570A6, 0xFF7017))</v>
      </c>
      <c r="BB37" s="13" t="str">
        <f>"mirageFairy2019.fairy."&amp;テーブル1[[#This Row],[Type]]&amp;".name="&amp;テーブル1[[#This Row],[英名]]</f>
        <v>mirageFairy2019.fairy.morning.name=Morningia</v>
      </c>
      <c r="BC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403</v>
      </c>
      <c r="D38" s="4" t="s">
        <v>422</v>
      </c>
      <c r="E38" s="6" t="s">
        <v>98</v>
      </c>
      <c r="F38" s="6" t="s">
        <v>513</v>
      </c>
      <c r="G38" s="6" t="s">
        <v>166</v>
      </c>
      <c r="H38" s="6" t="s">
        <v>205</v>
      </c>
      <c r="I38" s="11" t="s">
        <v>319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4"/>
      <c r="AZ38" s="13">
        <f>SUM(テーブル1[[#This Row],[攻撃]:[感覚]])</f>
        <v>27</v>
      </c>
      <c r="BA38" s="13" t="str" cm="1">
        <f t="array" ref="BA3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1, 22, 1.0, m(1.0, 0.0, 10.0, 4.0, 12.0, 28.0), a(0.0, 0.0, 0.0, 17.0, 1.0, 0.0, 0.0, 0.0, 0.0, 0.0, 0.0, 0.0, 0.0, 0.0, 2.0, 0.0, 3.0, 0.0, 0.0, 0.0, 0.0, 4.0, 0.0), c(0xB4FFFF, 0xAACAEF, 0x84B5EF, 0xffe7b2))</v>
      </c>
      <c r="BB38" s="13" t="str">
        <f>"mirageFairy2019.fairy."&amp;テーブル1[[#This Row],[Type]]&amp;".name="&amp;テーブル1[[#This Row],[英名]]</f>
        <v>mirageFairy2019.fairy.fine.name=Finia</v>
      </c>
      <c r="BC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403</v>
      </c>
      <c r="D39" s="4" t="s">
        <v>422</v>
      </c>
      <c r="E39" s="6" t="s">
        <v>96</v>
      </c>
      <c r="F39" s="6" t="s">
        <v>514</v>
      </c>
      <c r="G39" s="6" t="s">
        <v>164</v>
      </c>
      <c r="H39" s="6" t="s">
        <v>204</v>
      </c>
      <c r="I39" s="11" t="s">
        <v>304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4"/>
      <c r="AZ39" s="13">
        <f>SUM(テーブル1[[#This Row],[攻撃]:[感覚]])</f>
        <v>34</v>
      </c>
      <c r="BA39" s="13" t="str" cm="1">
        <f t="array" ref="BA3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2, 25, 1.0, m(0.0, 2.0, 10.0, 0.0, 19.0, 17.0), a(1.0, 0.0, 0.0, 0.0, 0.0, 13.0, 0.0, 3.0, 0.0, 0.0, 0.0, 0.0, 0.0, 0.0, 3.0, 0.0, 1.0, 4.0, 0.0, 1.0, 4.0, 4.0, 0.0), c(0xB4FFFF, 0x4D5670, 0x4D5670, 0x2D40F4))</v>
      </c>
      <c r="BB39" s="13" t="str">
        <f>"mirageFairy2019.fairy."&amp;テーブル1[[#This Row],[Type]]&amp;".name="&amp;テーブル1[[#This Row],[英名]]</f>
        <v>mirageFairy2019.fairy.rain.name=Rainia</v>
      </c>
      <c r="BC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403</v>
      </c>
      <c r="D40" s="4" t="s">
        <v>424</v>
      </c>
      <c r="E40" s="6" t="s">
        <v>84</v>
      </c>
      <c r="F40" s="6" t="s">
        <v>515</v>
      </c>
      <c r="G40" s="6" t="s">
        <v>152</v>
      </c>
      <c r="H40" s="6" t="s">
        <v>198</v>
      </c>
      <c r="I40" s="11" t="s">
        <v>308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4">
        <v>1</v>
      </c>
      <c r="AZ40" s="13">
        <f>SUM(テーブル1[[#This Row],[攻撃]:[感覚]])</f>
        <v>11</v>
      </c>
      <c r="BA40" s="13" t="str" cm="1">
        <f t="array" ref="BA4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1, 79, 1.0, m(0.0, 0.0, 0.0, 3.0, 18.0, 10.0), a(0.0, 0.0, 1.0, 0.0, 0.0, 2.0, 0.0, 0.0, 0.0, 0.0, 0.0, 0.0, 0.0, 0.0, 4.0, 1.0, 2.0, 0.0, 0.0, 0.0, 0.0, 0.0, 1.0), c(0x80FF00, 0xD4FF82, 0x86C91C, 0xBB5400))</v>
      </c>
      <c r="BB40" s="13" t="str">
        <f>"mirageFairy2019.fairy."&amp;テーブル1[[#This Row],[Type]]&amp;".name="&amp;テーブル1[[#This Row],[英名]]</f>
        <v>mirageFairy2019.fairy.plains.name=Plainsia</v>
      </c>
      <c r="BC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403</v>
      </c>
      <c r="D41" s="4" t="s">
        <v>424</v>
      </c>
      <c r="E41" s="6" t="s">
        <v>86</v>
      </c>
      <c r="F41" s="6" t="s">
        <v>516</v>
      </c>
      <c r="G41" s="6" t="s">
        <v>154</v>
      </c>
      <c r="H41" s="6" t="s">
        <v>199</v>
      </c>
      <c r="I41" s="11" t="s">
        <v>388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4">
        <v>2</v>
      </c>
      <c r="AZ41" s="13">
        <f>SUM(テーブル1[[#This Row],[攻撃]:[感覚]])</f>
        <v>33</v>
      </c>
      <c r="BA41" s="13" t="str" cm="1">
        <f t="array" ref="BA4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2, 83, 1.0, m(0.0, 0.0, 2.0, 12.0, 32.0, 10.0), a(1.0, 0.0, 9.0, 0.0, 0.0, 3.0, 0.0, 4.0, 0.0, 0.0, 0.0, 0.0, 0.0, 0.0, 8.0, 2.0, 3.0, 0.0, 0.0, 0.0, 0.0, 1.0, 2.0), c(0x80FF00, 0x7B9C62, 0x89591D, 0x2E6E14))</v>
      </c>
      <c r="BB41" s="13" t="str">
        <f>"mirageFairy2019.fairy."&amp;テーブル1[[#This Row],[Type]]&amp;".name="&amp;テーブル1[[#This Row],[英名]]</f>
        <v>mirageFairy2019.fairy.forest.name=Forestia</v>
      </c>
      <c r="BC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401</v>
      </c>
      <c r="D42" s="4" t="s">
        <v>417</v>
      </c>
      <c r="E42" s="6" t="s">
        <v>453</v>
      </c>
      <c r="F42" s="6" t="s">
        <v>517</v>
      </c>
      <c r="G42" s="6" t="s">
        <v>462</v>
      </c>
      <c r="H42" s="6" t="s">
        <v>471</v>
      </c>
      <c r="I42" s="11" t="s">
        <v>473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4">
        <v>1</v>
      </c>
      <c r="AZ42" s="13">
        <f>SUM(テーブル1[[#This Row],[攻撃]:[感覚]])</f>
        <v>23</v>
      </c>
      <c r="BA42" s="13" t="str" cm="1">
        <f t="array" ref="BA4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2, 43, 1.0, m(0.1, 0.0, 3.0, 0.0, 10.0, 2.0), a(0.0, 0.0, 4.0, 0.0, 0.0, 2.0, 0.0, 0.0, 0.0, 0.0, 0.0, 0.0, 2.0, 0.0, 12.0, 0.0, 2.0, 0.0, 0.0, 0.0, 0.0, 0.0, 1.0), c(0xFF755D, 0xFF564E, 0xFF0000, 0x01A900))</v>
      </c>
      <c r="BB42" s="13" t="str">
        <f>"mirageFairy2019.fairy."&amp;テーブル1[[#This Row],[Type]]&amp;".name="&amp;テーブル1[[#This Row],[英名]]</f>
        <v>mirageFairy2019.fairy.apple.name=Applia</v>
      </c>
      <c r="BC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401</v>
      </c>
      <c r="D43" s="4" t="s">
        <v>417</v>
      </c>
      <c r="E43" s="6" t="s">
        <v>456</v>
      </c>
      <c r="F43" s="6" t="s">
        <v>518</v>
      </c>
      <c r="G43" s="6" t="s">
        <v>755</v>
      </c>
      <c r="H43" s="6" t="s">
        <v>466</v>
      </c>
      <c r="I43" s="11" t="s">
        <v>474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4">
        <v>1</v>
      </c>
      <c r="AZ43" s="13">
        <f>SUM(テーブル1[[#This Row],[攻撃]:[感覚]])</f>
        <v>18</v>
      </c>
      <c r="BA43" s="13" t="str" cm="1">
        <f t="array" ref="BA4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3, 38, 1.0, m(0.0, 0.0, 1.0, 0.0, 10.0, 0.0), a(0.0, 0.0, 1.0, 0.0, 0.0, 2.0, 0.0, 0.0, 0.0, 0.0, 0.0, 0.0, 1.0, 0.0, 11.0, 0.0, 2.0, 0.0, 0.0, 0.0, 0.0, 0.0, 1.0), c(0xFF8F00, 0xFFAD66, 0xFF9600, 0x01A900))</v>
      </c>
      <c r="BB43" s="13" t="str">
        <f>"mirageFairy2019.fairy."&amp;テーブル1[[#This Row],[Type]]&amp;".name="&amp;テーブル1[[#This Row],[英名]]</f>
        <v>mirageFairy2019.fairy.carrot.name=Carrotia</v>
      </c>
      <c r="BC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401</v>
      </c>
      <c r="D44" s="4" t="s">
        <v>417</v>
      </c>
      <c r="E44" s="6" t="s">
        <v>457</v>
      </c>
      <c r="F44" s="6" t="s">
        <v>519</v>
      </c>
      <c r="G44" s="6" t="s">
        <v>756</v>
      </c>
      <c r="H44" s="6" t="s">
        <v>465</v>
      </c>
      <c r="I44" s="11" t="s">
        <v>475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4">
        <v>2</v>
      </c>
      <c r="AZ44" s="13">
        <f>SUM(テーブル1[[#This Row],[攻撃]:[感覚]])</f>
        <v>43</v>
      </c>
      <c r="BA44" s="13" t="str" cm="1">
        <f t="array" ref="BA4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2, 41, 1.0, m(0.0, 7.0, 0.0, 0.0, 10.0, 2.0), a(9.0, 0.0, 1.0, 0.0, 0.0, 4.0, 0.0, 0.0, 0.0, 0.0, 1.0, 2.0, 3.0, 7.0, 8.0, 0.0, 1.0, 4.0, 0.0, 0.0, 0.0, 1.0, 2.0), c(0x008200, 0xB0FFAC, 0x00E100, 0x010000))</v>
      </c>
      <c r="BB44" s="13" t="str">
        <f>"mirageFairy2019.fairy."&amp;テーブル1[[#This Row],[Type]]&amp;".name="&amp;テーブル1[[#This Row],[英名]]</f>
        <v>mirageFairy2019.fairy.cactus.name=Cactusia</v>
      </c>
      <c r="BC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402</v>
      </c>
      <c r="D45" s="4" t="s">
        <v>419</v>
      </c>
      <c r="E45" s="6" t="s">
        <v>449</v>
      </c>
      <c r="F45" s="6" t="s">
        <v>520</v>
      </c>
      <c r="G45" s="6" t="s">
        <v>459</v>
      </c>
      <c r="H45" s="6" t="s">
        <v>468</v>
      </c>
      <c r="I45" s="11" t="s">
        <v>480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4"/>
      <c r="AZ45" s="13">
        <f>SUM(テーブル1[[#This Row],[攻撃]:[感覚]])</f>
        <v>46</v>
      </c>
      <c r="BA45" s="13" t="str" cm="1">
        <f t="array" ref="BA4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2, 83, 1.0, m(0.0, 7.0, 0.0, 10.0, 2.0, 5.0), a(12.0, 2.0, 12.0, 0.0, 0.0, 0.0, 0.0, 0.0, 0.0, 0.0, 0.0, 6.0, 0.0, 10.0, 0.0, 2.0, 0.0, 2.0, 0.0, 0.0, 0.0, 0.0, 0.0), c(0xFFFFFF, 0xCD9A6A, 0x529B3A, 0xC9D0C6))</v>
      </c>
      <c r="BB45" s="13" t="str">
        <f>"mirageFairy2019.fairy."&amp;テーブル1[[#This Row],[Type]]&amp;".name="&amp;テーブル1[[#This Row],[英名]]</f>
        <v>mirageFairy2019.fairy.axe.name=Axia</v>
      </c>
      <c r="BC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402</v>
      </c>
      <c r="D46" s="4" t="s">
        <v>419</v>
      </c>
      <c r="E46" s="6" t="s">
        <v>450</v>
      </c>
      <c r="F46" s="6" t="s">
        <v>521</v>
      </c>
      <c r="G46" s="6" t="s">
        <v>460</v>
      </c>
      <c r="H46" s="6" t="s">
        <v>469</v>
      </c>
      <c r="I46" s="11" t="s">
        <v>476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4"/>
      <c r="AZ46" s="13">
        <f>SUM(テーブル1[[#This Row],[攻撃]:[感覚]])</f>
        <v>23</v>
      </c>
      <c r="BA46" s="13" t="str" cm="1">
        <f t="array" ref="BA4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1, 31, 1.0, m(0.0, 0.0, 0.0, 10.0, 0.0, 7.0), a(0.0, 1.0, 3.0, 0.0, 0.0, 0.0, 0.0, 0.0, 15.0, 0.0, 0.0, 0.0, 0.0, 0.0, 0.0, 2.0, 0.0, 2.0, 0.0, 0.0, 0.0, 0.0, 0.0), c(0xFFFFFF, 0xFFA431, 0xFFA900, 0xFFC2A5))</v>
      </c>
      <c r="BB46" s="13" t="str">
        <f>"mirageFairy2019.fairy."&amp;テーブル1[[#This Row],[Type]]&amp;".name="&amp;テーブル1[[#This Row],[英名]]</f>
        <v>mirageFairy2019.fairy.chest.name=Chestia</v>
      </c>
      <c r="BC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402</v>
      </c>
      <c r="D47" s="4" t="s">
        <v>419</v>
      </c>
      <c r="E47" s="6" t="s">
        <v>451</v>
      </c>
      <c r="F47" s="6" t="s">
        <v>522</v>
      </c>
      <c r="G47" s="6" t="s">
        <v>757</v>
      </c>
      <c r="H47" s="6" t="s">
        <v>605</v>
      </c>
      <c r="I47" s="11" t="s">
        <v>477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4"/>
      <c r="AZ47" s="13">
        <f>SUM(テーブル1[[#This Row],[攻撃]:[感覚]])</f>
        <v>23</v>
      </c>
      <c r="BA47" s="13" t="str" cm="1">
        <f t="array" ref="BA4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45("craftingtable", 2, 40, 1.0, m(0.0, 6.0, 0.0, 10.0, 0.0, 0.0), a(0.0, 12.0, 2.0, 0.0, 0.0, 0.0, 0.0, 1.0, 0.0, 0.0, 0.0, 2.0, 0.0, 0.0, 0.0, 6.0, 0.0, 0.0, 0.0, 0.0, 0.0, 0.0, 0.0), c(0xFFFFFF, 0xFFBB9A, 0xFFC980, 0x000000))</v>
      </c>
      <c r="BB47" s="13" t="str">
        <f>"mirageFairy2019.fairy."&amp;テーブル1[[#This Row],[Type]]&amp;".name="&amp;テーブル1[[#This Row],[英名]]</f>
        <v>mirageFairy2019.fairy.craftingtable.name=Craftingetablia</v>
      </c>
      <c r="BC47" s="13" t="str">
        <f>"mirageFairy2019.fairy."&amp;テーブル1[[#This Row],[Type]]&amp;".name="&amp;テーブル1[[#This Row],[短縮和名]]&amp;テーブル1[[#This Row],[和名]]</f>
        <v>mirageFairy2019.fairy.craftingtable.name=作業台精ツラフティンゲターブリャ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402</v>
      </c>
      <c r="D48" s="4" t="s">
        <v>419</v>
      </c>
      <c r="E48" s="6" t="s">
        <v>452</v>
      </c>
      <c r="F48" s="6" t="s">
        <v>523</v>
      </c>
      <c r="G48" s="6" t="s">
        <v>461</v>
      </c>
      <c r="H48" s="6" t="s">
        <v>470</v>
      </c>
      <c r="I48" s="11" t="s">
        <v>478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4">
        <v>2</v>
      </c>
      <c r="AZ48" s="13">
        <f>SUM(テーブル1[[#This Row],[攻撃]:[感覚]])</f>
        <v>46</v>
      </c>
      <c r="BA48" s="13" t="str" cm="1">
        <f t="array" ref="BA4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3, 29, 1.0, m(1.0, 2.0, 18.0, 10.0, 3.0, 0.0), a(3.0, 2.0, 0.0, 1.0, 1.0, 6.0, 0.0, 0.0, 2.0, 0.0, 2.0, 0.0, 10.0, 0.0, 8.0, 8.0, 1.0, 0.0, 0.0, 0.0, 0.0, 0.0, 2.0), c(0xFFFFFF, 0x52CAFF, 0x00AEFF, 0xFFFFFF))</v>
      </c>
      <c r="BB48" s="13" t="str">
        <f>"mirageFairy2019.fairy."&amp;テーブル1[[#This Row],[Type]]&amp;".name="&amp;テーブル1[[#This Row],[英名]]</f>
        <v>mirageFairy2019.fairy.potion.name=Potionia</v>
      </c>
      <c r="BC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402</v>
      </c>
      <c r="D49" s="4" t="s">
        <v>419</v>
      </c>
      <c r="E49" s="6" t="s">
        <v>454</v>
      </c>
      <c r="F49" s="6" t="s">
        <v>524</v>
      </c>
      <c r="G49" s="6" t="s">
        <v>463</v>
      </c>
      <c r="H49" s="6" t="s">
        <v>472</v>
      </c>
      <c r="I49" s="11" t="s">
        <v>479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4"/>
      <c r="AZ49" s="13">
        <f>SUM(テーブル1[[#This Row],[攻撃]:[感覚]])</f>
        <v>37</v>
      </c>
      <c r="BA49" s="13" t="str" cm="1">
        <f t="array" ref="BA4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2, 62, 1.0, m(0.1, 8.0, 1.0, 10.0, 0.0, 3.0), a(13.0, 1.0, 1.0, 0.0, 0.0, 0.0, 0.0, 0.0, 0.0, 0.0, 0.0, 4.0, 0.0, 12.0, 0.0, 2.0, 0.0, 4.0, 0.0, 0.0, 0.0, 0.0, 0.0), c(0xFFFFFF, 0xFFC48E, 0xFF0300, 0xFFFFFF))</v>
      </c>
      <c r="BB49" s="13" t="str">
        <f>"mirageFairy2019.fairy."&amp;テーブル1[[#This Row],[Type]]&amp;".name="&amp;テーブル1[[#This Row],[英名]]</f>
        <v>mirageFairy2019.fairy.sword.name=Swordia</v>
      </c>
      <c r="BC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402</v>
      </c>
      <c r="D50" s="4" t="s">
        <v>562</v>
      </c>
      <c r="E50" s="6" t="s">
        <v>455</v>
      </c>
      <c r="F50" s="6" t="s">
        <v>593</v>
      </c>
      <c r="G50" s="6" t="s">
        <v>857</v>
      </c>
      <c r="H50" s="6" t="s">
        <v>467</v>
      </c>
      <c r="I50" s="11" t="s">
        <v>481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4">
        <v>7</v>
      </c>
      <c r="AZ50" s="13">
        <f>SUM(テーブル1[[#This Row],[攻撃]:[感覚]])</f>
        <v>40</v>
      </c>
      <c r="BA50" s="13" t="str" cm="1">
        <f t="array" ref="BA5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2, 86, 1.0, m(0.0, 10.0, 0.0, 3.0, 0.0, 0.0), a(0.0, 1.0, 0.0, 0.0, 0.0, 0.0, 0.0, 2.0, 10.0, 3.0, 10.0, 0.0, 0.0, 0.0, 0.0, 2.0, 3.0, 0.0, 0.0, 0.0, 2.0, 0.0, 7.0), c(0xFFFFFF, 0xD7D7D7, 0x727272, 0x95623C))</v>
      </c>
      <c r="BB50" s="13" t="str">
        <f>"mirageFairy2019.fairy."&amp;テーブル1[[#This Row],[Type]]&amp;".name="&amp;テーブル1[[#This Row],[英名]]</f>
        <v>mirageFairy2019.fairy.dispenser.name=Dispenseria</v>
      </c>
      <c r="BC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403</v>
      </c>
      <c r="D51" s="4" t="s">
        <v>424</v>
      </c>
      <c r="E51" s="6" t="s">
        <v>458</v>
      </c>
      <c r="F51" s="6" t="s">
        <v>525</v>
      </c>
      <c r="G51" s="6" t="s">
        <v>758</v>
      </c>
      <c r="H51" s="6" t="s">
        <v>464</v>
      </c>
      <c r="I51" s="11" t="s">
        <v>482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4">
        <v>1</v>
      </c>
      <c r="AZ51" s="13">
        <f>SUM(テーブル1[[#This Row],[攻撃]:[感覚]])</f>
        <v>33</v>
      </c>
      <c r="BA51" s="13" t="str" cm="1">
        <f t="array" ref="BA5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1, 73, 1.0, m(0.0, 0.0, 0.0, 0.0, 22.0, 10.0), a(0.0, 0.0, 0.0, 0.0, 0.0, 22.0, 0.0, 0.0, 0.0, 0.0, 0.0, 0.0, 3.0, 0.0, 4.0, 0.0, 2.0, 0.0, 0.0, 1.0, 0.0, 0.0, 1.0), c(0x80FF00, 0x86B5FF, 0x1D7EFF, 0x004DA5))</v>
      </c>
      <c r="BB51" s="13" t="str">
        <f>"mirageFairy2019.fairy."&amp;テーブル1[[#This Row],[Type]]&amp;".name="&amp;テーブル1[[#This Row],[英名]]</f>
        <v>mirageFairy2019.fairy.ocean.name=Oceania</v>
      </c>
      <c r="BC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400</v>
      </c>
      <c r="D52" s="4" t="s">
        <v>414</v>
      </c>
      <c r="E52" s="6" t="s">
        <v>530</v>
      </c>
      <c r="F52" s="6" t="s">
        <v>536</v>
      </c>
      <c r="G52" s="6" t="s">
        <v>545</v>
      </c>
      <c r="H52" s="6" t="s">
        <v>552</v>
      </c>
      <c r="I52" s="11" t="s">
        <v>564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4">
        <v>5</v>
      </c>
      <c r="AZ52" s="13">
        <f>SUM(テーブル1[[#This Row],[攻撃]:[感覚]])</f>
        <v>20</v>
      </c>
      <c r="BA52" s="13" t="str" cm="1">
        <f t="array" ref="BA5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2, 29, 1.0, m(0.0, 0.0, 0.0, 0.0, 10.0, 3.0), a(0.0, 0.0, 0.0, 0.0, 0.0, 4.0, 0.0, 0.0, 0.0, 0.0, 0.0, 0.0, 1.0, 0.0, 6.0, 1.0, 1.0, 1.0, 0.0, 1.0, 0.0, 0.0, 5.0), c(0x6B9F93, 0x5A867C, 0x43655D, 0xADBEDB))</v>
      </c>
      <c r="BB52" s="13" t="str">
        <f>"mirageFairy2019.fairy."&amp;テーブル1[[#This Row],[Type]]&amp;".name="&amp;テーブル1[[#This Row],[英名]]</f>
        <v>mirageFairy2019.fairy.fish.name=Fishia</v>
      </c>
      <c r="BC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400</v>
      </c>
      <c r="D53" s="4" t="s">
        <v>414</v>
      </c>
      <c r="E53" s="6" t="s">
        <v>531</v>
      </c>
      <c r="F53" s="6" t="s">
        <v>537</v>
      </c>
      <c r="G53" s="6" t="s">
        <v>759</v>
      </c>
      <c r="H53" s="6" t="s">
        <v>553</v>
      </c>
      <c r="I53" s="11" t="s">
        <v>565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4">
        <v>5</v>
      </c>
      <c r="AZ53" s="13">
        <f>SUM(テーブル1[[#This Row],[攻撃]:[感覚]])</f>
        <v>21</v>
      </c>
      <c r="BA53" s="13" t="str" cm="1">
        <f t="array" ref="BA5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2, 27, 1.0, m(0.0, 0.0, 0.0, 0.0, 10.0, 3.0), a(0.0, 0.0, 0.0, 0.0, 0.0, 4.0, 0.0, 0.0, 0.0, 0.0, 0.0, 0.0, 1.0, 0.0, 7.0, 1.0, 1.0, 1.0, 0.0, 1.0, 0.0, 0.0, 5.0), c(0xC6A271, 0xD6C5AD, 0x986D4E, 0xBEA989))</v>
      </c>
      <c r="BB53" s="13" t="str">
        <f>"mirageFairy2019.fairy."&amp;テーブル1[[#This Row],[Type]]&amp;".name="&amp;テーブル1[[#This Row],[英名]]</f>
        <v>mirageFairy2019.fairy.cod.name=Codia</v>
      </c>
      <c r="BC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400</v>
      </c>
      <c r="D54" s="4" t="s">
        <v>414</v>
      </c>
      <c r="E54" s="6" t="s">
        <v>527</v>
      </c>
      <c r="F54" s="6" t="s">
        <v>538</v>
      </c>
      <c r="G54" s="6" t="s">
        <v>546</v>
      </c>
      <c r="H54" s="6" t="s">
        <v>554</v>
      </c>
      <c r="I54" s="11" t="s">
        <v>566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4">
        <v>5</v>
      </c>
      <c r="AZ54" s="13">
        <f>SUM(テーブル1[[#This Row],[攻撃]:[感覚]])</f>
        <v>22</v>
      </c>
      <c r="BA54" s="13" t="str" cm="1">
        <f t="array" ref="BA5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3, 31, 1.0, m(0.0, 0.0, 0.0, 4.0, 10.0, 2.0), a(0.0, 0.0, 0.0, 0.0, 0.0, 4.0, 0.0, 0.0, 0.0, 0.0, 0.0, 0.0, 1.0, 0.0, 8.0, 1.0, 1.0, 1.0, 0.0, 1.0, 0.0, 0.0, 5.0), c(0xAB3533, 0xFF6763, 0x6B8073, 0xBD928B))</v>
      </c>
      <c r="BB54" s="13" t="str">
        <f>"mirageFairy2019.fairy."&amp;テーブル1[[#This Row],[Type]]&amp;".name="&amp;テーブル1[[#This Row],[英名]]</f>
        <v>mirageFairy2019.fairy.salmon.name=Salmonia</v>
      </c>
      <c r="BC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400</v>
      </c>
      <c r="D55" s="4" t="s">
        <v>414</v>
      </c>
      <c r="E55" s="6" t="s">
        <v>528</v>
      </c>
      <c r="F55" s="6" t="s">
        <v>539</v>
      </c>
      <c r="G55" s="6" t="s">
        <v>547</v>
      </c>
      <c r="H55" s="6" t="s">
        <v>555</v>
      </c>
      <c r="I55" s="11" t="s">
        <v>567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4">
        <v>5</v>
      </c>
      <c r="AZ55" s="13">
        <f>SUM(テーブル1[[#This Row],[攻撃]:[感覚]])</f>
        <v>44</v>
      </c>
      <c r="BA55" s="13" t="str" cm="1">
        <f t="array" ref="BA5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4, 36, 1.0, m(0.0, 12.0, 0.0, 0.0, 10.0, 0.0), a(11.0, 0.0, 0.0, 0.0, 0.0, 8.0, 0.0, 0.0, 1.0, 0.0, 0.0, 0.0, 7.0, 3.0, 5.0, 1.0, 1.0, 1.0, 0.0, 1.0, 0.0, 0.0, 5.0), c(0xEBDE39, 0xEBC500, 0xBF9B00, 0x429BBA))</v>
      </c>
      <c r="BB55" s="13" t="str">
        <f>"mirageFairy2019.fairy."&amp;テーブル1[[#This Row],[Type]]&amp;".name="&amp;テーブル1[[#This Row],[英名]]</f>
        <v>mirageFairy2019.fairy.pufferfish.name=Pufferfishia</v>
      </c>
      <c r="BC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400</v>
      </c>
      <c r="D56" s="4" t="s">
        <v>414</v>
      </c>
      <c r="E56" s="6" t="s">
        <v>529</v>
      </c>
      <c r="F56" s="6" t="s">
        <v>540</v>
      </c>
      <c r="G56" s="6" t="s">
        <v>760</v>
      </c>
      <c r="H56" s="6" t="s">
        <v>556</v>
      </c>
      <c r="I56" s="11" t="s">
        <v>568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4">
        <v>6</v>
      </c>
      <c r="AZ56" s="13">
        <f>SUM(テーブル1[[#This Row],[攻撃]:[感覚]])</f>
        <v>23</v>
      </c>
      <c r="BA56" s="13" t="str" cm="1">
        <f t="array" ref="BA5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4, 26, 1.0, m(1.0, 0.0, 12.0, 0.0, 10.0, 0.0), a(0.0, 0.0, 0.0, 0.0, 0.0, 5.0, 0.0, 0.0, 0.0, 0.0, 0.0, 0.0, 1.0, 0.0, 6.0, 2.0, 1.0, 1.0, 0.0, 1.0, 0.0, 0.0, 6.0), c(0xE46A22, 0xF46F20, 0xA94B1D, 0xFFDBC5))</v>
      </c>
      <c r="BB56" s="13" t="str">
        <f>"mirageFairy2019.fairy."&amp;テーブル1[[#This Row],[Type]]&amp;".name="&amp;テーブル1[[#This Row],[英名]]</f>
        <v>mirageFairy2019.fairy.clownfish.name=Clownfishia</v>
      </c>
      <c r="BC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401</v>
      </c>
      <c r="D57" s="4" t="s">
        <v>417</v>
      </c>
      <c r="E57" s="6" t="s">
        <v>532</v>
      </c>
      <c r="F57" s="6" t="s">
        <v>541</v>
      </c>
      <c r="G57" s="6" t="s">
        <v>761</v>
      </c>
      <c r="H57" s="6" t="s">
        <v>557</v>
      </c>
      <c r="I57" s="11" t="s">
        <v>569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4">
        <v>3</v>
      </c>
      <c r="AZ57" s="13">
        <f>SUM(テーブル1[[#This Row],[攻撃]:[感覚]])</f>
        <v>27</v>
      </c>
      <c r="BA57" s="13" t="str" cm="1">
        <f t="array" ref="BA5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2, 95, 1.0, m(0.0, 0.0, 0.0, 8.0, 10.0, 6.0), a(0.0, 0.0, 8.0, 0.0, 0.0, 1.0, 0.0, 0.0, 0.0, 0.0, 0.0, 0.0, 1.0, 0.0, 11.0, 0.0, 1.0, 0.0, 0.0, 0.0, 0.0, 2.0, 3.0), c(0x795C36, 0x583E1F, 0x23160A, 0x4C784C))</v>
      </c>
      <c r="BB57" s="13" t="str">
        <f>"mirageFairy2019.fairy."&amp;テーブル1[[#This Row],[Type]]&amp;".name="&amp;テーブル1[[#This Row],[英名]]</f>
        <v>mirageFairy2019.fairy.spruce.name=Sprucia</v>
      </c>
      <c r="BC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402</v>
      </c>
      <c r="D58" s="4" t="s">
        <v>419</v>
      </c>
      <c r="E58" s="6" t="s">
        <v>533</v>
      </c>
      <c r="F58" s="6" t="s">
        <v>542</v>
      </c>
      <c r="G58" s="6" t="s">
        <v>548</v>
      </c>
      <c r="H58" s="6" t="s">
        <v>558</v>
      </c>
      <c r="I58" s="11" t="s">
        <v>571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4"/>
      <c r="AZ58" s="13">
        <f>SUM(テーブル1[[#This Row],[攻撃]:[感覚]])</f>
        <v>23</v>
      </c>
      <c r="BA58" s="13" t="str" cm="1">
        <f t="array" ref="BA5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3, 82, 1.0, m(0.0, 2.0, 0.0, 10.0, 0.0, 2.0), a(2.0, 8.0, 0.0, 0.0, 0.0, 0.0, 0.0, 0.0, 0.0, 0.0, 0.0, 9.0, 0.0, 0.0, 0.0, 4.0, 0.0, 0.0, 0.0, 0.0, 0.0, 0.0, 0.0), c(0xFFFFFF, 0xA9A9A9, 0x909090, 0xA86F18))</v>
      </c>
      <c r="BB58" s="13" t="str">
        <f>"mirageFairy2019.fairy."&amp;テーブル1[[#This Row],[Type]]&amp;".name="&amp;テーブル1[[#This Row],[英名]]</f>
        <v>mirageFairy2019.fairy.anvil.name=Anvilia</v>
      </c>
      <c r="BC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399</v>
      </c>
      <c r="D59" s="4" t="s">
        <v>413</v>
      </c>
      <c r="E59" s="6" t="s">
        <v>237</v>
      </c>
      <c r="F59" s="6" t="s">
        <v>543</v>
      </c>
      <c r="G59" s="6" t="s">
        <v>549</v>
      </c>
      <c r="H59" s="6" t="s">
        <v>559</v>
      </c>
      <c r="I59" s="11" t="s">
        <v>563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4"/>
      <c r="AZ59" s="13">
        <f>SUM(テーブル1[[#This Row],[攻撃]:[感覚]])</f>
        <v>35</v>
      </c>
      <c r="BA59" s="13" t="str" cm="1">
        <f t="array" ref="BA5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3, 78, 1.0, m(1.0, 2.0, 3.0, 10.0, 0.0, 0.0), a(3.0, 0.0, 0.0, 0.0, 0.0, 0.0, 10.0, 0.0, 0.0, 0.0, 0.0, 10.0, 0.0, 4.0, 0.0, 0.0, 0.0, 7.0, 0.0, 1.0, 0.0, 0.0, 0.0), c(0x775599, 0x6029B3, 0x2E095E, 0x0F0033))</v>
      </c>
      <c r="BB59" s="13" t="str">
        <f>"mirageFairy2019.fairy."&amp;テーブル1[[#This Row],[Type]]&amp;".name="&amp;テーブル1[[#This Row],[英名]]</f>
        <v>mirageFairy2019.fairy.obsidian.name=Obsidiania</v>
      </c>
      <c r="BC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401</v>
      </c>
      <c r="D60" s="4" t="s">
        <v>417</v>
      </c>
      <c r="E60" s="6" t="s">
        <v>534</v>
      </c>
      <c r="F60" s="6" t="s">
        <v>544</v>
      </c>
      <c r="G60" s="6" t="s">
        <v>550</v>
      </c>
      <c r="H60" s="6" t="s">
        <v>560</v>
      </c>
      <c r="I60" s="11" t="s">
        <v>570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4">
        <v>1</v>
      </c>
      <c r="AZ60" s="13">
        <f>SUM(テーブル1[[#This Row],[攻撃]:[感覚]])</f>
        <v>19</v>
      </c>
      <c r="BA60" s="13" t="str" cm="1">
        <f t="array" ref="BA6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1, 17, 1.0, m(0.0, 0.0, 0.0, 0.0, 10.0, 3.0), a(0.0, 0.0, 1.0, 0.0, 0.0, 1.0, 0.0, 0.0, 0.0, 0.0, 0.0, 0.0, 1.0, 0.0, 13.0, 0.0, 2.0, 0.0, 0.0, 0.0, 0.0, 0.0, 1.0), c(0x03B50A, 0x03FF14, 0x037B0A, 0xAAAE36))</v>
      </c>
      <c r="BB60" s="13" t="str">
        <f>"mirageFairy2019.fairy."&amp;テーブル1[[#This Row],[Type]]&amp;".name="&amp;テーブル1[[#This Row],[英名]]</f>
        <v>mirageFairy2019.fairy.seed.name=Seedia</v>
      </c>
      <c r="BC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402</v>
      </c>
      <c r="D61" s="4" t="s">
        <v>419</v>
      </c>
      <c r="E61" s="6" t="s">
        <v>535</v>
      </c>
      <c r="F61" s="6" t="s">
        <v>594</v>
      </c>
      <c r="G61" s="6" t="s">
        <v>748</v>
      </c>
      <c r="H61" s="6" t="s">
        <v>551</v>
      </c>
      <c r="I61" s="11" t="s">
        <v>572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4">
        <v>9</v>
      </c>
      <c r="AZ61" s="13">
        <f>SUM(テーブル1[[#This Row],[攻撃]:[感覚]])</f>
        <v>40</v>
      </c>
      <c r="BA61" s="13" t="str" cm="1">
        <f t="array" ref="BA6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3, 13, 1.0, m(2.0, 0.0, 10.0, 0.0, 2.0, 0.0), a(0.0, 6.0, 0.0, 5.0, 0.0, 0.0, 0.0, 0.0, 0.0, 0.0, 1.0, 0.0, 0.0, 0.0, 0.0, 12.0, 2.0, 0.0, 0.0, 0.0, 3.0, 2.0, 9.0), c(0xD0C2FF, 0xF055FF, 0xC381E3, 0xBE00FF))</v>
      </c>
      <c r="BB61" s="13" t="str">
        <f>"mirageFairy2019.fairy."&amp;テーブル1[[#This Row],[Type]]&amp;".name="&amp;テーブル1[[#This Row],[英名]]</f>
        <v>mirageFairy2019.fairy.enchant.name=Enchantia</v>
      </c>
      <c r="BC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399</v>
      </c>
      <c r="D62" s="4" t="s">
        <v>413</v>
      </c>
      <c r="E62" s="6" t="s">
        <v>574</v>
      </c>
      <c r="F62" s="6" t="s">
        <v>592</v>
      </c>
      <c r="G62" s="6" t="s">
        <v>613</v>
      </c>
      <c r="H62" s="6" t="s">
        <v>603</v>
      </c>
      <c r="I62" s="11" t="s">
        <v>629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4">
        <v>4</v>
      </c>
      <c r="AZ62" s="13">
        <f>SUM(テーブル1[[#This Row],[攻撃]:[感覚]])</f>
        <v>40</v>
      </c>
      <c r="BA62" s="13" t="str" cm="1">
        <f t="array" ref="BA6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3, 39, 1.0, m(2.0, 0.0, 7.0, 10.0, 0.0, 0.0), a(0.0, 0.0, 0.0, 14.0, 0.0, 0.0, 7.0, 0.0, 0.0, 0.0, 0.0, 0.0, 2.0, 0.0, 0.0, 0.0, 4.0, 1.0, 0.0, 0.0, 2.0, 6.0, 4.0), c(0xFFFFB8, 0xFFD15E, 0xFFD244, 0xFFFF00))</v>
      </c>
      <c r="BB62" s="13" t="str">
        <f>"mirageFairy2019.fairy."&amp;テーブル1[[#This Row],[Type]]&amp;".name="&amp;テーブル1[[#This Row],[英名]]</f>
        <v>mirageFairy2019.fairy.glowstone.name=Glowstonia</v>
      </c>
      <c r="BC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399</v>
      </c>
      <c r="D63" s="4" t="s">
        <v>413</v>
      </c>
      <c r="E63" s="6" t="s">
        <v>580</v>
      </c>
      <c r="F63" s="6" t="s">
        <v>591</v>
      </c>
      <c r="G63" s="6" t="s">
        <v>762</v>
      </c>
      <c r="H63" s="6" t="s">
        <v>610</v>
      </c>
      <c r="I63" s="11" t="s">
        <v>630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4"/>
      <c r="AZ63" s="13">
        <f>SUM(テーブル1[[#This Row],[攻撃]:[感覚]])</f>
        <v>26</v>
      </c>
      <c r="BA63" s="13" t="str" cm="1">
        <f t="array" ref="BA6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1, 61, 1.0, m(0.0, 9.0, 0.0, 10.0, 0.0, 7.0), a(0.0, 0.0, 0.0, 0.0, 3.0, 0.0, 6.0, 0.0, 0.0, 0.0, 0.0, 0.0, 3.0, 0.0, 1.0, 2.0, 10.0, 0.0, 0.0, 1.0, 0.0, 0.0, 0.0), c(0x4C2510, 0x52504C, 0x39352E, 0x150B00))</v>
      </c>
      <c r="BB63" s="13" t="str">
        <f>"mirageFairy2019.fairy."&amp;テーブル1[[#This Row],[Type]]&amp;".name="&amp;テーブル1[[#This Row],[英名]]</f>
        <v>mirageFairy2019.fairy.coal.name=Coalia</v>
      </c>
      <c r="BC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400</v>
      </c>
      <c r="D64" s="4" t="s">
        <v>414</v>
      </c>
      <c r="E64" s="6" t="s">
        <v>573</v>
      </c>
      <c r="F64" s="6" t="s">
        <v>585</v>
      </c>
      <c r="G64" s="6" t="s">
        <v>612</v>
      </c>
      <c r="H64" s="6" t="s">
        <v>602</v>
      </c>
      <c r="I64" s="11" t="s">
        <v>634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4">
        <v>10</v>
      </c>
      <c r="AZ64" s="13">
        <f>SUM(テーブル1[[#This Row],[攻撃]:[感覚]])</f>
        <v>84</v>
      </c>
      <c r="BA64" s="13" t="str" cm="1">
        <f t="array" ref="BA6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3, 50, 1.0, m(1.0, 5.0, 5.0, 10.0, 10.0, 15.0), a(4.0, 8.0, 5.0, 0.0, 0.0, 2.0, 0.0, 10.0, 4.0, 0.0, 2.0, 5.0, 3.0, 4.0, 12.0, 7.0, 3.0, 4.0, 0.0, 0.0, 0.0, 1.0, 10.0), c(0xB58D63, 0x608C57, 0x608C57, 0x009800))</v>
      </c>
      <c r="BB64" s="13" t="str">
        <f>"mirageFairy2019.fairy."&amp;テーブル1[[#This Row],[Type]]&amp;".name="&amp;テーブル1[[#This Row],[英名]]</f>
        <v>mirageFairy2019.fairy.villager.name=Villageria</v>
      </c>
      <c r="BC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400</v>
      </c>
      <c r="D65" s="4" t="s">
        <v>414</v>
      </c>
      <c r="E65" s="6" t="s">
        <v>581</v>
      </c>
      <c r="F65" s="6" t="s">
        <v>584</v>
      </c>
      <c r="G65" s="6" t="s">
        <v>619</v>
      </c>
      <c r="H65" s="6" t="s">
        <v>611</v>
      </c>
      <c r="I65" s="11" t="s">
        <v>633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4">
        <v>11</v>
      </c>
      <c r="AZ65" s="13">
        <f>SUM(テーブル1[[#This Row],[攻撃]:[感覚]])</f>
        <v>86</v>
      </c>
      <c r="BA65" s="13" t="str" cm="1">
        <f t="array" ref="BA6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4, 42, 1.0, m(3.0, 15.0, 15.0, 1.0, 10.0, 1.0), a(2.0, 4.0, 3.0, 0.0, 0.0, 2.0, 0.0, 13.0, 4.0, 0.0, 1.0, 2.0, 6.0, 2.0, 12.0, 15.0, 3.0, 5.0, 0.0, 0.0, 0.0, 1.0, 11.0), c(0xB58D63, 0xEBEBEB, 0xEBEBEB, 0x009800))</v>
      </c>
      <c r="BB65" s="13" t="str">
        <f>"mirageFairy2019.fairy."&amp;テーブル1[[#This Row],[Type]]&amp;".name="&amp;テーブル1[[#This Row],[英名]]</f>
        <v>mirageFairy2019.fairy.librarian.name=Librariania</v>
      </c>
      <c r="BC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400</v>
      </c>
      <c r="D66" s="4" t="s">
        <v>970</v>
      </c>
      <c r="E66" s="6" t="s">
        <v>577</v>
      </c>
      <c r="F66" s="6" t="s">
        <v>588</v>
      </c>
      <c r="G66" s="6" t="s">
        <v>616</v>
      </c>
      <c r="H66" s="6" t="s">
        <v>607</v>
      </c>
      <c r="I66" s="11" t="s">
        <v>631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4">
        <v>9</v>
      </c>
      <c r="AZ66" s="13">
        <f>SUM(テーブル1[[#This Row],[攻撃]:[感覚]])</f>
        <v>70</v>
      </c>
      <c r="BA66" s="13" t="str" cm="1">
        <f t="array" ref="BA6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64("netherstar", 5, 41, 1.0, m(2.0, 8.0, 10.0, 0.0, 0.0, 0.0), a(0.0, 0.0, 0.0, 5.0, 0.0, 0.0, 15.0, 0.0, 0.0, 0.0, 0.0, 0.0, 0.0, 0.0, 2.0, 10.0, 9.0, 8.0, 0.0, 2.0, 3.0, 7.0, 9.0), c(0xD8D8FF, 0xF2E3FF, 0xD9E7FF, 0xFFFF68))</v>
      </c>
      <c r="BB66" s="13" t="str">
        <f>"mirageFairy2019.fairy."&amp;テーブル1[[#This Row],[Type]]&amp;".name="&amp;テーブル1[[#This Row],[英名]]</f>
        <v>mirageFairy2019.fairy.netherstar.name=Netherestaria</v>
      </c>
      <c r="BC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402</v>
      </c>
      <c r="D67" s="4" t="s">
        <v>419</v>
      </c>
      <c r="E67" s="6" t="s">
        <v>575</v>
      </c>
      <c r="F67" s="6" t="s">
        <v>586</v>
      </c>
      <c r="G67" s="6" t="s">
        <v>614</v>
      </c>
      <c r="H67" s="6" t="s">
        <v>604</v>
      </c>
      <c r="I67" s="11" t="s">
        <v>632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4">
        <v>2</v>
      </c>
      <c r="AZ67" s="13">
        <f>SUM(テーブル1[[#This Row],[攻撃]:[感覚]])</f>
        <v>71</v>
      </c>
      <c r="BA67" s="13" t="str" cm="1">
        <f t="array" ref="BA6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65("brewingstand", 3, 26, 1.0, m(1.0, 10.0, 5.0, 7.0, 2.0, 0.0), a(0.0, 10.0, 0.0, 4.0, 9.0, 4.0, 0.0, 1.0, 4.0, 0.0, 0.0, 4.0, 15.0, 0.0, 2.0, 11.0, 4.0, 0.0, 0.0, 0.0, 0.0, 1.0, 2.0), c(0xFFFFFF, 0xAE5B5B, 0x7E7E7E, 0xFFDF55))</v>
      </c>
      <c r="BB67" s="13" t="str">
        <f>"mirageFairy2019.fairy."&amp;テーブル1[[#This Row],[Type]]&amp;".name="&amp;テーブル1[[#This Row],[英名]]</f>
        <v>mirageFairy2019.fairy.brewingstand.name=Brewingestandia</v>
      </c>
      <c r="BC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402</v>
      </c>
      <c r="D68" s="4" t="s">
        <v>419</v>
      </c>
      <c r="E68" s="6" t="s">
        <v>576</v>
      </c>
      <c r="F68" s="6" t="s">
        <v>587</v>
      </c>
      <c r="G68" s="6" t="s">
        <v>615</v>
      </c>
      <c r="H68" s="6" t="s">
        <v>606</v>
      </c>
      <c r="I68" s="11" t="s">
        <v>625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4"/>
      <c r="AZ68" s="13">
        <f>SUM(テーブル1[[#This Row],[攻撃]:[感覚]])</f>
        <v>23</v>
      </c>
      <c r="BA68" s="13" t="str" cm="1">
        <f t="array" ref="BA6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2, 74, 1.0, m(0.0, 0.0, 0.0, 10.0, 8.0, 6.0), a(5.0, 3.0, 1.0, 0.0, 0.0, 0.0, 0.0, 0.0, 0.0, 0.0, 0.0, 4.0, 0.0, 8.0, 0.0, 2.0, 0.0, 0.0, 0.0, 0.0, 0.0, 0.0, 0.0), c(0xFFFFFF, 0xFFC48E, 0x47FF00, 0xFFFFFF))</v>
      </c>
      <c r="BB68" s="13" t="str">
        <f>"mirageFairy2019.fairy."&amp;テーブル1[[#This Row],[Type]]&amp;".name="&amp;テーブル1[[#This Row],[英名]]</f>
        <v>mirageFairy2019.fairy.hoe.name=Hia</v>
      </c>
      <c r="BC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402</v>
      </c>
      <c r="D69" s="4" t="s">
        <v>419</v>
      </c>
      <c r="E69" s="6" t="s">
        <v>578</v>
      </c>
      <c r="F69" s="6" t="s">
        <v>589</v>
      </c>
      <c r="G69" s="6" t="s">
        <v>617</v>
      </c>
      <c r="H69" s="6" t="s">
        <v>608</v>
      </c>
      <c r="I69" s="11" t="s">
        <v>626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4"/>
      <c r="AZ69" s="13">
        <f>SUM(テーブル1[[#This Row],[攻撃]:[感覚]])</f>
        <v>6</v>
      </c>
      <c r="BA69" s="13" t="str" cm="1">
        <f t="array" ref="BA6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2, 81, 1.0, m(0.1, 0.0, 0.0, 10.0, 4.0, 2.0), a(1.0, 1.0, 0.0, 0.0, 0.0, 0.0, 0.0, 0.0, 0.0, 0.0, 0.0, 0.0, 0.0, 0.0, 0.0, 2.0, 0.0, 2.0, 0.0, 0.0, 0.0, 0.0, 0.0), c(0xFFFFFF, 0xFFC48E, 0x5A5A8E, 0xFFFFFF))</v>
      </c>
      <c r="BB69" s="13" t="str">
        <f>"mirageFairy2019.fairy."&amp;テーブル1[[#This Row],[Type]]&amp;".name="&amp;テーブル1[[#This Row],[英名]]</f>
        <v>mirageFairy2019.fairy.shield.name=Shieldia</v>
      </c>
      <c r="BC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402</v>
      </c>
      <c r="D70" s="4" t="s">
        <v>419</v>
      </c>
      <c r="E70" s="6" t="s">
        <v>579</v>
      </c>
      <c r="F70" s="6" t="s">
        <v>590</v>
      </c>
      <c r="G70" s="6" t="s">
        <v>618</v>
      </c>
      <c r="H70" s="6" t="s">
        <v>609</v>
      </c>
      <c r="I70" s="11" t="s">
        <v>627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4">
        <v>1</v>
      </c>
      <c r="AZ70" s="13">
        <f>SUM(テーブル1[[#This Row],[攻撃]:[感覚]])</f>
        <v>17</v>
      </c>
      <c r="BA70" s="13" t="str" cm="1">
        <f t="array" ref="BA7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3, 63, 1.0, m(0.0, 3.0, 0.0, 10.0, 0.0, 2.0), a(0.0, 1.0, 0.0, 0.0, 0.0, 0.0, 0.0, 0.0, 9.0, 1.0, 0.0, 0.0, 0.0, 0.0, 0.0, 3.0, 1.0, 0.0, 0.0, 0.0, 1.0, 0.0, 1.0), c(0xFFFFFF, 0x797979, 0x646464, 0x5A5A5A))</v>
      </c>
      <c r="BB70" s="13" t="str">
        <f>"mirageFairy2019.fairy."&amp;テーブル1[[#This Row],[Type]]&amp;".name="&amp;テーブル1[[#This Row],[英名]]</f>
        <v>mirageFairy2019.fairy.hopper.name=Hopperia</v>
      </c>
      <c r="BC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621</v>
      </c>
      <c r="D71" s="4" t="s">
        <v>622</v>
      </c>
      <c r="E71" s="6" t="s">
        <v>582</v>
      </c>
      <c r="F71" s="6" t="s">
        <v>583</v>
      </c>
      <c r="G71" s="6" t="s">
        <v>620</v>
      </c>
      <c r="H71" s="6" t="s">
        <v>601</v>
      </c>
      <c r="I71" s="11" t="s">
        <v>628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>
        <f>SUM(テーブル1[[#This Row],[攻撃]:[感覚]])</f>
        <v>0</v>
      </c>
      <c r="BA71" s="13" t="str" cm="1">
        <f t="array" ref="BA7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1, 50, 0.1, m(0.0, 0.0, 0.0, 0.0, 0.0, 10.0), a(0.0, 0.0, 0.0, 0.0, 0.0, 0.0, 0.0, 0.0, 0.0, 0.0, 0.0, 0.0, 0.0, 0.0, 0.0, 0.0, 0.0, 0.0, 0.0, 0.0, 0.0, 0.0, 0.0), c(0xFFFF84, 0xFFFF00, 0xFFFF00, 0xFFC800))</v>
      </c>
      <c r="BB71" s="13" t="str">
        <f>"mirageFairy2019.fairy."&amp;テーブル1[[#This Row],[Type]]&amp;".name="&amp;テーブル1[[#This Row],[英名]]</f>
        <v>mirageFairy2019.fairy.mina.name=Minia</v>
      </c>
      <c r="BC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399</v>
      </c>
      <c r="D72" s="4" t="s">
        <v>412</v>
      </c>
      <c r="E72" s="6" t="s">
        <v>644</v>
      </c>
      <c r="F72" s="6" t="s">
        <v>635</v>
      </c>
      <c r="G72" s="6" t="s">
        <v>662</v>
      </c>
      <c r="H72" s="6" t="s">
        <v>653</v>
      </c>
      <c r="I72" s="11" t="s">
        <v>677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4"/>
      <c r="AZ72" s="13">
        <f>SUM(テーブル1[[#This Row],[攻撃]:[感覚]])</f>
        <v>27</v>
      </c>
      <c r="BA72" s="13" t="str" cm="1">
        <f t="array" ref="BA7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2, 62, 1.0, m(10.0, 18.0, 0.0, 18.0, 0.0, 95.0), a(0.0, 2.0, 4.0, 0.0, 0.0, 0.0, 8.0, 0.0, 0.0, 0.0, 2.0, 3.0, 3.0, 0.0, 0.0, 1.0, 0.0, 3.0, 0.0, 1.0, 0.0, 0.0, 0.0), c(0x72736D, 0x2A2A26, 0x1F201C, 0x1F201C))</v>
      </c>
      <c r="BB72" s="13" t="str">
        <f>"mirageFairy2019.fairy."&amp;テーブル1[[#This Row],[Type]]&amp;".name="&amp;テーブル1[[#This Row],[英名]]</f>
        <v>mirageFairy2019.fairy.magnetite.name=Magnetitia</v>
      </c>
      <c r="BC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399</v>
      </c>
      <c r="D73" s="4" t="s">
        <v>412</v>
      </c>
      <c r="E73" s="6" t="s">
        <v>645</v>
      </c>
      <c r="F73" s="6" t="s">
        <v>636</v>
      </c>
      <c r="G73" s="6" t="s">
        <v>663</v>
      </c>
      <c r="H73" s="6" t="s">
        <v>654</v>
      </c>
      <c r="I73" s="11" t="s">
        <v>676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4"/>
      <c r="AZ73" s="13">
        <f>SUM(テーブル1[[#This Row],[攻撃]:[感覚]])</f>
        <v>53</v>
      </c>
      <c r="BA73" s="13" t="str" cm="1">
        <f t="array" ref="BA7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3, 44, 1.0, m(10.0, 14.0, 0.0, 67.0, 0.0, 83.0), a(4.0, 3.0, 0.0, 3.0, 8.0, 0.0, 6.0, 0.0, 0.0, 0.0, 0.0, 5.0, 11.0, 0.0, 1.0, 3.0, 6.0, 0.0, 0.0, 1.0, 0.0, 2.0, 0.0), c(0xFFF4AA, 0xFFE82C, 0xD6C00E, 0xEAD20F))</v>
      </c>
      <c r="BB73" s="13" t="str">
        <f>"mirageFairy2019.fairy."&amp;テーブル1[[#This Row],[Type]]&amp;".name="&amp;テーブル1[[#This Row],[英名]]</f>
        <v>mirageFairy2019.fairy.sulfur.name=Sulfuria</v>
      </c>
      <c r="BC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399</v>
      </c>
      <c r="D74" s="4" t="s">
        <v>412</v>
      </c>
      <c r="E74" s="6" t="s">
        <v>646</v>
      </c>
      <c r="F74" s="6" t="s">
        <v>637</v>
      </c>
      <c r="G74" s="6" t="s">
        <v>664</v>
      </c>
      <c r="H74" s="6" t="s">
        <v>655</v>
      </c>
      <c r="I74" s="11" t="s">
        <v>674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4">
        <v>6</v>
      </c>
      <c r="AZ74" s="13">
        <f>SUM(テーブル1[[#This Row],[攻撃]:[感覚]])</f>
        <v>54</v>
      </c>
      <c r="BA74" s="13" t="str" cm="1">
        <f t="array" ref="BA7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3, 60, 1.0, m(10.0, 0.0, 0.0, 11.0, 41.0, 63.0), a(0.0, 2.0, 6.0, 2.0, 3.0, 7.0, 12.0, 0.0, 0.0, 0.0, 0.0, 5.0, 4.0, 0.0, 4.0, 2.0, 0.0, 0.0, 0.0, 1.0, 0.0, 0.0, 6.0), c(0xCAE6FF, 0x76C1FF, 0x2993EA, 0x80C2FF))</v>
      </c>
      <c r="BB74" s="13" t="str">
        <f>"mirageFairy2019.fairy."&amp;テーブル1[[#This Row],[Type]]&amp;".name="&amp;テーブル1[[#This Row],[英名]]</f>
        <v>mirageFairy2019.fairy.apatite.name=Apatitia</v>
      </c>
      <c r="BC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399</v>
      </c>
      <c r="D75" s="4" t="s">
        <v>412</v>
      </c>
      <c r="E75" s="6" t="s">
        <v>647</v>
      </c>
      <c r="F75" s="6" t="s">
        <v>638</v>
      </c>
      <c r="G75" s="6" t="s">
        <v>763</v>
      </c>
      <c r="H75" s="6" t="s">
        <v>656</v>
      </c>
      <c r="I75" s="11" t="s">
        <v>679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4">
        <v>2</v>
      </c>
      <c r="AZ75" s="13">
        <f>SUM(テーブル1[[#This Row],[攻撃]:[感覚]])</f>
        <v>42</v>
      </c>
      <c r="BA75" s="13" t="str" cm="1">
        <f t="array" ref="BA7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3, 61, 1.0, m(10.0, 61.0, 26.0, 0.0, 0.0, 70.0), a(8.0, 0.0, 0.0, 0.0, 0.0, 0.0, 10.0, 0.0, 0.0, 0.0, 0.0, 3.0, 6.0, 0.0, 5.0, 5.0, 0.0, 2.0, 0.0, 1.0, 0.0, 0.0, 2.0), c(0xFEC0C0, 0xD41818, 0xBC1C1C, 0xDD2E2E))</v>
      </c>
      <c r="BB75" s="13" t="str">
        <f>"mirageFairy2019.fairy."&amp;テーブル1[[#This Row],[Type]]&amp;".name="&amp;テーブル1[[#This Row],[英名]]</f>
        <v>mirageFairy2019.fairy.cinnabar.name=Cinnabaria</v>
      </c>
      <c r="BC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399</v>
      </c>
      <c r="D76" s="4" t="s">
        <v>412</v>
      </c>
      <c r="E76" s="6" t="s">
        <v>649</v>
      </c>
      <c r="F76" s="6" t="s">
        <v>639</v>
      </c>
      <c r="G76" s="6" t="s">
        <v>665</v>
      </c>
      <c r="H76" s="6" t="s">
        <v>657</v>
      </c>
      <c r="I76" s="11" t="s">
        <v>675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4"/>
      <c r="AZ76" s="13">
        <f>SUM(テーブル1[[#This Row],[攻撃]:[感覚]])</f>
        <v>44</v>
      </c>
      <c r="BA76" s="13" t="str" cm="1">
        <f t="array" ref="BA7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3, 59, 1.0, m(10.0, 26.0, 53.0, 5.0, 0.0, 64.0), a(0.0, 4.0, 0.0, 7.0, 4.0, 0.0, 14.0, 0.0, 0.0, 0.0, 0.0, 4.0, 3.0, 0.0, 0.0, 5.0, 0.0, 0.0, 0.0, 1.0, 0.0, 2.0, 0.0), c(0xC0FEF3, 0x28E1C7, 0xAE91E9, 0x66CDEB))</v>
      </c>
      <c r="BB76" s="13" t="str">
        <f>"mirageFairy2019.fairy."&amp;テーブル1[[#This Row],[Type]]&amp;".name="&amp;テーブル1[[#This Row],[英名]]</f>
        <v>mirageFairy2019.fairy.fluorite.name=Fluoritia</v>
      </c>
      <c r="BC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399</v>
      </c>
      <c r="D77" s="4" t="s">
        <v>412</v>
      </c>
      <c r="E77" s="6" t="s">
        <v>648</v>
      </c>
      <c r="F77" s="6" t="s">
        <v>640</v>
      </c>
      <c r="G77" s="6" t="s">
        <v>666</v>
      </c>
      <c r="H77" s="6" t="s">
        <v>658</v>
      </c>
      <c r="I77" s="11" t="s">
        <v>673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4"/>
      <c r="AZ77" s="13">
        <f>SUM(テーブル1[[#This Row],[攻撃]:[感覚]])</f>
        <v>50</v>
      </c>
      <c r="BA77" s="13" t="str" cm="1">
        <f t="array" ref="BA7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4, 68, 1.0, m(10.0, 3.0, 38.0, 0.0, 15.0, 43.0), a(0.0, 0.0, 0.0, 9.0, 2.0, 2.0, 13.0, 0.0, 0.0, 4.0, 0.0, 6.0, 0.0, 0.0, 0.0, 5.0, 0.0, 0.0, 0.0, 3.0, 0.0, 6.0, 0.0), c(0xEDEFFF, 0xDBF7FE, 0xCCE7FE, 0xE0EEFE))</v>
      </c>
      <c r="BB77" s="13" t="str">
        <f>"mirageFairy2019.fairy."&amp;テーブル1[[#This Row],[Type]]&amp;".name="&amp;テーブル1[[#This Row],[英名]]</f>
        <v>mirageFairy2019.fairy.moonstone.name=Moonstonia</v>
      </c>
      <c r="BC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399</v>
      </c>
      <c r="D78" s="4" t="s">
        <v>412</v>
      </c>
      <c r="E78" s="6" t="s">
        <v>650</v>
      </c>
      <c r="F78" s="6" t="s">
        <v>641</v>
      </c>
      <c r="G78" s="6" t="s">
        <v>667</v>
      </c>
      <c r="H78" s="6" t="s">
        <v>659</v>
      </c>
      <c r="I78" s="11" t="s">
        <v>672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4"/>
      <c r="AZ78" s="13">
        <f>SUM(テーブル1[[#This Row],[攻撃]:[感覚]])</f>
        <v>37</v>
      </c>
      <c r="BA78" s="13" t="str" cm="1">
        <f t="array" ref="BA7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4, 71, 1.0, m(10.0, 0.0, 18.0, 0.0, 31.0, 75.0), a(2.0, 0.0, 0.0, 2.0, 4.0, 0.0, 14.0, 0.0, 0.0, 0.0, 0.0, 6.0, 0.0, 5.0, 0.0, 3.0, 0.0, 0.0, 0.0, 1.0, 0.0, 0.0, 0.0), c(0xF4CDDE, 0xEC97BC, 0xCE1860, 0xD41E6E))</v>
      </c>
      <c r="BB78" s="13" t="str">
        <f>"mirageFairy2019.fairy."&amp;テーブル1[[#This Row],[Type]]&amp;".name="&amp;テーブル1[[#This Row],[英名]]</f>
        <v>mirageFairy2019.fairy.pyrope.name=Pyropia</v>
      </c>
      <c r="BC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399</v>
      </c>
      <c r="D79" s="4" t="s">
        <v>412</v>
      </c>
      <c r="E79" s="6" t="s">
        <v>651</v>
      </c>
      <c r="F79" s="6" t="s">
        <v>642</v>
      </c>
      <c r="G79" s="6" t="s">
        <v>668</v>
      </c>
      <c r="H79" s="6" t="s">
        <v>660</v>
      </c>
      <c r="I79" s="11" t="s">
        <v>678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4"/>
      <c r="AZ79" s="13">
        <f>SUM(テーブル1[[#This Row],[攻撃]:[感覚]])</f>
        <v>19</v>
      </c>
      <c r="BA79" s="13" t="str" cm="1">
        <f t="array" ref="BA7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3, 63, 1.0, m(10.0, 13.0, 0.0, 36.0, 0.0, 85.0), a(0.0, 4.0, 2.0, 0.0, 0.0, 0.0, 5.0, 0.0, 0.0, 0.0, 1.0, 4.0, 0.0, 0.0, 0.0, 2.0, 0.0, 0.0, 0.0, 1.0, 0.0, 0.0, 0.0), c(0xC1F0E6, 0x95DFD0, 0x33917E, 0x52C6B5))</v>
      </c>
      <c r="BB79" s="13" t="str">
        <f>"mirageFairy2019.fairy."&amp;テーブル1[[#This Row],[Type]]&amp;".name="&amp;テーブル1[[#This Row],[英名]]</f>
        <v>mirageFairy2019.fairy.smithsonite.name=Smithsonitia</v>
      </c>
      <c r="BC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403</v>
      </c>
      <c r="D80" s="4" t="s">
        <v>421</v>
      </c>
      <c r="E80" s="6" t="s">
        <v>670</v>
      </c>
      <c r="F80" s="6" t="s">
        <v>643</v>
      </c>
      <c r="G80" s="6" t="s">
        <v>750</v>
      </c>
      <c r="H80" s="6" t="s">
        <v>669</v>
      </c>
      <c r="I80" s="11" t="s">
        <v>681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4"/>
      <c r="AZ80" s="13">
        <f>SUM(テーブル1[[#This Row],[攻撃]:[感覚]])</f>
        <v>40</v>
      </c>
      <c r="BA80" s="13" t="str" cm="1">
        <f t="array" ref="BA8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4, 25, 1.2, m(2.0, 3.0, 10.0, 0.0, 7.0, 7.0), a(0.0, 0.0, 0.0, 4.0, 3.0, 4.0, 0.0, 2.0, 0.0, 0.0, 0.0, 0.0, 0.0, 0.0, 0.0, 0.0, 0.0, 0.0, 10.0, 14.0, 0.0, 3.0, 0.0), c(0xD2E6F6, 0xF1150F, 0xB20000, 0x248541))</v>
      </c>
      <c r="BB80" s="13" t="str">
        <f>"mirageFairy2019.fairy."&amp;テーブル1[[#This Row],[Type]]&amp;".name="&amp;テーブル1[[#This Row],[英名]]</f>
        <v>mirageFairy2019.fairy.christmas.name=Christmasia</v>
      </c>
      <c r="BC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400</v>
      </c>
      <c r="D81" s="4" t="s">
        <v>414</v>
      </c>
      <c r="E81" s="6" t="s">
        <v>652</v>
      </c>
      <c r="F81" s="6" t="s">
        <v>671</v>
      </c>
      <c r="G81" s="6" t="s">
        <v>764</v>
      </c>
      <c r="H81" s="6" t="s">
        <v>661</v>
      </c>
      <c r="I81" s="11" t="s">
        <v>680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4">
        <v>12</v>
      </c>
      <c r="AZ81" s="13">
        <f>SUM(テーブル1[[#This Row],[攻撃]:[感覚]])</f>
        <v>120</v>
      </c>
      <c r="BA81" s="13" t="str" cm="1">
        <f t="array" ref="BA8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79("santaclaus", 5, 12, 1.2, m(4.0, 10.0, 20.0, 5.0, 10.0, 5.0), a(3.0, 6.0, 5.0, 3.0, 0.0, 2.0, 0.0, 12.0, 14.0, 7.0, 4.0, 1.0, 1.0, 1.0, 7.0, 9.0, 5.0, 1.0, 10.0, 6.0, 0.0, 11.0, 12.0), c(0xCDBBAD, 0xD61728, 0xDA0117, 0xDAD8D4))</v>
      </c>
      <c r="BB81" s="13" t="str">
        <f>"mirageFairy2019.fairy."&amp;テーブル1[[#This Row],[Type]]&amp;".name="&amp;テーブル1[[#This Row],[英名]]</f>
        <v>mirageFairy2019.fairy.santaclaus.name=Santaclausia</v>
      </c>
      <c r="BC81" s="13" t="str">
        <f>"mirageFairy2019.fairy."&amp;テーブル1[[#This Row],[Type]]&amp;".name="&amp;テーブル1[[#This Row],[短縮和名]]&amp;テーブル1[[#This Row],[和名]]</f>
        <v>mirageFairy2019.fairy.santaclaus.name=聖夜老人精サンタツラウシャ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399</v>
      </c>
      <c r="D82" s="4" t="s">
        <v>412</v>
      </c>
      <c r="E82" s="6" t="s">
        <v>683</v>
      </c>
      <c r="F82" s="6" t="s">
        <v>692</v>
      </c>
      <c r="G82" s="6" t="s">
        <v>765</v>
      </c>
      <c r="H82" s="6" t="s">
        <v>708</v>
      </c>
      <c r="I82" s="11" t="s">
        <v>715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4"/>
      <c r="AZ82" s="13">
        <f>SUM(テーブル1[[#This Row],[攻撃]:[感覚]])</f>
        <v>37</v>
      </c>
      <c r="BA82" s="13" t="str" cm="1">
        <f t="array" ref="BA8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1, 45, 1.0, m(10.0, 22.0, 0.0, 63.0, 95.0, 98.0), a(3.0, 0.0, 0.0, 0.0, 0.0, 7.0, 8.0, 1.0, 0.0, 0.0, 0.0, 1.0, 3.0, 0.0, 3.0, 1.0, 0.0, 0.0, 0.0, 10.0, 0.0, 0.0, 0.0), c(0xCBDBF8, 0xB6CBE3, 0xA1B6DA, 0xA1C0F5))</v>
      </c>
      <c r="BB82" s="13" t="str">
        <f>"mirageFairy2019.fairy."&amp;テーブル1[[#This Row],[Type]]&amp;".name="&amp;テーブル1[[#This Row],[英名]]</f>
        <v>mirageFairy2019.fairy.ice.name=Icia</v>
      </c>
      <c r="BC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399</v>
      </c>
      <c r="D83" s="4" t="s">
        <v>412</v>
      </c>
      <c r="E83" s="6" t="s">
        <v>690</v>
      </c>
      <c r="F83" s="6" t="s">
        <v>693</v>
      </c>
      <c r="G83" s="6" t="s">
        <v>766</v>
      </c>
      <c r="H83" s="6" t="s">
        <v>725</v>
      </c>
      <c r="I83" s="11" t="s">
        <v>716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4"/>
      <c r="AZ83" s="13">
        <f>SUM(テーブル1[[#This Row],[攻撃]:[感覚]])</f>
        <v>50</v>
      </c>
      <c r="BA83" s="13" t="str" cm="1">
        <f t="array" ref="BA8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81("packedice", 4, 75, 1.0, m(10.0, 22.0, 0.0, 85.0, 63.0, 0.0), a(4.0, 0.0, 0.0, 0.0, 0.0, 8.0, 12.0, 2.0, 0.0, 0.0, 0.0, 2.0, 3.0, 0.0, 2.0, 1.0, 0.0, 0.0, 0.0, 16.0, 0.0, 0.0, 0.0), c(0xACC8F0, 0x9EB2D6, 0x809DCC, 0x5D86CC))</v>
      </c>
      <c r="BB83" s="13" t="str">
        <f>"mirageFairy2019.fairy."&amp;テーブル1[[#This Row],[Type]]&amp;".name="&amp;テーブル1[[#This Row],[英名]]</f>
        <v>mirageFairy2019.fairy.packedice.name=Packedeicia</v>
      </c>
      <c r="BC83" s="13" t="str">
        <f>"mirageFairy2019.fairy."&amp;テーブル1[[#This Row],[Type]]&amp;".name="&amp;テーブル1[[#This Row],[短縮和名]]&amp;テーブル1[[#This Row],[和名]]</f>
        <v>mirageFairy2019.fairy.packedice.name=氷塊精パッケデイーツァ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400</v>
      </c>
      <c r="D84" s="4" t="s">
        <v>969</v>
      </c>
      <c r="E84" s="6" t="s">
        <v>688</v>
      </c>
      <c r="F84" s="6" t="s">
        <v>694</v>
      </c>
      <c r="G84" s="6" t="s">
        <v>702</v>
      </c>
      <c r="H84" s="6" t="s">
        <v>709</v>
      </c>
      <c r="I84" s="11" t="s">
        <v>717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4">
        <v>7</v>
      </c>
      <c r="AZ84" s="13">
        <f>SUM(テーブル1[[#This Row],[攻撃]:[感覚]])</f>
        <v>72</v>
      </c>
      <c r="BA84" s="13" t="str" cm="1">
        <f t="array" ref="BA8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3, 92, 1.0, m(0.0, 12.0, 10.0, 10.0, 0.0, 1.0), a(21.0, 2.0, 7.0, 0.0, 0.0, 0.0, 0.0, 1.0, 1.0, 0.0, 0.0, 12.0, 0.0, 1.0, 0.0, 4.0, 0.0, 15.0, 0.0, 0.0, 0.0, 1.0, 7.0), c(0xC1AB9E, 0xB5ADA8, 0xABA39D, 0x557725))</v>
      </c>
      <c r="BB84" s="13" t="str">
        <f>"mirageFairy2019.fairy."&amp;テーブル1[[#This Row],[Type]]&amp;".name="&amp;テーブル1[[#This Row],[英名]]</f>
        <v>mirageFairy2019.fairy.golem.name=Golemia</v>
      </c>
      <c r="BC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402</v>
      </c>
      <c r="D85" s="4" t="s">
        <v>419</v>
      </c>
      <c r="E85" s="6" t="s">
        <v>686</v>
      </c>
      <c r="F85" s="6" t="s">
        <v>695</v>
      </c>
      <c r="G85" s="6" t="s">
        <v>703</v>
      </c>
      <c r="H85" s="6" t="s">
        <v>710</v>
      </c>
      <c r="I85" s="11" t="s">
        <v>718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4"/>
      <c r="AZ85" s="13">
        <f>SUM(テーブル1[[#This Row],[攻撃]:[感覚]])</f>
        <v>35</v>
      </c>
      <c r="BA85" s="13" t="str" cm="1">
        <f t="array" ref="BA8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2, 53, 1.0, m(1.0, 2.0, 0.0, 10.0, 5.0, 3.0), a(2.0, 2.0, 1.0, 0.0, 1.0, 0.0, 8.0, 0.0, 0.0, 0.0, 0.0, 1.0, 8.0, 6.0, 0.0, 1.0, 0.0, 3.0, 0.0, 2.0, 0.0, 0.0, 0.0), c(0xFFFFFF, 0xEFF5FF, 0xE8EDF5, 0xADE0E9))</v>
      </c>
      <c r="BB85" s="13" t="str">
        <f>"mirageFairy2019.fairy."&amp;テーブル1[[#This Row],[Type]]&amp;".name="&amp;テーブル1[[#This Row],[英名]]</f>
        <v>mirageFairy2019.fairy.glass.name=Glassia</v>
      </c>
      <c r="BC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402</v>
      </c>
      <c r="D86" s="4" t="s">
        <v>562</v>
      </c>
      <c r="E86" s="6" t="s">
        <v>689</v>
      </c>
      <c r="F86" s="6" t="s">
        <v>701</v>
      </c>
      <c r="G86" s="6" t="s">
        <v>767</v>
      </c>
      <c r="H86" s="6" t="s">
        <v>726</v>
      </c>
      <c r="I86" s="11" t="s">
        <v>719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4">
        <v>9</v>
      </c>
      <c r="AZ86" s="13">
        <f>SUM(テーブル1[[#This Row],[攻撃]:[感覚]])</f>
        <v>17</v>
      </c>
      <c r="BA86" s="13" t="str" cm="1">
        <f t="array" ref="BA8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84("activatorrail", 3, 77, 1.0, m(0.0, 10.0, 0.0, 7.0, 0.0, 0.0), a(0.0, 1.0, 0.0, 1.0, 0.0, 0.0, 0.0, 0.0, 0.0, 0.0, 0.0, 0.0, 0.0, 0.0, 0.0, 4.0, 0.0, 0.0, 0.0, 0.0, 2.0, 0.0, 9.0), c(0xFFFFFF, 0xAC8852, 0x686868, 0xD40102))</v>
      </c>
      <c r="BB86" s="13" t="str">
        <f>"mirageFairy2019.fairy."&amp;テーブル1[[#This Row],[Type]]&amp;".name="&amp;テーブル1[[#This Row],[英名]]</f>
        <v>mirageFairy2019.fairy.activatorrail.name=Activatorerailia</v>
      </c>
      <c r="BC86" s="13" t="str">
        <f>"mirageFairy2019.fairy."&amp;テーブル1[[#This Row],[Type]]&amp;".name="&amp;テーブル1[[#This Row],[短縮和名]]&amp;テーブル1[[#This Row],[和名]]</f>
        <v>mirageFairy2019.fairy.activatorrail.name=活性軌条精アツティヴァトーレライリャ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402</v>
      </c>
      <c r="D87" s="4" t="s">
        <v>419</v>
      </c>
      <c r="E87" s="6" t="s">
        <v>691</v>
      </c>
      <c r="F87" s="6" t="s">
        <v>696</v>
      </c>
      <c r="G87" s="6" t="s">
        <v>858</v>
      </c>
      <c r="H87" s="6" t="s">
        <v>727</v>
      </c>
      <c r="I87" s="11" t="s">
        <v>720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4"/>
      <c r="AZ87" s="13">
        <f>SUM(テーブル1[[#This Row],[攻撃]:[感覚]])</f>
        <v>18</v>
      </c>
      <c r="BA87" s="13" t="str" cm="1">
        <f t="array" ref="BA8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85("ironbars", 2, 64, 1.0, m(0.1, 4.0, 0.0, 10.0, 0.0, 12.0), a(0.0, 1.0, 0.0, 0.0, 0.0, 0.0, 0.0, 0.0, 0.0, 0.0, 0.0, 0.0, 0.0, 0.0, 0.0, 1.0, 0.0, 16.0, 0.0, 0.0, 0.0, 0.0, 0.0), c(0xFFFFFF, 0xA1A1A3, 0x404040, 0x404040))</v>
      </c>
      <c r="BB87" s="13" t="str">
        <f>"mirageFairy2019.fairy."&amp;テーブル1[[#This Row],[Type]]&amp;".name="&amp;テーブル1[[#This Row],[英名]]</f>
        <v>mirageFairy2019.fairy.ironbars.name=Ironebarsia</v>
      </c>
      <c r="BC87" s="13" t="str">
        <f>"mirageFairy2019.fairy."&amp;テーブル1[[#This Row],[Type]]&amp;".name="&amp;テーブル1[[#This Row],[短縮和名]]&amp;テーブル1[[#This Row],[和名]]</f>
        <v>mirageFairy2019.fairy.ironbars.name=鉄格子精イローネバルシャ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403</v>
      </c>
      <c r="D88" s="4" t="s">
        <v>424</v>
      </c>
      <c r="E88" s="6" t="s">
        <v>682</v>
      </c>
      <c r="F88" s="6" t="s">
        <v>697</v>
      </c>
      <c r="G88" s="6" t="s">
        <v>704</v>
      </c>
      <c r="H88" s="6" t="s">
        <v>711</v>
      </c>
      <c r="I88" s="11" t="s">
        <v>721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4">
        <v>2</v>
      </c>
      <c r="AZ88" s="13">
        <f>SUM(テーブル1[[#This Row],[攻撃]:[感覚]])</f>
        <v>46</v>
      </c>
      <c r="BA88" s="13" t="str" cm="1">
        <f t="array" ref="BA8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2, 88, 1.0, m(0.0, 2.0, 0.0, 19.0, 28.0, 10.0), a(3.0, 0.0, 12.0, 0.0, 0.0, 2.0, 0.0, 0.0, 0.0, 0.0, 1.0, 0.0, 0.0, 3.0, 7.0, 2.0, 4.0, 0.0, 0.0, 7.0, 1.0, 2.0, 2.0), c(0x80FF00, 0x476545, 0x223325, 0x5A3711))</v>
      </c>
      <c r="BB88" s="13" t="str">
        <f>"mirageFairy2019.fairy."&amp;テーブル1[[#This Row],[Type]]&amp;".name="&amp;テーブル1[[#This Row],[英名]]</f>
        <v>mirageFairy2019.fairy.taiga.name=Taigia</v>
      </c>
      <c r="BC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403</v>
      </c>
      <c r="D89" s="4" t="s">
        <v>424</v>
      </c>
      <c r="E89" s="6" t="s">
        <v>684</v>
      </c>
      <c r="F89" s="6" t="s">
        <v>698</v>
      </c>
      <c r="G89" s="6" t="s">
        <v>705</v>
      </c>
      <c r="H89" s="6" t="s">
        <v>712</v>
      </c>
      <c r="I89" s="11" t="s">
        <v>722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4">
        <v>1</v>
      </c>
      <c r="AZ89" s="13">
        <f>SUM(テーブル1[[#This Row],[攻撃]:[感覚]])</f>
        <v>30</v>
      </c>
      <c r="BA89" s="13" t="str" cm="1">
        <f t="array" ref="BA8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2, 76, 1.0, m(1.0, 15.0, 0.0, 15.0, 3.0, 10.0), a(5.0, 0.0, 0.0, 8.0, 4.0, 0.0, 4.0, 0.0, 0.0, 0.0, 0.0, 1.0, 0.0, 0.0, 2.0, 0.0, 2.0, 3.0, 0.0, 0.0, 0.0, 0.0, 1.0), c(0x80FF00, 0xDDD6A5, 0xD6CE9D, 0x0F6C1C))</v>
      </c>
      <c r="BB89" s="13" t="str">
        <f>"mirageFairy2019.fairy."&amp;テーブル1[[#This Row],[Type]]&amp;".name="&amp;テーブル1[[#This Row],[英名]]</f>
        <v>mirageFairy2019.fairy.desert.name=Desertia</v>
      </c>
      <c r="BC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403</v>
      </c>
      <c r="D90" s="4" t="s">
        <v>424</v>
      </c>
      <c r="E90" s="6" t="s">
        <v>685</v>
      </c>
      <c r="F90" s="6" t="s">
        <v>699</v>
      </c>
      <c r="G90" s="6" t="s">
        <v>706</v>
      </c>
      <c r="H90" s="6" t="s">
        <v>713</v>
      </c>
      <c r="I90" s="11" t="s">
        <v>723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4">
        <v>1</v>
      </c>
      <c r="AZ90" s="13">
        <f>SUM(テーブル1[[#This Row],[攻撃]:[感覚]])</f>
        <v>33</v>
      </c>
      <c r="BA90" s="13" t="str" cm="1">
        <f t="array" ref="BA9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2, 92, 1.0, m(0.0, 3.0, 0.0, 35.0, 12.0, 10.0), a(4.0, 1.0, 4.0, 0.0, 0.0, 1.0, 2.0, 0.0, 0.0, 0.0, 0.0, 0.0, 0.0, 0.0, 4.0, 1.0, 4.0, 2.0, 0.0, 5.0, 1.0, 3.0, 1.0), c(0x80FF00, 0xB1B0B1, 0x717173, 0x4B794A))</v>
      </c>
      <c r="BB90" s="13" t="str">
        <f>"mirageFairy2019.fairy."&amp;テーブル1[[#This Row],[Type]]&amp;".name="&amp;テーブル1[[#This Row],[英名]]</f>
        <v>mirageFairy2019.fairy.mountain.name=Mountainia</v>
      </c>
      <c r="BC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621</v>
      </c>
      <c r="D91" s="4" t="s">
        <v>622</v>
      </c>
      <c r="E91" s="6" t="s">
        <v>687</v>
      </c>
      <c r="F91" s="6" t="s">
        <v>700</v>
      </c>
      <c r="G91" s="6" t="s">
        <v>707</v>
      </c>
      <c r="H91" s="6" t="s">
        <v>714</v>
      </c>
      <c r="I91" s="11" t="s">
        <v>724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4">
        <v>1</v>
      </c>
      <c r="AZ91" s="13">
        <f>SUM(テーブル1[[#This Row],[攻撃]:[感覚]])</f>
        <v>14</v>
      </c>
      <c r="BA91" s="13" t="str" cm="1">
        <f t="array" ref="BA9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5, 26, 1.0, m(10.0, 5.0, 5.0, 5.0, 5.0, 10.0), a(0.0, 0.0, 0.0, 0.0, 0.0, 0.0, 0.0, 0.0, 0.0, 0.0, 0.0, 0.0, 0.0, 0.0, 0.0, 11.0, 0.0, 0.0, 0.0, 0.0, 0.0, 2.0, 1.0), c(0x89D585, 0xD5DEBC, 0xD8DEA7, 0x8DD586))</v>
      </c>
      <c r="BB91" s="13" t="str">
        <f>"mirageFairy2019.fairy."&amp;テーブル1[[#This Row],[Type]]&amp;".name="&amp;テーブル1[[#This Row],[英名]]</f>
        <v>mirageFairy2019.fairy.time.name=Timia</v>
      </c>
      <c r="BC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399</v>
      </c>
      <c r="D92" s="4" t="s">
        <v>413</v>
      </c>
      <c r="E92" s="6" t="s">
        <v>729</v>
      </c>
      <c r="F92" s="6" t="s">
        <v>737</v>
      </c>
      <c r="G92" s="6" t="s">
        <v>743</v>
      </c>
      <c r="H92" s="6" t="s">
        <v>768</v>
      </c>
      <c r="I92" s="11" t="s">
        <v>785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4"/>
      <c r="AZ92" s="13">
        <f>SUM(テーブル1[[#This Row],[攻撃]:[感覚]])</f>
        <v>36</v>
      </c>
      <c r="BA92" s="13" t="str" cm="1">
        <f t="array" ref="BA9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3, 59, 1.0, m(1.0, 0.0, 12.0, 10.0, 3.0, 17.0), a(0.0, 13.0, 5.0, 0.0, 0.0, 0.0, 7.0, 0.0, 0.0, 1.0, 0.0, 2.0, 0.0, 0.0, 0.0, 7.0, 0.0, 0.0, 0.0, 1.0, 0.0, 0.0, 0.0), c(0x94D084, 0xA7D398, 0x88C698, 0x5EA15D))</v>
      </c>
      <c r="BB92" s="13" t="str">
        <f>"mirageFairy2019.fairy."&amp;テーブル1[[#This Row],[Type]]&amp;".name="&amp;テーブル1[[#This Row],[英名]]</f>
        <v>mirageFairy2019.fairy.nephrite.name=Nephritia</v>
      </c>
      <c r="BC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399</v>
      </c>
      <c r="D93" s="4" t="s">
        <v>412</v>
      </c>
      <c r="E93" s="6" t="s">
        <v>731</v>
      </c>
      <c r="F93" s="6" t="s">
        <v>739</v>
      </c>
      <c r="G93" s="6" t="s">
        <v>745</v>
      </c>
      <c r="H93" s="6" t="s">
        <v>770</v>
      </c>
      <c r="I93" s="11" t="s">
        <v>784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4">
        <v>5</v>
      </c>
      <c r="AZ93" s="13">
        <f>SUM(テーブル1[[#This Row],[攻撃]:[感覚]])</f>
        <v>78</v>
      </c>
      <c r="BA93" s="13" t="str" cm="1">
        <f t="array" ref="BA9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4, 66, 1.0, m(10.0, 51.0, 0.0, 19.0, 0.0, 42.0), a(0.0, 6.0, 0.0, 1.0, 0.0, 0.0, 11.0, 0.0, 0.0, 4.0, 0.0, 5.0, 5.0, 5.0, 0.0, 6.0, 5.0, 5.0, 0.0, 1.0, 14.0, 5.0, 5.0), c(0xF3F3F2, 0x3CCB5D, 0xB15498, 0xD7F5FF))</v>
      </c>
      <c r="BB93" s="13" t="str">
        <f>"mirageFairy2019.fairy."&amp;テーブル1[[#This Row],[Type]]&amp;".name="&amp;テーブル1[[#This Row],[英名]]</f>
        <v>mirageFairy2019.fairy.tourmaline.name=Tourmalinia</v>
      </c>
      <c r="BC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399</v>
      </c>
      <c r="D94" s="4" t="s">
        <v>412</v>
      </c>
      <c r="E94" s="6" t="s">
        <v>730</v>
      </c>
      <c r="F94" s="6" t="s">
        <v>738</v>
      </c>
      <c r="G94" s="6" t="s">
        <v>744</v>
      </c>
      <c r="H94" s="6" t="s">
        <v>769</v>
      </c>
      <c r="I94" s="11" t="s">
        <v>783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4">
        <v>3</v>
      </c>
      <c r="AZ94" s="13">
        <f>SUM(テーブル1[[#This Row],[攻撃]:[感覚]])</f>
        <v>73</v>
      </c>
      <c r="BA94" s="13" t="str" cm="1">
        <f t="array" ref="BA9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4, 72, 1.0, m(10.0, 38.0, 40.0, 0.0, 0.0, 35.0), a(2.0, 0.0, 0.0, 16.0, 11.0, 0.0, 15.0, 0.0, 0.0, 0.0, 0.0, 6.0, 0.0, 6.0, 0.0, 3.0, 8.0, 0.0, 0.0, 1.0, 0.0, 2.0, 3.0), c(0xEED891, 0xEEAF2D, 0xCD7102, 0xFF9800))</v>
      </c>
      <c r="BB94" s="13" t="str">
        <f>"mirageFairy2019.fairy."&amp;テーブル1[[#This Row],[Type]]&amp;".name="&amp;テーブル1[[#This Row],[英名]]</f>
        <v>mirageFairy2019.fairy.topaz.name=Topazia</v>
      </c>
      <c r="BC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400</v>
      </c>
      <c r="D95" s="4" t="s">
        <v>414</v>
      </c>
      <c r="E95" s="6" t="s">
        <v>728</v>
      </c>
      <c r="F95" s="6" t="s">
        <v>740</v>
      </c>
      <c r="G95" s="6" t="s">
        <v>791</v>
      </c>
      <c r="H95" s="6" t="s">
        <v>771</v>
      </c>
      <c r="I95" s="11" t="s">
        <v>776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4">
        <v>9</v>
      </c>
      <c r="AZ95" s="13">
        <f>SUM(テーブル1[[#This Row],[攻撃]:[感覚]])</f>
        <v>51</v>
      </c>
      <c r="BA95" s="13" t="str" cm="1">
        <f t="array" ref="BA9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1, 54, 1.0, m(0.0, 0.0, 0.0, 2.0, 10.0, 5.0), a(2.0, 0.0, 0.0, 0.0, 0.0, 3.0, 0.0, 5.0, 1.0, 0.0, 0.0, 3.0, 2.0, 1.0, 13.0, 3.0, 4.0, 4.0, 0.0, 0.0, 0.0, 1.0, 9.0), c(0x433626, 0x644B37, 0x4A3828, 0xADADAD))</v>
      </c>
      <c r="BB95" s="13" t="str">
        <f>"mirageFairy2019.fairy."&amp;テーブル1[[#This Row],[Type]]&amp;".name="&amp;テーブル1[[#This Row],[英名]]</f>
        <v>mirageFairy2019.fairy.cow.name=Cowia</v>
      </c>
      <c r="BC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400</v>
      </c>
      <c r="D96" s="4" t="s">
        <v>414</v>
      </c>
      <c r="E96" s="6" t="s">
        <v>736</v>
      </c>
      <c r="F96" s="6" t="s">
        <v>741</v>
      </c>
      <c r="G96" s="6" t="s">
        <v>746</v>
      </c>
      <c r="H96" s="6" t="s">
        <v>772</v>
      </c>
      <c r="I96" s="11" t="s">
        <v>777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4">
        <v>8</v>
      </c>
      <c r="AZ96" s="13">
        <f>SUM(テーブル1[[#This Row],[攻撃]:[感覚]])</f>
        <v>40</v>
      </c>
      <c r="BA96" s="13" t="str" cm="1">
        <f t="array" ref="BA9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1, 53, 1.0, m(0.0, 0.0, 0.0, 0.0, 10.0, 6.0), a(1.0, 0.0, 0.0, 0.0, 0.0, 3.0, 0.0, 4.0, 0.0, 0.0, 0.0, 0.0, 1.0, 0.0, 13.0, 3.0, 4.0, 2.0, 0.0, 0.0, 0.0, 1.0, 8.0), c(0xDB98A2, 0xF68C87, 0xC76B73, 0xDC94A1))</v>
      </c>
      <c r="BB96" s="13" t="str">
        <f>"mirageFairy2019.fairy."&amp;テーブル1[[#This Row],[Type]]&amp;".name="&amp;テーブル1[[#This Row],[英名]]</f>
        <v>mirageFairy2019.fairy.pig.name=Pigia</v>
      </c>
      <c r="BC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402</v>
      </c>
      <c r="D97" s="4" t="s">
        <v>561</v>
      </c>
      <c r="E97" s="6" t="s">
        <v>733</v>
      </c>
      <c r="F97" s="6" t="s">
        <v>742</v>
      </c>
      <c r="G97" s="6" t="s">
        <v>747</v>
      </c>
      <c r="H97" s="6" t="s">
        <v>775</v>
      </c>
      <c r="I97" s="11" t="s">
        <v>778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4"/>
      <c r="AZ97" s="13">
        <f>SUM(テーブル1[[#This Row],[攻撃]:[感覚]])</f>
        <v>37</v>
      </c>
      <c r="BA97" s="13" t="str" cm="1">
        <f t="array" ref="BA9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1, 21, 1.0, m(0.1, 2.0, 0.0, 2.0, 10.0, 0.0), a(0.0, 1.0, 0.0, 0.0, 0.0, 0.0, 6.0, 0.0, 0.0, 0.0, 0.0, 0.0, 2.0, 1.0, 13.0, 7.0, 7.0, 0.0, 0.0, 0.0, 0.0, 0.0, 0.0), c(0xE3E3E3, 0xE3E3E3, 0xCECED8, 0xF7F7F7))</v>
      </c>
      <c r="BB97" s="13" t="str">
        <f>"mirageFairy2019.fairy."&amp;テーブル1[[#This Row],[Type]]&amp;".name="&amp;テーブル1[[#This Row],[英名]]</f>
        <v>mirageFairy2019.fairy.sugar.name=Sugaria</v>
      </c>
      <c r="BC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402</v>
      </c>
      <c r="D98" s="4" t="s">
        <v>561</v>
      </c>
      <c r="E98" s="6" t="s">
        <v>732</v>
      </c>
      <c r="F98" s="6" t="s">
        <v>795</v>
      </c>
      <c r="G98" s="6" t="s">
        <v>788</v>
      </c>
      <c r="H98" s="6" t="s">
        <v>773</v>
      </c>
      <c r="I98" s="11" t="s">
        <v>793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4"/>
      <c r="AZ98" s="13">
        <f>SUM(テーブル1[[#This Row],[攻撃]:[感覚]])</f>
        <v>35</v>
      </c>
      <c r="BA98" s="13" t="str" cm="1">
        <f t="array" ref="BA9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3, 47, 1.0, m(0.0, 0.0, 5.0, 1.0, 10.0, 0.0), a(0.0, 2.0, 0.0, 0.0, 0.0, 1.0, 0.0, 0.0, 2.0, 0.0, 0.0, 0.0, 0.0, 0.0, 16.0, 5.0, 8.0, 0.0, 0.0, 1.0, 0.0, 0.0, 0.0), c(0xCC850C, 0xF5F0DC, 0xD3D0BF, 0xDE3334))</v>
      </c>
      <c r="BB98" s="13" t="str">
        <f>"mirageFairy2019.fairy."&amp;テーブル1[[#This Row],[Type]]&amp;".name="&amp;テーブル1[[#This Row],[英名]]</f>
        <v>mirageFairy2019.fairy.cake.name=Cakia</v>
      </c>
      <c r="BC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402</v>
      </c>
      <c r="D99" s="4" t="s">
        <v>561</v>
      </c>
      <c r="E99" s="6" t="s">
        <v>734</v>
      </c>
      <c r="F99" s="6" t="s">
        <v>794</v>
      </c>
      <c r="G99" s="6" t="s">
        <v>789</v>
      </c>
      <c r="H99" s="6" t="s">
        <v>774</v>
      </c>
      <c r="I99" s="11" t="s">
        <v>780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4"/>
      <c r="AZ99" s="13">
        <f>SUM(テーブル1[[#This Row],[攻撃]:[感覚]])</f>
        <v>21</v>
      </c>
      <c r="BA99" s="13" t="str" cm="1">
        <f t="array" ref="BA9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3, 28, 1.0, m(0.0, 0.0, 0.0, 3.0, 10.0, 0.0), a(0.0, 1.0, 0.0, 0.0, 0.0, 0.0, 0.0, 0.0, 1.0, 0.0, 0.0, 0.0, 0.0, 0.0, 12.0, 3.0, 4.0, 0.0, 0.0, 0.0, 0.0, 0.0, 0.0), c(0xCC850C, 0xE9994F, 0xDA843C, 0x882500))</v>
      </c>
      <c r="BB99" s="13" t="str">
        <f>"mirageFairy2019.fairy."&amp;テーブル1[[#This Row],[Type]]&amp;".name="&amp;テーブル1[[#This Row],[英名]]</f>
        <v>mirageFairy2019.fairy.cookie.name=Cookia</v>
      </c>
      <c r="BC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402</v>
      </c>
      <c r="D100" s="4" t="s">
        <v>561</v>
      </c>
      <c r="E100" s="6" t="s">
        <v>786</v>
      </c>
      <c r="F100" s="6" t="s">
        <v>787</v>
      </c>
      <c r="G100" s="6" t="s">
        <v>790</v>
      </c>
      <c r="H100" s="6" t="s">
        <v>841</v>
      </c>
      <c r="I100" s="11" t="s">
        <v>919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4"/>
      <c r="AZ100" s="13">
        <f>SUM(テーブル1[[#This Row],[攻撃]:[感覚]])</f>
        <v>34</v>
      </c>
      <c r="BA100" s="13" t="str" cm="1">
        <f t="array" ref="BA10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98("darkchocolate", 4, 26, 1.5, m(0.1, 0.0, 2.0, 2.0, 10.0, 8.0), a(0.0, 1.0, 0.0, 0.0, 0.0, 0.0, 0.0, 0.0, 0.0, 0.0, 0.0, 0.0, 3.0, 0.0, 12.0, 9.0, 8.0, 0.0, 0.0, 1.0, 0.0, 0.0, 0.0), c(0x882500, 0x882500, 0x882500, 0x882500))</v>
      </c>
      <c r="BB100" s="13" t="str">
        <f>"mirageFairy2019.fairy."&amp;テーブル1[[#This Row],[Type]]&amp;".name="&amp;テーブル1[[#This Row],[英名]]</f>
        <v>mirageFairy2019.fairy.darkchocolate.name=Darkechocolatia</v>
      </c>
      <c r="BC100" s="13" t="str">
        <f>"mirageFairy2019.fairy."&amp;テーブル1[[#This Row],[Type]]&amp;".name="&amp;テーブル1[[#This Row],[短縮和名]]&amp;テーブル1[[#This Row],[和名]]</f>
        <v>mirageFairy2019.fairy.darkchocolate.name=濃智代子齢糖精ダルケキョツォラーチャ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402</v>
      </c>
      <c r="D101" s="4" t="s">
        <v>561</v>
      </c>
      <c r="E101" s="6" t="s">
        <v>735</v>
      </c>
      <c r="F101" s="6" t="s">
        <v>792</v>
      </c>
      <c r="G101" s="6" t="s">
        <v>854</v>
      </c>
      <c r="H101" s="6" t="s">
        <v>840</v>
      </c>
      <c r="I101" s="11" t="s">
        <v>782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4"/>
      <c r="AZ101" s="13">
        <f>SUM(テーブル1[[#This Row],[攻撃]:[感覚]])</f>
        <v>40</v>
      </c>
      <c r="BA101" s="13" t="str" cm="1">
        <f t="array" ref="BA10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99("enchantedgoldenapple", 5, 90, 1.0, m(3.0, 0.0, 8.0, 1.0, 10.0, 21.0), a(0.0, 3.0, 0.0, 5.0, 0.0, 2.0, 0.0, 0.0, 0.0, 0.0, 0.0, 0.0, 0.0, 0.0, 13.0, 10.0, 6.0, 0.0, 0.0, 0.0, 0.0, 1.0, 0.0), c(0xFF755D, 0xDEDE00, 0xDEDE00, 0xDE4FD7))</v>
      </c>
      <c r="BB101" s="13" t="str">
        <f>"mirageFairy2019.fairy."&amp;テーブル1[[#This Row],[Type]]&amp;".name="&amp;テーブル1[[#This Row],[英名]]</f>
        <v>mirageFairy2019.fairy.enchantedgoldenapple.name=Enchantedegoldeneapplia</v>
      </c>
      <c r="BC101" s="13" t="str">
        <f>"mirageFairy2019.fairy."&amp;テーブル1[[#This Row],[Type]]&amp;".name="&amp;テーブル1[[#This Row],[短縮和名]]&amp;テーブル1[[#This Row],[和名]]</f>
        <v>mirageFairy2019.fairy.enchantedgoldenapple.name=付魔金林檎精エンキャンテーデゴルデーネアップーリャ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403</v>
      </c>
      <c r="D102" s="4" t="s">
        <v>829</v>
      </c>
      <c r="E102" s="6" t="s">
        <v>826</v>
      </c>
      <c r="F102" s="6" t="s">
        <v>825</v>
      </c>
      <c r="G102" s="6" t="s">
        <v>828</v>
      </c>
      <c r="H102" s="6" t="s">
        <v>827</v>
      </c>
      <c r="I102" s="11" t="s">
        <v>861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4"/>
      <c r="AZ102" s="13">
        <f>SUM(テーブル1[[#This Row],[攻撃]:[感覚]])</f>
        <v>30</v>
      </c>
      <c r="BA102" s="13" t="str" cm="1">
        <f t="array" ref="BA10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4, 28, 1.0, m(3.0, 0.0, 10.0, 0.0, 0.0, 0.0), a(0.0, 4.0, 11.0, 3.0, 0.0, 0.0, 0.0, 0.0, 0.0, 0.0, 0.0, 2.0, 0.0, 0.0, 0.0, 9.0, 0.0, 0.0, 0.0, 0.0, 0.0, 1.0, 0.0), c(0xD0C2FF, 0xD0F5FF, 0xDBF7FF, 0xE2BBFF))</v>
      </c>
      <c r="BB102" s="13" t="str">
        <f>"mirageFairy2019.fairy."&amp;テーブル1[[#This Row],[Type]]&amp;".name="&amp;テーブル1[[#This Row],[英名]]</f>
        <v>mirageFairy2019.fairy.fortune.name=Fortunia</v>
      </c>
      <c r="BC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402</v>
      </c>
      <c r="D103" s="4" t="s">
        <v>561</v>
      </c>
      <c r="E103" s="6" t="s">
        <v>834</v>
      </c>
      <c r="F103" s="6" t="s">
        <v>815</v>
      </c>
      <c r="G103" s="6" t="s">
        <v>856</v>
      </c>
      <c r="H103" s="6" t="s">
        <v>846</v>
      </c>
      <c r="I103" s="11" t="s">
        <v>863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4"/>
      <c r="AZ103" s="13">
        <f>SUM(テーブル1[[#This Row],[攻撃]:[感覚]])</f>
        <v>17</v>
      </c>
      <c r="BA103" s="13" t="str" cm="1">
        <f t="array" ref="BA10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101("rottenflesh", 2, 41, 1.0, m(0.0, 11.0, 8.0, 0.0, 10.0, 12.0), a(3.0, 0.0, 0.0, 0.0, 0.0, 1.0, 0.0, 0.0, 0.0, 0.0, 0.0, 0.0, 1.0, 0.0, 6.0, 0.0, 3.0, 3.0, 0.0, 0.0, 0.0, 0.0, 0.0), c(0x846129, 0xBD5B2D, 0xBD5B2D, 0xBD422D))</v>
      </c>
      <c r="BB103" s="13" t="str">
        <f>"mirageFairy2019.fairy."&amp;テーブル1[[#This Row],[Type]]&amp;".name="&amp;テーブル1[[#This Row],[英名]]</f>
        <v>mirageFairy2019.fairy.rottenflesh.name=Rottenefleshia</v>
      </c>
      <c r="BC103" s="13" t="str">
        <f>"mirageFairy2019.fairy."&amp;テーブル1[[#This Row],[Type]]&amp;".name="&amp;テーブル1[[#This Row],[短縮和名]]&amp;テーブル1[[#This Row],[和名]]</f>
        <v>mirageFairy2019.fairy.rottenflesh.name=腐肉精ロッテーネフレーシャ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401</v>
      </c>
      <c r="D104" s="4" t="s">
        <v>417</v>
      </c>
      <c r="E104" s="6" t="s">
        <v>830</v>
      </c>
      <c r="F104" s="6" t="s">
        <v>824</v>
      </c>
      <c r="G104" s="6" t="s">
        <v>848</v>
      </c>
      <c r="H104" s="6" t="s">
        <v>847</v>
      </c>
      <c r="I104" s="11" t="s">
        <v>868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4">
        <v>1</v>
      </c>
      <c r="AZ104" s="13">
        <f>SUM(テーブル1[[#This Row],[攻撃]:[感覚]])</f>
        <v>23</v>
      </c>
      <c r="BA104" s="13" t="str" cm="1">
        <f t="array" ref="BA10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102("poisonouspotato", 4, 40, 1.0, m(0.0, 9.0, 0.0, 3.0, 10.0, 0.0), a(4.0, 0.0, 1.0, 0.0, 0.0, 2.0, 0.0, 0.0, 0.0, 0.0, 0.0, 0.0, 5.0, 0.0, 6.0, 1.0, 3.0, 0.0, 0.0, 0.0, 0.0, 0.0, 1.0), c(0xFFE861, 0xC1D245, 0xB7C035, 0x01A900))</v>
      </c>
      <c r="BB104" s="13" t="str">
        <f>"mirageFairy2019.fairy."&amp;テーブル1[[#This Row],[Type]]&amp;".name="&amp;テーブル1[[#This Row],[英名]]</f>
        <v>mirageFairy2019.fairy.poisonouspotato.name=Poisonousepotatia</v>
      </c>
      <c r="BC104" s="13" t="str">
        <f>"mirageFairy2019.fairy."&amp;テーブル1[[#This Row],[Type]]&amp;".name="&amp;テーブル1[[#This Row],[短縮和名]]&amp;テーブル1[[#This Row],[和名]]</f>
        <v>mirageFairy2019.fairy.poisonouspotato.name=悪芋精ポイソノウセポターチャ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401</v>
      </c>
      <c r="D105" s="4" t="s">
        <v>417</v>
      </c>
      <c r="E105" s="6" t="s">
        <v>831</v>
      </c>
      <c r="F105" s="6" t="s">
        <v>816</v>
      </c>
      <c r="G105" s="6" t="s">
        <v>849</v>
      </c>
      <c r="H105" s="6" t="s">
        <v>838</v>
      </c>
      <c r="I105" s="11" t="s">
        <v>869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4">
        <v>2</v>
      </c>
      <c r="AZ105" s="13">
        <f>SUM(テーブル1[[#This Row],[攻撃]:[感覚]])</f>
        <v>22</v>
      </c>
      <c r="BA105" s="13" t="str" cm="1">
        <f t="array" ref="BA10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3, 56, 1.0, m(0.1, 0.0, 1.0, 2.0, 10.0, 1.0), a(0.0, 0.0, 1.0, 0.0, 0.0, 6.0, 0.0, 0.0, 1.0, 0.0, 0.0, 0.0, 1.0, 0.0, 10.0, 0.0, 1.0, 0.0, 0.0, 0.0, 0.0, 0.0, 2.0), c(0xFF5440, 0xA6EE63, 0x195612, 0x01A900))</v>
      </c>
      <c r="BB105" s="13" t="str">
        <f>"mirageFairy2019.fairy."&amp;テーブル1[[#This Row],[Type]]&amp;".name="&amp;テーブル1[[#This Row],[英名]]</f>
        <v>mirageFairy2019.fairy.melon.name=Melonia</v>
      </c>
      <c r="BC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402</v>
      </c>
      <c r="D106" s="4" t="s">
        <v>561</v>
      </c>
      <c r="E106" s="6" t="s">
        <v>837</v>
      </c>
      <c r="F106" s="6" t="s">
        <v>820</v>
      </c>
      <c r="G106" s="6" t="s">
        <v>850</v>
      </c>
      <c r="H106" s="6" t="s">
        <v>842</v>
      </c>
      <c r="I106" s="11" t="s">
        <v>867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4"/>
      <c r="AZ106" s="13">
        <f>SUM(テーブル1[[#This Row],[攻撃]:[感覚]])</f>
        <v>21</v>
      </c>
      <c r="BA106" s="13" t="str" cm="1">
        <f t="array" ref="BA10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104("bakedpotato", 3, 36, 1.0, m(0.0, 0.0, 0.0, 2.0, 10.0, 7.0), a(0.0, 1.0, 0.0, 0.0, 0.0, 1.0, 0.0, 0.0, 0.0, 0.0, 0.0, 0.0, 0.0, 0.0, 13.0, 0.0, 6.0, 0.0, 0.0, 0.0, 0.0, 0.0, 0.0), c(0xC87847, 0xFFFF9A, 0xFFFF9A, 0xDEA73A))</v>
      </c>
      <c r="BB106" s="13" t="str">
        <f>"mirageFairy2019.fairy."&amp;テーブル1[[#This Row],[Type]]&amp;".name="&amp;テーブル1[[#This Row],[英名]]</f>
        <v>mirageFairy2019.fairy.bakedpotato.name=Bakedepotatia</v>
      </c>
      <c r="BC106" s="13" t="str">
        <f>"mirageFairy2019.fairy."&amp;テーブル1[[#This Row],[Type]]&amp;".name="&amp;テーブル1[[#This Row],[短縮和名]]&amp;テーブル1[[#This Row],[和名]]</f>
        <v>mirageFairy2019.fairy.bakedpotato.name=焼芋精バケーデポターチャ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402</v>
      </c>
      <c r="D107" s="4" t="s">
        <v>561</v>
      </c>
      <c r="E107" s="6" t="s">
        <v>836</v>
      </c>
      <c r="F107" s="6" t="s">
        <v>860</v>
      </c>
      <c r="G107" s="6" t="s">
        <v>851</v>
      </c>
      <c r="H107" s="6" t="s">
        <v>843</v>
      </c>
      <c r="I107" s="11" t="s">
        <v>864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4"/>
      <c r="AZ107" s="13">
        <f>SUM(テーブル1[[#This Row],[攻撃]:[感覚]])</f>
        <v>22</v>
      </c>
      <c r="BA107" s="13" t="str" cm="1">
        <f t="array" ref="BA10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105("cookedchicken", 2, 31, 1.0, m(0.0, 0.0, 0.0, 2.0, 10.0, 9.0), a(0.0, 1.0, 0.0, 0.0, 0.0, 1.0, 0.0, 1.0, 0.0, 0.0, 0.0, 0.0, 0.0, 0.0, 14.0, 0.0, 5.0, 0.0, 0.0, 0.0, 0.0, 0.0, 0.0), c(0xC87847, 0xDA9F7A, 0xDA9F7A, 0x9C5321))</v>
      </c>
      <c r="BB107" s="13" t="str">
        <f>"mirageFairy2019.fairy."&amp;テーブル1[[#This Row],[Type]]&amp;".name="&amp;テーブル1[[#This Row],[英名]]</f>
        <v>mirageFairy2019.fairy.cookedchicken.name=Cookedechickenia</v>
      </c>
      <c r="BC107" s="13" t="str">
        <f>"mirageFairy2019.fairy."&amp;テーブル1[[#This Row],[Type]]&amp;".name="&amp;テーブル1[[#This Row],[短縮和名]]&amp;テーブル1[[#This Row],[和名]]</f>
        <v>mirageFairy2019.fairy.cookedchicken.name=焼鶏精ツォーケーデキッケーニャ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402</v>
      </c>
      <c r="D108" s="4" t="s">
        <v>561</v>
      </c>
      <c r="E108" s="6" t="s">
        <v>835</v>
      </c>
      <c r="F108" s="6" t="s">
        <v>819</v>
      </c>
      <c r="G108" s="6" t="s">
        <v>852</v>
      </c>
      <c r="H108" s="6" t="s">
        <v>844</v>
      </c>
      <c r="I108" s="11" t="s">
        <v>866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4"/>
      <c r="AZ108" s="13">
        <f>SUM(テーブル1[[#This Row],[攻撃]:[感覚]])</f>
        <v>19</v>
      </c>
      <c r="BA108" s="13" t="str" cm="1">
        <f t="array" ref="BA10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106("cookedsalmon", 3, 25, 1.0, m(0.0, 0.0, 0.0, 2.0, 10.0, 3.0), a(0.0, 1.0, 0.0, 0.0, 0.0, 1.0, 0.0, 0.0, 0.0, 0.0, 0.0, 0.0, 0.0, 0.0, 13.0, 0.0, 4.0, 0.0, 0.0, 0.0, 0.0, 0.0, 0.0), c(0xC87847, 0xFF7E3B, 0xFF7D41, 0xBA4F23))</v>
      </c>
      <c r="BB108" s="13" t="str">
        <f>"mirageFairy2019.fairy."&amp;テーブル1[[#This Row],[Type]]&amp;".name="&amp;テーブル1[[#This Row],[英名]]</f>
        <v>mirageFairy2019.fairy.cookedsalmon.name=Cookedesalmonia</v>
      </c>
      <c r="BC108" s="13" t="str">
        <f>"mirageFairy2019.fairy."&amp;テーブル1[[#This Row],[Type]]&amp;".name="&amp;テーブル1[[#This Row],[短縮和名]]&amp;テーブル1[[#This Row],[和名]]</f>
        <v>mirageFairy2019.fairy.cookedsalmon.name=焼鮭精ツォーケーデサルモーニャ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402</v>
      </c>
      <c r="D109" s="4" t="s">
        <v>561</v>
      </c>
      <c r="E109" s="6" t="s">
        <v>833</v>
      </c>
      <c r="F109" s="6" t="s">
        <v>817</v>
      </c>
      <c r="G109" s="6" t="s">
        <v>853</v>
      </c>
      <c r="H109" s="6" t="s">
        <v>839</v>
      </c>
      <c r="I109" s="11" t="s">
        <v>865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4"/>
      <c r="AZ109" s="13">
        <f>SUM(テーブル1[[#This Row],[攻撃]:[感覚]])</f>
        <v>22</v>
      </c>
      <c r="BA109" s="13" t="str" cm="1">
        <f t="array" ref="BA10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2, 43, 1.0, m(0.0, 0.0, 0.0, 2.0, 10.0, 5.0), a(0.0, 1.0, 0.0, 0.0, 0.0, 1.0, 0.0, 0.0, 0.0, 0.0, 0.0, 0.0, 0.0, 0.0, 15.0, 0.0, 5.0, 0.0, 0.0, 0.0, 0.0, 0.0, 0.0), c(0xC87847, 0xAA573F, 0xA4573F, 0x7A3A2A))</v>
      </c>
      <c r="BB109" s="13" t="str">
        <f>"mirageFairy2019.fairy."&amp;テーブル1[[#This Row],[Type]]&amp;".name="&amp;テーブル1[[#This Row],[英名]]</f>
        <v>mirageFairy2019.fairy.steak.name=Steakia</v>
      </c>
      <c r="BC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402</v>
      </c>
      <c r="D110" s="4" t="s">
        <v>561</v>
      </c>
      <c r="E110" s="6" t="s">
        <v>832</v>
      </c>
      <c r="F110" s="6" t="s">
        <v>818</v>
      </c>
      <c r="G110" s="6" t="s">
        <v>855</v>
      </c>
      <c r="H110" s="6" t="s">
        <v>845</v>
      </c>
      <c r="I110" s="11" t="s">
        <v>862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4">
        <v>2</v>
      </c>
      <c r="AZ110" s="13">
        <f>SUM(テーブル1[[#This Row],[攻撃]:[感覚]])</f>
        <v>26</v>
      </c>
      <c r="BA110" s="13" t="str" cm="1">
        <f t="array" ref="BA11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108("goldenapple", 3, 72, 1.0, m(1.0, 0.0, 18.0, 4.0, 10.0, 0.0), a(0.0, 2.0, 0.0, 0.0, 0.0, 1.0, 0.0, 0.0, 0.0, 0.0, 0.0, 0.0, 0.0, 0.0, 12.0, 5.0, 4.0, 0.0, 0.0, 0.0, 0.0, 0.0, 2.0), c(0xFF755D, 0xDEDE00, 0xDEDE00, 0x01A900))</v>
      </c>
      <c r="BB110" s="13" t="str">
        <f>"mirageFairy2019.fairy."&amp;テーブル1[[#This Row],[Type]]&amp;".name="&amp;テーブル1[[#This Row],[英名]]</f>
        <v>mirageFairy2019.fairy.goldenapple.name=Goldeneapplia</v>
      </c>
      <c r="BC110" s="13" t="str">
        <f>"mirageFairy2019.fairy."&amp;テーブル1[[#This Row],[Type]]&amp;".name="&amp;テーブル1[[#This Row],[短縮和名]]&amp;テーブル1[[#This Row],[和名]]</f>
        <v>mirageFairy2019.fairy.goldenapple.name=金林檎精ゴルデーネアップーリャ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400</v>
      </c>
      <c r="D111" s="4" t="s">
        <v>968</v>
      </c>
      <c r="E111" s="6" t="s">
        <v>821</v>
      </c>
      <c r="F111" s="6" t="s">
        <v>859</v>
      </c>
      <c r="G111" s="6" t="s">
        <v>822</v>
      </c>
      <c r="H111" s="6" t="s">
        <v>823</v>
      </c>
      <c r="I111" s="11" t="s">
        <v>870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4">
        <v>14</v>
      </c>
      <c r="AZ111" s="13">
        <f>SUM(テーブル1[[#This Row],[攻撃]:[感覚]])</f>
        <v>115</v>
      </c>
      <c r="BA111" s="13" t="str" cm="1">
        <f t="array" ref="BA11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5, 33, 1.2, m(10.0, 0.0, 24.0, 11.0, 41.0, 0.0), a(6.0, 3.0, 2.0, 6.0, 0.0, 1.0, 0.0, 10.0, 3.0, 8.0, 14.0, 7.0, 2.0, 0.0, 16.0, 11.0, 2.0, 10.0, 0.0, 0.0, 0.0, 0.0, 14.0), c(0xCDBBAD, 0xE4F4FF, 0xDDEEFF, 0x893F1E))</v>
      </c>
      <c r="BB111" s="13" t="str">
        <f>"mirageFairy2019.fairy."&amp;テーブル1[[#This Row],[Type]]&amp;".name="&amp;テーブル1[[#This Row],[英名]]</f>
        <v>mirageFairy2019.fairy.cupid.name=Cupidia</v>
      </c>
      <c r="BC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400</v>
      </c>
      <c r="D112" s="4" t="s">
        <v>971</v>
      </c>
      <c r="E112" s="6" t="s">
        <v>872</v>
      </c>
      <c r="F112" s="6" t="s">
        <v>889</v>
      </c>
      <c r="G112" s="6" t="s">
        <v>911</v>
      </c>
      <c r="H112" s="6" t="s">
        <v>892</v>
      </c>
      <c r="I112" s="11" t="s">
        <v>913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4">
        <v>14</v>
      </c>
      <c r="AZ112" s="13">
        <f>SUM(テーブル1[[#This Row],[攻撃]:[感覚]])</f>
        <v>40</v>
      </c>
      <c r="BA112" s="13" t="str" cm="1">
        <f t="array" ref="BA11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110("spidereye", 3, 34, 1.0, m(0.1, 9.0, 0.0, 0.0, 10.0, 3.0), a(6.0, 0.0, 0.0, 4.0, 0.0, 1.0, 2.0, 0.0, 0.0, 0.0, 0.0, 0.0, 5.0, 0.0, 2.0, 4.0, 1.0, 1.0, 0.0, 0.0, 0.0, 0.0, 14.0), c(0x494422, 0xC45F6B, 0x65062B, 0x7B0D27))</v>
      </c>
      <c r="BB112" s="13" t="str">
        <f>"mirageFairy2019.fairy."&amp;テーブル1[[#This Row],[Type]]&amp;".name="&amp;テーブル1[[#This Row],[英名]]</f>
        <v>mirageFairy2019.fairy.spidereye.name=Spidereeyia</v>
      </c>
      <c r="BC112" s="13" t="str">
        <f>"mirageFairy2019.fairy."&amp;テーブル1[[#This Row],[Type]]&amp;".name="&amp;テーブル1[[#This Row],[短縮和名]]&amp;テーブル1[[#This Row],[和名]]</f>
        <v>mirageFairy2019.fairy.spidereye.name=蜘蛛目精スピデーレエーヤ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400</v>
      </c>
      <c r="D113" s="4" t="s">
        <v>414</v>
      </c>
      <c r="E113" s="6" t="s">
        <v>876</v>
      </c>
      <c r="F113" s="6" t="s">
        <v>888</v>
      </c>
      <c r="G113" s="6" t="s">
        <v>910</v>
      </c>
      <c r="H113" s="6" t="s">
        <v>893</v>
      </c>
      <c r="I113" s="11" t="s">
        <v>914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4">
        <v>7</v>
      </c>
      <c r="AZ113" s="13">
        <f>SUM(テーブル1[[#This Row],[攻撃]:[感覚]])</f>
        <v>80</v>
      </c>
      <c r="BA113" s="13" t="str" cm="1">
        <f t="array" ref="BA11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4, 48, 1.0, m(2.0, 0.0, 8.0, 6.0, 10.0, 0.0), a(16.0, 0.0, 0.0, 1.0, 0.0, 2.0, 2.0, 2.0, 12.0, 6.0, 13.0, 2.0, 1.0, 1.0, 5.0, 5.0, 1.0, 4.0, 0.0, 0.0, 0.0, 0.0, 7.0), c(0xDDE8A7, 0xB27AAA, 0x4B324B, 0x7B4873))</v>
      </c>
      <c r="BB113" s="13" t="str">
        <f>"mirageFairy2019.fairy."&amp;テーブル1[[#This Row],[Type]]&amp;".name="&amp;テーブル1[[#This Row],[英名]]</f>
        <v>mirageFairy2019.fairy.shulker.name=Shulkeria</v>
      </c>
      <c r="BC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400</v>
      </c>
      <c r="D114" s="4" t="s">
        <v>969</v>
      </c>
      <c r="E114" s="6" t="s">
        <v>879</v>
      </c>
      <c r="F114" s="6" t="s">
        <v>886</v>
      </c>
      <c r="G114" s="6" t="s">
        <v>909</v>
      </c>
      <c r="H114" s="6" t="s">
        <v>894</v>
      </c>
      <c r="I114" s="11" t="s">
        <v>915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4">
        <v>3</v>
      </c>
      <c r="AZ114" s="13">
        <f>SUM(テーブル1[[#This Row],[攻撃]:[感覚]])</f>
        <v>29</v>
      </c>
      <c r="BA114" s="13" t="str" cm="1">
        <f t="array" ref="BA11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3, 52, 1.0, m(0.0, 6.0, 10.0, 0.0, 4.0, 3.0), a(8.0, 0.0, 0.0, 0.0, 0.0, 5.0, 0.0, 1.0, 2.0, 0.0, 0.0, 0.0, 2.0, 0.0, 0.0, 1.0, 1.0, 2.0, 0.0, 0.0, 0.0, 4.0, 3.0), c(0x74BE5F, 0x71BC5E, 0x569746, 0x488A36))</v>
      </c>
      <c r="BB114" s="13" t="str">
        <f>"mirageFairy2019.fairy."&amp;テーブル1[[#This Row],[Type]]&amp;".name="&amp;テーブル1[[#This Row],[英名]]</f>
        <v>mirageFairy2019.fairy.slime.name=Slimia</v>
      </c>
      <c r="BC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400</v>
      </c>
      <c r="D115" s="4" t="s">
        <v>969</v>
      </c>
      <c r="E115" s="6" t="s">
        <v>877</v>
      </c>
      <c r="F115" s="6" t="s">
        <v>891</v>
      </c>
      <c r="G115" s="6" t="s">
        <v>908</v>
      </c>
      <c r="H115" s="6" t="s">
        <v>895</v>
      </c>
      <c r="I115" s="11" t="s">
        <v>916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4">
        <v>2</v>
      </c>
      <c r="AZ115" s="13">
        <f>SUM(テーブル1[[#This Row],[攻撃]:[感覚]])</f>
        <v>54</v>
      </c>
      <c r="BA115" s="13" t="str" cm="1">
        <f t="array" ref="BA11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113("magmacube", 4, 68, 1.0, m(0.0, 9.0, 10.0, 0.0, 0.0, 0.0), a(14.0, 0.0, 0.0, 4.0, 14.0, 0.0, 0.0, 1.0, 1.0, 0.0, 0.0, 0.0, 3.0, 0.0, 0.0, 1.0, 8.0, 2.0, 0.0, 0.0, 0.0, 4.0, 2.0), c(0x3A0000, 0x592301, 0x300000, 0xE35C05))</v>
      </c>
      <c r="BB115" s="13" t="str">
        <f>"mirageFairy2019.fairy."&amp;テーブル1[[#This Row],[Type]]&amp;".name="&amp;テーブル1[[#This Row],[英名]]</f>
        <v>mirageFairy2019.fairy.magmacube.name=Magmecubia</v>
      </c>
      <c r="BC115" s="13" t="str">
        <f>"mirageFairy2019.fairy."&amp;テーブル1[[#This Row],[Type]]&amp;".name="&amp;テーブル1[[#This Row],[短縮和名]]&amp;テーブル1[[#This Row],[和名]]</f>
        <v>mirageFairy2019.fairy.magmacube.name=溶岩賽精マグメツービャ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400</v>
      </c>
      <c r="D116" s="4" t="s">
        <v>969</v>
      </c>
      <c r="E116" s="6" t="s">
        <v>878</v>
      </c>
      <c r="F116" s="6" t="s">
        <v>890</v>
      </c>
      <c r="G116" s="6" t="s">
        <v>907</v>
      </c>
      <c r="H116" s="6" t="s">
        <v>896</v>
      </c>
      <c r="I116" s="11" t="s">
        <v>917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4">
        <v>6</v>
      </c>
      <c r="AZ116" s="13">
        <f>SUM(テーブル1[[#This Row],[攻撃]:[感覚]])</f>
        <v>94</v>
      </c>
      <c r="BA116" s="13" t="str" cm="1">
        <f t="array" ref="BA11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3, 26, 1.0, m(0.1, 15.0, 10.0, 2.0, 0.0, 0.0), a(15.0, 0.0, 0.0, 9.0, 16.0, 0.0, 0.0, 3.0, 0.0, 0.0, 13.0, 1.0, 2.0, 0.0, 1.0, 3.0, 13.0, 3.0, 0.0, 0.0, 0.0, 9.0, 6.0), c(0xE7DA21, 0xCB6E06, 0xB44500, 0xFF8025))</v>
      </c>
      <c r="BB116" s="13" t="str">
        <f>"mirageFairy2019.fairy."&amp;テーブル1[[#This Row],[Type]]&amp;".name="&amp;テーブル1[[#This Row],[英名]]</f>
        <v>mirageFairy2019.fairy.blaze.name=Blazia</v>
      </c>
      <c r="BC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401</v>
      </c>
      <c r="D117" s="4" t="s">
        <v>417</v>
      </c>
      <c r="E117" s="6" t="s">
        <v>873</v>
      </c>
      <c r="F117" s="6" t="s">
        <v>885</v>
      </c>
      <c r="G117" s="6" t="s">
        <v>906</v>
      </c>
      <c r="H117" s="6" t="s">
        <v>897</v>
      </c>
      <c r="I117" s="11" t="s">
        <v>918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4">
        <v>1</v>
      </c>
      <c r="AZ117" s="13">
        <f>SUM(テーブル1[[#This Row],[攻撃]:[感覚]])</f>
        <v>37</v>
      </c>
      <c r="BA117" s="13" t="str" cm="1">
        <f t="array" ref="BA11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3, 35, 1.0, m(0.0, 8.0, 0.0, 4.0, 10.0, 0.0), a(1.0, 0.0, 1.0, 0.0, 11.0, 3.0, 2.0, 0.0, 0.0, 0.0, 0.0, 0.0, 1.0, 0.0, 14.0, 0.0, 2.0, 1.0, 0.0, 0.0, 0.0, 0.0, 1.0), c(0xC1727C, 0xA74D55, 0x96383D, 0x01A900))</v>
      </c>
      <c r="BB117" s="13" t="str">
        <f>"mirageFairy2019.fairy."&amp;テーブル1[[#This Row],[Type]]&amp;".name="&amp;テーブル1[[#This Row],[英名]]</f>
        <v>mirageFairy2019.fairy.beetroot.name=Beetrootia</v>
      </c>
      <c r="BC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402</v>
      </c>
      <c r="D118" s="4" t="s">
        <v>561</v>
      </c>
      <c r="E118" s="6" t="s">
        <v>871</v>
      </c>
      <c r="F118" s="6" t="s">
        <v>887</v>
      </c>
      <c r="G118" s="6" t="s">
        <v>905</v>
      </c>
      <c r="H118" s="6" t="s">
        <v>898</v>
      </c>
      <c r="I118" s="11" t="s">
        <v>923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4"/>
      <c r="AZ118" s="13">
        <f>SUM(テーブル1[[#This Row],[攻撃]:[感覚]])</f>
        <v>27</v>
      </c>
      <c r="BA118" s="13" t="str" cm="1">
        <f t="array" ref="BA11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116("pumpkinpie", 3, 46, 1.0, m(0.0, 2.0, 4.0, 7.0, 10.0, 1.0), a(0.0, 2.0, 0.0, 0.0, 0.0, 1.0, 0.0, 0.0, 1.0, 0.0, 0.0, 0.0, 0.0, 0.0, 15.0, 2.0, 6.0, 0.0, 0.0, 0.0, 0.0, 0.0, 0.0), c(0xE48A40, 0xF0B96A, 0xB68538, 0xED783F))</v>
      </c>
      <c r="BB118" s="13" t="str">
        <f>"mirageFairy2019.fairy."&amp;テーブル1[[#This Row],[Type]]&amp;".name="&amp;テーブル1[[#This Row],[英名]]</f>
        <v>mirageFairy2019.fairy.pumpkinpie.name=Pumpkinepia</v>
      </c>
      <c r="BC118" s="13" t="str">
        <f>"mirageFairy2019.fairy."&amp;テーブル1[[#This Row],[Type]]&amp;".name="&amp;テーブル1[[#This Row],[短縮和名]]&amp;テーブル1[[#This Row],[和名]]</f>
        <v>mirageFairy2019.fairy.pumpkinpie.name=南瓜餡餅精プンプキーネピャ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402</v>
      </c>
      <c r="D119" s="4" t="s">
        <v>561</v>
      </c>
      <c r="E119" s="6" t="s">
        <v>880</v>
      </c>
      <c r="F119" s="6" t="s">
        <v>884</v>
      </c>
      <c r="G119" s="6" t="s">
        <v>904</v>
      </c>
      <c r="H119" s="6" t="s">
        <v>899</v>
      </c>
      <c r="I119" s="11" t="s">
        <v>920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4"/>
      <c r="AZ119" s="13">
        <f>SUM(テーブル1[[#This Row],[攻撃]:[感覚]])</f>
        <v>41</v>
      </c>
      <c r="BA119" s="13" t="str" cm="1">
        <f t="array" ref="BA11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117("beetrootsoup", 3, 28, 1.0, m(0.0, 7.0, 2.0, 3.0, 10.0, 0.0), a(1.0, 1.0, 0.0, 0.0, 13.0, 7.0, 0.0, 0.0, 1.0, 0.0, 0.0, 0.0, 1.0, 0.0, 13.0, 0.0, 3.0, 1.0, 0.0, 0.0, 0.0, 0.0, 0.0), c(0xC70623, 0xDF0F27, 0xAC0616, 0x900000))</v>
      </c>
      <c r="BB119" s="13" t="str">
        <f>"mirageFairy2019.fairy."&amp;テーブル1[[#This Row],[Type]]&amp;".name="&amp;テーブル1[[#This Row],[英名]]</f>
        <v>mirageFairy2019.fairy.beetrootsoup.name=Beetrootesoupia</v>
      </c>
      <c r="BC119" s="13" t="str">
        <f>"mirageFairy2019.fairy."&amp;テーブル1[[#This Row],[Type]]&amp;".name="&amp;テーブル1[[#This Row],[短縮和名]]&amp;テーブル1[[#This Row],[和名]]</f>
        <v>mirageFairy2019.fairy.beetrootsoup.name=火焔菜汁精ベートローテソウピャ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403</v>
      </c>
      <c r="D120" s="4" t="s">
        <v>882</v>
      </c>
      <c r="E120" s="6" t="s">
        <v>874</v>
      </c>
      <c r="F120" s="6" t="s">
        <v>883</v>
      </c>
      <c r="G120" s="6" t="s">
        <v>902</v>
      </c>
      <c r="H120" s="6" t="s">
        <v>900</v>
      </c>
      <c r="I120" s="11" t="s">
        <v>921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4">
        <v>5</v>
      </c>
      <c r="AZ120" s="13">
        <f>SUM(テーブル1[[#This Row],[攻撃]:[感覚]])</f>
        <v>51</v>
      </c>
      <c r="BA120" s="13" t="str" cm="1">
        <f t="array" ref="BA12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5, 11, 1.0, m(0.0, 99.0, 0.0, 0.0, 10.0, 0.0), a(11.0, 0.0, 0.0, 0.0, 1.0, 0.0, 0.0, 11.0, 0.0, 0.0, 0.0, 8.0, 0.0, 1.0, 0.0, 4.0, 2.0, 4.0, 0.0, 3.0, 1.0, 0.0, 5.0), c(0x515151, 0x000000, 0x000000, 0x60F3D4))</v>
      </c>
      <c r="BB120" s="13" t="str">
        <f>"mirageFairy2019.fairy."&amp;テーブル1[[#This Row],[Type]]&amp;".name="&amp;テーブル1[[#This Row],[英名]]</f>
        <v>mirageFairy2019.fairy.eleven.name=Elevenia</v>
      </c>
      <c r="BC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399</v>
      </c>
      <c r="D121" s="4" t="s">
        <v>412</v>
      </c>
      <c r="E121" s="6" t="s">
        <v>875</v>
      </c>
      <c r="F121" s="6" t="s">
        <v>881</v>
      </c>
      <c r="G121" s="6" t="s">
        <v>903</v>
      </c>
      <c r="H121" s="6" t="s">
        <v>901</v>
      </c>
      <c r="I121" s="11" t="s">
        <v>922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4">
        <v>6</v>
      </c>
      <c r="AZ121" s="13">
        <f>SUM(テーブル1[[#This Row],[攻撃]:[感覚]])</f>
        <v>86</v>
      </c>
      <c r="BA121" s="13" t="str" cm="1">
        <f t="array" ref="BA12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119("imperialtopaz", 5, 82, 1.2, m(10.0, 15.0, 23.0, 0.0, 26.0, 0.0), a(0.0, 1.0, 0.0, 18.0, 6.0, 0.0, 15.0, 0.0, 0.0, 0.0, 0.0, 2.0, 0.0, 6.0, 0.0, 5.0, 11.0, 12.0, 0.0, 1.0, 0.0, 3.0, 6.0), c(0xFFD6AD, 0xFFCD94, 0xE89F4E, 0xFFB37E))</v>
      </c>
      <c r="BB121" s="13" t="str">
        <f>"mirageFairy2019.fairy."&amp;テーブル1[[#This Row],[Type]]&amp;".name="&amp;テーブル1[[#This Row],[英名]]</f>
        <v>mirageFairy2019.fairy.imperialtopaz.name=Imperialetopazia</v>
      </c>
      <c r="BC121" s="13" t="str">
        <f>"mirageFairy2019.fairy."&amp;テーブル1[[#This Row],[Type]]&amp;".name="&amp;テーブル1[[#This Row],[短縮和名]]&amp;テーブル1[[#This Row],[和名]]</f>
        <v>mirageFairy2019.fairy.imperialtopaz.name=皇帝黄玉精インペリアーレトパージャ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>
        <v>120</v>
      </c>
      <c r="B122" s="4">
        <v>1</v>
      </c>
      <c r="C122" s="4" t="s">
        <v>402</v>
      </c>
      <c r="D122" s="4" t="s">
        <v>419</v>
      </c>
      <c r="E122" s="6" t="s">
        <v>960</v>
      </c>
      <c r="F122" s="6" t="s">
        <v>962</v>
      </c>
      <c r="G122" s="6" t="s">
        <v>963</v>
      </c>
      <c r="H122" s="6" t="s">
        <v>961</v>
      </c>
      <c r="I122" s="11" t="s">
        <v>978</v>
      </c>
      <c r="J122" s="3">
        <v>1</v>
      </c>
      <c r="K122" s="8">
        <v>75</v>
      </c>
      <c r="L122" s="7"/>
      <c r="M122" s="7">
        <v>5</v>
      </c>
      <c r="N122" s="7"/>
      <c r="O122" s="7">
        <v>10</v>
      </c>
      <c r="P122" s="7"/>
      <c r="Q122" s="7">
        <v>5</v>
      </c>
      <c r="R122" s="5">
        <v>1</v>
      </c>
      <c r="S122" s="5">
        <f>2^((テーブル1[[#This Row],[レア]]-1)/4)</f>
        <v>1</v>
      </c>
      <c r="T122" s="5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2" s="5">
        <f>テーブル1[[#This Row],[特殊倍率]]*テーブル1[[#This Row],[分散度倍率]]*テーブル1[[#This Row],[レア度倍率]]</f>
        <v>0.87055056329612412</v>
      </c>
      <c r="V122" s="10">
        <f>テーブル1[[#This Row],[コスト]]*テーブル1[[#This Row],[効率]]</f>
        <v>65.291292247209313</v>
      </c>
      <c r="W122" s="9">
        <f>テーブル1[[#This Row],[基礎Shine]]*テーブル1[[#This Row],[合計値]]/SUM(テーブル1[[#This Row],[基礎Shine]:[基礎Dark]])</f>
        <v>0</v>
      </c>
      <c r="X122" s="9">
        <f>テーブル1[[#This Row],[基礎Fire]]*テーブル1[[#This Row],[合計値]]/SUM(テーブル1[[#This Row],[基礎Shine]:[基礎Dark]])</f>
        <v>16.322823061802328</v>
      </c>
      <c r="Y122" s="9">
        <f>テーブル1[[#This Row],[基礎Wind]]*テーブル1[[#This Row],[合計値]]/SUM(テーブル1[[#This Row],[基礎Shine]:[基礎Dark]])</f>
        <v>0</v>
      </c>
      <c r="Z122" s="9">
        <f>テーブル1[[#This Row],[基礎Gaia]]*テーブル1[[#This Row],[合計値]]/SUM(テーブル1[[#This Row],[基礎Shine]:[基礎Dark]])</f>
        <v>32.645646123604656</v>
      </c>
      <c r="AA122" s="9">
        <f>テーブル1[[#This Row],[基礎Aqua]]*テーブル1[[#This Row],[合計値]]/SUM(テーブル1[[#This Row],[基礎Shine]:[基礎Dark]])</f>
        <v>0</v>
      </c>
      <c r="AB122" s="9">
        <f>テーブル1[[#This Row],[基礎Dark]]*テーブル1[[#This Row],[合計値]]/SUM(テーブル1[[#This Row],[基礎Shine]:[基礎Dark]])</f>
        <v>16.322823061802328</v>
      </c>
      <c r="AC122" s="14"/>
      <c r="AD122" s="14">
        <v>1</v>
      </c>
      <c r="AE122" s="14"/>
      <c r="AF122" s="14"/>
      <c r="AG122" s="14"/>
      <c r="AH122" s="14"/>
      <c r="AI122" s="14"/>
      <c r="AJ122" s="14">
        <v>2</v>
      </c>
      <c r="AK122" s="14">
        <v>14</v>
      </c>
      <c r="AL122" s="14"/>
      <c r="AM122" s="14"/>
      <c r="AN122" s="14"/>
      <c r="AO122" s="14"/>
      <c r="AP122" s="14">
        <v>1</v>
      </c>
      <c r="AQ122" s="14"/>
      <c r="AR122" s="14">
        <v>1</v>
      </c>
      <c r="AS122" s="14"/>
      <c r="AT122" s="14"/>
      <c r="AU122" s="14"/>
      <c r="AV122" s="14"/>
      <c r="AW122" s="14"/>
      <c r="AX122" s="14"/>
      <c r="AY122" s="14"/>
      <c r="AZ122" s="13">
        <f>SUM(テーブル1[[#This Row],[攻撃]:[感覚]])</f>
        <v>19</v>
      </c>
      <c r="BA122" s="13" t="str" cm="1">
        <f t="array" ref="BA122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1, 75, 1.0, m(0.0, 5.0, 0.0, 10.0, 0.0, 5.0), a(0.0, 1.0, 0.0, 0.0, 0.0, 0.0, 0.0, 2.0, 14.0, 0.0, 0.0, 0.0, 0.0, 1.0, 0.0, 1.0, 0.0, 0.0, 0.0, 0.0, 0.0, 0.0, 0.0), c(0xFFFFFF, 0xD0A24C, 0xD1A440, 0x393B37))</v>
      </c>
      <c r="BB122" s="13" t="str">
        <f>"mirageFairy2019.fairy."&amp;テーブル1[[#This Row],[Type]]&amp;".name="&amp;テーブル1[[#This Row],[英名]]</f>
        <v>mirageFairy2019.fairy.door.name=Dooria</v>
      </c>
      <c r="BC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D122" s="13">
        <f>テーブル1[[#This Row],[Gaia]]*(テーブル1[[#This Row],[Aqua]]+テーブル1[[#This Row],[収穫]])*テーブル1[[#This Row],[効率]]/テーブル1[[#This Row],[コスト]]</f>
        <v>0</v>
      </c>
    </row>
    <row r="123" spans="1:56" x14ac:dyDescent="0.15">
      <c r="A123" s="4">
        <v>121</v>
      </c>
      <c r="B123" s="4">
        <v>1</v>
      </c>
      <c r="C123" s="4" t="s">
        <v>402</v>
      </c>
      <c r="D123" s="4" t="s">
        <v>419</v>
      </c>
      <c r="E123" s="6" t="s">
        <v>965</v>
      </c>
      <c r="F123" s="6" t="s">
        <v>966</v>
      </c>
      <c r="G123" s="6" t="s">
        <v>967</v>
      </c>
      <c r="H123" s="6" t="s">
        <v>964</v>
      </c>
      <c r="I123" s="11" t="s">
        <v>979</v>
      </c>
      <c r="J123" s="3">
        <v>3</v>
      </c>
      <c r="K123" s="8">
        <v>84</v>
      </c>
      <c r="L123" s="7">
        <v>0.1</v>
      </c>
      <c r="M123" s="7">
        <v>7</v>
      </c>
      <c r="N123" s="7"/>
      <c r="O123" s="7">
        <v>10</v>
      </c>
      <c r="P123" s="7"/>
      <c r="Q123" s="7">
        <v>1</v>
      </c>
      <c r="R123" s="5">
        <v>1</v>
      </c>
      <c r="S123" s="5">
        <f>2^((テーブル1[[#This Row],[レア]]-1)/4)</f>
        <v>1.4142135623730951</v>
      </c>
      <c r="T123" s="5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U123" s="5">
        <f>テーブル1[[#This Row],[特殊倍率]]*テーブル1[[#This Row],[分散度倍率]]*テーブル1[[#This Row],[レア度倍率]]</f>
        <v>1.264003098452807</v>
      </c>
      <c r="V123" s="10">
        <f>テーブル1[[#This Row],[コスト]]*テーブル1[[#This Row],[効率]]</f>
        <v>106.17626027003578</v>
      </c>
      <c r="W123" s="9">
        <f>テーブル1[[#This Row],[基礎Shine]]*テーブル1[[#This Row],[合計値]]/SUM(テーブル1[[#This Row],[基礎Shine]:[基礎Dark]])</f>
        <v>0.58660917276262869</v>
      </c>
      <c r="X123" s="9">
        <f>テーブル1[[#This Row],[基礎Fire]]*テーブル1[[#This Row],[合計値]]/SUM(テーブル1[[#This Row],[基礎Shine]:[基礎Dark]])</f>
        <v>41.062642093384</v>
      </c>
      <c r="Y123" s="9">
        <f>テーブル1[[#This Row],[基礎Wind]]*テーブル1[[#This Row],[合計値]]/SUM(テーブル1[[#This Row],[基礎Shine]:[基礎Dark]])</f>
        <v>0</v>
      </c>
      <c r="Z123" s="9">
        <f>テーブル1[[#This Row],[基礎Gaia]]*テーブル1[[#This Row],[合計値]]/SUM(テーブル1[[#This Row],[基礎Shine]:[基礎Dark]])</f>
        <v>58.660917276262857</v>
      </c>
      <c r="AA123" s="9">
        <f>テーブル1[[#This Row],[基礎Aqua]]*テーブル1[[#This Row],[合計値]]/SUM(テーブル1[[#This Row],[基礎Shine]:[基礎Dark]])</f>
        <v>0</v>
      </c>
      <c r="AB123" s="9">
        <f>テーブル1[[#This Row],[基礎Dark]]*テーブル1[[#This Row],[合計値]]/SUM(テーブル1[[#This Row],[基礎Shine]:[基礎Dark]])</f>
        <v>5.8660917276262863</v>
      </c>
      <c r="AC123" s="14"/>
      <c r="AD123" s="14">
        <v>1</v>
      </c>
      <c r="AE123" s="14"/>
      <c r="AF123" s="14"/>
      <c r="AG123" s="14"/>
      <c r="AH123" s="14"/>
      <c r="AI123" s="14"/>
      <c r="AJ123" s="14">
        <v>2</v>
      </c>
      <c r="AK123" s="14">
        <v>17</v>
      </c>
      <c r="AL123" s="14"/>
      <c r="AM123" s="14"/>
      <c r="AN123" s="14"/>
      <c r="AO123" s="14"/>
      <c r="AP123" s="14">
        <v>2</v>
      </c>
      <c r="AQ123" s="14"/>
      <c r="AR123" s="14">
        <v>1</v>
      </c>
      <c r="AS123" s="14"/>
      <c r="AT123" s="14">
        <v>13</v>
      </c>
      <c r="AU123" s="14"/>
      <c r="AV123" s="14"/>
      <c r="AW123" s="14"/>
      <c r="AX123" s="14"/>
      <c r="AY123" s="14"/>
      <c r="AZ123" s="13">
        <f>SUM(テーブル1[[#This Row],[攻撃]:[感覚]])</f>
        <v>36</v>
      </c>
      <c r="BA123" s="13" t="str" cm="1">
        <f t="array" ref="BA123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121("irondoor", 3, 84, 1.0, m(0.1, 7.0, 0.0, 10.0, 0.0, 1.0), a(0.0, 1.0, 0.0, 0.0, 0.0, 0.0, 0.0, 2.0, 17.0, 0.0, 0.0, 0.0, 0.0, 2.0, 0.0, 1.0, 0.0, 13.0, 0.0, 0.0, 0.0, 0.0, 0.0), c(0xFFFFFF, 0xCDCDCD, 0xCDCDCD, 0x959595))</v>
      </c>
      <c r="BB123" s="13" t="str">
        <f>"mirageFairy2019.fairy."&amp;テーブル1[[#This Row],[Type]]&amp;".name="&amp;テーブル1[[#This Row],[英名]]</f>
        <v>mirageFairy2019.fairy.irondoor.name=Ironedooria</v>
      </c>
      <c r="BC123" s="13" t="str">
        <f>"mirageFairy2019.fairy."&amp;テーブル1[[#This Row],[Type]]&amp;".name="&amp;テーブル1[[#This Row],[短縮和名]]&amp;テーブル1[[#This Row],[和名]]</f>
        <v>mirageFairy2019.fairy.irondoor.name=鉄扉精イローネドーリャ</v>
      </c>
      <c r="BD123" s="13">
        <f>テーブル1[[#This Row],[Gaia]]*(テーブル1[[#This Row],[Aqua]]+テーブル1[[#This Row],[収穫]])*テーブル1[[#This Row],[効率]]/テーブル1[[#This Row],[コスト]]</f>
        <v>0</v>
      </c>
    </row>
    <row r="124" spans="1:56" x14ac:dyDescent="0.15">
      <c r="A124" s="4">
        <v>122</v>
      </c>
      <c r="B124" s="4">
        <v>1</v>
      </c>
      <c r="C124" s="4" t="s">
        <v>402</v>
      </c>
      <c r="D124" s="4" t="s">
        <v>562</v>
      </c>
      <c r="E124" s="6" t="s">
        <v>956</v>
      </c>
      <c r="F124" s="6" t="s">
        <v>958</v>
      </c>
      <c r="G124" s="6" t="s">
        <v>959</v>
      </c>
      <c r="H124" s="6" t="s">
        <v>957</v>
      </c>
      <c r="I124" s="11" t="s">
        <v>981</v>
      </c>
      <c r="J124" s="3">
        <v>3</v>
      </c>
      <c r="K124" s="8">
        <v>30</v>
      </c>
      <c r="L124" s="7"/>
      <c r="M124" s="7">
        <v>10</v>
      </c>
      <c r="N124" s="7"/>
      <c r="O124" s="7">
        <v>2</v>
      </c>
      <c r="P124" s="7"/>
      <c r="Q124" s="7">
        <v>1</v>
      </c>
      <c r="R124" s="5">
        <v>1</v>
      </c>
      <c r="S124" s="5">
        <f>2^((テーブル1[[#This Row],[レア]]-1)/4)</f>
        <v>1.4142135623730951</v>
      </c>
      <c r="T124" s="5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4" s="5">
        <f>テーブル1[[#This Row],[特殊倍率]]*テーブル1[[#This Row],[分散度倍率]]*テーブル1[[#This Row],[レア度倍率]]</f>
        <v>1.356604327447672</v>
      </c>
      <c r="V124" s="10">
        <f>テーブル1[[#This Row],[コスト]]*テーブル1[[#This Row],[効率]]</f>
        <v>40.698129823430158</v>
      </c>
      <c r="W124" s="9">
        <f>テーブル1[[#This Row],[基礎Shine]]*テーブル1[[#This Row],[合計値]]/SUM(テーブル1[[#This Row],[基礎Shine]:[基礎Dark]])</f>
        <v>0</v>
      </c>
      <c r="X124" s="9">
        <f>テーブル1[[#This Row],[基礎Fire]]*テーブル1[[#This Row],[合計値]]/SUM(テーブル1[[#This Row],[基礎Shine]:[基礎Dark]])</f>
        <v>31.306253710330889</v>
      </c>
      <c r="Y124" s="9">
        <f>テーブル1[[#This Row],[基礎Wind]]*テーブル1[[#This Row],[合計値]]/SUM(テーブル1[[#This Row],[基礎Shine]:[基礎Dark]])</f>
        <v>0</v>
      </c>
      <c r="Z124" s="9">
        <f>テーブル1[[#This Row],[基礎Gaia]]*テーブル1[[#This Row],[合計値]]/SUM(テーブル1[[#This Row],[基礎Shine]:[基礎Dark]])</f>
        <v>6.2612507420661778</v>
      </c>
      <c r="AA124" s="9">
        <f>テーブル1[[#This Row],[基礎Aqua]]*テーブル1[[#This Row],[合計値]]/SUM(テーブル1[[#This Row],[基礎Shine]:[基礎Dark]])</f>
        <v>0</v>
      </c>
      <c r="AB124" s="9">
        <f>テーブル1[[#This Row],[基礎Dark]]*テーブル1[[#This Row],[合計値]]/SUM(テーブル1[[#This Row],[基礎Shine]:[基礎Dark]])</f>
        <v>3.1306253710330889</v>
      </c>
      <c r="AC124" s="14"/>
      <c r="AD124" s="14">
        <v>1</v>
      </c>
      <c r="AE124" s="14"/>
      <c r="AF124" s="14">
        <v>3</v>
      </c>
      <c r="AG124" s="14"/>
      <c r="AH124" s="14"/>
      <c r="AI124" s="14"/>
      <c r="AJ124" s="14">
        <v>1</v>
      </c>
      <c r="AK124" s="14"/>
      <c r="AL124" s="14"/>
      <c r="AM124" s="14"/>
      <c r="AN124" s="14"/>
      <c r="AO124" s="14"/>
      <c r="AP124" s="14"/>
      <c r="AQ124" s="14"/>
      <c r="AR124" s="14">
        <v>5</v>
      </c>
      <c r="AS124" s="14">
        <v>1</v>
      </c>
      <c r="AT124" s="14"/>
      <c r="AU124" s="14"/>
      <c r="AV124" s="14"/>
      <c r="AW124" s="14">
        <v>9</v>
      </c>
      <c r="AX124" s="14"/>
      <c r="AY124" s="14">
        <v>8</v>
      </c>
      <c r="AZ124" s="13">
        <f>SUM(テーブル1[[#This Row],[攻撃]:[感覚]])</f>
        <v>28</v>
      </c>
      <c r="BA124" s="13" t="str" cm="1">
        <f t="array" ref="BA124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122("redstonerepeater", 3, 30, 1.0, m(0.0, 10.0, 0.0, 2.0, 0.0, 1.0), a(0.0, 1.0, 0.0, 3.0, 0.0, 0.0, 0.0, 1.0, 0.0, 0.0, 0.0, 0.0, 0.0, 0.0, 0.0, 5.0, 1.0, 0.0, 0.0, 0.0, 9.0, 0.0, 8.0), c(0xFFFFFF, 0xFCFC95, 0xCBCBCB, 0xD40102))</v>
      </c>
      <c r="BB124" s="13" t="str">
        <f>"mirageFairy2019.fairy."&amp;テーブル1[[#This Row],[Type]]&amp;".name="&amp;テーブル1[[#This Row],[英名]]</f>
        <v>mirageFairy2019.fairy.redstonerepeater.name=Redstonerepeateria</v>
      </c>
      <c r="BC124" s="13" t="str">
        <f>"mirageFairy2019.fairy."&amp;テーブル1[[#This Row],[Type]]&amp;".name="&amp;テーブル1[[#This Row],[短縮和名]]&amp;テーブル1[[#This Row],[和名]]</f>
        <v>mirageFairy2019.fairy.redstonerepeater.name=赤石中継器精レドストーネレペアテーリャ</v>
      </c>
      <c r="BD124" s="13">
        <f>テーブル1[[#This Row],[Gaia]]*(テーブル1[[#This Row],[Aqua]]+テーブル1[[#This Row],[収穫]])*テーブル1[[#This Row],[効率]]/テーブル1[[#This Row],[コスト]]</f>
        <v>0</v>
      </c>
    </row>
    <row r="125" spans="1:56" x14ac:dyDescent="0.15">
      <c r="A125" s="4">
        <v>123</v>
      </c>
      <c r="B125" s="4">
        <v>1</v>
      </c>
      <c r="C125" s="4" t="s">
        <v>402</v>
      </c>
      <c r="D125" s="4" t="s">
        <v>562</v>
      </c>
      <c r="E125" s="6" t="s">
        <v>952</v>
      </c>
      <c r="F125" s="6" t="s">
        <v>954</v>
      </c>
      <c r="G125" s="6" t="s">
        <v>955</v>
      </c>
      <c r="H125" s="6" t="s">
        <v>953</v>
      </c>
      <c r="I125" s="11" t="s">
        <v>980</v>
      </c>
      <c r="J125" s="3">
        <v>3</v>
      </c>
      <c r="K125" s="8">
        <v>34</v>
      </c>
      <c r="L125" s="7"/>
      <c r="M125" s="7">
        <v>10</v>
      </c>
      <c r="N125" s="7">
        <v>1</v>
      </c>
      <c r="O125" s="7">
        <v>2</v>
      </c>
      <c r="P125" s="7"/>
      <c r="Q125" s="7"/>
      <c r="R125" s="5">
        <v>1</v>
      </c>
      <c r="S125" s="5">
        <f>2^((テーブル1[[#This Row],[レア]]-1)/4)</f>
        <v>1.4142135623730951</v>
      </c>
      <c r="T125" s="5">
        <f>0.5^(((テーブル1[[#This Row],[基礎Shine]]/MAX(テーブル1[[#This Row],[基礎Shine]:[基礎Dark]])+テーブル1[[#This Row],[基礎Fire]]/MAX(L125:Q125)+テーブル1[[#This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5" s="5">
        <f>テーブル1[[#This Row],[特殊倍率]]*テーブル1[[#This Row],[分散度倍率]]*テーブル1[[#This Row],[レア度倍率]]</f>
        <v>1.356604327447672</v>
      </c>
      <c r="V125" s="10">
        <f>テーブル1[[#This Row],[コスト]]*テーブル1[[#This Row],[効率]]</f>
        <v>46.124547133220851</v>
      </c>
      <c r="W125" s="9">
        <f>テーブル1[[#This Row],[基礎Shine]]*テーブル1[[#This Row],[合計値]]/SUM(テーブル1[[#This Row],[基礎Shine]:[基礎Dark]])</f>
        <v>0</v>
      </c>
      <c r="X125" s="9">
        <f>テーブル1[[#This Row],[基礎Fire]]*テーブル1[[#This Row],[合計値]]/SUM(テーブル1[[#This Row],[基礎Shine]:[基礎Dark]])</f>
        <v>35.480420871708347</v>
      </c>
      <c r="Y125" s="9">
        <f>テーブル1[[#This Row],[基礎Wind]]*テーブル1[[#This Row],[合計値]]/SUM(テーブル1[[#This Row],[基礎Shine]:[基礎Dark]])</f>
        <v>3.5480420871708347</v>
      </c>
      <c r="Z125" s="9">
        <f>テーブル1[[#This Row],[基礎Gaia]]*テーブル1[[#This Row],[合計値]]/SUM(テーブル1[[#This Row],[基礎Shine]:[基礎Dark]])</f>
        <v>7.0960841743416694</v>
      </c>
      <c r="AA125" s="9">
        <f>テーブル1[[#This Row],[基礎Aqua]]*テーブル1[[#This Row],[合計値]]/SUM(テーブル1[[#This Row],[基礎Shine]:[基礎Dark]])</f>
        <v>0</v>
      </c>
      <c r="AB125" s="9">
        <f>テーブル1[[#This Row],[基礎Dark]]*テーブル1[[#This Row],[合計値]]/SUM(テーブル1[[#This Row],[基礎Shine]:[基礎Dark]])</f>
        <v>0</v>
      </c>
      <c r="AC125" s="14"/>
      <c r="AD125" s="14">
        <v>2</v>
      </c>
      <c r="AE125" s="14"/>
      <c r="AF125" s="14">
        <v>2</v>
      </c>
      <c r="AG125" s="14"/>
      <c r="AH125" s="14"/>
      <c r="AI125" s="14"/>
      <c r="AJ125" s="14">
        <v>1</v>
      </c>
      <c r="AK125" s="14"/>
      <c r="AL125" s="14"/>
      <c r="AM125" s="14"/>
      <c r="AN125" s="14"/>
      <c r="AO125" s="14"/>
      <c r="AP125" s="14"/>
      <c r="AQ125" s="14"/>
      <c r="AR125" s="14">
        <v>9</v>
      </c>
      <c r="AS125" s="14">
        <v>1</v>
      </c>
      <c r="AT125" s="14"/>
      <c r="AU125" s="14"/>
      <c r="AV125" s="14"/>
      <c r="AW125" s="14">
        <v>6</v>
      </c>
      <c r="AX125" s="14"/>
      <c r="AY125" s="14">
        <v>11</v>
      </c>
      <c r="AZ125" s="13">
        <f>SUM(テーブル1[[#This Row],[攻撃]:[感覚]])</f>
        <v>32</v>
      </c>
      <c r="BA125" s="13" t="str" cm="1">
        <f t="array" ref="BA125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123("redstonecomparator", 3, 34, 1.0, m(0.0, 10.0, 1.0, 2.0, 0.0, 0.0), a(0.0, 2.0, 0.0, 2.0, 0.0, 0.0, 0.0, 1.0, 0.0, 0.0, 0.0, 0.0, 0.0, 0.0, 0.0, 9.0, 1.0, 0.0, 0.0, 0.0, 6.0, 0.0, 11.0), c(0xFFFFFF, 0xEAA199, 0xCBCBCB, 0xD40102))</v>
      </c>
      <c r="BB125" s="13" t="str">
        <f>"mirageFairy2019.fairy."&amp;テーブル1[[#This Row],[Type]]&amp;".name="&amp;テーブル1[[#This Row],[英名]]</f>
        <v>mirageFairy2019.fairy.redstonecomparator.name=Redstonecomparatoria</v>
      </c>
      <c r="BC125" s="13" t="str">
        <f>"mirageFairy2019.fairy."&amp;テーブル1[[#This Row],[Type]]&amp;".name="&amp;テーブル1[[#This Row],[短縮和名]]&amp;テーブル1[[#This Row],[和名]]</f>
        <v>mirageFairy2019.fairy.redstonecomparator.name=赤石比較器精レドストーネコンパラトーリャ</v>
      </c>
      <c r="BD125" s="13">
        <f>テーブル1[[#This Row],[Gaia]]*(テーブル1[[#This Row],[Aqua]]+テーブル1[[#This Row],[収穫]])*テーブル1[[#This Row],[効率]]/テーブル1[[#This Row],[コスト]]</f>
        <v>0</v>
      </c>
    </row>
    <row r="126" spans="1:56" x14ac:dyDescent="0.15">
      <c r="A126" s="4">
        <v>124</v>
      </c>
      <c r="B126" s="4">
        <v>1</v>
      </c>
      <c r="C126" s="4" t="s">
        <v>401</v>
      </c>
      <c r="D126" s="4" t="s">
        <v>417</v>
      </c>
      <c r="E126" s="6" t="s">
        <v>948</v>
      </c>
      <c r="F126" s="6" t="s">
        <v>951</v>
      </c>
      <c r="G126" s="6" t="s">
        <v>950</v>
      </c>
      <c r="H126" s="6" t="s">
        <v>949</v>
      </c>
      <c r="I126" s="11" t="s">
        <v>976</v>
      </c>
      <c r="J126" s="3">
        <v>4</v>
      </c>
      <c r="K126" s="8">
        <v>32</v>
      </c>
      <c r="L126" s="7">
        <v>1</v>
      </c>
      <c r="M126" s="7"/>
      <c r="N126" s="7">
        <v>13</v>
      </c>
      <c r="O126" s="7"/>
      <c r="P126" s="7">
        <v>10</v>
      </c>
      <c r="Q126" s="7">
        <v>5</v>
      </c>
      <c r="R126" s="5">
        <v>1</v>
      </c>
      <c r="S126" s="5">
        <f>2^((テーブル1[[#This Row],[レア]]-1)/4)</f>
        <v>1.681792830507429</v>
      </c>
      <c r="T126" s="5">
        <f>0.5^(((テーブル1[[#This Row],[基礎Shine]]/MAX(テーブル1[[#This Row],[基礎Shine]:[基礎Dark]])+テーブル1[[#This Row],[基礎Fire]]/MAX(L126:Q126)+テーブル1[[#This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U126" s="5">
        <f>テーブル1[[#This Row],[特殊倍率]]*テーブル1[[#This Row],[分散度倍率]]*テーブル1[[#This Row],[レア度倍率]]</f>
        <v>1.4179888160859631</v>
      </c>
      <c r="V126" s="10">
        <f>テーブル1[[#This Row],[コスト]]*テーブル1[[#This Row],[効率]]</f>
        <v>45.375642114750818</v>
      </c>
      <c r="W126" s="9">
        <f>テーブル1[[#This Row],[基礎Shine]]*テーブル1[[#This Row],[合計値]]/SUM(テーブル1[[#This Row],[基礎Shine]:[基礎Dark]])</f>
        <v>1.5646773143017523</v>
      </c>
      <c r="X126" s="9">
        <f>テーブル1[[#This Row],[基礎Fire]]*テーブル1[[#This Row],[合計値]]/SUM(テーブル1[[#This Row],[基礎Shine]:[基礎Dark]])</f>
        <v>0</v>
      </c>
      <c r="Y126" s="9">
        <f>テーブル1[[#This Row],[基礎Wind]]*テーブル1[[#This Row],[合計値]]/SUM(テーブル1[[#This Row],[基礎Shine]:[基礎Dark]])</f>
        <v>20.340805085922781</v>
      </c>
      <c r="Z126" s="9">
        <f>テーブル1[[#This Row],[基礎Gaia]]*テーブル1[[#This Row],[合計値]]/SUM(テーブル1[[#This Row],[基礎Shine]:[基礎Dark]])</f>
        <v>0</v>
      </c>
      <c r="AA126" s="9">
        <f>テーブル1[[#This Row],[基礎Aqua]]*テーブル1[[#This Row],[合計値]]/SUM(テーブル1[[#This Row],[基礎Shine]:[基礎Dark]])</f>
        <v>15.646773143017523</v>
      </c>
      <c r="AB126" s="9">
        <f>テーブル1[[#This Row],[基礎Dark]]*テーブル1[[#This Row],[合計値]]/SUM(テーブル1[[#This Row],[基礎Shine]:[基礎Dark]])</f>
        <v>7.8233865715087614</v>
      </c>
      <c r="AC126" s="14"/>
      <c r="AD126" s="14"/>
      <c r="AE126" s="14">
        <v>1</v>
      </c>
      <c r="AF126" s="14"/>
      <c r="AG126" s="14"/>
      <c r="AH126" s="14">
        <v>1</v>
      </c>
      <c r="AI126" s="14"/>
      <c r="AJ126" s="14">
        <v>2</v>
      </c>
      <c r="AK126" s="14"/>
      <c r="AL126" s="14">
        <v>8</v>
      </c>
      <c r="AM126" s="14"/>
      <c r="AN126" s="14"/>
      <c r="AO126" s="14">
        <v>1</v>
      </c>
      <c r="AP126" s="14"/>
      <c r="AQ126" s="14">
        <v>8</v>
      </c>
      <c r="AR126" s="14"/>
      <c r="AS126" s="14">
        <v>2</v>
      </c>
      <c r="AT126" s="14"/>
      <c r="AU126" s="14"/>
      <c r="AV126" s="14"/>
      <c r="AW126" s="14"/>
      <c r="AX126" s="14"/>
      <c r="AY126" s="14">
        <v>3</v>
      </c>
      <c r="AZ126" s="13">
        <f>SUM(テーブル1[[#This Row],[攻撃]:[感覚]])</f>
        <v>26</v>
      </c>
      <c r="BA126" s="13" t="str" cm="1">
        <f t="array" ref="BA126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124("chorusfruit", 4, 32, 1.0, m(1.0, 0.0, 13.0, 0.0, 10.0, 5.0), a(0.0, 0.0, 1.0, 0.0, 0.0, 1.0, 0.0, 2.0, 0.0, 8.0, 0.0, 0.0, 1.0, 0.0, 8.0, 0.0, 2.0, 0.0, 0.0, 0.0, 0.0, 0.0, 3.0), c(0xE1D7E1, 0x816481, 0x785978, 0x672D7A))</v>
      </c>
      <c r="BB126" s="13" t="str">
        <f>"mirageFairy2019.fairy."&amp;テーブル1[[#This Row],[Type]]&amp;".name="&amp;テーブル1[[#This Row],[英名]]</f>
        <v>mirageFairy2019.fairy.chorusfruit.name=Chorusefruitia</v>
      </c>
      <c r="BC126" s="13" t="str">
        <f>"mirageFairy2019.fairy."&amp;テーブル1[[#This Row],[Type]]&amp;".name="&amp;テーブル1[[#This Row],[短縮和名]]&amp;テーブル1[[#This Row],[和名]]</f>
        <v>mirageFairy2019.fairy.chorusfruit.name=紫頌果精キョルーセフルイチャ</v>
      </c>
      <c r="BD126" s="13">
        <f>テーブル1[[#This Row],[Gaia]]*(テーブル1[[#This Row],[Aqua]]+テーブル1[[#This Row],[収穫]])*テーブル1[[#This Row],[効率]]/テーブル1[[#This Row],[コスト]]</f>
        <v>0</v>
      </c>
    </row>
    <row r="127" spans="1:56" x14ac:dyDescent="0.15">
      <c r="A127" s="4">
        <v>125</v>
      </c>
      <c r="B127" s="4">
        <v>1</v>
      </c>
      <c r="C127" s="4" t="s">
        <v>402</v>
      </c>
      <c r="D127" s="4" t="s">
        <v>561</v>
      </c>
      <c r="E127" s="6" t="s">
        <v>944</v>
      </c>
      <c r="F127" s="6" t="s">
        <v>946</v>
      </c>
      <c r="G127" s="6" t="s">
        <v>947</v>
      </c>
      <c r="H127" s="6" t="s">
        <v>945</v>
      </c>
      <c r="I127" s="11" t="s">
        <v>982</v>
      </c>
      <c r="J127" s="3">
        <v>3</v>
      </c>
      <c r="K127" s="8">
        <v>22</v>
      </c>
      <c r="L127" s="7"/>
      <c r="M127" s="7">
        <v>3</v>
      </c>
      <c r="N127" s="7">
        <v>11</v>
      </c>
      <c r="O127" s="7">
        <v>5</v>
      </c>
      <c r="P127" s="7">
        <v>10</v>
      </c>
      <c r="Q127" s="7">
        <v>3</v>
      </c>
      <c r="R127" s="5">
        <v>1</v>
      </c>
      <c r="S127" s="5">
        <f>2^((テーブル1[[#This Row],[レア]]-1)/4)</f>
        <v>1.4142135623730951</v>
      </c>
      <c r="T127" s="5">
        <f>0.5^(((テーブル1[[#This Row],[基礎Shine]]/MAX(テーブル1[[#This Row],[基礎Shine]:[基礎Dark]])+テーブル1[[#This Row],[基礎Fire]]/MAX(L127:Q127)+テーブル1[[#This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U127" s="5">
        <f>テーブル1[[#This Row],[特殊倍率]]*テーブル1[[#This Row],[分散度倍率]]*テーブル1[[#This Row],[レア度倍率]]</f>
        <v>1.0853661484420849</v>
      </c>
      <c r="V127" s="10">
        <f>テーブル1[[#This Row],[コスト]]*テーブル1[[#This Row],[効率]]</f>
        <v>23.87805526572587</v>
      </c>
      <c r="W127" s="9">
        <f>テーブル1[[#This Row],[基礎Shine]]*テーブル1[[#This Row],[合計値]]/SUM(テーブル1[[#This Row],[基礎Shine]:[基礎Dark]])</f>
        <v>0</v>
      </c>
      <c r="X127" s="9">
        <f>テーブル1[[#This Row],[基礎Fire]]*テーブル1[[#This Row],[合計値]]/SUM(テーブル1[[#This Row],[基礎Shine]:[基礎Dark]])</f>
        <v>2.2385676811618005</v>
      </c>
      <c r="Y127" s="9">
        <f>テーブル1[[#This Row],[基礎Wind]]*テーブル1[[#This Row],[合計値]]/SUM(テーブル1[[#This Row],[基礎Shine]:[基礎Dark]])</f>
        <v>8.2080814975932679</v>
      </c>
      <c r="Z127" s="9">
        <f>テーブル1[[#This Row],[基礎Gaia]]*テーブル1[[#This Row],[合計値]]/SUM(テーブル1[[#This Row],[基礎Shine]:[基礎Dark]])</f>
        <v>3.7309461352696669</v>
      </c>
      <c r="AA127" s="9">
        <f>テーブル1[[#This Row],[基礎Aqua]]*テーブル1[[#This Row],[合計値]]/SUM(テーブル1[[#This Row],[基礎Shine]:[基礎Dark]])</f>
        <v>7.4618922705393338</v>
      </c>
      <c r="AB127" s="9">
        <f>テーブル1[[#This Row],[基礎Dark]]*テーブル1[[#This Row],[合計値]]/SUM(テーブル1[[#This Row],[基礎Shine]:[基礎Dark]])</f>
        <v>2.2385676811618005</v>
      </c>
      <c r="AC127" s="14"/>
      <c r="AD127" s="14">
        <v>2</v>
      </c>
      <c r="AE127" s="14"/>
      <c r="AF127" s="14"/>
      <c r="AG127" s="14">
        <v>4</v>
      </c>
      <c r="AH127" s="14">
        <v>6</v>
      </c>
      <c r="AI127" s="14"/>
      <c r="AJ127" s="14"/>
      <c r="AK127" s="14">
        <v>1</v>
      </c>
      <c r="AL127" s="14"/>
      <c r="AM127" s="14"/>
      <c r="AN127" s="14"/>
      <c r="AO127" s="14">
        <v>2</v>
      </c>
      <c r="AP127" s="14"/>
      <c r="AQ127" s="14">
        <v>14</v>
      </c>
      <c r="AR127" s="14">
        <v>1</v>
      </c>
      <c r="AS127" s="14">
        <v>3</v>
      </c>
      <c r="AT127" s="14"/>
      <c r="AU127" s="14"/>
      <c r="AV127" s="14"/>
      <c r="AW127" s="14"/>
      <c r="AX127" s="14"/>
      <c r="AY127" s="14"/>
      <c r="AZ127" s="13">
        <f>SUM(テーブル1[[#This Row],[攻撃]:[感覚]])</f>
        <v>33</v>
      </c>
      <c r="BA127" s="13" t="str" cm="1">
        <f t="array" ref="BA127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125("mushroomstew", 3, 22, 1.0, m(0.0, 3.0, 11.0, 5.0, 10.0, 3.0), a(0.0, 2.0, 0.0, 0.0, 4.0, 6.0, 0.0, 0.0, 1.0, 0.0, 0.0, 0.0, 2.0, 0.0, 14.0, 1.0, 3.0, 0.0, 0.0, 0.0, 0.0, 0.0, 0.0), c(0xFFB17E, 0xFF9666, 0xFF8A4A, 0xE7936A))</v>
      </c>
      <c r="BB127" s="13" t="str">
        <f>"mirageFairy2019.fairy."&amp;テーブル1[[#This Row],[Type]]&amp;".name="&amp;テーブル1[[#This Row],[英名]]</f>
        <v>mirageFairy2019.fairy.mushroomstew.name=Mushroomestewia</v>
      </c>
      <c r="BC127" s="13" t="str">
        <f>"mirageFairy2019.fairy."&amp;テーブル1[[#This Row],[Type]]&amp;".name="&amp;テーブル1[[#This Row],[短縮和名]]&amp;テーブル1[[#This Row],[和名]]</f>
        <v>mirageFairy2019.fairy.mushroomstew.name=茸煮精ムシュローメステーウャ</v>
      </c>
      <c r="BD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6" x14ac:dyDescent="0.15">
      <c r="A128" s="4">
        <v>126</v>
      </c>
      <c r="B128" s="4">
        <v>1</v>
      </c>
      <c r="C128" s="4" t="s">
        <v>400</v>
      </c>
      <c r="D128" s="4" t="s">
        <v>971</v>
      </c>
      <c r="E128" s="6" t="s">
        <v>940</v>
      </c>
      <c r="F128" s="6" t="s">
        <v>942</v>
      </c>
      <c r="G128" s="6" t="s">
        <v>943</v>
      </c>
      <c r="H128" s="6" t="s">
        <v>941</v>
      </c>
      <c r="I128" s="11" t="s">
        <v>975</v>
      </c>
      <c r="J128" s="3">
        <v>4</v>
      </c>
      <c r="K128" s="8">
        <v>29</v>
      </c>
      <c r="L128" s="7"/>
      <c r="M128" s="7">
        <v>7</v>
      </c>
      <c r="N128" s="7">
        <v>7</v>
      </c>
      <c r="O128" s="7"/>
      <c r="P128" s="7">
        <v>10</v>
      </c>
      <c r="Q128" s="7"/>
      <c r="R128" s="5">
        <v>1</v>
      </c>
      <c r="S128" s="5">
        <f>2^((テーブル1[[#This Row],[レア]]-1)/4)</f>
        <v>1.681792830507429</v>
      </c>
      <c r="T128" s="5">
        <f>0.5^(((テーブル1[[#This Row],[基礎Shine]]/MAX(テーブル1[[#This Row],[基礎Shine]:[基礎Dark]])+テーブル1[[#This Row],[基礎Fire]]/MAX(L128:Q128)+テーブル1[[#This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28" s="5">
        <f>テーブル1[[#This Row],[特殊倍率]]*テーブル1[[#This Row],[分散度倍率]]*テーブル1[[#This Row],[レア度倍率]]</f>
        <v>1.3851094681109246</v>
      </c>
      <c r="V128" s="10">
        <f>テーブル1[[#This Row],[コスト]]*テーブル1[[#This Row],[効率]]</f>
        <v>40.168174575216817</v>
      </c>
      <c r="W128" s="9">
        <f>テーブル1[[#This Row],[基礎Shine]]*テーブル1[[#This Row],[合計値]]/SUM(テーブル1[[#This Row],[基礎Shine]:[基礎Dark]])</f>
        <v>0</v>
      </c>
      <c r="X128" s="9">
        <f>テーブル1[[#This Row],[基礎Fire]]*テーブル1[[#This Row],[合計値]]/SUM(テーブル1[[#This Row],[基礎Shine]:[基礎Dark]])</f>
        <v>11.715717584438238</v>
      </c>
      <c r="Y128" s="9">
        <f>テーブル1[[#This Row],[基礎Wind]]*テーブル1[[#This Row],[合計値]]/SUM(テーブル1[[#This Row],[基礎Shine]:[基礎Dark]])</f>
        <v>11.715717584438238</v>
      </c>
      <c r="Z128" s="9">
        <f>テーブル1[[#This Row],[基礎Gaia]]*テーブル1[[#This Row],[合計値]]/SUM(テーブル1[[#This Row],[基礎Shine]:[基礎Dark]])</f>
        <v>0</v>
      </c>
      <c r="AA128" s="9">
        <f>テーブル1[[#This Row],[基礎Aqua]]*テーブル1[[#This Row],[合計値]]/SUM(テーブル1[[#This Row],[基礎Shine]:[基礎Dark]])</f>
        <v>16.736739406340341</v>
      </c>
      <c r="AB128" s="9">
        <f>テーブル1[[#This Row],[基礎Dark]]*テーブル1[[#This Row],[合計値]]/SUM(テーブル1[[#This Row],[基礎Shine]:[基礎Dark]])</f>
        <v>0</v>
      </c>
      <c r="AC128" s="14"/>
      <c r="AD128" s="14"/>
      <c r="AE128" s="14"/>
      <c r="AF128" s="14"/>
      <c r="AG128" s="14"/>
      <c r="AH128" s="14">
        <v>3</v>
      </c>
      <c r="AI128" s="14"/>
      <c r="AJ128" s="14"/>
      <c r="AK128" s="14"/>
      <c r="AL128" s="14"/>
      <c r="AM128" s="14"/>
      <c r="AN128" s="14"/>
      <c r="AO128" s="14">
        <v>1</v>
      </c>
      <c r="AP128" s="14"/>
      <c r="AQ128" s="14">
        <v>8</v>
      </c>
      <c r="AR128" s="14"/>
      <c r="AS128" s="14">
        <v>2</v>
      </c>
      <c r="AT128" s="14"/>
      <c r="AU128" s="14"/>
      <c r="AV128" s="14">
        <v>2</v>
      </c>
      <c r="AW128" s="14"/>
      <c r="AX128" s="14">
        <v>3</v>
      </c>
      <c r="AY128" s="14"/>
      <c r="AZ128" s="13">
        <f>SUM(テーブル1[[#This Row],[攻撃]:[感覚]])</f>
        <v>19</v>
      </c>
      <c r="BA128" s="13" t="str" cm="1">
        <f t="array" ref="BA128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126("rawrabbit", 4, 29, 1.0, m(0.0, 7.0, 7.0, 0.0, 10.0, 0.0), a(0.0, 0.0, 0.0, 0.0, 0.0, 3.0, 0.0, 0.0, 0.0, 0.0, 0.0, 0.0, 1.0, 0.0, 8.0, 0.0, 2.0, 0.0, 0.0, 2.0, 0.0, 3.0, 0.0), c(0xFFDBCE, 0xEFBCAC, 0xEFBCAC, 0x9E937F))</v>
      </c>
      <c r="BB128" s="13" t="str">
        <f>"mirageFairy2019.fairy."&amp;テーブル1[[#This Row],[Type]]&amp;".name="&amp;テーブル1[[#This Row],[英名]]</f>
        <v>mirageFairy2019.fairy.rawrabbit.name=Rawerabbitia</v>
      </c>
      <c r="BC128" s="13" t="str">
        <f>"mirageFairy2019.fairy."&amp;テーブル1[[#This Row],[Type]]&amp;".name="&amp;テーブル1[[#This Row],[短縮和名]]&amp;テーブル1[[#This Row],[和名]]</f>
        <v>mirageFairy2019.fairy.rawrabbit.name=生兎精ラーウェラッビーチャ</v>
      </c>
      <c r="BD128" s="13">
        <f>テーブル1[[#This Row],[Gaia]]*(テーブル1[[#This Row],[Aqua]]+テーブル1[[#This Row],[収穫]])*テーブル1[[#This Row],[効率]]/テーブル1[[#This Row],[コスト]]</f>
        <v>0</v>
      </c>
    </row>
    <row r="129" spans="1:56" x14ac:dyDescent="0.15">
      <c r="A129" s="4">
        <v>127</v>
      </c>
      <c r="B129" s="4">
        <v>1</v>
      </c>
      <c r="C129" s="4" t="s">
        <v>401</v>
      </c>
      <c r="D129" s="4" t="s">
        <v>417</v>
      </c>
      <c r="E129" s="6" t="s">
        <v>936</v>
      </c>
      <c r="F129" s="6" t="s">
        <v>938</v>
      </c>
      <c r="G129" s="6" t="s">
        <v>939</v>
      </c>
      <c r="H129" s="6" t="s">
        <v>937</v>
      </c>
      <c r="I129" s="11" t="s">
        <v>977</v>
      </c>
      <c r="J129" s="3">
        <v>3</v>
      </c>
      <c r="K129" s="8">
        <v>40</v>
      </c>
      <c r="L129" s="7">
        <v>3</v>
      </c>
      <c r="M129" s="7">
        <v>15</v>
      </c>
      <c r="N129" s="7">
        <v>4</v>
      </c>
      <c r="O129" s="7"/>
      <c r="P129" s="7">
        <v>10</v>
      </c>
      <c r="Q129" s="7"/>
      <c r="R129" s="5">
        <v>1</v>
      </c>
      <c r="S129" s="5">
        <f>2^((テーブル1[[#This Row],[レア]]-1)/4)</f>
        <v>1.4142135623730951</v>
      </c>
      <c r="T129" s="5">
        <f>0.5^(((テーブル1[[#This Row],[基礎Shine]]/MAX(テーブル1[[#This Row],[基礎Shine]:[基礎Dark]])+テーブル1[[#This Row],[基礎Fire]]/MAX(L129:Q129)+テーブル1[[#This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U129" s="5">
        <f>テーブル1[[#This Row],[特殊倍率]]*テーブル1[[#This Row],[分散度倍率]]*テーブル1[[#This Row],[レア度倍率]]</f>
        <v>1.2085970563467681</v>
      </c>
      <c r="V129" s="10">
        <f>テーブル1[[#This Row],[コスト]]*テーブル1[[#This Row],[効率]]</f>
        <v>48.343882253870724</v>
      </c>
      <c r="W129" s="9">
        <f>テーブル1[[#This Row],[基礎Shine]]*テーブル1[[#This Row],[合計値]]/SUM(テーブル1[[#This Row],[基礎Shine]:[基礎Dark]])</f>
        <v>4.5322389613003802</v>
      </c>
      <c r="X129" s="9">
        <f>テーブル1[[#This Row],[基礎Fire]]*テーブル1[[#This Row],[合計値]]/SUM(テーブル1[[#This Row],[基礎Shine]:[基礎Dark]])</f>
        <v>22.661194806501904</v>
      </c>
      <c r="Y129" s="9">
        <f>テーブル1[[#This Row],[基礎Wind]]*テーブル1[[#This Row],[合計値]]/SUM(テーブル1[[#This Row],[基礎Shine]:[基礎Dark]])</f>
        <v>6.0429852817338405</v>
      </c>
      <c r="Z129" s="9">
        <f>テーブル1[[#This Row],[基礎Gaia]]*テーブル1[[#This Row],[合計値]]/SUM(テーブル1[[#This Row],[基礎Shine]:[基礎Dark]])</f>
        <v>0</v>
      </c>
      <c r="AA129" s="9">
        <f>テーブル1[[#This Row],[基礎Aqua]]*テーブル1[[#This Row],[合計値]]/SUM(テーブル1[[#This Row],[基礎Shine]:[基礎Dark]])</f>
        <v>15.107463204334602</v>
      </c>
      <c r="AB129" s="9">
        <f>テーブル1[[#This Row],[基礎Dark]]*テーブル1[[#This Row],[合計値]]/SUM(テーブル1[[#This Row],[基礎Shine]:[基礎Dark]])</f>
        <v>0</v>
      </c>
      <c r="AC129" s="14"/>
      <c r="AD129" s="14"/>
      <c r="AE129" s="14">
        <v>6</v>
      </c>
      <c r="AF129" s="14"/>
      <c r="AG129" s="14"/>
      <c r="AH129" s="14">
        <v>2</v>
      </c>
      <c r="AI129" s="14">
        <v>6</v>
      </c>
      <c r="AJ129" s="14"/>
      <c r="AK129" s="14">
        <v>2</v>
      </c>
      <c r="AL129" s="14"/>
      <c r="AM129" s="14"/>
      <c r="AN129" s="14">
        <v>1</v>
      </c>
      <c r="AO129" s="14">
        <v>4</v>
      </c>
      <c r="AP129" s="14">
        <v>3</v>
      </c>
      <c r="AQ129" s="14">
        <v>5</v>
      </c>
      <c r="AR129" s="14">
        <v>13</v>
      </c>
      <c r="AS129" s="14">
        <v>1</v>
      </c>
      <c r="AT129" s="14"/>
      <c r="AU129" s="14"/>
      <c r="AV129" s="14"/>
      <c r="AW129" s="14"/>
      <c r="AX129" s="14">
        <v>3</v>
      </c>
      <c r="AY129" s="14">
        <v>9</v>
      </c>
      <c r="AZ129" s="13">
        <f>SUM(テーブル1[[#This Row],[攻撃]:[感覚]])</f>
        <v>55</v>
      </c>
      <c r="BA129" s="13" t="str" cm="1">
        <f t="array" ref="BA129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127("mirageflower", 3, 40, 1.0, m(3.0, 15.0, 4.0, 0.0, 10.0, 0.0), a(0.0, 0.0, 6.0, 0.0, 0.0, 2.0, 6.0, 0.0, 2.0, 0.0, 0.0, 1.0, 4.0, 3.0, 5.0, 13.0, 1.0, 0.0, 0.0, 0.0, 0.0, 3.0, 9.0), c(0xA3F5FF, 0x7CF3F5, 0x7CF3F5, 0x00E88A))</v>
      </c>
      <c r="BB129" s="13" t="str">
        <f>"mirageFairy2019.fairy."&amp;テーブル1[[#This Row],[Type]]&amp;".name="&amp;テーブル1[[#This Row],[英名]]</f>
        <v>mirageFairy2019.fairy.mirageflower.name=Miragefloweria</v>
      </c>
      <c r="BC129" s="13" t="str">
        <f>"mirageFairy2019.fairy."&amp;テーブル1[[#This Row],[Type]]&amp;".name="&amp;テーブル1[[#This Row],[短縮和名]]&amp;テーブル1[[#This Row],[和名]]</f>
        <v>mirageFairy2019.fairy.mirageflower.name=蜃気楼花精ミラーゲフロウェーリャ</v>
      </c>
      <c r="BD129" s="13">
        <f>テーブル1[[#This Row],[Gaia]]*(テーブル1[[#This Row],[Aqua]]+テーブル1[[#This Row],[収穫]])*テーブル1[[#This Row],[効率]]/テーブル1[[#This Row],[コスト]]</f>
        <v>0</v>
      </c>
    </row>
    <row r="130" spans="1:56" x14ac:dyDescent="0.15">
      <c r="A130" s="4">
        <v>128</v>
      </c>
      <c r="B130" s="4">
        <v>1</v>
      </c>
      <c r="C130" s="4" t="s">
        <v>403</v>
      </c>
      <c r="D130" s="4" t="s">
        <v>421</v>
      </c>
      <c r="E130" s="6" t="s">
        <v>932</v>
      </c>
      <c r="F130" s="6" t="s">
        <v>933</v>
      </c>
      <c r="G130" s="6" t="s">
        <v>935</v>
      </c>
      <c r="H130" s="6" t="s">
        <v>934</v>
      </c>
      <c r="I130" s="11" t="s">
        <v>983</v>
      </c>
      <c r="J130" s="3">
        <v>3</v>
      </c>
      <c r="K130" s="8">
        <v>84</v>
      </c>
      <c r="L130" s="7">
        <v>1</v>
      </c>
      <c r="M130" s="7">
        <v>6</v>
      </c>
      <c r="N130" s="7">
        <v>10</v>
      </c>
      <c r="O130" s="7">
        <v>1</v>
      </c>
      <c r="P130" s="7">
        <v>7</v>
      </c>
      <c r="Q130" s="7">
        <v>21</v>
      </c>
      <c r="R130" s="5">
        <v>1</v>
      </c>
      <c r="S130" s="5">
        <f>2^((テーブル1[[#This Row],[レア]]-1)/4)</f>
        <v>1.4142135623730951</v>
      </c>
      <c r="T130" s="5">
        <f>0.5^(((テーブル1[[#This Row],[基礎Shine]]/MAX(テーブル1[[#This Row],[基礎Shine]:[基礎Dark]])+テーブル1[[#This Row],[基礎Fire]]/MAX(L130:Q130)+テーブル1[[#This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U130" s="5">
        <f>テーブル1[[#This Row],[特殊倍率]]*テーブル1[[#This Row],[分散度倍率]]*テーブル1[[#This Row],[レア度倍率]]</f>
        <v>1.1990607563610018</v>
      </c>
      <c r="V130" s="10">
        <f>テーブル1[[#This Row],[コスト]]*テーブル1[[#This Row],[効率]]</f>
        <v>100.72110353432416</v>
      </c>
      <c r="W130" s="9">
        <f>テーブル1[[#This Row],[基礎Shine]]*テーブル1[[#This Row],[合計値]]/SUM(テーブル1[[#This Row],[基礎Shine]:[基礎Dark]])</f>
        <v>2.1895892072679164</v>
      </c>
      <c r="X130" s="9">
        <f>テーブル1[[#This Row],[基礎Fire]]*テーブル1[[#This Row],[合計値]]/SUM(テーブル1[[#This Row],[基礎Shine]:[基礎Dark]])</f>
        <v>13.1375352436075</v>
      </c>
      <c r="Y130" s="9">
        <f>テーブル1[[#This Row],[基礎Wind]]*テーブル1[[#This Row],[合計値]]/SUM(テーブル1[[#This Row],[基礎Shine]:[基礎Dark]])</f>
        <v>21.895892072679164</v>
      </c>
      <c r="Z130" s="9">
        <f>テーブル1[[#This Row],[基礎Gaia]]*テーブル1[[#This Row],[合計値]]/SUM(テーブル1[[#This Row],[基礎Shine]:[基礎Dark]])</f>
        <v>2.1895892072679164</v>
      </c>
      <c r="AA130" s="9">
        <f>テーブル1[[#This Row],[基礎Aqua]]*テーブル1[[#This Row],[合計値]]/SUM(テーブル1[[#This Row],[基礎Shine]:[基礎Dark]])</f>
        <v>15.327124450875417</v>
      </c>
      <c r="AB130" s="9">
        <f>テーブル1[[#This Row],[基礎Dark]]*テーブル1[[#This Row],[合計値]]/SUM(テーブル1[[#This Row],[基礎Shine]:[基礎Dark]])</f>
        <v>45.98137335262625</v>
      </c>
      <c r="AC130" s="14"/>
      <c r="AD130" s="14"/>
      <c r="AE130" s="14"/>
      <c r="AF130" s="14">
        <v>8</v>
      </c>
      <c r="AG130" s="14">
        <v>4</v>
      </c>
      <c r="AH130" s="14">
        <v>1</v>
      </c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>
        <v>1</v>
      </c>
      <c r="AT130" s="14">
        <v>4</v>
      </c>
      <c r="AU130" s="14"/>
      <c r="AV130" s="14">
        <v>4</v>
      </c>
      <c r="AW130" s="14"/>
      <c r="AX130" s="14">
        <v>17</v>
      </c>
      <c r="AY130" s="14"/>
      <c r="AZ130" s="13">
        <f>SUM(テーブル1[[#This Row],[攻撃]:[感覚]])</f>
        <v>39</v>
      </c>
      <c r="BA130" s="13" t="str" cm="1">
        <f t="array" ref="BA130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3, 84, 1.0, m(1.0, 6.0, 10.0, 1.0, 7.0, 21.0), a(0.0, 0.0, 0.0, 8.0, 4.0, 1.0, 0.0, 0.0, 0.0, 0.0, 0.0, 0.0, 0.0, 0.0, 0.0, 0.0, 1.0, 4.0, 0.0, 4.0, 0.0, 17.0, 0.0), c(0xFFE260, 0xFF873A, 0xFF873A, 0xFF1D00))</v>
      </c>
      <c r="BB130" s="13" t="str">
        <f>"mirageFairy2019.fairy."&amp;テーブル1[[#This Row],[Type]]&amp;".name="&amp;テーブル1[[#This Row],[英名]]</f>
        <v>mirageFairy2019.fairy.sunrise.name=Sunrisia</v>
      </c>
      <c r="BC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D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6" x14ac:dyDescent="0.15">
      <c r="A131" s="4">
        <v>129</v>
      </c>
      <c r="B131" s="4">
        <v>1</v>
      </c>
      <c r="C131" s="4" t="s">
        <v>621</v>
      </c>
      <c r="D131" s="4" t="s">
        <v>622</v>
      </c>
      <c r="E131" s="6" t="s">
        <v>972</v>
      </c>
      <c r="F131" s="6" t="s">
        <v>931</v>
      </c>
      <c r="G131" s="6" t="s">
        <v>974</v>
      </c>
      <c r="H131" s="6" t="s">
        <v>973</v>
      </c>
      <c r="I131" s="11" t="s">
        <v>985</v>
      </c>
      <c r="J131" s="3">
        <v>5</v>
      </c>
      <c r="K131" s="8">
        <v>11</v>
      </c>
      <c r="L131" s="7">
        <v>10</v>
      </c>
      <c r="M131" s="7">
        <v>5</v>
      </c>
      <c r="N131" s="7">
        <v>22</v>
      </c>
      <c r="O131" s="7"/>
      <c r="P131" s="7">
        <v>13</v>
      </c>
      <c r="Q131" s="7"/>
      <c r="R131" s="5">
        <v>1.2</v>
      </c>
      <c r="S131" s="5">
        <f>2^((テーブル1[[#This Row],[レア]]-1)/4)</f>
        <v>2</v>
      </c>
      <c r="T131" s="5">
        <f>0.5^(((テーブル1[[#This Row],[基礎Shine]]/MAX(テーブル1[[#This Row],[基礎Shine]:[基礎Dark]])+テーブル1[[#This Row],[基礎Fire]]/MAX(L131:Q131)+テーブル1[[#This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31" s="5">
        <f>テーブル1[[#This Row],[特殊倍率]]*テーブル1[[#This Row],[分散度倍率]]*テーブル1[[#This Row],[レア度倍率]]</f>
        <v>2.0118028758566111</v>
      </c>
      <c r="V131" s="10">
        <f>テーブル1[[#This Row],[コスト]]*テーブル1[[#This Row],[効率]]</f>
        <v>22.129831634422722</v>
      </c>
      <c r="W131" s="9">
        <f>テーブル1[[#This Row],[基礎Shine]]*テーブル1[[#This Row],[合計値]]/SUM(テーブル1[[#This Row],[基礎Shine]:[基礎Dark]])</f>
        <v>4.4259663268845442</v>
      </c>
      <c r="X131" s="9">
        <f>テーブル1[[#This Row],[基礎Fire]]*テーブル1[[#This Row],[合計値]]/SUM(テーブル1[[#This Row],[基礎Shine]:[基礎Dark]])</f>
        <v>2.2129831634422721</v>
      </c>
      <c r="Y131" s="9">
        <f>テーブル1[[#This Row],[基礎Wind]]*テーブル1[[#This Row],[合計値]]/SUM(テーブル1[[#This Row],[基礎Shine]:[基礎Dark]])</f>
        <v>9.7371259191459973</v>
      </c>
      <c r="Z131" s="9">
        <f>テーブル1[[#This Row],[基礎Gaia]]*テーブル1[[#This Row],[合計値]]/SUM(テーブル1[[#This Row],[基礎Shine]:[基礎Dark]])</f>
        <v>0</v>
      </c>
      <c r="AA131" s="9">
        <f>テーブル1[[#This Row],[基礎Aqua]]*テーブル1[[#This Row],[合計値]]/SUM(テーブル1[[#This Row],[基礎Shine]:[基礎Dark]])</f>
        <v>5.7537562249499077</v>
      </c>
      <c r="AB131" s="9">
        <f>テーブル1[[#This Row],[基礎Dark]]*テーブル1[[#This Row],[合計値]]/SUM(テーブル1[[#This Row],[基礎Shine]:[基礎Dark]])</f>
        <v>0</v>
      </c>
      <c r="AC131" s="14"/>
      <c r="AD131" s="14"/>
      <c r="AE131" s="14"/>
      <c r="AF131" s="14"/>
      <c r="AG131" s="14"/>
      <c r="AH131" s="14"/>
      <c r="AI131" s="14"/>
      <c r="AJ131" s="14"/>
      <c r="AK131" s="14">
        <v>6</v>
      </c>
      <c r="AL131" s="14">
        <v>13</v>
      </c>
      <c r="AM131" s="14"/>
      <c r="AN131" s="14"/>
      <c r="AO131" s="14"/>
      <c r="AP131" s="14"/>
      <c r="AQ131" s="14">
        <v>4</v>
      </c>
      <c r="AR131" s="14">
        <v>14</v>
      </c>
      <c r="AS131" s="14"/>
      <c r="AT131" s="14"/>
      <c r="AU131" s="14"/>
      <c r="AV131" s="14"/>
      <c r="AW131" s="14"/>
      <c r="AX131" s="14">
        <v>2</v>
      </c>
      <c r="AY131" s="14">
        <v>18</v>
      </c>
      <c r="AZ131" s="13">
        <f>SUM(テーブル1[[#This Row],[攻撃]:[感覚]])</f>
        <v>57</v>
      </c>
      <c r="BA131" s="13" t="str" cm="1">
        <f t="array" ref="BA131">"val "&amp;テーブル1[[#This Row],[Type]]&amp;"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5, 11, 1.2, m(10.0, 5.0, 22.0, 0.0, 13.0, 0.0), a(0.0, 0.0, 0.0, 0.0, 0.0, 0.0, 0.0, 0.0, 6.0, 13.0, 0.0, 0.0, 0.0, 0.0, 4.0, 14.0, 0.0, 0.0, 0.0, 0.0, 0.0, 2.0, 18.0), c(0xFFBE80, 0xB8FFE4, 0xA5FFD5, 0x2FFFA7))</v>
      </c>
      <c r="BB131" s="13" t="str">
        <f>"mirageFairy2019.fairy."&amp;テーブル1[[#This Row],[Type]]&amp;".name="&amp;テーブル1[[#This Row],[英名]]</f>
        <v>mirageFairy2019.fairy.hatsuyume.name=Hatsuyumia</v>
      </c>
      <c r="BC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D131" s="13">
        <f>テーブル1[[#This Row],[Gaia]]*(テーブル1[[#This Row],[Aqua]]+テーブル1[[#This Row],[収穫]])*テーブル1[[#This Row],[効率]]/テーブル1[[#This Row],[コスト]]</f>
        <v>0</v>
      </c>
    </row>
    <row r="132" spans="1:56" x14ac:dyDescent="0.15">
      <c r="A132" s="4"/>
      <c r="B132" s="4">
        <v>2</v>
      </c>
      <c r="C132" s="4" t="s">
        <v>391</v>
      </c>
      <c r="D132" s="4" t="s">
        <v>404</v>
      </c>
      <c r="E132" s="6" t="s">
        <v>2</v>
      </c>
      <c r="F132" s="6"/>
      <c r="G132" s="6" t="s">
        <v>443</v>
      </c>
      <c r="H132" s="6" t="s">
        <v>442</v>
      </c>
      <c r="I132" s="11" t="s">
        <v>218</v>
      </c>
      <c r="J132" s="3">
        <v>6</v>
      </c>
      <c r="K132" s="8">
        <v>15</v>
      </c>
      <c r="L132" s="7">
        <v>1</v>
      </c>
      <c r="M132" s="7"/>
      <c r="N132" s="7">
        <v>10</v>
      </c>
      <c r="O132" s="7"/>
      <c r="P132" s="7"/>
      <c r="Q132" s="7"/>
      <c r="R132" s="5">
        <v>1</v>
      </c>
      <c r="S132" s="5" t="e">
        <f>2^((テーブル1[[#This Row],[レア]]-1)/4)</f>
        <v>#VALUE!</v>
      </c>
      <c r="T132" s="5" t="e">
        <f>0.5^(((テーブル1[[#This Row],[基礎Shine]]/MAX(テーブル1[[#This Row],[基礎Shine]:[基礎Dark]])+テーブル1[[#This Row],[基礎Fire]]/MAX(L132:Q132)+テーブル1[[#This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2" s="5" t="e">
        <f>テーブル1[[#This Row],[分散度倍率]]*テーブル1[[#This Row],[レア度倍率]]</f>
        <v>#VALUE!</v>
      </c>
      <c r="V132" s="10" t="e">
        <f>テーブル1[[#This Row],[コスト]]*テーブル1[[#This Row],[効率]]</f>
        <v>#VALUE!</v>
      </c>
      <c r="W132" s="9" t="e">
        <f>テーブル1[[#This Row],[基礎Shine]]*テーブル1[[#This Row],[合計値]]/SUM(テーブル1[[#This Row],[基礎Shine]:[基礎Dark]])</f>
        <v>#VALUE!</v>
      </c>
      <c r="X132" s="9" t="e">
        <f>テーブル1[[#This Row],[基礎Fire]]*テーブル1[[#This Row],[合計値]]/SUM(テーブル1[[#This Row],[基礎Shine]:[基礎Dark]])</f>
        <v>#VALUE!</v>
      </c>
      <c r="Y132" s="9" t="e">
        <f>テーブル1[[#This Row],[基礎Wind]]*テーブル1[[#This Row],[合計値]]/SUM(テーブル1[[#This Row],[基礎Shine]:[基礎Dark]])</f>
        <v>#VALUE!</v>
      </c>
      <c r="Z132" s="9" t="e">
        <f>テーブル1[[#This Row],[基礎Gaia]]*テーブル1[[#This Row],[合計値]]/SUM(テーブル1[[#This Row],[基礎Shine]:[基礎Dark]])</f>
        <v>#VALUE!</v>
      </c>
      <c r="AA132" s="9" t="e">
        <f>テーブル1[[#This Row],[基礎Aqua]]*テーブル1[[#This Row],[合計値]]/SUM(テーブル1[[#This Row],[基礎Shine]:[基礎Dark]])</f>
        <v>#VALUE!</v>
      </c>
      <c r="AB132" s="9" t="e">
        <f>テーブル1[[#This Row],[基礎Dark]]*テーブル1[[#This Row],[合計値]]/SUM(テーブル1[[#This Row],[基礎Shine]:[基礎Dark]])</f>
        <v>#VALUE!</v>
      </c>
      <c r="AC132" s="14">
        <v>1</v>
      </c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3"/>
      <c r="BA13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2" s="13" t="e">
        <f>"item.mirageFairy."&amp;テーブル1[[#This Row],[Type]]&amp;".name="&amp;テーブル1[[#This Row],[英名]]</f>
        <v>#VALUE!</v>
      </c>
      <c r="BC132" s="13" t="e">
        <f>"item.mirageFairy."&amp;テーブル1[[#This Row],[Type]]&amp;".name="&amp;テーブル1[[#This Row],[和名]]</f>
        <v>#VALUE!</v>
      </c>
      <c r="BD132" s="13"/>
    </row>
    <row r="133" spans="1:56" x14ac:dyDescent="0.15">
      <c r="A133" s="4"/>
      <c r="B133" s="4">
        <v>2</v>
      </c>
      <c r="C133" s="4" t="s">
        <v>391</v>
      </c>
      <c r="D133" s="4" t="s">
        <v>405</v>
      </c>
      <c r="E133" s="6" t="s">
        <v>4</v>
      </c>
      <c r="F133" s="6"/>
      <c r="G133" s="6" t="s">
        <v>444</v>
      </c>
      <c r="H133" s="6" t="s">
        <v>445</v>
      </c>
      <c r="I133" s="11" t="s">
        <v>219</v>
      </c>
      <c r="J133" s="3">
        <v>5</v>
      </c>
      <c r="K133" s="8">
        <v>50</v>
      </c>
      <c r="L133" s="7">
        <v>1</v>
      </c>
      <c r="M133" s="7"/>
      <c r="N133" s="7"/>
      <c r="O133" s="7">
        <v>3</v>
      </c>
      <c r="P133" s="7">
        <v>10</v>
      </c>
      <c r="Q133" s="7"/>
      <c r="R133" s="5">
        <v>1</v>
      </c>
      <c r="S133" s="5" t="e">
        <f>2^((テーブル1[[#This Row],[レア]]-1)/4)</f>
        <v>#VALUE!</v>
      </c>
      <c r="T133" s="5" t="e">
        <f>0.5^(((テーブル1[[#This Row],[基礎Shine]]/MAX(テーブル1[[#This Row],[基礎Shine]:[基礎Dark]])+テーブル1[[#This Row],[基礎Fire]]/MAX(L133:Q133)+テーブル1[[#This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3" s="5" t="e">
        <f>テーブル1[[#This Row],[分散度倍率]]*テーブル1[[#This Row],[レア度倍率]]</f>
        <v>#VALUE!</v>
      </c>
      <c r="V133" s="10" t="e">
        <f>テーブル1[[#This Row],[コスト]]*テーブル1[[#This Row],[効率]]</f>
        <v>#VALUE!</v>
      </c>
      <c r="W133" s="9" t="e">
        <f>テーブル1[[#This Row],[基礎Shine]]*テーブル1[[#This Row],[合計値]]/SUM(テーブル1[[#This Row],[基礎Shine]:[基礎Dark]])</f>
        <v>#VALUE!</v>
      </c>
      <c r="X133" s="9" t="e">
        <f>テーブル1[[#This Row],[基礎Fire]]*テーブル1[[#This Row],[合計値]]/SUM(テーブル1[[#This Row],[基礎Shine]:[基礎Dark]])</f>
        <v>#VALUE!</v>
      </c>
      <c r="Y133" s="9" t="e">
        <f>テーブル1[[#This Row],[基礎Wind]]*テーブル1[[#This Row],[合計値]]/SUM(テーブル1[[#This Row],[基礎Shine]:[基礎Dark]])</f>
        <v>#VALUE!</v>
      </c>
      <c r="Z133" s="9" t="e">
        <f>テーブル1[[#This Row],[基礎Gaia]]*テーブル1[[#This Row],[合計値]]/SUM(テーブル1[[#This Row],[基礎Shine]:[基礎Dark]])</f>
        <v>#VALUE!</v>
      </c>
      <c r="AA133" s="9" t="e">
        <f>テーブル1[[#This Row],[基礎Aqua]]*テーブル1[[#This Row],[合計値]]/SUM(テーブル1[[#This Row],[基礎Shine]:[基礎Dark]])</f>
        <v>#VALUE!</v>
      </c>
      <c r="AB133" s="9" t="e">
        <f>テーブル1[[#This Row],[基礎Dark]]*テーブル1[[#This Row],[合計値]]/SUM(テーブル1[[#This Row],[基礎Shine]:[基礎Dark]])</f>
        <v>#VALUE!</v>
      </c>
      <c r="AC133" s="14">
        <v>5</v>
      </c>
      <c r="AD133" s="14"/>
      <c r="AE133" s="14"/>
      <c r="AF133" s="14"/>
      <c r="AG133" s="14"/>
      <c r="AH133" s="14">
        <v>18</v>
      </c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3"/>
      <c r="BA13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3" s="13" t="e">
        <f>"item.mirageFairy."&amp;テーブル1[[#This Row],[Type]]&amp;".name="&amp;テーブル1[[#This Row],[英名]]</f>
        <v>#VALUE!</v>
      </c>
      <c r="BC133" s="13" t="e">
        <f>"item.mirageFairy."&amp;テーブル1[[#This Row],[Type]]&amp;".name="&amp;テーブル1[[#This Row],[和名]]</f>
        <v>#VALUE!</v>
      </c>
      <c r="BD133" s="13"/>
    </row>
    <row r="134" spans="1:56" x14ac:dyDescent="0.15">
      <c r="A134" s="4"/>
      <c r="B134" s="4">
        <v>2</v>
      </c>
      <c r="C134" s="4" t="s">
        <v>391</v>
      </c>
      <c r="D134" s="4" t="s">
        <v>408</v>
      </c>
      <c r="E134" s="6" t="s">
        <v>88</v>
      </c>
      <c r="F134" s="6"/>
      <c r="G134" s="6" t="s">
        <v>447</v>
      </c>
      <c r="H134" s="6" t="s">
        <v>446</v>
      </c>
      <c r="I134" s="11" t="s">
        <v>298</v>
      </c>
      <c r="J134" s="3">
        <v>10</v>
      </c>
      <c r="K134" s="8">
        <v>99</v>
      </c>
      <c r="L134" s="7">
        <v>10</v>
      </c>
      <c r="M134" s="7">
        <v>15</v>
      </c>
      <c r="N134" s="7">
        <v>14</v>
      </c>
      <c r="O134" s="7">
        <v>8</v>
      </c>
      <c r="P134" s="7">
        <v>8</v>
      </c>
      <c r="Q134" s="7"/>
      <c r="R134" s="5">
        <v>1</v>
      </c>
      <c r="S134" s="5" t="e">
        <f>2^((テーブル1[[#This Row],[レア]]-1)/4)</f>
        <v>#VALUE!</v>
      </c>
      <c r="T134" s="5" t="e">
        <f>0.5^(((テーブル1[[#This Row],[基礎Shine]]/MAX(テーブル1[[#This Row],[基礎Shine]:[基礎Dark]])+テーブル1[[#This Row],[基礎Fire]]/MAX(L134:Q134)+テーブル1[[#This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4" s="5" t="e">
        <f>テーブル1[[#This Row],[分散度倍率]]*テーブル1[[#This Row],[レア度倍率]]</f>
        <v>#VALUE!</v>
      </c>
      <c r="V134" s="10" t="e">
        <f>テーブル1[[#This Row],[コスト]]*テーブル1[[#This Row],[効率]]</f>
        <v>#VALUE!</v>
      </c>
      <c r="W134" s="9" t="e">
        <f>テーブル1[[#This Row],[基礎Shine]]*テーブル1[[#This Row],[合計値]]/SUM(テーブル1[[#This Row],[基礎Shine]:[基礎Dark]])</f>
        <v>#VALUE!</v>
      </c>
      <c r="X134" s="9" t="e">
        <f>テーブル1[[#This Row],[基礎Fire]]*テーブル1[[#This Row],[合計値]]/SUM(テーブル1[[#This Row],[基礎Shine]:[基礎Dark]])</f>
        <v>#VALUE!</v>
      </c>
      <c r="Y134" s="9" t="e">
        <f>テーブル1[[#This Row],[基礎Wind]]*テーブル1[[#This Row],[合計値]]/SUM(テーブル1[[#This Row],[基礎Shine]:[基礎Dark]])</f>
        <v>#VALUE!</v>
      </c>
      <c r="Z134" s="9" t="e">
        <f>テーブル1[[#This Row],[基礎Gaia]]*テーブル1[[#This Row],[合計値]]/SUM(テーブル1[[#This Row],[基礎Shine]:[基礎Dark]])</f>
        <v>#VALUE!</v>
      </c>
      <c r="AA134" s="9" t="e">
        <f>テーブル1[[#This Row],[基礎Aqua]]*テーブル1[[#This Row],[合計値]]/SUM(テーブル1[[#This Row],[基礎Shine]:[基礎Dark]])</f>
        <v>#VALUE!</v>
      </c>
      <c r="AB134" s="9" t="e">
        <f>テーブル1[[#This Row],[基礎Dark]]*テーブル1[[#This Row],[合計値]]/SUM(テーブル1[[#This Row],[基礎Shine]:[基礎Dark]])</f>
        <v>#VALUE!</v>
      </c>
      <c r="AC134" s="14">
        <v>11</v>
      </c>
      <c r="AD134" s="14">
        <v>3</v>
      </c>
      <c r="AE134" s="14"/>
      <c r="AF134" s="14">
        <v>31</v>
      </c>
      <c r="AG134" s="14">
        <v>13</v>
      </c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3"/>
      <c r="BA13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4" s="13" t="e">
        <f>"item.mirageFairy."&amp;テーブル1[[#This Row],[Type]]&amp;".name="&amp;テーブル1[[#This Row],[英名]]</f>
        <v>#VALUE!</v>
      </c>
      <c r="BC134" s="13" t="e">
        <f>"item.mirageFairy."&amp;テーブル1[[#This Row],[Type]]&amp;".name="&amp;テーブル1[[#This Row],[和名]]</f>
        <v>#VALUE!</v>
      </c>
      <c r="BD134" s="13"/>
    </row>
    <row r="136" spans="1:56" x14ac:dyDescent="0.15">
      <c r="AZ136" s="16"/>
    </row>
    <row r="137" spans="1:56" x14ac:dyDescent="0.15">
      <c r="BA137" s="15"/>
      <c r="BB137" s="15"/>
      <c r="BC13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40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291</v>
      </c>
      <c r="B1" s="12" t="s">
        <v>290</v>
      </c>
    </row>
    <row r="2" spans="1:2" x14ac:dyDescent="0.15">
      <c r="A2" s="12" t="s">
        <v>261</v>
      </c>
      <c r="B2" s="12" t="s">
        <v>320</v>
      </c>
    </row>
    <row r="3" spans="1:2" x14ac:dyDescent="0.15">
      <c r="A3" s="12" t="s">
        <v>272</v>
      </c>
      <c r="B3" s="12" t="s">
        <v>321</v>
      </c>
    </row>
    <row r="4" spans="1:2" x14ac:dyDescent="0.15">
      <c r="A4" s="12" t="s">
        <v>264</v>
      </c>
      <c r="B4" s="12" t="s">
        <v>322</v>
      </c>
    </row>
    <row r="5" spans="1:2" x14ac:dyDescent="0.15">
      <c r="A5" s="12" t="s">
        <v>281</v>
      </c>
      <c r="B5" s="12" t="s">
        <v>323</v>
      </c>
    </row>
    <row r="6" spans="1:2" x14ac:dyDescent="0.15">
      <c r="A6" s="12" t="s">
        <v>279</v>
      </c>
      <c r="B6" s="12" t="s">
        <v>324</v>
      </c>
    </row>
    <row r="7" spans="1:2" x14ac:dyDescent="0.15">
      <c r="A7" s="12" t="s">
        <v>230</v>
      </c>
      <c r="B7" s="12" t="s">
        <v>325</v>
      </c>
    </row>
    <row r="8" spans="1:2" x14ac:dyDescent="0.15">
      <c r="A8" s="12" t="s">
        <v>241</v>
      </c>
      <c r="B8" s="12" t="s">
        <v>326</v>
      </c>
    </row>
    <row r="9" spans="1:2" x14ac:dyDescent="0.15">
      <c r="A9" s="12" t="s">
        <v>250</v>
      </c>
      <c r="B9" s="12" t="s">
        <v>327</v>
      </c>
    </row>
    <row r="10" spans="1:2" x14ac:dyDescent="0.15">
      <c r="A10" s="12" t="s">
        <v>286</v>
      </c>
      <c r="B10" s="12" t="s">
        <v>328</v>
      </c>
    </row>
    <row r="11" spans="1:2" x14ac:dyDescent="0.15">
      <c r="A11" s="12" t="s">
        <v>271</v>
      </c>
      <c r="B11" s="12" t="s">
        <v>329</v>
      </c>
    </row>
    <row r="12" spans="1:2" x14ac:dyDescent="0.15">
      <c r="A12" s="12" t="s">
        <v>266</v>
      </c>
      <c r="B12" s="12" t="s">
        <v>330</v>
      </c>
    </row>
    <row r="13" spans="1:2" x14ac:dyDescent="0.15">
      <c r="A13" s="12" t="s">
        <v>259</v>
      </c>
      <c r="B13" s="12" t="s">
        <v>331</v>
      </c>
    </row>
    <row r="14" spans="1:2" x14ac:dyDescent="0.15">
      <c r="A14" s="12" t="s">
        <v>288</v>
      </c>
      <c r="B14" s="12" t="s">
        <v>332</v>
      </c>
    </row>
    <row r="15" spans="1:2" x14ac:dyDescent="0.15">
      <c r="A15" s="12" t="s">
        <v>278</v>
      </c>
      <c r="B15" s="12" t="s">
        <v>333</v>
      </c>
    </row>
    <row r="16" spans="1:2" x14ac:dyDescent="0.15">
      <c r="A16" s="12" t="s">
        <v>273</v>
      </c>
      <c r="B16" s="12" t="s">
        <v>334</v>
      </c>
    </row>
    <row r="17" spans="1:2" x14ac:dyDescent="0.15">
      <c r="A17" s="12" t="s">
        <v>239</v>
      </c>
      <c r="B17" s="12" t="s">
        <v>335</v>
      </c>
    </row>
    <row r="18" spans="1:2" x14ac:dyDescent="0.15">
      <c r="A18" s="12" t="s">
        <v>228</v>
      </c>
      <c r="B18" s="12" t="s">
        <v>336</v>
      </c>
    </row>
    <row r="19" spans="1:2" x14ac:dyDescent="0.15">
      <c r="A19" s="12" t="s">
        <v>269</v>
      </c>
      <c r="B19" s="12" t="s">
        <v>337</v>
      </c>
    </row>
    <row r="20" spans="1:2" x14ac:dyDescent="0.15">
      <c r="A20" s="12" t="s">
        <v>243</v>
      </c>
      <c r="B20" s="12" t="s">
        <v>338</v>
      </c>
    </row>
    <row r="21" spans="1:2" x14ac:dyDescent="0.15">
      <c r="A21" s="12" t="s">
        <v>225</v>
      </c>
      <c r="B21" s="12" t="s">
        <v>339</v>
      </c>
    </row>
    <row r="22" spans="1:2" x14ac:dyDescent="0.15">
      <c r="A22" s="12" t="s">
        <v>284</v>
      </c>
      <c r="B22" s="12" t="s">
        <v>340</v>
      </c>
    </row>
    <row r="23" spans="1:2" x14ac:dyDescent="0.15">
      <c r="A23" s="12" t="s">
        <v>275</v>
      </c>
      <c r="B23" s="12" t="s">
        <v>341</v>
      </c>
    </row>
    <row r="24" spans="1:2" x14ac:dyDescent="0.15">
      <c r="A24" s="12" t="s">
        <v>227</v>
      </c>
      <c r="B24" s="12" t="s">
        <v>342</v>
      </c>
    </row>
    <row r="25" spans="1:2" x14ac:dyDescent="0.15">
      <c r="A25" s="12" t="s">
        <v>253</v>
      </c>
      <c r="B25" s="12" t="s">
        <v>343</v>
      </c>
    </row>
    <row r="26" spans="1:2" x14ac:dyDescent="0.15">
      <c r="A26" s="12" t="s">
        <v>283</v>
      </c>
      <c r="B26" s="12" t="s">
        <v>344</v>
      </c>
    </row>
    <row r="27" spans="1:2" x14ac:dyDescent="0.15">
      <c r="A27" s="12" t="s">
        <v>231</v>
      </c>
      <c r="B27" s="12" t="s">
        <v>345</v>
      </c>
    </row>
    <row r="28" spans="1:2" x14ac:dyDescent="0.15">
      <c r="A28" s="12" t="s">
        <v>247</v>
      </c>
      <c r="B28" s="12" t="s">
        <v>346</v>
      </c>
    </row>
    <row r="29" spans="1:2" x14ac:dyDescent="0.15">
      <c r="A29" s="12" t="s">
        <v>252</v>
      </c>
      <c r="B29" s="12" t="s">
        <v>347</v>
      </c>
    </row>
    <row r="30" spans="1:2" x14ac:dyDescent="0.15">
      <c r="A30" s="12" t="s">
        <v>267</v>
      </c>
      <c r="B30" s="12" t="s">
        <v>348</v>
      </c>
    </row>
    <row r="31" spans="1:2" x14ac:dyDescent="0.15">
      <c r="A31" s="12" t="s">
        <v>242</v>
      </c>
      <c r="B31" s="12" t="s">
        <v>349</v>
      </c>
    </row>
    <row r="32" spans="1:2" x14ac:dyDescent="0.15">
      <c r="A32" s="12" t="s">
        <v>276</v>
      </c>
      <c r="B32" s="12" t="s">
        <v>350</v>
      </c>
    </row>
    <row r="33" spans="1:2" x14ac:dyDescent="0.15">
      <c r="A33" s="12" t="s">
        <v>238</v>
      </c>
      <c r="B33" s="12" t="s">
        <v>351</v>
      </c>
    </row>
    <row r="34" spans="1:2" x14ac:dyDescent="0.15">
      <c r="A34" s="12" t="s">
        <v>289</v>
      </c>
      <c r="B34" s="12" t="s">
        <v>352</v>
      </c>
    </row>
    <row r="35" spans="1:2" x14ac:dyDescent="0.15">
      <c r="A35" s="12" t="s">
        <v>245</v>
      </c>
      <c r="B35" s="12" t="s">
        <v>353</v>
      </c>
    </row>
    <row r="36" spans="1:2" x14ac:dyDescent="0.15">
      <c r="A36" s="12" t="s">
        <v>232</v>
      </c>
      <c r="B36" s="12" t="s">
        <v>354</v>
      </c>
    </row>
    <row r="37" spans="1:2" x14ac:dyDescent="0.15">
      <c r="A37" s="12" t="s">
        <v>265</v>
      </c>
      <c r="B37" s="12" t="s">
        <v>355</v>
      </c>
    </row>
    <row r="38" spans="1:2" x14ac:dyDescent="0.15">
      <c r="A38" s="12" t="s">
        <v>240</v>
      </c>
      <c r="B38" s="12" t="s">
        <v>356</v>
      </c>
    </row>
    <row r="39" spans="1:2" x14ac:dyDescent="0.15">
      <c r="A39" s="12" t="s">
        <v>233</v>
      </c>
      <c r="B39" s="12" t="s">
        <v>357</v>
      </c>
    </row>
    <row r="40" spans="1:2" x14ac:dyDescent="0.15">
      <c r="A40" s="12" t="s">
        <v>248</v>
      </c>
      <c r="B40" s="12" t="s">
        <v>358</v>
      </c>
    </row>
    <row r="41" spans="1:2" x14ac:dyDescent="0.15">
      <c r="A41" s="12" t="s">
        <v>260</v>
      </c>
      <c r="B41" s="12" t="s">
        <v>359</v>
      </c>
    </row>
    <row r="42" spans="1:2" x14ac:dyDescent="0.15">
      <c r="A42" s="12" t="s">
        <v>251</v>
      </c>
      <c r="B42" s="12" t="s">
        <v>360</v>
      </c>
    </row>
    <row r="43" spans="1:2" x14ac:dyDescent="0.15">
      <c r="A43" s="12" t="s">
        <v>246</v>
      </c>
      <c r="B43" s="12" t="s">
        <v>361</v>
      </c>
    </row>
    <row r="44" spans="1:2" x14ac:dyDescent="0.15">
      <c r="A44" s="12" t="s">
        <v>229</v>
      </c>
      <c r="B44" s="12" t="s">
        <v>362</v>
      </c>
    </row>
    <row r="45" spans="1:2" x14ac:dyDescent="0.15">
      <c r="A45" s="12" t="s">
        <v>226</v>
      </c>
      <c r="B45" s="12" t="s">
        <v>363</v>
      </c>
    </row>
    <row r="46" spans="1:2" x14ac:dyDescent="0.15">
      <c r="A46" s="12" t="s">
        <v>282</v>
      </c>
      <c r="B46" s="12" t="s">
        <v>364</v>
      </c>
    </row>
    <row r="47" spans="1:2" x14ac:dyDescent="0.15">
      <c r="A47" s="12" t="s">
        <v>236</v>
      </c>
      <c r="B47" s="12" t="s">
        <v>365</v>
      </c>
    </row>
    <row r="48" spans="1:2" x14ac:dyDescent="0.15">
      <c r="A48" s="12" t="s">
        <v>254</v>
      </c>
      <c r="B48" s="12" t="s">
        <v>366</v>
      </c>
    </row>
    <row r="49" spans="1:2" x14ac:dyDescent="0.15">
      <c r="A49" s="12" t="s">
        <v>222</v>
      </c>
      <c r="B49" s="12" t="s">
        <v>367</v>
      </c>
    </row>
    <row r="50" spans="1:2" x14ac:dyDescent="0.15">
      <c r="A50" s="12" t="s">
        <v>237</v>
      </c>
      <c r="B50" s="12" t="s">
        <v>368</v>
      </c>
    </row>
    <row r="51" spans="1:2" x14ac:dyDescent="0.15">
      <c r="A51" s="12" t="s">
        <v>224</v>
      </c>
      <c r="B51" s="12" t="s">
        <v>369</v>
      </c>
    </row>
    <row r="52" spans="1:2" x14ac:dyDescent="0.15">
      <c r="A52" s="12" t="s">
        <v>235</v>
      </c>
      <c r="B52" s="12" t="s">
        <v>370</v>
      </c>
    </row>
    <row r="53" spans="1:2" x14ac:dyDescent="0.15">
      <c r="A53" s="12" t="s">
        <v>262</v>
      </c>
      <c r="B53" s="12" t="s">
        <v>371</v>
      </c>
    </row>
    <row r="54" spans="1:2" x14ac:dyDescent="0.15">
      <c r="A54" s="12" t="s">
        <v>258</v>
      </c>
      <c r="B54" s="12" t="s">
        <v>372</v>
      </c>
    </row>
    <row r="55" spans="1:2" x14ac:dyDescent="0.15">
      <c r="A55" s="12" t="s">
        <v>255</v>
      </c>
      <c r="B55" s="12" t="s">
        <v>373</v>
      </c>
    </row>
    <row r="56" spans="1:2" x14ac:dyDescent="0.15">
      <c r="A56" s="12" t="s">
        <v>257</v>
      </c>
      <c r="B56" s="12" t="s">
        <v>374</v>
      </c>
    </row>
    <row r="57" spans="1:2" x14ac:dyDescent="0.15">
      <c r="A57" s="12" t="s">
        <v>268</v>
      </c>
      <c r="B57" s="12" t="s">
        <v>375</v>
      </c>
    </row>
    <row r="58" spans="1:2" x14ac:dyDescent="0.15">
      <c r="A58" s="12" t="s">
        <v>263</v>
      </c>
      <c r="B58" s="12" t="s">
        <v>376</v>
      </c>
    </row>
    <row r="59" spans="1:2" x14ac:dyDescent="0.15">
      <c r="A59" s="12" t="s">
        <v>234</v>
      </c>
      <c r="B59" s="12" t="s">
        <v>377</v>
      </c>
    </row>
    <row r="60" spans="1:2" x14ac:dyDescent="0.15">
      <c r="A60" s="12" t="s">
        <v>223</v>
      </c>
      <c r="B60" s="12" t="s">
        <v>378</v>
      </c>
    </row>
    <row r="61" spans="1:2" x14ac:dyDescent="0.15">
      <c r="A61" s="12" t="s">
        <v>280</v>
      </c>
      <c r="B61" s="12" t="s">
        <v>379</v>
      </c>
    </row>
    <row r="62" spans="1:2" x14ac:dyDescent="0.15">
      <c r="A62" s="12" t="s">
        <v>277</v>
      </c>
      <c r="B62" s="12" t="s">
        <v>380</v>
      </c>
    </row>
    <row r="63" spans="1:2" x14ac:dyDescent="0.15">
      <c r="A63" s="12" t="s">
        <v>249</v>
      </c>
      <c r="B63" s="12" t="s">
        <v>381</v>
      </c>
    </row>
    <row r="64" spans="1:2" x14ac:dyDescent="0.15">
      <c r="A64" s="12" t="s">
        <v>287</v>
      </c>
      <c r="B64" s="12" t="s">
        <v>382</v>
      </c>
    </row>
    <row r="65" spans="1:2" x14ac:dyDescent="0.15">
      <c r="A65" s="12" t="s">
        <v>270</v>
      </c>
      <c r="B65" s="12" t="s">
        <v>383</v>
      </c>
    </row>
    <row r="66" spans="1:2" x14ac:dyDescent="0.15">
      <c r="A66" s="12" t="s">
        <v>256</v>
      </c>
      <c r="B66" s="12" t="s">
        <v>384</v>
      </c>
    </row>
    <row r="67" spans="1:2" x14ac:dyDescent="0.15">
      <c r="A67" s="12" t="s">
        <v>285</v>
      </c>
      <c r="B67" s="12" t="s">
        <v>385</v>
      </c>
    </row>
    <row r="68" spans="1:2" x14ac:dyDescent="0.15">
      <c r="A68" s="12" t="s">
        <v>244</v>
      </c>
      <c r="B68" s="12" t="s">
        <v>386</v>
      </c>
    </row>
    <row r="69" spans="1:2" x14ac:dyDescent="0.15">
      <c r="A69" s="12" t="s">
        <v>274</v>
      </c>
      <c r="B69" s="12" t="s">
        <v>387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292</v>
      </c>
      <c r="H1" t="s">
        <v>293</v>
      </c>
      <c r="I1" t="s">
        <v>441</v>
      </c>
    </row>
    <row r="2" spans="1:9" x14ac:dyDescent="0.15">
      <c r="A2" t="s">
        <v>390</v>
      </c>
      <c r="B2" t="s">
        <v>404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390</v>
      </c>
      <c r="B3" t="s">
        <v>405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390</v>
      </c>
      <c r="B4" t="s">
        <v>405</v>
      </c>
      <c r="C4" t="s">
        <v>65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390</v>
      </c>
      <c r="B5" t="s">
        <v>406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390</v>
      </c>
      <c r="B6" t="s">
        <v>406</v>
      </c>
      <c r="C6" t="s">
        <v>93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390</v>
      </c>
      <c r="B7" t="s">
        <v>408</v>
      </c>
      <c r="C7" t="s">
        <v>87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390</v>
      </c>
      <c r="B8" t="s">
        <v>408</v>
      </c>
      <c r="C8" t="s">
        <v>89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390</v>
      </c>
      <c r="B9" t="s">
        <v>408</v>
      </c>
      <c r="C9" t="s">
        <v>91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394</v>
      </c>
      <c r="B10" t="s">
        <v>409</v>
      </c>
      <c r="C10" t="s">
        <v>59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394</v>
      </c>
      <c r="B11" t="s">
        <v>410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394</v>
      </c>
      <c r="B12" t="s">
        <v>410</v>
      </c>
      <c r="C12" t="s">
        <v>61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394</v>
      </c>
      <c r="B13" t="s">
        <v>410</v>
      </c>
      <c r="C13" t="s">
        <v>63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398</v>
      </c>
      <c r="B14" t="s">
        <v>411</v>
      </c>
      <c r="C14" t="s">
        <v>47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398</v>
      </c>
      <c r="B15" t="s">
        <v>411</v>
      </c>
      <c r="C15" t="s">
        <v>49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398</v>
      </c>
      <c r="B16" t="s">
        <v>412</v>
      </c>
      <c r="C16" t="s">
        <v>51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398</v>
      </c>
      <c r="B17" t="s">
        <v>412</v>
      </c>
      <c r="C17" t="s">
        <v>53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398</v>
      </c>
      <c r="B18" t="s">
        <v>413</v>
      </c>
      <c r="C18" t="s">
        <v>57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398</v>
      </c>
      <c r="B19" t="s">
        <v>413</v>
      </c>
      <c r="C19" t="s">
        <v>55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393</v>
      </c>
      <c r="B20" t="s">
        <v>414</v>
      </c>
      <c r="C20" t="s">
        <v>107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393</v>
      </c>
      <c r="B21" t="s">
        <v>414</v>
      </c>
      <c r="C21" t="s">
        <v>75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393</v>
      </c>
      <c r="B22" t="s">
        <v>414</v>
      </c>
      <c r="C22" t="s">
        <v>211</v>
      </c>
      <c r="D22" t="str">
        <f>VLOOKUP(C22,テーブル1[[Type]:[和名]],2,0)</f>
        <v>終界龍精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393</v>
      </c>
      <c r="B23" t="s">
        <v>414</v>
      </c>
      <c r="C23" t="s">
        <v>425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393</v>
      </c>
      <c r="B24" t="s">
        <v>415</v>
      </c>
      <c r="C24" t="s">
        <v>73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393</v>
      </c>
      <c r="B25" t="s">
        <v>415</v>
      </c>
      <c r="C25" t="s">
        <v>69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393</v>
      </c>
      <c r="B26" t="s">
        <v>415</v>
      </c>
      <c r="C26" t="s">
        <v>109</v>
      </c>
      <c r="D26" t="str">
        <f>VLOOKUP(C26,テーブル1[[Type]:[和名]],2,0)</f>
        <v>枯骸骨精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393</v>
      </c>
      <c r="B27" t="s">
        <v>415</v>
      </c>
      <c r="C27" t="s">
        <v>105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393</v>
      </c>
      <c r="B28" t="s">
        <v>416</v>
      </c>
      <c r="C28" t="s">
        <v>71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396</v>
      </c>
      <c r="B29" t="s">
        <v>417</v>
      </c>
      <c r="C29" t="s">
        <v>77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396</v>
      </c>
      <c r="B30" t="s">
        <v>418</v>
      </c>
      <c r="C30" t="s">
        <v>67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395</v>
      </c>
      <c r="B31" t="s">
        <v>419</v>
      </c>
      <c r="C31" t="s">
        <v>146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395</v>
      </c>
      <c r="B32" t="s">
        <v>419</v>
      </c>
      <c r="C32" t="s">
        <v>81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395</v>
      </c>
      <c r="B33" t="s">
        <v>419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395</v>
      </c>
      <c r="B34" t="s">
        <v>420</v>
      </c>
      <c r="C34" t="s">
        <v>79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392</v>
      </c>
      <c r="B35" t="s">
        <v>421</v>
      </c>
      <c r="C35" t="s">
        <v>101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392</v>
      </c>
      <c r="B36" t="s">
        <v>421</v>
      </c>
      <c r="C36" t="s">
        <v>99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392</v>
      </c>
      <c r="B37" t="s">
        <v>421</v>
      </c>
      <c r="C37" t="s">
        <v>103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392</v>
      </c>
      <c r="B38" t="s">
        <v>422</v>
      </c>
      <c r="C38" t="s">
        <v>97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392</v>
      </c>
      <c r="B39" t="s">
        <v>422</v>
      </c>
      <c r="C39" t="s">
        <v>95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392</v>
      </c>
      <c r="B40" t="s">
        <v>423</v>
      </c>
      <c r="C40" t="s">
        <v>83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392</v>
      </c>
      <c r="B41" t="s">
        <v>423</v>
      </c>
      <c r="C41" t="s">
        <v>85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436</v>
      </c>
      <c r="E42" t="s">
        <v>437</v>
      </c>
      <c r="F42" t="s">
        <v>438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119</v>
      </c>
      <c r="E45">
        <v>1</v>
      </c>
      <c r="F45">
        <v>0.5</v>
      </c>
    </row>
    <row r="46" spans="1:9" x14ac:dyDescent="0.15">
      <c r="D46" t="s">
        <v>131</v>
      </c>
      <c r="E46">
        <v>1</v>
      </c>
      <c r="F46">
        <v>0.5</v>
      </c>
    </row>
    <row r="47" spans="1:9" x14ac:dyDescent="0.15">
      <c r="D47" t="s">
        <v>138</v>
      </c>
      <c r="E47">
        <v>1</v>
      </c>
      <c r="F47">
        <v>0.5</v>
      </c>
    </row>
    <row r="48" spans="1:9" x14ac:dyDescent="0.15">
      <c r="D48" t="s">
        <v>140</v>
      </c>
      <c r="E48">
        <v>2</v>
      </c>
      <c r="F48">
        <v>0.15</v>
      </c>
    </row>
    <row r="49" spans="4:6" x14ac:dyDescent="0.15">
      <c r="D49" t="s">
        <v>121</v>
      </c>
      <c r="E49">
        <v>2</v>
      </c>
      <c r="F49">
        <v>0.15</v>
      </c>
    </row>
    <row r="50" spans="4:6" x14ac:dyDescent="0.15">
      <c r="D50" t="s">
        <v>427</v>
      </c>
      <c r="E50">
        <v>1</v>
      </c>
      <c r="F50">
        <v>0.1</v>
      </c>
    </row>
    <row r="51" spans="4:6" x14ac:dyDescent="0.15">
      <c r="D51" t="s">
        <v>127</v>
      </c>
      <c r="E51">
        <v>1</v>
      </c>
      <c r="F51">
        <v>0.1</v>
      </c>
    </row>
    <row r="52" spans="4:6" x14ac:dyDescent="0.15">
      <c r="D52" t="s">
        <v>124</v>
      </c>
      <c r="E52">
        <v>1</v>
      </c>
      <c r="F52">
        <v>0.1</v>
      </c>
    </row>
    <row r="53" spans="4:6" x14ac:dyDescent="0.15">
      <c r="D53" t="s">
        <v>148</v>
      </c>
      <c r="E53">
        <v>1</v>
      </c>
      <c r="F53">
        <v>0.1</v>
      </c>
    </row>
    <row r="54" spans="4:6" x14ac:dyDescent="0.15">
      <c r="D54" t="s">
        <v>111</v>
      </c>
      <c r="E54">
        <v>2</v>
      </c>
      <c r="F54">
        <v>0.06</v>
      </c>
    </row>
    <row r="55" spans="4:6" x14ac:dyDescent="0.15">
      <c r="D55" t="s">
        <v>151</v>
      </c>
      <c r="E55">
        <v>1</v>
      </c>
      <c r="F55">
        <v>0.05</v>
      </c>
    </row>
    <row r="56" spans="4:6" x14ac:dyDescent="0.15">
      <c r="D56" t="s">
        <v>129</v>
      </c>
      <c r="E56">
        <v>2</v>
      </c>
      <c r="F56">
        <v>0.03</v>
      </c>
    </row>
    <row r="57" spans="4:6" x14ac:dyDescent="0.15">
      <c r="D57" t="s">
        <v>126</v>
      </c>
      <c r="E57">
        <v>2</v>
      </c>
      <c r="F57">
        <v>0.03</v>
      </c>
    </row>
    <row r="58" spans="4:6" x14ac:dyDescent="0.15">
      <c r="D58" t="s">
        <v>142</v>
      </c>
      <c r="E58">
        <v>2</v>
      </c>
      <c r="F58">
        <v>0.03</v>
      </c>
    </row>
    <row r="59" spans="4:6" x14ac:dyDescent="0.15">
      <c r="D59" t="s">
        <v>150</v>
      </c>
      <c r="E59">
        <v>2</v>
      </c>
      <c r="F59">
        <v>0.03</v>
      </c>
    </row>
    <row r="60" spans="4:6" x14ac:dyDescent="0.15">
      <c r="D60" t="s">
        <v>144</v>
      </c>
      <c r="E60">
        <v>2</v>
      </c>
      <c r="F60">
        <v>0.03</v>
      </c>
    </row>
    <row r="61" spans="4:6" x14ac:dyDescent="0.15">
      <c r="D61" t="s">
        <v>169</v>
      </c>
      <c r="E61">
        <v>1</v>
      </c>
      <c r="F61">
        <v>0.02</v>
      </c>
    </row>
    <row r="62" spans="4:6" x14ac:dyDescent="0.15">
      <c r="D62" t="s">
        <v>167</v>
      </c>
      <c r="E62">
        <v>1</v>
      </c>
      <c r="F62">
        <v>0.02</v>
      </c>
    </row>
    <row r="63" spans="4:6" x14ac:dyDescent="0.15">
      <c r="D63" t="s">
        <v>165</v>
      </c>
      <c r="E63">
        <v>1</v>
      </c>
      <c r="F63">
        <v>0.02</v>
      </c>
    </row>
    <row r="64" spans="4:6" x14ac:dyDescent="0.15">
      <c r="D64" t="s">
        <v>113</v>
      </c>
      <c r="E64">
        <v>3</v>
      </c>
      <c r="F64">
        <v>1.7999999999999999E-2</v>
      </c>
    </row>
    <row r="65" spans="4:6" x14ac:dyDescent="0.15">
      <c r="D65" t="s">
        <v>117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153</v>
      </c>
      <c r="E67">
        <v>2</v>
      </c>
      <c r="F67">
        <v>1.4999999999999999E-2</v>
      </c>
    </row>
    <row r="68" spans="4:6" x14ac:dyDescent="0.15">
      <c r="D68" t="s">
        <v>123</v>
      </c>
      <c r="E68">
        <v>3</v>
      </c>
      <c r="F68">
        <v>8.9999999999999993E-3</v>
      </c>
    </row>
    <row r="69" spans="4:6" x14ac:dyDescent="0.15">
      <c r="D69" t="s">
        <v>133</v>
      </c>
      <c r="E69">
        <v>3</v>
      </c>
      <c r="F69">
        <v>8.9999999999999993E-3</v>
      </c>
    </row>
    <row r="70" spans="4:6" x14ac:dyDescent="0.15">
      <c r="D70" t="s">
        <v>171</v>
      </c>
      <c r="E70">
        <v>2</v>
      </c>
      <c r="F70">
        <v>6.0000000000000001E-3</v>
      </c>
    </row>
    <row r="71" spans="4:6" x14ac:dyDescent="0.15">
      <c r="D71" t="s">
        <v>163</v>
      </c>
      <c r="E71">
        <v>2</v>
      </c>
      <c r="F71">
        <v>6.0000000000000001E-3</v>
      </c>
    </row>
    <row r="72" spans="4:6" x14ac:dyDescent="0.15">
      <c r="D72" t="s">
        <v>134</v>
      </c>
      <c r="E72">
        <v>4</v>
      </c>
      <c r="F72">
        <v>5.4000000000000003E-3</v>
      </c>
    </row>
    <row r="73" spans="4:6" x14ac:dyDescent="0.15">
      <c r="D73" t="s">
        <v>136</v>
      </c>
      <c r="E73">
        <v>4</v>
      </c>
      <c r="F73">
        <v>5.4000000000000003E-3</v>
      </c>
    </row>
    <row r="74" spans="4:6" x14ac:dyDescent="0.15">
      <c r="D74" t="s">
        <v>115</v>
      </c>
      <c r="E74">
        <v>4</v>
      </c>
      <c r="F74">
        <v>5.4000000000000003E-3</v>
      </c>
    </row>
    <row r="75" spans="4:6" x14ac:dyDescent="0.15">
      <c r="D75" t="s">
        <v>161</v>
      </c>
      <c r="E75">
        <v>3</v>
      </c>
      <c r="F75">
        <v>4.4999999999999997E-3</v>
      </c>
    </row>
    <row r="76" spans="4:6" x14ac:dyDescent="0.15">
      <c r="D76" t="s">
        <v>175</v>
      </c>
      <c r="E76">
        <v>4</v>
      </c>
      <c r="F76">
        <v>2.7000000000000001E-3</v>
      </c>
    </row>
    <row r="77" spans="4:6" x14ac:dyDescent="0.15">
      <c r="D77" t="s">
        <v>177</v>
      </c>
      <c r="E77">
        <v>4</v>
      </c>
      <c r="F77">
        <v>2.7000000000000001E-3</v>
      </c>
    </row>
    <row r="78" spans="4:6" x14ac:dyDescent="0.15">
      <c r="D78" t="s">
        <v>215</v>
      </c>
      <c r="E78">
        <v>5</v>
      </c>
      <c r="F78">
        <v>8.0999999999999996E-4</v>
      </c>
    </row>
    <row r="79" spans="4:6" x14ac:dyDescent="0.15">
      <c r="D79" t="s">
        <v>173</v>
      </c>
      <c r="E79">
        <v>5</v>
      </c>
      <c r="F79">
        <v>8.0999999999999996E-4</v>
      </c>
    </row>
    <row r="80" spans="4:6" x14ac:dyDescent="0.15">
      <c r="D80" t="s">
        <v>159</v>
      </c>
      <c r="E80">
        <v>4</v>
      </c>
      <c r="F80">
        <v>2.7E-4</v>
      </c>
    </row>
    <row r="81" spans="4:6" x14ac:dyDescent="0.15">
      <c r="D81" t="s">
        <v>155</v>
      </c>
      <c r="E81">
        <v>5</v>
      </c>
      <c r="F81">
        <v>8.1000000000000004E-5</v>
      </c>
    </row>
    <row r="82" spans="4:6" x14ac:dyDescent="0.15">
      <c r="D82" t="s">
        <v>157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2021-12-25T08:22:43Z</dcterms:modified>
</cp:coreProperties>
</file>