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21F7CF77-80AA-430D-86E1-24AA91A05062}" xr6:coauthVersionLast="45" xr6:coauthVersionMax="45" xr10:uidLastSave="{00000000-0000-0000-0000-000000000000}"/>
  <bookViews>
    <workbookView xWindow="1275" yWindow="945" windowWidth="15285" windowHeight="1387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8" i="1" l="1"/>
  <c r="S82" i="1"/>
  <c r="S89" i="1"/>
  <c r="S90" i="1"/>
  <c r="S85" i="1"/>
  <c r="S91" i="1"/>
  <c r="S84" i="1"/>
  <c r="S86" i="1"/>
  <c r="S83" i="1"/>
  <c r="S87" i="1"/>
  <c r="T88" i="1"/>
  <c r="U88" i="1" s="1"/>
  <c r="V88" i="1" s="1"/>
  <c r="T82" i="1"/>
  <c r="U82" i="1" s="1"/>
  <c r="V82" i="1" s="1"/>
  <c r="T89" i="1"/>
  <c r="T90" i="1"/>
  <c r="U90" i="1" s="1"/>
  <c r="V90" i="1" s="1"/>
  <c r="T85" i="1"/>
  <c r="U85" i="1" s="1"/>
  <c r="V85" i="1" s="1"/>
  <c r="T91" i="1"/>
  <c r="T84" i="1"/>
  <c r="U84" i="1" s="1"/>
  <c r="V84" i="1" s="1"/>
  <c r="T86" i="1"/>
  <c r="U86" i="1" s="1"/>
  <c r="V86" i="1" s="1"/>
  <c r="T83" i="1"/>
  <c r="T87" i="1"/>
  <c r="U87" i="1" s="1"/>
  <c r="V87" i="1" s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90" i="1" a="1"/>
  <c r="AZ90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1" i="1" l="1"/>
  <c r="V91" i="1" s="1"/>
  <c r="W91" i="1" s="1"/>
  <c r="BD91" i="1" s="1"/>
  <c r="U83" i="1"/>
  <c r="V83" i="1" s="1"/>
  <c r="W83" i="1" s="1"/>
  <c r="BD83" i="1" s="1"/>
  <c r="U89" i="1"/>
  <c r="V89" i="1" s="1"/>
  <c r="AB89" i="1" s="1"/>
  <c r="X85" i="1"/>
  <c r="AA85" i="1"/>
  <c r="Y85" i="1"/>
  <c r="AB85" i="1"/>
  <c r="W85" i="1"/>
  <c r="Z85" i="1"/>
  <c r="Y90" i="1"/>
  <c r="AB90" i="1"/>
  <c r="W90" i="1"/>
  <c r="Z90" i="1"/>
  <c r="X90" i="1"/>
  <c r="AA90" i="1"/>
  <c r="Y87" i="1"/>
  <c r="AB87" i="1"/>
  <c r="W87" i="1"/>
  <c r="Z87" i="1"/>
  <c r="X87" i="1"/>
  <c r="AA87" i="1"/>
  <c r="Y88" i="1"/>
  <c r="AB88" i="1"/>
  <c r="W88" i="1"/>
  <c r="Z88" i="1"/>
  <c r="X88" i="1"/>
  <c r="AA88" i="1"/>
  <c r="X86" i="1"/>
  <c r="AA86" i="1"/>
  <c r="Y86" i="1"/>
  <c r="AB86" i="1"/>
  <c r="W86" i="1"/>
  <c r="Z86" i="1"/>
  <c r="X82" i="1"/>
  <c r="AA82" i="1"/>
  <c r="Y82" i="1"/>
  <c r="AB82" i="1"/>
  <c r="W82" i="1"/>
  <c r="Z82" i="1"/>
  <c r="Y84" i="1"/>
  <c r="AB84" i="1"/>
  <c r="W84" i="1"/>
  <c r="Z84" i="1"/>
  <c r="X84" i="1"/>
  <c r="AA8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X83" i="1" l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C84" i="1"/>
  <c r="BD84" i="1"/>
  <c r="BC88" i="1"/>
  <c r="BD88" i="1"/>
  <c r="BC87" i="1"/>
  <c r="BD87" i="1"/>
  <c r="BC90" i="1"/>
  <c r="BD90" i="1"/>
  <c r="BD82" i="1"/>
  <c r="BC82" i="1"/>
  <c r="BC86" i="1"/>
  <c r="BD86" i="1"/>
  <c r="BD85" i="1"/>
  <c r="BC8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91" i="1" l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94" i="1"/>
  <c r="BA94" i="1"/>
  <c r="AZ94" i="1"/>
  <c r="AY94" i="1"/>
  <c r="T94" i="1"/>
  <c r="S94" i="1"/>
  <c r="BB93" i="1"/>
  <c r="BA93" i="1"/>
  <c r="AZ93" i="1"/>
  <c r="AY93" i="1"/>
  <c r="T93" i="1"/>
  <c r="S93" i="1"/>
  <c r="BB92" i="1"/>
  <c r="BA92" i="1"/>
  <c r="AZ92" i="1"/>
  <c r="AY92" i="1"/>
  <c r="T92" i="1"/>
  <c r="S9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94" i="1"/>
  <c r="V94" i="1" s="1"/>
  <c r="AA94" i="1" s="1"/>
  <c r="U93" i="1"/>
  <c r="V93" i="1" s="1"/>
  <c r="AA93" i="1" s="1"/>
  <c r="U92" i="1"/>
  <c r="V92" i="1" s="1"/>
  <c r="Z9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94" i="1"/>
  <c r="Y94" i="1"/>
  <c r="X94" i="1"/>
  <c r="AB94" i="1"/>
  <c r="Z94" i="1"/>
  <c r="W93" i="1"/>
  <c r="Z93" i="1"/>
  <c r="X93" i="1"/>
  <c r="Y93" i="1"/>
  <c r="AB93" i="1"/>
  <c r="X92" i="1"/>
  <c r="AA92" i="1"/>
  <c r="AB92" i="1"/>
  <c r="Y92" i="1"/>
  <c r="W9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<sst xmlns="http://schemas.openxmlformats.org/spreadsheetml/2006/main" count="1014" uniqueCount="780">
  <si>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</si>
  <si>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</si>
  <si>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</si>
  <si>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</si>
  <si>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</si>
  <si>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</si>
  <si>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</si>
  <si>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</si>
  <si>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</si>
  <si>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</si>
  <si>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</si>
  <si>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</si>
  <si>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</si>
  <si>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</si>
  <si>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</si>
  <si>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</si>
  <si>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</si>
  <si>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</si>
  <si>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</si>
  <si>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</si>
  <si>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</si>
  <si>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</si>
  <si>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</si>
  <si>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</si>
  <si>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</si>
  <si>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</si>
  <si>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</si>
  <si>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</si>
  <si>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</si>
  <si>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</si>
  <si>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</si>
  <si>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</si>
  <si>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</si>
  <si>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</si>
  <si>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</si>
  <si>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</si>
  <si>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</si>
  <si>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</si>
  <si>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</si>
  <si>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</si>
  <si>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</si>
  <si>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</si>
  <si>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</si>
  <si>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</si>
  <si>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</si>
  <si>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</si>
  <si>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</si>
  <si>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</si>
  <si>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</si>
  <si>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</si>
  <si>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</si>
  <si>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</si>
  <si>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</si>
  <si>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</si>
  <si>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</si>
  <si>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</si>
  <si>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</si>
  <si>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</si>
  <si>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</si>
  <si>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</si>
  <si>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</si>
  <si>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</si>
  <si>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</si>
  <si>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</si>
  <si>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</si>
  <si>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</si>
  <si>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</si>
  <si>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</si>
  <si>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</si>
  <si>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</si>
  <si>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</si>
  <si>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</si>
  <si>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</si>
  <si>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</si>
  <si>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</si>
  <si>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</si>
  <si>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</si>
  <si>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</si>
  <si>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</si>
  <si>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</si>
  <si>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</si>
  <si>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</si>
  <si>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</si>
  <si>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</si>
  <si>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</si>
  <si>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</si>
  <si>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</si>
  <si>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</si>
  <si>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</si>
  <si>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</si>
  <si>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</si>
  <si>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</si>
  <si>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</si>
  <si>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</si>
  <si>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</si>
  <si>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</si>
  <si>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</si>
  <si>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</si>
  <si>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</si>
  <si>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</si>
  <si>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</si>
  <si>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</si>
  <si>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</si>
  <si>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</si>
  <si>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</si>
  <si>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</si>
  <si>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</si>
  <si>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</si>
  <si>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</si>
  <si>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</si>
  <si>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</si>
  <si>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</si>
  <si>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</si>
  <si>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</si>
  <si>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</si>
  <si>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</si>
  <si>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</si>
  <si>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</si>
  <si>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</si>
  <si>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</si>
  <si>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</si>
  <si>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</si>
  <si>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</si>
  <si>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</si>
  <si>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</si>
  <si>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</si>
  <si>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</si>
  <si>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</si>
  <si>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</si>
  <si>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</si>
  <si>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</si>
  <si>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</si>
  <si>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</si>
  <si>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</si>
  <si>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</si>
  <si>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</si>
  <si>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</si>
  <si>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</si>
  <si>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</si>
  <si>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</si>
  <si>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</si>
  <si>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</si>
  <si>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</si>
  <si>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</si>
  <si>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</si>
  <si>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</si>
  <si>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</si>
  <si>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</si>
  <si>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</si>
  <si>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</si>
  <si>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</si>
  <si>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</si>
  <si>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</si>
  <si>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</si>
  <si>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</si>
  <si>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</si>
  <si>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</si>
  <si>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</si>
  <si>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</si>
  <si>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</si>
  <si>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</si>
  <si>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</si>
  <si>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</si>
  <si>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</si>
  <si>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</si>
  <si>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</si>
  <si>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</si>
  <si>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</si>
  <si>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</si>
  <si>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</si>
  <si>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</si>
  <si>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</si>
  <si>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</si>
  <si>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</si>
  <si>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</si>
  <si>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</si>
  <si>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</si>
  <si>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</si>
  <si>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</si>
  <si>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</si>
  <si>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</si>
  <si>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</si>
  <si>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</si>
  <si>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</si>
  <si>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</si>
  <si>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</si>
  <si>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</si>
  <si>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</si>
  <si>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</si>
  <si>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</si>
  <si>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</si>
  <si>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</si>
  <si>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</si>
  <si>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</si>
  <si>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</si>
  <si>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</si>
  <si>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</si>
  <si>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</si>
  <si>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</si>
  <si>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</si>
  <si>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</si>
  <si>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</si>
  <si>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</si>
  <si>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</si>
  <si>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</si>
  <si>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</si>
  <si>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</si>
  <si>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</si>
  <si>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</si>
  <si>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</si>
  <si>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</si>
  <si>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</si>
  <si>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</si>
  <si>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</si>
  <si>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</si>
  <si>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</si>
  <si>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</si>
  <si>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</si>
  <si>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</si>
  <si>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</si>
  <si>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</si>
  <si>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</si>
  <si>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</si>
  <si>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</si>
  <si>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</si>
  <si>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</si>
  <si>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</si>
  <si>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</si>
  <si>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</si>
  <si>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</si>
  <si>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</si>
  <si>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</si>
  <si>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</si>
  <si>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</si>
  <si>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</si>
  <si>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</si>
  <si>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</si>
  <si>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</si>
  <si>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</si>
  <si>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</si>
  <si>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</si>
  <si>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</si>
  <si>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</si>
  <si>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</si>
  <si>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</si>
  <si>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</si>
  <si>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</si>
  <si>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</si>
  <si>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</si>
  <si>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</si>
  <si>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</si>
  <si>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</si>
  <si>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</si>
  <si>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</si>
  <si>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</si>
  <si>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</si>
  <si>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</si>
  <si>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</si>
  <si>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</si>
  <si>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</si>
  <si>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</si>
  <si>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</si>
  <si>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</si>
  <si>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</si>
  <si>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</si>
  <si>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</si>
  <si>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</si>
  <si>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</si>
  <si>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</si>
  <si>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</si>
  <si>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</si>
  <si>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</si>
  <si>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</si>
  <si>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</si>
  <si>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</si>
  <si>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</si>
  <si>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</si>
  <si>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</si>
  <si>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</si>
  <si>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</si>
  <si>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</si>
  <si>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</si>
  <si>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</si>
  <si>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</si>
  <si>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</si>
  <si>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</si>
  <si>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</si>
  <si>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</si>
  <si>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</si>
  <si>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</si>
  <si>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</si>
  <si>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</si>
  <si>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</si>
  <si>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</si>
  <si>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</si>
  <si>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</si>
  <si>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</si>
  <si>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</si>
  <si>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</si>
  <si>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</si>
  <si>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</si>
  <si>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</si>
  <si>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</si>
  <si>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</si>
  <si>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</si>
  <si>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</si>
  <si>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</si>
  <si>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</si>
  <si>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</si>
  <si>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</si>
  <si>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</si>
  <si>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</si>
  <si>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</si>
  <si>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</si>
  <si>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</si>
  <si>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</si>
  <si>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</si>
  <si>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</si>
  <si>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</si>
  <si>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</si>
  <si>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</si>
  <si>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</si>
  <si>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</si>
  <si>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</si>
  <si>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</si>
  <si>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</si>
  <si>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</si>
  <si>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</si>
  <si>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</si>
  <si>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</si>
  <si>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</si>
  <si>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</si>
  <si>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</si>
  <si>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</si>
  <si>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</si>
  <si>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</si>
  <si>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</si>
  <si>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</si>
  <si>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</si>
  <si>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</si>
  <si>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</si>
  <si>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</si>
  <si>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</si>
  <si>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</si>
  <si>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</si>
  <si>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</si>
  <si>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</si>
  <si>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</si>
  <si>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</si>
  <si>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</si>
  <si>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</si>
  <si>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</si>
  <si>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</si>
  <si>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</si>
  <si>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</si>
  <si>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</si>
  <si>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</si>
  <si>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</si>
  <si>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</si>
  <si>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</si>
  <si>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</si>
  <si>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</si>
  <si>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</si>
  <si>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</si>
  <si>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</si>
  <si>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</si>
  <si>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</si>
  <si>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</si>
  <si>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</si>
  <si>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</si>
  <si>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</si>
  <si>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</si>
  <si>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</si>
  <si>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</si>
  <si>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</si>
  <si>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</si>
  <si>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</si>
  <si>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</si>
  <si>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</si>
  <si>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</si>
  <si>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</si>
  <si>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</si>
  <si>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</si>
  <si>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</si>
  <si>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</si>
  <si>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</si>
  <si>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</si>
  <si>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</si>
  <si>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</si>
  <si>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</si>
  <si>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</si>
  <si>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</si>
  <si>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</si>
  <si>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</si>
  <si>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</si>
  <si>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</si>
  <si>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</si>
  <si>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</si>
  <si>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</si>
  <si>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</si>
  <si>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</si>
  <si>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</si>
  <si>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</si>
  <si>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</si>
  <si>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</si>
  <si>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</si>
  <si>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</si>
  <si>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</si>
  <si>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</si>
  <si>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</si>
  <si>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</si>
  <si>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</si>
  <si>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</si>
  <si>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</si>
  <si>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</si>
  <si>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</si>
  <si>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</si>
  <si>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</si>
  <si>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</si>
  <si>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</si>
  <si>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</si>
  <si>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</si>
  <si>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</si>
  <si>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</si>
  <si>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</si>
  <si>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</si>
  <si>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</si>
  <si>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</si>
  <si>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</si>
  <si>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</si>
  <si>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</si>
  <si>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</si>
  <si>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</si>
  <si>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</si>
  <si>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</si>
  <si>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</si>
  <si>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</si>
  <si>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</si>
  <si>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</si>
  <si>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</si>
  <si>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</si>
  <si>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</si>
  <si>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</si>
  <si>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</si>
  <si>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</si>
  <si>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</si>
  <si>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</si>
  <si>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</si>
  <si>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</si>
  <si>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</si>
  <si>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</si>
  <si>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</si>
  <si>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</si>
  <si>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</si>
  <si>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</si>
  <si>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</si>
  <si>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</si>
  <si>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</si>
  <si>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</si>
  <si>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</si>
  <si>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</si>
  <si>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</si>
  <si>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</si>
  <si>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</si>
  <si>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</si>
  <si>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</si>
  <si>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</si>
  <si>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</si>
  <si>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</si>
  <si>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</si>
  <si>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</si>
  <si>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</si>
  <si>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</si>
  <si>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</si>
  <si>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</si>
  <si>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</si>
  <si>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</si>
  <si>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</si>
  <si>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</si>
  <si>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</si>
  <si>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</si>
  <si>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</si>
  <si>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</si>
  <si>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</si>
  <si>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</si>
  <si>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</si>
  <si>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</si>
  <si>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</si>
  <si>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</si>
  <si>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</si>
  <si>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</si>
  <si>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</si>
  <si>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</si>
  <si>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</si>
  <si>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</si>
  <si>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</si>
  <si>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</si>
  <si>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</si>
  <si>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</si>
  <si>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</si>
  <si>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</si>
  <si>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</si>
  <si>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</si>
  <si>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</si>
  <si>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</si>
  <si>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</si>
  <si>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</si>
  <si>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</si>
  <si>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</si>
  <si>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</si>
  <si>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</si>
  <si>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</si>
  <si>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</si>
  <si>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</si>
  <si>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</si>
  <si>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</si>
  <si>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</si>
  <si>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</si>
  <si>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</si>
  <si>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</si>
  <si>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</si>
  <si>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</si>
  <si>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</si>
  <si>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</si>
  <si>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</si>
  <si>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</si>
  <si>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</si>
  <si>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</si>
  <si>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</si>
  <si>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</si>
  <si>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</si>
  <si>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</si>
  <si>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</si>
  <si>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</si>
  <si>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</si>
  <si>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</si>
  <si>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</si>
  <si>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</si>
  <si>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</si>
  <si>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</si>
  <si>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</si>
  <si>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</si>
  <si>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</si>
  <si>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</si>
  <si>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</si>
  <si>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</si>
  <si>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</si>
  <si>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</si>
  <si>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</si>
  <si>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</si>
  <si>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</si>
  <si>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</si>
  <si>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</si>
  <si>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</si>
  <si>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</si>
  <si>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</si>
  <si>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</si>
  <si>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</si>
  <si>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</si>
  <si>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</si>
  <si>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</si>
  <si>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</si>
  <si>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</si>
  <si>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</si>
  <si>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</si>
  <si>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</si>
  <si>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</si>
  <si>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</si>
  <si>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</si>
  <si>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</si>
  <si>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</si>
  <si>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</si>
  <si>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</si>
  <si>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</si>
  <si>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</si>
  <si>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</si>
  <si>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</si>
  <si>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</si>
  <si>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</si>
  <si>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</si>
  <si>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</si>
  <si>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</si>
  <si>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</si>
  <si>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</si>
  <si>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</si>
  <si>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</si>
  <si>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</si>
  <si>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</si>
  <si>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</si>
  <si>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</si>
  <si>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</si>
  <si>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</si>
  <si>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</si>
  <si>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</si>
  <si>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</si>
  <si>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</si>
  <si>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</si>
  <si>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</si>
  <si>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</si>
  <si>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</si>
  <si>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</si>
  <si>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</si>
  <si>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</si>
  <si>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</si>
  <si>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</si>
  <si>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</si>
  <si>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</si>
  <si>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</si>
  <si>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</si>
  <si>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</si>
  <si>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</si>
  <si>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</si>
  <si>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</si>
  <si>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</si>
  <si>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</si>
  <si>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</si>
  <si>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</si>
  <si>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</si>
  <si>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</si>
  <si>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</si>
  <si>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</si>
  <si>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</si>
  <si>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</si>
  <si>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</si>
  <si>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</si>
  <si>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</si>
  <si>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</si>
  <si>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</si>
  <si>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</si>
  <si>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</si>
  <si>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</si>
  <si>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</si>
  <si>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</si>
  <si>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</si>
  <si>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</si>
  <si>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</si>
  <si>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</si>
  <si>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</si>
  <si>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</si>
  <si>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</si>
  <si>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</si>
  <si>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</si>
  <si>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</si>
  <si>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</si>
  <si>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</si>
  <si>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</si>
  <si>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</si>
  <si>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</si>
  <si>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</si>
  <si>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</si>
  <si>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</si>
  <si>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</si>
  <si>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</si>
  <si>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</si>
  <si>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</si>
  <si>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</si>
  <si>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</si>
  <si>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</si>
  <si>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</si>
  <si>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</si>
  <si>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</si>
  <si>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</si>
  <si>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</si>
  <si>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</si>
  <si>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</si>
  <si>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</si>
  <si>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</si>
  <si>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</si>
  <si>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</si>
  <si>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</si>
  <si>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</si>
  <si>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</si>
  <si>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</si>
  <si>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</si>
  <si>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</si>
  <si>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</si>
  <si>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</si>
  <si>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</si>
  <si>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</si>
  <si>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</si>
  <si>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</si>
  <si>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</si>
  <si>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</si>
  <si>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</si>
  <si>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</si>
  <si>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</si>
  <si>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</si>
  <si>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</si>
  <si>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</si>
  <si>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</si>
  <si>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</si>
  <si>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</si>
  <si>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</si>
  <si>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</si>
  <si>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</si>
  <si>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</si>
  <si>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</si>
  <si>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</si>
  <si>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</si>
  <si>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</si>
  <si>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</si>
  <si>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</si>
  <si>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</si>
  <si>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</si>
  <si>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</si>
  <si>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</si>
  <si>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</si>
  <si>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</si>
  <si>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</si>
  <si>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</si>
  <si>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</si>
  <si>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</si>
  <si>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</si>
  <si>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</si>
  <si>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</si>
  <si>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</si>
  <si>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</si>
  <si>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</si>
  <si>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</si>
  <si>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</si>
  <si>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</si>
  <si>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</si>
  <si>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</si>
  <si>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</si>
  <si>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</si>
  <si>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</si>
  <si>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</si>
  <si>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</si>
  <si>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</si>
  <si>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</si>
  <si>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</si>
  <si>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</si>
  <si>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</si>
  <si>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</si>
  <si>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</si>
  <si>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</si>
  <si>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</si>
  <si>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</si>
  <si>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</si>
  <si>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</si>
  <si>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</si>
  <si>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</si>
  <si>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</si>
  <si>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</si>
  <si>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</si>
  <si>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</si>
  <si>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</si>
  <si>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</si>
  <si>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</si>
  <si>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</si>
  <si>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イーキャ</t>
    <phoneticPr fontId="1"/>
  </si>
  <si>
    <t>パッケデイーキャ</t>
    <phoneticPr fontId="1"/>
  </si>
  <si>
    <t>ゴレーミャ</t>
    <phoneticPr fontId="1"/>
  </si>
  <si>
    <t>グラッシャ</t>
    <phoneticPr fontId="1"/>
  </si>
  <si>
    <t>アクティヴァトーレライリャ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</si>
  <si>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</si>
  <si>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</si>
  <si>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</si>
  <si>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</si>
  <si>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</si>
  <si>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</si>
  <si>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</si>
  <si>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</si>
  <si>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Activatorrailia</t>
  </si>
  <si>
    <t>Ironbarsia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</si>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</sst>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91" totalsRowShown="0" headerRowDxfId="62" dataDxfId="61">
  <autoFilter ref="A1:BD91" xr:uid="{75B54AD4-ACAB-4F59-97B1-A32EA130B0BF}"/>
  <sortState xmlns:xlrd2="http://schemas.microsoft.com/office/spreadsheetml/2017/richdata2" ref="A2:BD91">
    <sortCondition ref="A1:A9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0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9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8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7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6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94"/>
  <sheetViews>
    <sheetView tabSelected="1" zoomScaleNormal="100" workbookViewId="0">
      <pane xSplit="6" ySplit="1" topLeftCell="G68" activePane="bottomRight" state="frozen"/>
      <selection pane="topRight" activeCell="G1" sqref="G1"/>
      <selection pane="bottomLeft" activeCell="A2" sqref="A2"/>
      <selection pane="bottomRight" activeCell="H84" sqref="H84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727</v>
      </c>
      <c r="AV1" s="2" t="s">
        <v>728</v>
      </c>
      <c r="AW1" s="2" t="s">
        <v>729</v>
      </c>
      <c r="AX1" s="2" t="s">
        <v>664</v>
      </c>
      <c r="AY1" s="2" t="s">
        <v>452</v>
      </c>
      <c r="AZ1" s="2" t="s">
        <v>453</v>
      </c>
      <c r="BA1" s="2" t="s">
        <v>450</v>
      </c>
      <c r="BB1" s="2" t="s">
        <v>451</v>
      </c>
      <c r="BC1" s="2" t="s">
        <v>449</v>
      </c>
      <c r="BD1" s="2" t="s">
        <v>675</v>
      </c>
    </row>
    <row r="2" spans="1:56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Row],[ATTACK]:[THUNDER]])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Row],[ATTACK]:[THUNDER]])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Row],[ATTACK]:[THUNDER]])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Row],[ATTACK]:[THUNDER]])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Row],[ATTACK]:[THUNDER]])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Row],[ATTACK]:[THUNDER]])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Row],[CRYSTAL]]*4*50</f>
        <v>417.33178372371856</v>
      </c>
    </row>
    <row r="10" spans="1:56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Row],[ATTACK]:[THUNDER]])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Row],[CRYSTAL]]*4*50</f>
        <v>24.109649408957718</v>
      </c>
    </row>
    <row r="11" spans="1:56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Row],[ATTACK]:[THUNDER]])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Row],[CRYSTAL]]*4*50</f>
        <v>9.4703416411147412</v>
      </c>
    </row>
    <row r="12" spans="1:56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Row],[ATTACK]:[THUNDER]])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Row],[CRYSTAL]]*4*50</f>
        <v>36.094483488550431</v>
      </c>
    </row>
    <row r="13" spans="1:56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Row],[ATTACK]:[THUNDER]])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Row],[CRYSTAL]]*4*50</f>
        <v>16.275162231685936</v>
      </c>
    </row>
    <row r="15" spans="1:56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Row],[ATTACK]:[THUNDER]])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Row],[CRYSTAL]]*4*50</f>
        <v>0</v>
      </c>
    </row>
    <row r="16" spans="1:56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Row],[ATTACK]:[THUNDER]])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Row],[ATTACK]:[THUNDER]])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Row],[CRYSTAL]]*4*50</f>
        <v>0</v>
      </c>
    </row>
    <row r="18" spans="1:56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Row],[ATTACK]:[THUNDER]])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Row],[CRYSTAL]]*4*50</f>
        <v>0</v>
      </c>
    </row>
    <row r="19" spans="1:56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Row],[ATTACK]:[THUNDER]])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Row],[CRYSTAL]]*4*50</f>
        <v>0</v>
      </c>
    </row>
    <row r="20" spans="1:56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Row],[ATTACK]:[THUNDER]])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Row],[CRYSTAL]]*4*50</f>
        <v>0</v>
      </c>
    </row>
    <row r="21" spans="1:56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Row],[ATTACK]:[THUNDER]])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Row],[CRYSTAL]]*4*50</f>
        <v>0</v>
      </c>
    </row>
    <row r="22" spans="1:56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Row],[ATTACK]:[THUNDER]])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Row],[CRYSTAL]]*4*50</f>
        <v>0</v>
      </c>
    </row>
    <row r="23" spans="1:56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Row],[ATTACK]:[THUNDER]])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Row],[CRYSTAL]]*4*50</f>
        <v>12.514560166771419</v>
      </c>
    </row>
    <row r="24" spans="1:56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Row],[ATTACK]:[THUNDER]])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Row],[CRYSTAL]]*4*50</f>
        <v>0</v>
      </c>
    </row>
    <row r="25" spans="1:56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Row],[ATTACK]:[THUNDER]])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Row],[CRYSTAL]]*4*50</f>
        <v>349.23814733817858</v>
      </c>
    </row>
    <row r="26" spans="1:56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Row],[CRYSTAL]]*4*50</f>
        <v>70.679342520519313</v>
      </c>
    </row>
    <row r="27" spans="1:56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Row],[ATTACK]:[THUNDER]])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Row],[CRYSTAL]]*4*50</f>
        <v>0</v>
      </c>
    </row>
    <row r="28" spans="1:56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Row],[ATTACK]:[THUNDER]])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Row],[CRYSTAL]]*4*50</f>
        <v>0</v>
      </c>
    </row>
    <row r="29" spans="1:56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Row],[ATTACK]:[THUNDER]])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Row],[CRYSTAL]]*4*50</f>
        <v>0</v>
      </c>
    </row>
    <row r="30" spans="1:56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Row],[ATTACK]:[THUNDER]])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Row],[CRYSTAL]]*4*50</f>
        <v>0</v>
      </c>
    </row>
    <row r="31" spans="1:56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Row],[ATTACK]:[THUNDER]])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Row],[CRYSTAL]]*4*50</f>
        <v>0</v>
      </c>
    </row>
    <row r="32" spans="1:56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Row],[ATTACK]:[THUNDER]])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Row],[ATTACK]:[THUNDER]])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Row],[ATTACK]:[THUNDER]])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Row],[ATTACK]:[THUNDER]])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Row],[ATTACK]:[THUNDER]])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Row],[ATTACK]:[THUNDER]])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Row],[ATTACK]:[THUNDER]])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Row],[ATTACK]:[THUNDER]])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Row],[ATTACK]:[THUNDER]])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Row],[ATTACK]:[THUNDER]])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Row],[ATTACK]:[THUNDER]])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Row],[ATTACK]:[THUNDER]])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Row],[ATTACK]:[THUNDER]])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Row],[ATTACK]:[THUNDER]])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Row],[ATTACK]:[THUNDER]])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Row],[ATTACK]:[THUNDER]])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Row],[ATTACK]:[THUNDER]])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Row],[ATTACK]:[THUNDER]])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Row],[ATTACK]:[THUNDER]])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Row],[ATTACK]:[THUNDER]])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Row],[ATTACK]:[THUNDER]])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Row],[ATTACK]:[THUNDER]])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Row],[ATTACK]:[THUNDER]])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Row],[ATTACK]:[THUNDER]])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Row],[ATTACK]:[THUNDER]])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Row],[ATTACK]:[THUNDER]])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Row],[ATTACK]:[THUNDER]])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Row],[CRYSTAL]]*4*50</f>
        <v>162.6677319302417</v>
      </c>
    </row>
    <row r="60" spans="1:56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Row],[ATTACK]:[THUNDER]])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Row],[ATTACK]:[THUNDER]])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Row],[CRYSTAL]]*4*50</f>
        <v>183.96450194339548</v>
      </c>
    </row>
    <row r="63" spans="1:56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Row],[ATTACK]:[THUNDER]])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Row],[ATTACK]:[THUNDER]])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Row],[ATTACK]:[THUNDER]])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Row],[ATTACK]:[THUNDER]])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Row],[CRYSTAL]]*4*50</f>
        <v>522.33033797767439</v>
      </c>
    </row>
    <row r="67" spans="1:56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Row],[ATTACK]:[THUNDER]])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Row],[ATTACK]:[THUNDER]])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Row],[ATTACK]:[THUNDER]])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Row],[ATTACK]:[THUNDER]])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Row],[ATTACK]:[THUNDER]])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Row],[CRYSTAL]]*4*50</f>
        <v>126.1844939578142</v>
      </c>
    </row>
    <row r="73" spans="1:56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Row],[ATTACK]:[THUNDER]])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Row],[CRYSTAL]]*4*50</f>
        <v>83.779547157297003</v>
      </c>
    </row>
    <row r="74" spans="1:56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Row],[ATTACK]:[THUNDER]])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Row],[CRYSTAL]]*4*50</f>
        <v>236.90044591039546</v>
      </c>
    </row>
    <row r="75" spans="1:56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Row],[ATTACK]:[THUNDER]])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Row],[CRYSTAL]]*4*50</f>
        <v>139.76557297579166</v>
      </c>
    </row>
    <row r="76" spans="1:56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Row],[ATTACK]:[THUNDER]])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Row],[CRYSTAL]]*4*50</f>
        <v>204.45059603604162</v>
      </c>
    </row>
    <row r="77" spans="1:56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Row],[ATTACK]:[THUNDER]])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Row],[CRYSTAL]]*4*50</f>
        <v>324.27251419444747</v>
      </c>
    </row>
    <row r="78" spans="1:56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Row],[ATTACK]:[THUNDER]])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Row],[CRYSTAL]]*4*50</f>
        <v>315.11108209016425</v>
      </c>
    </row>
    <row r="79" spans="1:56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Row],[CRYSTAL]]*4*50</f>
        <v>89.19950807112096</v>
      </c>
    </row>
    <row r="80" spans="1:56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Row],[ATTACK]:[THUNDER]])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Row],[ATTACK]:[THUNDER]])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80</v>
      </c>
      <c r="B82" s="4">
        <v>1</v>
      </c>
      <c r="C82" s="4" t="s">
        <v>407</v>
      </c>
      <c r="D82" s="4" t="s">
        <v>420</v>
      </c>
      <c r="E82" s="6" t="s">
        <v>731</v>
      </c>
      <c r="F82" s="6" t="s">
        <v>740</v>
      </c>
      <c r="G82" s="6" t="s">
        <v>750</v>
      </c>
      <c r="H82" s="6" t="s">
        <v>760</v>
      </c>
      <c r="I82" s="11" t="s">
        <v>769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Row],[ATTACK]:[THUNDER]])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mirageFairy2019.fairy.ice.name=氷精イーキャ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&lt;tr&gt;&lt;td&gt;80&lt;/td&gt;&lt;td&gt;氷精イーキャ&lt;/td&gt;&lt;td&gt;1&lt;/td&gt;&lt;td&gt;45&lt;/td&gt;&lt;td&gt;1&lt;/td&gt;&lt;td&gt;2&lt;/td&gt;&lt;td&gt;0&lt;/td&gt;&lt;td&gt;7&lt;/td&gt;&lt;td&gt;11&lt;/td&gt;&lt;td&gt;11&lt;/td&gt;&lt;/tr&gt;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Row],[CRYSTAL]]*4*50</f>
        <v>42.462110700147015</v>
      </c>
    </row>
    <row r="83" spans="1:56" x14ac:dyDescent="0.15">
      <c r="A83" s="4">
        <v>81</v>
      </c>
      <c r="B83" s="4">
        <v>1</v>
      </c>
      <c r="C83" s="4" t="s">
        <v>407</v>
      </c>
      <c r="D83" s="4" t="s">
        <v>420</v>
      </c>
      <c r="E83" s="6" t="s">
        <v>738</v>
      </c>
      <c r="F83" s="6" t="s">
        <v>741</v>
      </c>
      <c r="G83" s="6" t="s">
        <v>751</v>
      </c>
      <c r="H83" s="6" t="s">
        <v>779</v>
      </c>
      <c r="I83" s="11" t="s">
        <v>770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Row],[ATTACK]:[THUNDER]])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mirageFairy2019.fairy.packedice.name=氷塊精パッケデイーキャ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&lt;tr&gt;&lt;td&gt;81&lt;/td&gt;&lt;td&gt;氷塊精パッケデイーキャ&lt;/td&gt;&lt;td&gt;4&lt;/td&gt;&lt;td&gt;75&lt;/td&gt;&lt;td&gt;6&lt;/td&gt;&lt;td&gt;13&lt;/td&gt;&lt;td&gt;0&lt;/td&gt;&lt;td&gt;51&lt;/td&gt;&lt;td&gt;37&lt;/td&gt;&lt;td&gt;0&lt;/td&gt;&lt;/tr&gt;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Row],[CRYSTAL]]*4*50</f>
        <v>192.0534775828115</v>
      </c>
    </row>
    <row r="84" spans="1:56" x14ac:dyDescent="0.15">
      <c r="A84" s="4">
        <v>82</v>
      </c>
      <c r="B84" s="4">
        <v>1</v>
      </c>
      <c r="C84" s="4" t="s">
        <v>408</v>
      </c>
      <c r="D84" s="4" t="s">
        <v>425</v>
      </c>
      <c r="E84" s="6" t="s">
        <v>736</v>
      </c>
      <c r="F84" s="6" t="s">
        <v>742</v>
      </c>
      <c r="G84" s="6" t="s">
        <v>752</v>
      </c>
      <c r="H84" s="6" t="s">
        <v>761</v>
      </c>
      <c r="I84" s="11" t="s">
        <v>771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Row],[ATTACK]:[THUNDER]])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Row],[CRYSTAL]]*4*50</f>
        <v>0</v>
      </c>
    </row>
    <row r="85" spans="1:56" x14ac:dyDescent="0.15">
      <c r="A85" s="4">
        <v>83</v>
      </c>
      <c r="B85" s="4">
        <v>1</v>
      </c>
      <c r="C85" s="4" t="s">
        <v>410</v>
      </c>
      <c r="D85" s="4" t="s">
        <v>428</v>
      </c>
      <c r="E85" s="6" t="s">
        <v>734</v>
      </c>
      <c r="F85" s="6" t="s">
        <v>743</v>
      </c>
      <c r="G85" s="6" t="s">
        <v>753</v>
      </c>
      <c r="H85" s="6" t="s">
        <v>762</v>
      </c>
      <c r="I85" s="11" t="s">
        <v>772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Row],[ATTACK]:[THUNDER]])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Row],[CRYSTAL]]*4*50</f>
        <v>77.791400053881375</v>
      </c>
    </row>
    <row r="86" spans="1:56" x14ac:dyDescent="0.15">
      <c r="A86" s="4">
        <v>84</v>
      </c>
      <c r="B86" s="4">
        <v>1</v>
      </c>
      <c r="C86" s="4" t="s">
        <v>410</v>
      </c>
      <c r="D86" s="4" t="s">
        <v>595</v>
      </c>
      <c r="E86" s="6" t="s">
        <v>737</v>
      </c>
      <c r="F86" s="6" t="s">
        <v>749</v>
      </c>
      <c r="G86" s="6" t="s">
        <v>754</v>
      </c>
      <c r="H86" s="6" t="s">
        <v>763</v>
      </c>
      <c r="I86" s="11" t="s">
        <v>773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Row],[ATTACK]:[THUNDER]])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mirageFairy2019.fairy.activatorrail.name=活性軌条精アクティヴァトーレライリャ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ク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Row],[CRYSTAL]]*4*50</f>
        <v>0</v>
      </c>
    </row>
    <row r="87" spans="1:56" x14ac:dyDescent="0.15">
      <c r="A87" s="4">
        <v>85</v>
      </c>
      <c r="B87" s="4">
        <v>1</v>
      </c>
      <c r="C87" s="4" t="s">
        <v>410</v>
      </c>
      <c r="D87" s="4" t="s">
        <v>428</v>
      </c>
      <c r="E87" s="6" t="s">
        <v>739</v>
      </c>
      <c r="F87" s="6" t="s">
        <v>744</v>
      </c>
      <c r="G87" s="6" t="s">
        <v>755</v>
      </c>
      <c r="H87" s="6" t="s">
        <v>764</v>
      </c>
      <c r="I87" s="11" t="s">
        <v>774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Row],[ATTACK]:[THUNDER]])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Row],[CRYSTAL]]*4*50</f>
        <v>0</v>
      </c>
    </row>
    <row r="88" spans="1:56" x14ac:dyDescent="0.15">
      <c r="A88" s="4">
        <v>86</v>
      </c>
      <c r="B88" s="4">
        <v>1</v>
      </c>
      <c r="C88" s="4" t="s">
        <v>411</v>
      </c>
      <c r="D88" s="4" t="s">
        <v>433</v>
      </c>
      <c r="E88" s="6" t="s">
        <v>730</v>
      </c>
      <c r="F88" s="6" t="s">
        <v>745</v>
      </c>
      <c r="G88" s="6" t="s">
        <v>756</v>
      </c>
      <c r="H88" s="6" t="s">
        <v>765</v>
      </c>
      <c r="I88" s="11" t="s">
        <v>775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Row],[ATTACK]:[THUNDER]])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Row],[CRYSTAL]]*4*50</f>
        <v>0</v>
      </c>
    </row>
    <row r="89" spans="1:56" x14ac:dyDescent="0.15">
      <c r="A89" s="4">
        <v>87</v>
      </c>
      <c r="B89" s="4">
        <v>1</v>
      </c>
      <c r="C89" s="4" t="s">
        <v>411</v>
      </c>
      <c r="D89" s="4" t="s">
        <v>433</v>
      </c>
      <c r="E89" s="6" t="s">
        <v>732</v>
      </c>
      <c r="F89" s="6" t="s">
        <v>746</v>
      </c>
      <c r="G89" s="6" t="s">
        <v>757</v>
      </c>
      <c r="H89" s="6" t="s">
        <v>766</v>
      </c>
      <c r="I89" s="11" t="s">
        <v>776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Row],[ATTACK]:[THUNDER]])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Row],[CRYSTAL]]*4*50</f>
        <v>16.538516254514207</v>
      </c>
    </row>
    <row r="90" spans="1:56" x14ac:dyDescent="0.15">
      <c r="A90" s="4">
        <v>88</v>
      </c>
      <c r="B90" s="4">
        <v>1</v>
      </c>
      <c r="C90" s="4" t="s">
        <v>411</v>
      </c>
      <c r="D90" s="4" t="s">
        <v>433</v>
      </c>
      <c r="E90" s="6" t="s">
        <v>733</v>
      </c>
      <c r="F90" s="6" t="s">
        <v>747</v>
      </c>
      <c r="G90" s="6" t="s">
        <v>758</v>
      </c>
      <c r="H90" s="6" t="s">
        <v>767</v>
      </c>
      <c r="I90" s="11" t="s">
        <v>777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Row],[ATTACK]:[THUNDER]])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Row],[CRYSTAL]]*4*50</f>
        <v>0</v>
      </c>
    </row>
    <row r="91" spans="1:56" x14ac:dyDescent="0.15">
      <c r="A91" s="4">
        <v>89</v>
      </c>
      <c r="B91" s="4">
        <v>1</v>
      </c>
      <c r="C91" s="4" t="s">
        <v>659</v>
      </c>
      <c r="D91" s="4" t="s">
        <v>660</v>
      </c>
      <c r="E91" s="6" t="s">
        <v>735</v>
      </c>
      <c r="F91" s="6" t="s">
        <v>748</v>
      </c>
      <c r="G91" s="6" t="s">
        <v>759</v>
      </c>
      <c r="H91" s="6" t="s">
        <v>768</v>
      </c>
      <c r="I91" s="11" t="s">
        <v>778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Row],[ATTACK]:[THUNDER]])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Row],[CRYSTAL]]*4*50</f>
        <v>0</v>
      </c>
    </row>
    <row r="92" spans="1:56" x14ac:dyDescent="0.15">
      <c r="A92" s="4"/>
      <c r="B92" s="4">
        <v>2</v>
      </c>
      <c r="C92" s="4" t="s">
        <v>399</v>
      </c>
      <c r="D92" s="4" t="s">
        <v>412</v>
      </c>
      <c r="E92" s="6" t="s">
        <v>2</v>
      </c>
      <c r="F92" s="6"/>
      <c r="G92" s="6" t="s">
        <v>464</v>
      </c>
      <c r="H92" s="6" t="s">
        <v>463</v>
      </c>
      <c r="I92" s="11" t="s">
        <v>223</v>
      </c>
      <c r="J92" s="3">
        <v>6</v>
      </c>
      <c r="K92" s="8">
        <v>15</v>
      </c>
      <c r="L92" s="7">
        <v>1</v>
      </c>
      <c r="M92" s="7"/>
      <c r="N92" s="7">
        <v>10</v>
      </c>
      <c r="O92" s="7"/>
      <c r="P92" s="7"/>
      <c r="Q92" s="7"/>
      <c r="R92" s="5">
        <v>1</v>
      </c>
      <c r="S92" s="5" t="e">
        <f>2^((テーブル1[[#This Row],[レア]]-1)/4)</f>
        <v>#VALUE!</v>
      </c>
      <c r="T92" s="5" t="e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2" s="5" t="e">
        <f>テーブル1[[#This Row],[分散度倍率　]]*テーブル1[[#This Row],[レア度倍率]]</f>
        <v>#VALUE!</v>
      </c>
      <c r="V92" s="10" t="e">
        <f>テーブル1[[#This Row],[コスト]]*テーブル1[[#This Row],[効率]]</f>
        <v>#VALUE!</v>
      </c>
      <c r="W92" s="9" t="e">
        <f>テーブル1[[#This Row],[基礎Shine]]*テーブル1[[#This Row],[合計値]]/SUM(テーブル1[[#This Row],[基礎Shine]:[基礎Dark]])</f>
        <v>#VALUE!</v>
      </c>
      <c r="X92" s="9" t="e">
        <f>テーブル1[[#This Row],[基礎Fire]]*テーブル1[[#This Row],[合計値]]/SUM(テーブル1[[#This Row],[基礎Shine]:[基礎Dark]])</f>
        <v>#VALUE!</v>
      </c>
      <c r="Y92" s="9" t="e">
        <f>テーブル1[[#This Row],[基礎Wind]]*テーブル1[[#This Row],[合計値]]/SUM(テーブル1[[#This Row],[基礎Shine]:[基礎Dark]])</f>
        <v>#VALUE!</v>
      </c>
      <c r="Z92" s="9" t="e">
        <f>テーブル1[[#This Row],[基礎Gaia]]*テーブル1[[#This Row],[合計値]]/SUM(テーブル1[[#This Row],[基礎Shine]:[基礎Dark]])</f>
        <v>#VALUE!</v>
      </c>
      <c r="AA92" s="9" t="e">
        <f>テーブル1[[#This Row],[基礎Aqua]]*テーブル1[[#This Row],[合計値]]/SUM(テーブル1[[#This Row],[基礎Shine]:[基礎Dark]])</f>
        <v>#VALUE!</v>
      </c>
      <c r="AB92" s="9" t="e">
        <f>テーブル1[[#This Row],[基礎Dark]]*テーブル1[[#This Row],[合計値]]/SUM(テーブル1[[#This Row],[基礎Shine]:[基礎Dark]])</f>
        <v>#VALUE!</v>
      </c>
      <c r="AC92" s="14">
        <v>1</v>
      </c>
      <c r="AD92" s="14"/>
      <c r="AE92" s="14"/>
      <c r="AF92" s="14"/>
      <c r="AG92" s="14"/>
      <c r="AH92" s="14"/>
      <c r="AI92" s="14"/>
      <c r="AJ92" s="14">
        <v>1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3"/>
      <c r="AY92" s="13" t="e">
        <f>"public static VariantMirageFairy[] "&amp;テーブル1[[#This Row],[Type]]&amp;";"</f>
        <v>#VALUE!</v>
      </c>
      <c r="AZ9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2" s="13" t="e">
        <f>"item.mirageFairy."&amp;テーブル1[[#This Row],[Type]]&amp;".name="&amp;テーブル1[[#This Row],[英名]]</f>
        <v>#VALUE!</v>
      </c>
      <c r="BB92" s="13" t="e">
        <f>"item.mirageFairy."&amp;テーブル1[[#This Row],[Type]]&amp;".name="&amp;テーブル1[[#This Row],[和名]]</f>
        <v>#VALUE!</v>
      </c>
      <c r="BC92" s="13"/>
      <c r="BD92" s="13"/>
    </row>
    <row r="93" spans="1:56" x14ac:dyDescent="0.15">
      <c r="A93" s="4"/>
      <c r="B93" s="4">
        <v>2</v>
      </c>
      <c r="C93" s="4" t="s">
        <v>399</v>
      </c>
      <c r="D93" s="4" t="s">
        <v>413</v>
      </c>
      <c r="E93" s="6" t="s">
        <v>4</v>
      </c>
      <c r="F93" s="6"/>
      <c r="G93" s="6" t="s">
        <v>465</v>
      </c>
      <c r="H93" s="6" t="s">
        <v>466</v>
      </c>
      <c r="I93" s="11" t="s">
        <v>224</v>
      </c>
      <c r="J93" s="3">
        <v>5</v>
      </c>
      <c r="K93" s="8">
        <v>50</v>
      </c>
      <c r="L93" s="7">
        <v>1</v>
      </c>
      <c r="M93" s="7"/>
      <c r="N93" s="7"/>
      <c r="O93" s="7">
        <v>3</v>
      </c>
      <c r="P93" s="7">
        <v>10</v>
      </c>
      <c r="Q93" s="7"/>
      <c r="R93" s="5">
        <v>1</v>
      </c>
      <c r="S93" s="5" t="e">
        <f>2^((テーブル1[[#This Row],[レア]]-1)/4)</f>
        <v>#VALUE!</v>
      </c>
      <c r="T93" s="5" t="e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3" s="5" t="e">
        <f>テーブル1[[#This Row],[分散度倍率　]]*テーブル1[[#This Row],[レア度倍率]]</f>
        <v>#VALUE!</v>
      </c>
      <c r="V93" s="10" t="e">
        <f>テーブル1[[#This Row],[コスト]]*テーブル1[[#This Row],[効率]]</f>
        <v>#VALUE!</v>
      </c>
      <c r="W93" s="9" t="e">
        <f>テーブル1[[#This Row],[基礎Shine]]*テーブル1[[#This Row],[合計値]]/SUM(テーブル1[[#This Row],[基礎Shine]:[基礎Dark]])</f>
        <v>#VALUE!</v>
      </c>
      <c r="X93" s="9" t="e">
        <f>テーブル1[[#This Row],[基礎Fire]]*テーブル1[[#This Row],[合計値]]/SUM(テーブル1[[#This Row],[基礎Shine]:[基礎Dark]])</f>
        <v>#VALUE!</v>
      </c>
      <c r="Y93" s="9" t="e">
        <f>テーブル1[[#This Row],[基礎Wind]]*テーブル1[[#This Row],[合計値]]/SUM(テーブル1[[#This Row],[基礎Shine]:[基礎Dark]])</f>
        <v>#VALUE!</v>
      </c>
      <c r="Z93" s="9" t="e">
        <f>テーブル1[[#This Row],[基礎Gaia]]*テーブル1[[#This Row],[合計値]]/SUM(テーブル1[[#This Row],[基礎Shine]:[基礎Dark]])</f>
        <v>#VALUE!</v>
      </c>
      <c r="AA93" s="9" t="e">
        <f>テーブル1[[#This Row],[基礎Aqua]]*テーブル1[[#This Row],[合計値]]/SUM(テーブル1[[#This Row],[基礎Shine]:[基礎Dark]])</f>
        <v>#VALUE!</v>
      </c>
      <c r="AB93" s="9" t="e">
        <f>テーブル1[[#This Row],[基礎Dark]]*テーブル1[[#This Row],[合計値]]/SUM(テーブル1[[#This Row],[基礎Shine]:[基礎Dark]])</f>
        <v>#VALUE!</v>
      </c>
      <c r="AC93" s="14">
        <v>5</v>
      </c>
      <c r="AD93" s="14"/>
      <c r="AE93" s="14"/>
      <c r="AF93" s="14"/>
      <c r="AG93" s="14"/>
      <c r="AH93" s="14">
        <v>18</v>
      </c>
      <c r="AI93" s="14"/>
      <c r="AJ93" s="14">
        <v>3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3"/>
      <c r="AY93" s="13" t="e">
        <f>"public static VariantMirageFairy[] "&amp;テーブル1[[#This Row],[Type]]&amp;";"</f>
        <v>#VALUE!</v>
      </c>
      <c r="AZ9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3" s="13" t="e">
        <f>"item.mirageFairy."&amp;テーブル1[[#This Row],[Type]]&amp;".name="&amp;テーブル1[[#This Row],[英名]]</f>
        <v>#VALUE!</v>
      </c>
      <c r="BB93" s="13" t="e">
        <f>"item.mirageFairy."&amp;テーブル1[[#This Row],[Type]]&amp;".name="&amp;テーブル1[[#This Row],[和名]]</f>
        <v>#VALUE!</v>
      </c>
      <c r="BC93" s="13"/>
      <c r="BD93" s="13"/>
    </row>
    <row r="94" spans="1:56" x14ac:dyDescent="0.15">
      <c r="A94" s="4"/>
      <c r="B94" s="4">
        <v>2</v>
      </c>
      <c r="C94" s="4" t="s">
        <v>399</v>
      </c>
      <c r="D94" s="4" t="s">
        <v>416</v>
      </c>
      <c r="E94" s="6" t="s">
        <v>89</v>
      </c>
      <c r="F94" s="6"/>
      <c r="G94" s="6" t="s">
        <v>468</v>
      </c>
      <c r="H94" s="6" t="s">
        <v>467</v>
      </c>
      <c r="I94" s="11" t="s">
        <v>303</v>
      </c>
      <c r="J94" s="3">
        <v>10</v>
      </c>
      <c r="K94" s="8">
        <v>99</v>
      </c>
      <c r="L94" s="7">
        <v>10</v>
      </c>
      <c r="M94" s="7">
        <v>15</v>
      </c>
      <c r="N94" s="7">
        <v>14</v>
      </c>
      <c r="O94" s="7">
        <v>8</v>
      </c>
      <c r="P94" s="7">
        <v>8</v>
      </c>
      <c r="Q94" s="7"/>
      <c r="R94" s="5">
        <v>1</v>
      </c>
      <c r="S94" s="5" t="e">
        <f>2^((テーブル1[[#This Row],[レア]]-1)/4)</f>
        <v>#VALUE!</v>
      </c>
      <c r="T94" s="5" t="e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4" s="5" t="e">
        <f>テーブル1[[#This Row],[分散度倍率　]]*テーブル1[[#This Row],[レア度倍率]]</f>
        <v>#VALUE!</v>
      </c>
      <c r="V94" s="10" t="e">
        <f>テーブル1[[#This Row],[コスト]]*テーブル1[[#This Row],[効率]]</f>
        <v>#VALUE!</v>
      </c>
      <c r="W94" s="9" t="e">
        <f>テーブル1[[#This Row],[基礎Shine]]*テーブル1[[#This Row],[合計値]]/SUM(テーブル1[[#This Row],[基礎Shine]:[基礎Dark]])</f>
        <v>#VALUE!</v>
      </c>
      <c r="X94" s="9" t="e">
        <f>テーブル1[[#This Row],[基礎Fire]]*テーブル1[[#This Row],[合計値]]/SUM(テーブル1[[#This Row],[基礎Shine]:[基礎Dark]])</f>
        <v>#VALUE!</v>
      </c>
      <c r="Y94" s="9" t="e">
        <f>テーブル1[[#This Row],[基礎Wind]]*テーブル1[[#This Row],[合計値]]/SUM(テーブル1[[#This Row],[基礎Shine]:[基礎Dark]])</f>
        <v>#VALUE!</v>
      </c>
      <c r="Z94" s="9" t="e">
        <f>テーブル1[[#This Row],[基礎Gaia]]*テーブル1[[#This Row],[合計値]]/SUM(テーブル1[[#This Row],[基礎Shine]:[基礎Dark]])</f>
        <v>#VALUE!</v>
      </c>
      <c r="AA94" s="9" t="e">
        <f>テーブル1[[#This Row],[基礎Aqua]]*テーブル1[[#This Row],[合計値]]/SUM(テーブル1[[#This Row],[基礎Shine]:[基礎Dark]])</f>
        <v>#VALUE!</v>
      </c>
      <c r="AB94" s="9" t="e">
        <f>テーブル1[[#This Row],[基礎Dark]]*テーブル1[[#This Row],[合計値]]/SUM(テーブル1[[#This Row],[基礎Shine]:[基礎Dark]])</f>
        <v>#VALUE!</v>
      </c>
      <c r="AC94" s="14">
        <v>11</v>
      </c>
      <c r="AD94" s="14">
        <v>3</v>
      </c>
      <c r="AE94" s="14"/>
      <c r="AF94" s="14">
        <v>31</v>
      </c>
      <c r="AG94" s="14">
        <v>13</v>
      </c>
      <c r="AH94" s="14"/>
      <c r="AI94" s="14"/>
      <c r="AJ94" s="14">
        <v>6</v>
      </c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3"/>
      <c r="AY94" s="13" t="e">
        <f>"public static VariantMirageFairy[] "&amp;テーブル1[[#This Row],[Type]]&amp;";"</f>
        <v>#VALUE!</v>
      </c>
      <c r="AZ9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4" s="13" t="e">
        <f>"item.mirageFairy."&amp;テーブル1[[#This Row],[Type]]&amp;".name="&amp;テーブル1[[#This Row],[英名]]</f>
        <v>#VALUE!</v>
      </c>
      <c r="BB94" s="13" t="e">
        <f>"item.mirageFairy."&amp;テーブル1[[#This Row],[Type]]&amp;".name="&amp;テーブル1[[#This Row],[和名]]</f>
        <v>#VALUE!</v>
      </c>
      <c r="BC94" s="13"/>
      <c r="BD9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2020-05-18T00:52:50Z</dcterms:modified>
</cp:coreProperties>
</file>