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C74F8AE9-E035-481E-A52A-370F9D5A18E0}" xr6:coauthVersionLast="46" xr6:coauthVersionMax="46" xr10:uidLastSave="{00000000-0000-0000-0000-000000000000}"/>
  <bookViews>
    <workbookView xWindow="6075" yWindow="2175" windowWidth="22365" windowHeight="12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3" i="1" l="1"/>
  <c r="U103" i="1" s="1"/>
  <c r="V103" i="1" s="1"/>
  <c r="S103" i="1"/>
  <c r="T110" i="1"/>
  <c r="U110" i="1" s="1"/>
  <c r="V110" i="1" s="1"/>
  <c r="S110" i="1"/>
  <c r="T109" i="1"/>
  <c r="U109" i="1" s="1"/>
  <c r="V109" i="1" s="1"/>
  <c r="S109" i="1"/>
  <c r="T106" i="1"/>
  <c r="U106" i="1" s="1"/>
  <c r="V106" i="1" s="1"/>
  <c r="S106" i="1"/>
  <c r="T107" i="1"/>
  <c r="U107" i="1" s="1"/>
  <c r="V107" i="1" s="1"/>
  <c r="S107" i="1"/>
  <c r="T108" i="1"/>
  <c r="S108" i="1"/>
  <c r="S104" i="1"/>
  <c r="S105" i="1"/>
  <c r="S111" i="1"/>
  <c r="S102" i="1"/>
  <c r="T104" i="1"/>
  <c r="T105" i="1"/>
  <c r="T111" i="1"/>
  <c r="T102" i="1"/>
  <c r="AX103" i="1"/>
  <c r="AX104" i="1"/>
  <c r="AX105" i="1"/>
  <c r="AX106" i="1"/>
  <c r="AX107" i="1"/>
  <c r="AX108" i="1"/>
  <c r="AX109" i="1"/>
  <c r="AX110" i="1"/>
  <c r="AX111" i="1"/>
  <c r="AX102" i="1"/>
  <c r="AY103" i="1"/>
  <c r="AY104" i="1"/>
  <c r="AY105" i="1"/>
  <c r="AY106" i="1"/>
  <c r="AY107" i="1"/>
  <c r="AY108" i="1"/>
  <c r="AY109" i="1"/>
  <c r="AY110" i="1"/>
  <c r="AY111" i="1"/>
  <c r="AY102" i="1"/>
  <c r="AZ103" i="1" a="1"/>
  <c r="AZ103" i="1" s="1"/>
  <c r="AZ104" i="1" a="1"/>
  <c r="AZ104" i="1" s="1"/>
  <c r="AZ105" i="1" a="1"/>
  <c r="AZ105" i="1" s="1"/>
  <c r="AZ106" i="1" a="1"/>
  <c r="AZ106" i="1" s="1"/>
  <c r="AZ107" i="1" a="1"/>
  <c r="AZ107" i="1" s="1"/>
  <c r="AZ108" i="1" a="1"/>
  <c r="AZ108" i="1" s="1"/>
  <c r="AZ109" i="1" a="1"/>
  <c r="AZ109" i="1" s="1"/>
  <c r="AZ110" i="1" a="1"/>
  <c r="AZ110" i="1" s="1"/>
  <c r="AZ111" i="1" a="1"/>
  <c r="AZ111" i="1" s="1"/>
  <c r="AZ102" i="1" a="1"/>
  <c r="AZ102" i="1" s="1"/>
  <c r="BA103" i="1"/>
  <c r="BA104" i="1"/>
  <c r="BA105" i="1"/>
  <c r="BA106" i="1"/>
  <c r="BA107" i="1"/>
  <c r="BA108" i="1"/>
  <c r="BA109" i="1"/>
  <c r="BA110" i="1"/>
  <c r="BA111" i="1"/>
  <c r="BA102" i="1"/>
  <c r="BB103" i="1"/>
  <c r="BB104" i="1"/>
  <c r="BB105" i="1"/>
  <c r="BB106" i="1"/>
  <c r="BB107" i="1"/>
  <c r="BB108" i="1"/>
  <c r="BB109" i="1"/>
  <c r="BB110" i="1"/>
  <c r="BB111" i="1"/>
  <c r="BB102" i="1"/>
  <c r="AZ90" i="1" a="1"/>
  <c r="AZ90" i="1" s="1"/>
  <c r="S98" i="1"/>
  <c r="S101" i="1"/>
  <c r="S99" i="1"/>
  <c r="S100" i="1"/>
  <c r="S97" i="1"/>
  <c r="T98" i="1"/>
  <c r="T101" i="1"/>
  <c r="T99" i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108" i="1" l="1"/>
  <c r="V108" i="1" s="1"/>
  <c r="AB108" i="1" s="1"/>
  <c r="U111" i="1"/>
  <c r="V111" i="1" s="1"/>
  <c r="U105" i="1"/>
  <c r="V105" i="1" s="1"/>
  <c r="U104" i="1"/>
  <c r="V104" i="1" s="1"/>
  <c r="AA104" i="1" s="1"/>
  <c r="AB103" i="1"/>
  <c r="AA103" i="1"/>
  <c r="Z103" i="1"/>
  <c r="Y103" i="1"/>
  <c r="X103" i="1"/>
  <c r="W103" i="1"/>
  <c r="AB110" i="1"/>
  <c r="AA110" i="1"/>
  <c r="Z110" i="1"/>
  <c r="Y110" i="1"/>
  <c r="X110" i="1"/>
  <c r="W110" i="1"/>
  <c r="AB109" i="1"/>
  <c r="AA109" i="1"/>
  <c r="Z109" i="1"/>
  <c r="Y109" i="1"/>
  <c r="X109" i="1"/>
  <c r="W109" i="1"/>
  <c r="AB106" i="1"/>
  <c r="AA106" i="1"/>
  <c r="Z106" i="1"/>
  <c r="Y106" i="1"/>
  <c r="X106" i="1"/>
  <c r="W106" i="1"/>
  <c r="AB107" i="1"/>
  <c r="AA107" i="1"/>
  <c r="Z107" i="1"/>
  <c r="Y107" i="1"/>
  <c r="X107" i="1"/>
  <c r="W107" i="1"/>
  <c r="U102" i="1"/>
  <c r="V102" i="1" s="1"/>
  <c r="AA102" i="1" s="1"/>
  <c r="W111" i="1"/>
  <c r="AB111" i="1"/>
  <c r="Y111" i="1"/>
  <c r="AA111" i="1"/>
  <c r="X111" i="1"/>
  <c r="Z111" i="1"/>
  <c r="AA105" i="1"/>
  <c r="X105" i="1"/>
  <c r="AB105" i="1"/>
  <c r="Z105" i="1"/>
  <c r="W105" i="1"/>
  <c r="Y105" i="1"/>
  <c r="Z104" i="1"/>
  <c r="Y104" i="1"/>
  <c r="W104" i="1"/>
  <c r="AB104" i="1"/>
  <c r="U99" i="1"/>
  <c r="V99" i="1" s="1"/>
  <c r="W99" i="1" s="1"/>
  <c r="U98" i="1"/>
  <c r="V98" i="1" s="1"/>
  <c r="W98" i="1" s="1"/>
  <c r="BD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W108" i="1" l="1"/>
  <c r="X108" i="1"/>
  <c r="Y108" i="1"/>
  <c r="Z108" i="1"/>
  <c r="AA108" i="1"/>
  <c r="X104" i="1"/>
  <c r="Z102" i="1"/>
  <c r="X102" i="1"/>
  <c r="Y102" i="1"/>
  <c r="AB102" i="1"/>
  <c r="W102" i="1"/>
  <c r="BD102" i="1" s="1"/>
  <c r="BD108" i="1"/>
  <c r="BD110" i="1"/>
  <c r="BC110" i="1"/>
  <c r="BD111" i="1"/>
  <c r="BC111" i="1"/>
  <c r="BC104" i="1"/>
  <c r="BD104" i="1"/>
  <c r="BC106" i="1"/>
  <c r="BD106" i="1"/>
  <c r="BC105" i="1"/>
  <c r="BD105" i="1"/>
  <c r="BD109" i="1"/>
  <c r="BC109" i="1"/>
  <c r="BC107" i="1"/>
  <c r="BD107" i="1"/>
  <c r="Y101" i="1"/>
  <c r="BC103" i="1"/>
  <c r="BD103" i="1"/>
  <c r="AA98" i="1"/>
  <c r="X98" i="1"/>
  <c r="AB98" i="1"/>
  <c r="Y98" i="1"/>
  <c r="Z98" i="1"/>
  <c r="AB101" i="1"/>
  <c r="X101" i="1"/>
  <c r="AA101" i="1"/>
  <c r="W101" i="1"/>
  <c r="BD101" i="1" s="1"/>
  <c r="Y99" i="1"/>
  <c r="Z99" i="1"/>
  <c r="AB99" i="1"/>
  <c r="X99" i="1"/>
  <c r="AA99" i="1"/>
  <c r="Y84" i="1"/>
  <c r="W97" i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Y96" i="1"/>
  <c r="Z84" i="1"/>
  <c r="W86" i="1"/>
  <c r="BD86" i="1" s="1"/>
  <c r="W84" i="1"/>
  <c r="BD84" i="1" s="1"/>
  <c r="BD99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102" i="1" l="1"/>
  <c r="BC108" i="1"/>
  <c r="BC98" i="1"/>
  <c r="BC101" i="1"/>
  <c r="BC99" i="1"/>
  <c r="BC100" i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U50" i="1" l="1"/>
  <c r="U43" i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14" i="1"/>
  <c r="BA114" i="1"/>
  <c r="AZ114" i="1"/>
  <c r="AY114" i="1"/>
  <c r="T114" i="1"/>
  <c r="S114" i="1"/>
  <c r="BB113" i="1"/>
  <c r="BA113" i="1"/>
  <c r="AZ113" i="1"/>
  <c r="AY113" i="1"/>
  <c r="T113" i="1"/>
  <c r="S113" i="1"/>
  <c r="BB112" i="1"/>
  <c r="BA112" i="1"/>
  <c r="AZ112" i="1"/>
  <c r="AY112" i="1"/>
  <c r="T112" i="1"/>
  <c r="S11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14" i="1"/>
  <c r="V114" i="1" s="1"/>
  <c r="AA114" i="1" s="1"/>
  <c r="U113" i="1"/>
  <c r="V113" i="1" s="1"/>
  <c r="AA113" i="1" s="1"/>
  <c r="U112" i="1"/>
  <c r="V112" i="1" s="1"/>
  <c r="Z11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14" i="1"/>
  <c r="Y114" i="1"/>
  <c r="X114" i="1"/>
  <c r="AB114" i="1"/>
  <c r="Z114" i="1"/>
  <c r="W113" i="1"/>
  <c r="Z113" i="1"/>
  <c r="X113" i="1"/>
  <c r="Y113" i="1"/>
  <c r="AB113" i="1"/>
  <c r="X112" i="1"/>
  <c r="AA112" i="1"/>
  <c r="AB112" i="1"/>
  <c r="Y112" i="1"/>
  <c r="W11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<sst xmlns="http://schemas.openxmlformats.org/spreadsheetml/2006/main" count="1154" uniqueCount="882">
  <si>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</si>
  <si>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</si>
  <si>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</si>
  <si>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</si>
  <si>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</si>
  <si>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</si>
  <si>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</si>
  <si>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</si>
  <si>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</si>
  <si>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</si>
  <si>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</si>
  <si>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</si>
  <si>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</si>
  <si>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</si>
  <si>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</si>
  <si>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</si>
  <si>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</si>
  <si>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</si>
  <si>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</si>
  <si>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</si>
  <si>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</si>
  <si>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</si>
  <si>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</si>
  <si>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</si>
  <si>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</si>
  <si>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</si>
  <si>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</si>
  <si>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</si>
  <si>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</si>
  <si>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</si>
  <si>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</si>
  <si>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</si>
  <si>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</si>
  <si>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</si>
  <si>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</si>
  <si>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</si>
  <si>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</si>
  <si>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</si>
  <si>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</si>
  <si>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</si>
  <si>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</si>
  <si>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</si>
  <si>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</si>
  <si>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</si>
  <si>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</si>
  <si>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</si>
  <si>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</si>
  <si>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</si>
  <si>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</si>
  <si>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</si>
  <si>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</si>
  <si>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</si>
  <si>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</si>
  <si>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</si>
  <si>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</si>
  <si>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</si>
  <si>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</si>
  <si>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</si>
  <si>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</si>
  <si>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</si>
  <si>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</si>
  <si>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</si>
  <si>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</si>
  <si>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</si>
  <si>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</si>
  <si>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</si>
  <si>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</si>
  <si>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</si>
  <si>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</si>
  <si>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</si>
  <si>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</si>
  <si>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</si>
  <si>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</si>
  <si>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</si>
  <si>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</si>
  <si>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</si>
  <si>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</si>
  <si>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</si>
  <si>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</si>
  <si>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</si>
  <si>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</si>
  <si>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</si>
  <si>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</si>
  <si>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</si>
  <si>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</si>
  <si>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</si>
  <si>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</si>
  <si>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</si>
  <si>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</si>
  <si>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</si>
  <si>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</si>
  <si>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</si>
  <si>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</si>
  <si>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</si>
  <si>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</si>
  <si>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</si>
  <si>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</si>
  <si>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</si>
  <si>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</si>
  <si>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</si>
  <si>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</si>
  <si>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</si>
  <si>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</si>
  <si>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</si>
  <si>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</si>
  <si>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</si>
  <si>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</si>
  <si>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</si>
  <si>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</si>
  <si>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</si>
  <si>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</si>
  <si>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</si>
  <si>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</si>
  <si>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</si>
  <si>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</si>
  <si>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</si>
  <si>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</si>
  <si>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</si>
  <si>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</si>
  <si>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</si>
  <si>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</si>
  <si>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</si>
  <si>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</si>
  <si>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</si>
  <si>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</si>
  <si>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</si>
  <si>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</si>
  <si>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</si>
  <si>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</si>
  <si>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</si>
  <si>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</si>
  <si>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</si>
  <si>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</si>
  <si>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</si>
  <si>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</si>
  <si>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</si>
  <si>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</si>
  <si>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</si>
  <si>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</si>
  <si>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</si>
  <si>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</si>
  <si>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</si>
  <si>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</si>
  <si>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</si>
  <si>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</si>
  <si>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</si>
  <si>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</si>
  <si>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</si>
  <si>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</si>
  <si>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</si>
  <si>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</si>
  <si>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</si>
  <si>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</si>
  <si>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</si>
  <si>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</si>
  <si>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</si>
  <si>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</si>
  <si>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</si>
  <si>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</si>
  <si>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</si>
  <si>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</si>
  <si>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</si>
  <si>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</si>
  <si>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</si>
  <si>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</si>
  <si>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</si>
  <si>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</si>
  <si>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</si>
  <si>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</si>
  <si>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</si>
  <si>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</si>
  <si>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</si>
  <si>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</si>
  <si>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</si>
  <si>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</si>
  <si>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</si>
  <si>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</si>
  <si>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</si>
  <si>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</si>
  <si>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</si>
  <si>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</si>
  <si>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</si>
  <si>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</si>
  <si>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</si>
  <si>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</si>
  <si>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</si>
  <si>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</si>
  <si>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</si>
  <si>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</si>
  <si>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</si>
  <si>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</si>
  <si>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</si>
  <si>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</si>
  <si>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</si>
  <si>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</si>
  <si>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</si>
  <si>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</si>
  <si>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</si>
  <si>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</si>
  <si>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</si>
  <si>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</si>
  <si>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</si>
  <si>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</si>
  <si>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</si>
  <si>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</si>
  <si>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</si>
  <si>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</si>
  <si>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</si>
  <si>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</si>
  <si>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</si>
  <si>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</si>
  <si>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</si>
  <si>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</si>
  <si>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</si>
  <si>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</si>
  <si>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</si>
  <si>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</si>
  <si>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</si>
  <si>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</si>
  <si>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</si>
  <si>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</si>
  <si>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</si>
  <si>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</si>
  <si>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</si>
  <si>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</si>
  <si>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</si>
  <si>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</si>
  <si>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</si>
  <si>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</si>
  <si>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</si>
  <si>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</si>
  <si>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</si>
  <si>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</si>
  <si>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</si>
  <si>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</si>
  <si>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</si>
  <si>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</si>
  <si>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</si>
  <si>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</si>
  <si>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</si>
  <si>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</si>
  <si>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</si>
  <si>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</si>
  <si>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</si>
  <si>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</si>
  <si>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</si>
  <si>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</si>
  <si>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</si>
  <si>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</si>
  <si>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</si>
  <si>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</si>
  <si>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</si>
  <si>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</si>
  <si>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</si>
  <si>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</si>
  <si>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</si>
  <si>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</si>
  <si>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</si>
  <si>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</si>
  <si>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</si>
  <si>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</si>
  <si>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</si>
  <si>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</si>
  <si>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</si>
  <si>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</si>
  <si>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</si>
  <si>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</si>
  <si>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</si>
  <si>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</si>
  <si>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</si>
  <si>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</si>
  <si>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</si>
  <si>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</si>
  <si>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</si>
  <si>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</si>
  <si>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</si>
  <si>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</si>
  <si>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</si>
  <si>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</si>
  <si>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</si>
  <si>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</si>
  <si>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</si>
  <si>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</si>
  <si>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</si>
  <si>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</si>
  <si>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</si>
  <si>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</si>
  <si>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</si>
  <si>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</si>
  <si>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</si>
  <si>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</si>
  <si>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</si>
  <si>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</si>
  <si>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</si>
  <si>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</si>
  <si>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</si>
  <si>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</si>
  <si>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</si>
  <si>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</si>
  <si>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</si>
  <si>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</si>
  <si>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</si>
  <si>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</si>
  <si>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</si>
  <si>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</si>
  <si>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</si>
  <si>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</si>
  <si>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</si>
  <si>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</si>
  <si>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</si>
  <si>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</si>
  <si>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</si>
  <si>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</si>
  <si>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</si>
  <si>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</si>
  <si>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</si>
  <si>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</si>
  <si>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</si>
  <si>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</si>
  <si>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</si>
  <si>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</si>
  <si>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</si>
  <si>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</si>
  <si>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</si>
  <si>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</si>
  <si>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</si>
  <si>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</si>
  <si>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</si>
  <si>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</si>
  <si>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</si>
  <si>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</si>
  <si>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</si>
  <si>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</si>
  <si>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</si>
  <si>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</si>
  <si>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</si>
  <si>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</si>
  <si>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</si>
  <si>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</si>
  <si>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</si>
  <si>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</si>
  <si>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</si>
  <si>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</si>
  <si>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</si>
  <si>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</si>
  <si>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</si>
  <si>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</si>
  <si>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</si>
  <si>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</si>
  <si>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</si>
  <si>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</si>
  <si>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</si>
  <si>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</si>
  <si>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</si>
  <si>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</si>
  <si>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</si>
  <si>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</si>
  <si>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</si>
  <si>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</si>
  <si>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</si>
  <si>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</si>
  <si>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</si>
  <si>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</si>
  <si>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</si>
  <si>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</si>
  <si>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</si>
  <si>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</si>
  <si>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</si>
  <si>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</si>
  <si>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</si>
  <si>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</si>
  <si>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</si>
  <si>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</si>
  <si>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</si>
  <si>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</si>
  <si>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</si>
  <si>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</si>
  <si>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</si>
  <si>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</si>
  <si>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</si>
  <si>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</si>
  <si>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</si>
  <si>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</si>
  <si>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</si>
  <si>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</si>
  <si>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</si>
  <si>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</si>
  <si>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</si>
  <si>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</si>
  <si>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</si>
  <si>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</si>
  <si>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</si>
  <si>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</si>
  <si>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</si>
  <si>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</si>
  <si>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</si>
  <si>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</si>
  <si>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</si>
  <si>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</si>
  <si>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</si>
  <si>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</si>
  <si>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</si>
  <si>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</si>
  <si>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</si>
  <si>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</si>
  <si>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</si>
  <si>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</si>
  <si>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</si>
  <si>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</si>
  <si>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</si>
  <si>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</si>
  <si>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</si>
  <si>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</si>
  <si>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</si>
  <si>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</si>
  <si>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</si>
  <si>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</si>
  <si>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</si>
  <si>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</si>
  <si>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</si>
  <si>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</si>
  <si>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</si>
  <si>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</si>
  <si>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</si>
  <si>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</si>
  <si>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</si>
  <si>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</si>
  <si>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</si>
  <si>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</si>
  <si>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</si>
  <si>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</si>
  <si>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</si>
  <si>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</si>
  <si>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</si>
  <si>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</si>
  <si>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</si>
  <si>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</si>
  <si>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</si>
  <si>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</si>
  <si>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</si>
  <si>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</si>
  <si>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</si>
  <si>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</si>
  <si>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</si>
  <si>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</si>
  <si>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</si>
  <si>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</si>
  <si>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</si>
  <si>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</si>
  <si>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</si>
  <si>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</si>
  <si>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</si>
  <si>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</si>
  <si>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</si>
  <si>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</si>
  <si>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</si>
  <si>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</si>
  <si>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</si>
  <si>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</si>
  <si>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</si>
  <si>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</si>
  <si>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</si>
  <si>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</si>
  <si>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</si>
  <si>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</si>
  <si>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</si>
  <si>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</si>
  <si>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</si>
  <si>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</si>
  <si>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</si>
  <si>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</si>
  <si>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</si>
  <si>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</si>
  <si>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</si>
  <si>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</si>
  <si>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</si>
  <si>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</si>
  <si>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</si>
  <si>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</si>
  <si>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</si>
  <si>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</si>
  <si>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</si>
  <si>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</si>
  <si>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</si>
  <si>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</si>
  <si>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</si>
  <si>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</si>
  <si>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</si>
  <si>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</si>
  <si>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</si>
  <si>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</si>
  <si>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</si>
  <si>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</si>
  <si>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</si>
  <si>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</si>
  <si>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</si>
  <si>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</si>
  <si>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</si>
  <si>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</si>
  <si>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</si>
  <si>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</si>
  <si>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</si>
  <si>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</si>
  <si>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</si>
  <si>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</si>
  <si>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</si>
  <si>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</si>
  <si>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</si>
  <si>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</si>
  <si>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</si>
  <si>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</si>
  <si>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</si>
  <si>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</si>
  <si>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</si>
  <si>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</si>
  <si>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</si>
  <si>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</si>
  <si>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</si>
  <si>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</si>
  <si>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</si>
  <si>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</si>
  <si>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</si>
  <si>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</si>
  <si>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</si>
  <si>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</si>
  <si>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</si>
  <si>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</si>
  <si>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</si>
  <si>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</si>
  <si>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</si>
  <si>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</si>
  <si>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</si>
  <si>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</si>
  <si>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</si>
  <si>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</si>
  <si>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</si>
  <si>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</si>
  <si>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</si>
  <si>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</si>
  <si>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</si>
  <si>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</si>
  <si>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</si>
  <si>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</si>
  <si>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</si>
  <si>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</si>
  <si>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</si>
  <si>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</si>
  <si>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</si>
  <si>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</si>
  <si>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</si>
  <si>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</si>
  <si>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</si>
  <si>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</si>
  <si>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</si>
  <si>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</si>
  <si>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</si>
  <si>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</si>
  <si>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</si>
  <si>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</si>
  <si>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</si>
  <si>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</si>
  <si>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</si>
  <si>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</si>
  <si>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</si>
  <si>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</si>
  <si>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</si>
  <si>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</si>
  <si>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</si>
  <si>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</si>
  <si>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</si>
  <si>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</si>
  <si>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</si>
  <si>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</si>
  <si>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</si>
  <si>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</si>
  <si>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</si>
  <si>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</si>
  <si>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</si>
  <si>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</si>
  <si>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</si>
  <si>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</si>
  <si>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</si>
  <si>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</si>
  <si>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</si>
  <si>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</si>
  <si>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</si>
  <si>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</si>
  <si>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</si>
  <si>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</si>
  <si>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</si>
  <si>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</si>
  <si>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</si>
  <si>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</si>
  <si>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</si>
  <si>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</si>
  <si>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</si>
  <si>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</si>
  <si>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</si>
  <si>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</si>
  <si>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</si>
  <si>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</si>
  <si>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</si>
  <si>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</si>
  <si>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</si>
  <si>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</si>
  <si>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</si>
  <si>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</si>
  <si>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</si>
  <si>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</si>
  <si>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</si>
  <si>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</si>
  <si>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</si>
  <si>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</si>
  <si>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</si>
  <si>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</si>
  <si>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</si>
  <si>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</si>
  <si>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</si>
  <si>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</si>
  <si>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</si>
  <si>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</si>
  <si>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</si>
  <si>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</si>
  <si>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</si>
  <si>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</si>
  <si>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</si>
  <si>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</si>
  <si>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</si>
  <si>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</si>
  <si>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</si>
  <si>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</si>
  <si>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</si>
  <si>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</si>
  <si>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</si>
  <si>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</si>
  <si>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</si>
  <si>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</si>
  <si>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</si>
  <si>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</si>
  <si>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</si>
  <si>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</si>
  <si>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</si>
  <si>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</si>
  <si>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</si>
  <si>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</si>
  <si>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</si>
  <si>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</si>
  <si>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</si>
  <si>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</si>
  <si>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</si>
  <si>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</si>
  <si>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</si>
  <si>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</si>
  <si>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</si>
  <si>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</si>
  <si>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</si>
  <si>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</si>
  <si>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</si>
  <si>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</si>
  <si>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</si>
  <si>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</si>
  <si>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</si>
  <si>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</si>
  <si>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</si>
  <si>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</si>
  <si>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</si>
  <si>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</si>
  <si>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</si>
  <si>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</si>
  <si>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</si>
  <si>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</si>
  <si>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</si>
  <si>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</si>
  <si>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</si>
  <si>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</si>
  <si>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</si>
  <si>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</si>
  <si>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</si>
  <si>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</si>
  <si>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</si>
  <si>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</si>
  <si>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</si>
  <si>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</si>
  <si>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</si>
  <si>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</si>
  <si>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</si>
  <si>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</si>
  <si>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</si>
  <si>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</si>
  <si>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</si>
  <si>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</si>
  <si>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</si>
  <si>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</si>
  <si>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</si>
  <si>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</si>
  <si>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</si>
  <si>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</si>
  <si>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</si>
  <si>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</si>
  <si>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</si>
  <si>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</si>
  <si>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</si>
  <si>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</si>
  <si>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</si>
  <si>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</si>
  <si>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</si>
  <si>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</si>
  <si>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</si>
  <si>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</si>
  <si>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</si>
  <si>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</si>
  <si>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</si>
  <si>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</si>
  <si>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</si>
  <si>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</si>
  <si>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</si>
  <si>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</si>
  <si>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</si>
  <si>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</si>
  <si>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</si>
  <si>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</si>
  <si>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</si>
  <si>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</si>
  <si>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</si>
  <si>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</si>
  <si>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</si>
  <si>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</si>
  <si>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</si>
  <si>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</si>
  <si>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</si>
  <si>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</si>
  <si>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</si>
  <si>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</si>
  <si>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</si>
  <si>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</si>
  <si>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</si>
  <si>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</si>
  <si>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</si>
  <si>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</si>
  <si>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</si>
  <si>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</si>
  <si>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</si>
  <si>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</si>
  <si>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</si>
  <si>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</si>
  <si>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</si>
  <si>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</si>
  <si>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</si>
  <si>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</si>
  <si>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</si>
  <si>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</si>
  <si>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</si>
  <si>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</si>
  <si>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</si>
  <si>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</si>
  <si>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</si>
  <si>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</si>
  <si>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</si>
  <si>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</si>
  <si>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</si>
  <si>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</si>
  <si>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</si>
  <si>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</si>
  <si>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</si>
  <si>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</si>
  <si>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</si>
  <si>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</si>
  <si>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</si>
  <si>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</si>
  <si>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</si>
  <si>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</si>
  <si>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</si>
  <si>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</si>
  <si>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</si>
  <si>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</si>
  <si>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</si>
  <si>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</si>
  <si>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</si>
  <si>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</si>
  <si>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</si>
  <si>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</si>
  <si>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</si>
  <si>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</si>
  <si>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</si>
  <si>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</si>
  <si>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</si>
  <si>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</si>
  <si>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</si>
  <si>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</si>
  <si>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</si>
  <si>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</si>
  <si>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</si>
  <si>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</si>
  <si>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</si>
  <si>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</si>
  <si>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</si>
  <si>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</si>
  <si>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</si>
  <si>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</si>
  <si>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</si>
  <si>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</si>
  <si>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</si>
  <si>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</si>
  <si>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</si>
  <si>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</si>
  <si>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</si>
  <si>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</si>
  <si>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</si>
  <si>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</si>
  <si>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</si>
  <si>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</si>
  <si>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芸術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</si>
  <si>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</si>
  <si>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</si>
  <si>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</si>
  <si>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</si>
  <si>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</si>
  <si>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</si>
  <si>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</si>
  <si>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</si>
  <si>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</si>
  <si>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</si>
  <si>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</si>
  <si>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</si>
  <si>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栄養</t>
    <rPh sb="0" eb="2">
      <t>エイヨウ</t>
    </rPh>
    <phoneticPr fontId="1"/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</si>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</sst>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180975</xdr:colOff>
      <xdr:row>116</xdr:row>
      <xdr:rowOff>38100</xdr:rowOff>
    </xdr:from>
    <xdr:to>
      <xdr:col>55</xdr:col>
      <xdr:colOff>1819275</xdr:colOff>
      <xdr:row>136</xdr:row>
      <xdr:rowOff>76200</xdr:rowOff>
    </xdr:to>
    <xdr:sp macro="" textlink="">
      <xdr:nvSpPr>
        <xdr:cNvPr id="3" name="テキスト ボックス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3B8DBB-01EB-4346-99AD-1498D22794A1}"/>
            </a:ext>
          </a:extLst>
        </xdr:cNvPr>
        <xdr:cNvSpPr txBox="1"/>
      </xdr:nvSpPr>
      <xdr:spPr>
        <a:xfrm>
          <a:off x="17564100" y="19326225"/>
          <a:ext cx="993457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Wiki</a:t>
          </a:r>
        </a:p>
        <a:p>
          <a:endParaRPr kumimoji="1" lang="en-US" altLang="ja-JP" sz="1100"/>
        </a:p>
        <a:p>
          <a:r>
            <a:rPr kumimoji="1" lang="en-US" altLang="ja-JP" sz="700"/>
            <a:t>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20%5B%0D%0A%20%20%20%20%26(t%5B%5D%20%7C%20(%0D%0A%20%20%20%20%20%20%40_%3B%0D%0A%20%20%20%20%20%20list_manaName%20%3A%20%5B%24%7BShine%20Fire%20Wind%20Gaia%20Aqua%20Dark%7D%5D%3B%0D%0A%20%20%20%20%20%20list_ergName%20%3A%20%5B%24%7BATTACK%20CRAFT%20FELL%20LIGHT%20FLAME%20WATER%20CRYSTAL%20ART%20STORE%20WARP%20SHOOT%20BREAK%20CHEMICAL%20SLASH%20FOOD%20KNOWLEDGE%20ENERGY%20SUBMISSION%20CHRISTMAS%20FREEZE%20THUNDER%7D%5D%3B%0D%0A%20%20%20%20%20%20%E3%83%AC%E3%82%A2%E5%BA%A6%E5%80%8D%E7%8E%87%20%3A%202%20%5E%20((%2B%E3%83%AC%E3%82%A2%20-%201)%20%2F%204)%3B%0D%0A%20%20%20%20%20%20%E5%90%88%E8%A8%88%E5%9F%BA%E7%A4%8E%E3%83%9E%E3%83%8A%20%3A%20%2B(manaName%20%3A%20list_manaName%5B%5D%20%7C%20%2B_.%22%E5%9F%BA%E7%A4%8E%24manaName%22)%3B%0D%0A%20%20%20%20%20%20%E6%9C%80%E5%A4%A7%E5%9F%BA%E7%A4%8E%E3%83%9E%E3%83%8A%20%3A%20MAX(manaName%20%3A%20list_manaName%5B%5D%20%7C%20%2B_.%22%E5%9F%BA%E7%A4%8E%24manaName%22)%3B%0D%0A%20%20%20%20%20%20%E5%88%86%E6%95%A3%E5%BA%A6%E5%80%8D%E7%8E%87%20%3A%200.5%20%5E%20((%E5%90%88%E8%A8%88%E5%9F%BA%E7%A4%8E%E3%83%9E%E3%83%8A%20%2F%20%E6%9C%80%E5%A4%A7%E5%9F%BA%E7%A4%8E%E3%83%9E%E3%83%8A%20-%201)%20%2F%205)%3B%0D%0A%20%20%20%20%20%20%E5%8A%B9%E7%8E%87%20%3A%20%2B%E7%89%B9%E6%AE%8A%E5%80%8D%E7%8E%87%20*%20%E5%88%86%E6%95%A3%E5%BA%A6%E5%80%8D%E7%8E%87%20*%20%E3%83%AC%E3%82%A2%E5%BA%A6%E5%80%8D%E7%8E%87%3B%0D%0A%20%20%20%20%20%20%E5%90%88%E8%A8%88%E5%80%A4%20%3A%20%2B%E3%82%B3%E3%82%B9%E3%83%88%20*%20%2B%E5%8A%B9%E7%8E%87%3B%0D%0A%20%20%20%20%20%20%5B%0D%0A%20%20%20%20%20%20%20%20No%3B%0D%0A%20%20%20%20%20%20%20%20%22%27%27!FairyImage(%24(REPLACE(Color%3B%20%2F%20%3F0x%2Fg%3B%20%22%23%22)))%27%27%22%3B%0D%0A%20%20%20%20%20%20%20%20%22%24Type~~%24%E7%9F%AD%E7%B8%AE%E5%92%8C%E5%90%8D%24%E5%92%8C%E5%90%8D%22%3B%0D%0A%20%20%20%20%20%20%20%20%E3%83%AC%E3%82%A2%3B%0D%0A%20%20%20%20%20%20%20%20%E3%82%B3%E3%82%B9%E3%83%88%3B%0D%0A%20%20%20%20%20%20%20%20manaName%20%3A%20list_manaName%5B%5D%20%7C%20%E5%90%88%E8%A8%88%E5%80%A4%20*%20%2B_.%22%E5%9F%BA%E7%A4%8E%24manaName%22%20%2F%20%E5%90%88%E8%A8%88%E5%9F%BA%E7%A4%8E%E3%83%9E%E3%83%8A%20%7C%20%24%25.3f(_)%3B%0D%0A%20%20%20%20%20%20%20%20%E5%90%88%E8%A8%88%E5%80%A4%20%7C%20%24%25.3f(_)%3B%0D%0A%20%20%20%20%20%20%20%20%E5%90%88%E8%A8%88%E5%80%A4%20%2F%20%E3%82%B3%E3%82%B9%E3%83%88%20%7C%20%24%25.3f(_)%3B%0D%0A%20%20%20%20%20%20%20%20ergName%20%3A%20list_ergName%5B%5D%20%7C%20%2B_.%22%24ergName%22%20*%20%E3%83%AC%E3%82%A2%E5%BA%A6%E5%80%8D%E7%8E%87%20%7C%20%24%25.3f(_)%3B%0D%0A%20%20%20%20%20%20%5D%20%7C%20%22%7C%24(JOIN(_%5B%5D%3B%20%22%7C%22))%7C%22%0D%0A%20%20%20%20))%3B%0D%0A%20%20%20%20%26(t%5B%5D%20%7C%20(%0D%0A%20%20%20%20%20%20%40_%3B%0D%0A%20%20%20%20%20%20%5B%0D%0A%20%20%20%20%20%20%20%20No%3B%0D%0A%20%20%20%20%20%20%20%20%22%27%27!FairyImage(%24(REPLACE(Color%3B%20%2F%20%3F0x%2Fg%3B%20%22%23%22)))%27%27%22%3B%0D%0A%20%20%20%20%20%20%20%20Type%3B%0D%0A%20%20%20%20%20%20%20%20%E7%9F%AD%E7%B8%AE%E5%92%8C%E5%90%8D%3B%0D%0A%20%20%20%20%20%20%20%20%E5%92%8C%E5%90%8D%3B%0D%0A%20%20%20%20%20%20%20%20%E8%8B%B1%E5%90%8D%3B%0D%0A%20%20%20%20%20%20%20%20%E3%83%AC%E3%82%A2%3B%0D%0A%20%20%20%20%20%20%5D%20%7C%20%22%7C%24(JOIN(_%5B%5D%3B%20%22%7C%22))%7C%22%0D%0A%20%20%20%20))%3B%0D%0A%20%20%5D.0%0D%0A)%0D%0A</a:t>
          </a:r>
          <a:endParaRPr kumimoji="1" lang="ja-JP" altLang="en-US" sz="7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11" totalsRowShown="0" headerRowDxfId="62" dataDxfId="61">
  <autoFilter ref="A1:BD111" xr:uid="{75B54AD4-ACAB-4F59-97B1-A32EA130B0BF}"/>
  <sortState xmlns:xlrd2="http://schemas.microsoft.com/office/spreadsheetml/2017/richdata2" ref="A2:BD111">
    <sortCondition ref="A1:A11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芸術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栄養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53" xr3:uid="{0700EC90-BD06-48B4-A682-B65581165E4E}" name="超能力合計" dataDxfId="11">
      <calculatedColumnFormula>SUM(テーブル1[[#This Row],[攻撃]:[雷電]])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Row],[結晶]]*4*50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17"/>
  <sheetViews>
    <sheetView tabSelected="1" zoomScaleNormal="100" workbookViewId="0">
      <pane xSplit="6" ySplit="1" topLeftCell="AF2" activePane="bottomRight" state="frozen"/>
      <selection pane="topRight" activeCell="G1" sqref="G1"/>
      <selection pane="bottomLeft" activeCell="A2" sqref="A2"/>
      <selection pane="bottomRight" activeCell="BA7" sqref="BA7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454</v>
      </c>
      <c r="C1" s="17" t="s">
        <v>391</v>
      </c>
      <c r="D1" s="17" t="s">
        <v>218</v>
      </c>
      <c r="E1" s="2" t="s">
        <v>10</v>
      </c>
      <c r="F1" s="17" t="s">
        <v>489</v>
      </c>
      <c r="G1" s="17" t="s">
        <v>12</v>
      </c>
      <c r="H1" s="17" t="s">
        <v>11</v>
      </c>
      <c r="I1" s="2" t="s">
        <v>295</v>
      </c>
      <c r="J1" s="17" t="s">
        <v>32</v>
      </c>
      <c r="K1" s="17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17" t="s">
        <v>629</v>
      </c>
      <c r="S1" s="17" t="s">
        <v>33</v>
      </c>
      <c r="T1" s="17" t="s">
        <v>30</v>
      </c>
      <c r="U1" s="17" t="s">
        <v>47</v>
      </c>
      <c r="V1" s="17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804</v>
      </c>
      <c r="AD1" s="17" t="s">
        <v>805</v>
      </c>
      <c r="AE1" s="17" t="s">
        <v>806</v>
      </c>
      <c r="AF1" s="17" t="s">
        <v>807</v>
      </c>
      <c r="AG1" s="17" t="s">
        <v>808</v>
      </c>
      <c r="AH1" s="17" t="s">
        <v>809</v>
      </c>
      <c r="AI1" s="17" t="s">
        <v>810</v>
      </c>
      <c r="AJ1" s="17" t="s">
        <v>811</v>
      </c>
      <c r="AK1" s="17" t="s">
        <v>812</v>
      </c>
      <c r="AL1" s="17" t="s">
        <v>813</v>
      </c>
      <c r="AM1" s="17" t="s">
        <v>814</v>
      </c>
      <c r="AN1" s="17" t="s">
        <v>815</v>
      </c>
      <c r="AO1" s="17" t="s">
        <v>816</v>
      </c>
      <c r="AP1" s="17" t="s">
        <v>817</v>
      </c>
      <c r="AQ1" s="17" t="s">
        <v>824</v>
      </c>
      <c r="AR1" s="17" t="s">
        <v>818</v>
      </c>
      <c r="AS1" s="17" t="s">
        <v>819</v>
      </c>
      <c r="AT1" s="17" t="s">
        <v>820</v>
      </c>
      <c r="AU1" s="17" t="s">
        <v>821</v>
      </c>
      <c r="AV1" s="17" t="s">
        <v>822</v>
      </c>
      <c r="AW1" s="17" t="s">
        <v>823</v>
      </c>
      <c r="AX1" s="17" t="s">
        <v>630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641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490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Row],[攻撃]:[雷電]])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Row],[結晶]]*4*50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491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Row],[攻撃]:[雷電]])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Row],[結晶]]*4*50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492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Row],[攻撃]:[雷電]])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Row],[結晶]]*4*50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493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Row],[攻撃]:[雷電]])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Row],[結晶]]*4*50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494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Row],[攻撃]:[雷電]])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Row],[結晶]]*4*50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495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Row],[攻撃]:[雷電]])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Row],[結晶]]*4*50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496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Row],[攻撃]:[雷電]])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Row],[結晶]]*4*50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497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Row],[攻撃]:[雷電]])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Row],[結晶]]*4*50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498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Row],[攻撃]:[雷電]])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Row],[結晶]]*4*50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605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Row],[攻撃]:[雷電]])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Row],[結晶]]*4*50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532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Row],[攻撃]:[雷電]])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Row],[結晶]]*4*50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500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Row],[攻撃]:[雷電]])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Row],[結晶]]*4*50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501</v>
      </c>
      <c r="G14" s="6" t="s">
        <v>115</v>
      </c>
      <c r="H14" s="6" t="s">
        <v>181</v>
      </c>
      <c r="I14" s="11" t="s">
        <v>789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Row],[攻撃]:[雷電]])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Row],[結晶]]*4*50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502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Row],[攻撃]:[雷電]])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Row],[結晶]]*4*50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503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Row],[攻撃]:[雷電]])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Row],[結晶]]*4*50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604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Row],[攻撃]:[雷電]])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Row],[結晶]]*4*50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504</v>
      </c>
      <c r="G18" s="6" t="s">
        <v>758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Row],[攻撃]:[雷電]])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Row],[結晶]]*4*50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505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Row],[攻撃]:[雷電]])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Row],[結晶]]*4*50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603</v>
      </c>
      <c r="G20" s="6" t="s">
        <v>759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Row],[攻撃]:[雷電]])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Row],[結晶]]*4*50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506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Row],[攻撃]:[雷電]])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Row],[結晶]]*4*50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507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Row],[攻撃]:[雷電]])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Row],[結晶]]*4*50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508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Row],[攻撃]:[雷電]])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Row],[結晶]]*4*50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509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Row],[攻撃]:[雷電]])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Row],[結晶]]*4*50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510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Row],[攻撃]:[雷電]])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Row],[結晶]]*4*50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511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Row],[攻撃]:[雷電]])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Row],[結晶]]*4*50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606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Row],[攻撃]:[雷電]])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Row],[結晶]]*4*50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512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Row],[攻撃]:[雷電]])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Row],[結晶]]*4*50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513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Row],[攻撃]:[雷電]])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Row],[結晶]]*4*50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514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Row],[攻撃]:[雷電]])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Row],[結晶]]*4*50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515</v>
      </c>
      <c r="G31" s="6" t="s">
        <v>756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Row],[攻撃]:[雷電]])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Row],[結晶]]*4*50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602</v>
      </c>
      <c r="G32" s="6" t="s">
        <v>760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Row],[攻撃]:[雷電]])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Row],[結晶]]*4*50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601</v>
      </c>
      <c r="G33" s="6" t="s">
        <v>761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Row],[攻撃]:[雷電]])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Row],[結晶]]*4*50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567</v>
      </c>
      <c r="E34" s="6" t="s">
        <v>81</v>
      </c>
      <c r="F34" s="6" t="s">
        <v>516</v>
      </c>
      <c r="G34" s="6" t="s">
        <v>146</v>
      </c>
      <c r="H34" s="6" t="s">
        <v>196</v>
      </c>
      <c r="I34" s="11" t="s">
        <v>786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Row],[攻撃]:[雷電]])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Row],[結晶]]*4*50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517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Row],[攻撃]:[雷電]])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Row],[結晶]]*4*50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518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Row],[攻撃]:[雷電]])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Row],[結晶]]*4*50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499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Row],[攻撃]:[雷電]])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Row],[結晶]]*4*50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519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Row],[攻撃]:[雷電]])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Row],[結晶]]*4*50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520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Row],[攻撃]:[雷電]])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Row],[結晶]]*4*50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521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Row],[攻撃]:[雷電]])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Row],[結晶]]*4*50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522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Row],[攻撃]:[雷電]])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Row],[結晶]]*4*50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459</v>
      </c>
      <c r="F42" s="6" t="s">
        <v>523</v>
      </c>
      <c r="G42" s="6" t="s">
        <v>468</v>
      </c>
      <c r="H42" s="6" t="s">
        <v>477</v>
      </c>
      <c r="I42" s="11" t="s">
        <v>479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Row],[攻撃]:[雷電]])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Row],[結晶]]*4*50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462</v>
      </c>
      <c r="F43" s="6" t="s">
        <v>524</v>
      </c>
      <c r="G43" s="6" t="s">
        <v>762</v>
      </c>
      <c r="H43" s="6" t="s">
        <v>472</v>
      </c>
      <c r="I43" s="11" t="s">
        <v>480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Row],[攻撃]:[雷電]])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Row],[結晶]]*4*50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463</v>
      </c>
      <c r="F44" s="6" t="s">
        <v>525</v>
      </c>
      <c r="G44" s="6" t="s">
        <v>763</v>
      </c>
      <c r="H44" s="6" t="s">
        <v>471</v>
      </c>
      <c r="I44" s="11" t="s">
        <v>481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Row],[攻撃]:[雷電]])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Row],[結晶]]*4*50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455</v>
      </c>
      <c r="F45" s="6" t="s">
        <v>526</v>
      </c>
      <c r="G45" s="6" t="s">
        <v>465</v>
      </c>
      <c r="H45" s="6" t="s">
        <v>474</v>
      </c>
      <c r="I45" s="11" t="s">
        <v>486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Row],[攻撃]:[雷電]])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Row],[結晶]]*4*50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456</v>
      </c>
      <c r="F46" s="6" t="s">
        <v>527</v>
      </c>
      <c r="G46" s="6" t="s">
        <v>466</v>
      </c>
      <c r="H46" s="6" t="s">
        <v>475</v>
      </c>
      <c r="I46" s="11" t="s">
        <v>482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Row],[攻撃]:[雷電]])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Row],[結晶]]*4*50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457</v>
      </c>
      <c r="F47" s="6" t="s">
        <v>528</v>
      </c>
      <c r="G47" s="6" t="s">
        <v>764</v>
      </c>
      <c r="H47" s="6" t="s">
        <v>611</v>
      </c>
      <c r="I47" s="11" t="s">
        <v>483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Row],[攻撃]:[雷電]])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Row],[結晶]]*4*50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458</v>
      </c>
      <c r="F48" s="6" t="s">
        <v>529</v>
      </c>
      <c r="G48" s="6" t="s">
        <v>467</v>
      </c>
      <c r="H48" s="6" t="s">
        <v>476</v>
      </c>
      <c r="I48" s="11" t="s">
        <v>484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Row],[攻撃]:[雷電]])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Row],[結晶]]*4*50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460</v>
      </c>
      <c r="F49" s="6" t="s">
        <v>530</v>
      </c>
      <c r="G49" s="6" t="s">
        <v>469</v>
      </c>
      <c r="H49" s="6" t="s">
        <v>478</v>
      </c>
      <c r="I49" s="11" t="s">
        <v>485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Row],[攻撃]:[雷電]])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Row],[結晶]]*4*50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568</v>
      </c>
      <c r="E50" s="6" t="s">
        <v>461</v>
      </c>
      <c r="F50" s="6" t="s">
        <v>599</v>
      </c>
      <c r="G50" s="6" t="s">
        <v>867</v>
      </c>
      <c r="H50" s="6" t="s">
        <v>473</v>
      </c>
      <c r="I50" s="11" t="s">
        <v>487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Row],[攻撃]:[雷電]])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ディ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Row],[結晶]]*4*50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464</v>
      </c>
      <c r="F51" s="6" t="s">
        <v>531</v>
      </c>
      <c r="G51" s="6" t="s">
        <v>765</v>
      </c>
      <c r="H51" s="6" t="s">
        <v>470</v>
      </c>
      <c r="I51" s="11" t="s">
        <v>488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Row],[攻撃]:[雷電]])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Row],[結晶]]*4*50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536</v>
      </c>
      <c r="F52" s="6" t="s">
        <v>542</v>
      </c>
      <c r="G52" s="6" t="s">
        <v>551</v>
      </c>
      <c r="H52" s="6" t="s">
        <v>558</v>
      </c>
      <c r="I52" s="11" t="s">
        <v>570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Row],[攻撃]:[雷電]])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Row],[結晶]]*4*50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537</v>
      </c>
      <c r="F53" s="6" t="s">
        <v>543</v>
      </c>
      <c r="G53" s="6" t="s">
        <v>766</v>
      </c>
      <c r="H53" s="6" t="s">
        <v>559</v>
      </c>
      <c r="I53" s="11" t="s">
        <v>571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Row],[攻撃]:[雷電]])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Row],[結晶]]*4*50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533</v>
      </c>
      <c r="F54" s="6" t="s">
        <v>544</v>
      </c>
      <c r="G54" s="6" t="s">
        <v>552</v>
      </c>
      <c r="H54" s="6" t="s">
        <v>560</v>
      </c>
      <c r="I54" s="11" t="s">
        <v>572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Row],[攻撃]:[雷電]])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Row],[結晶]]*4*50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534</v>
      </c>
      <c r="F55" s="6" t="s">
        <v>545</v>
      </c>
      <c r="G55" s="6" t="s">
        <v>553</v>
      </c>
      <c r="H55" s="6" t="s">
        <v>561</v>
      </c>
      <c r="I55" s="11" t="s">
        <v>573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Row],[攻撃]:[雷電]])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Row],[結晶]]*4*50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535</v>
      </c>
      <c r="F56" s="6" t="s">
        <v>546</v>
      </c>
      <c r="G56" s="6" t="s">
        <v>767</v>
      </c>
      <c r="H56" s="6" t="s">
        <v>562</v>
      </c>
      <c r="I56" s="11" t="s">
        <v>574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Row],[攻撃]:[雷電]])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Row],[結晶]]*4*50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538</v>
      </c>
      <c r="F57" s="6" t="s">
        <v>547</v>
      </c>
      <c r="G57" s="6" t="s">
        <v>768</v>
      </c>
      <c r="H57" s="6" t="s">
        <v>563</v>
      </c>
      <c r="I57" s="11" t="s">
        <v>575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Row],[攻撃]:[雷電]])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Row],[結晶]]*4*50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539</v>
      </c>
      <c r="F58" s="6" t="s">
        <v>548</v>
      </c>
      <c r="G58" s="6" t="s">
        <v>554</v>
      </c>
      <c r="H58" s="6" t="s">
        <v>564</v>
      </c>
      <c r="I58" s="11" t="s">
        <v>577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Row],[攻撃]:[雷電]])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Row],[結晶]]*4*50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549</v>
      </c>
      <c r="G59" s="6" t="s">
        <v>555</v>
      </c>
      <c r="H59" s="6" t="s">
        <v>565</v>
      </c>
      <c r="I59" s="11" t="s">
        <v>569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Row],[攻撃]:[雷電]])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Row],[結晶]]*4*50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540</v>
      </c>
      <c r="F60" s="6" t="s">
        <v>550</v>
      </c>
      <c r="G60" s="6" t="s">
        <v>556</v>
      </c>
      <c r="H60" s="6" t="s">
        <v>566</v>
      </c>
      <c r="I60" s="11" t="s">
        <v>576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Row],[攻撃]:[雷電]])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Row],[結晶]]*4*50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541</v>
      </c>
      <c r="F61" s="6" t="s">
        <v>600</v>
      </c>
      <c r="G61" s="6" t="s">
        <v>755</v>
      </c>
      <c r="H61" s="6" t="s">
        <v>557</v>
      </c>
      <c r="I61" s="11" t="s">
        <v>578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Row],[攻撃]:[雷電]])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Row],[結晶]]*4*50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580</v>
      </c>
      <c r="F62" s="6" t="s">
        <v>598</v>
      </c>
      <c r="G62" s="6" t="s">
        <v>619</v>
      </c>
      <c r="H62" s="6" t="s">
        <v>609</v>
      </c>
      <c r="I62" s="11" t="s">
        <v>635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Row],[攻撃]:[雷電]])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Row],[結晶]]*4*50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586</v>
      </c>
      <c r="F63" s="6" t="s">
        <v>597</v>
      </c>
      <c r="G63" s="6" t="s">
        <v>769</v>
      </c>
      <c r="H63" s="6" t="s">
        <v>616</v>
      </c>
      <c r="I63" s="11" t="s">
        <v>636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Row],[攻撃]:[雷電]])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Row],[結晶]]*4*50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579</v>
      </c>
      <c r="F64" s="6" t="s">
        <v>591</v>
      </c>
      <c r="G64" s="6" t="s">
        <v>618</v>
      </c>
      <c r="H64" s="6" t="s">
        <v>608</v>
      </c>
      <c r="I64" s="11" t="s">
        <v>640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Row],[攻撃]:[雷電]])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Row],[結晶]]*4*50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587</v>
      </c>
      <c r="F65" s="6" t="s">
        <v>590</v>
      </c>
      <c r="G65" s="6" t="s">
        <v>625</v>
      </c>
      <c r="H65" s="6" t="s">
        <v>617</v>
      </c>
      <c r="I65" s="11" t="s">
        <v>639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Row],[攻撃]:[雷電]])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Row],[結晶]]*4*50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583</v>
      </c>
      <c r="F66" s="6" t="s">
        <v>594</v>
      </c>
      <c r="G66" s="6" t="s">
        <v>622</v>
      </c>
      <c r="H66" s="6" t="s">
        <v>613</v>
      </c>
      <c r="I66" s="11" t="s">
        <v>637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Row],[攻撃]:[雷電]])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Row],[結晶]]*4*50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581</v>
      </c>
      <c r="F67" s="6" t="s">
        <v>592</v>
      </c>
      <c r="G67" s="6" t="s">
        <v>620</v>
      </c>
      <c r="H67" s="6" t="s">
        <v>610</v>
      </c>
      <c r="I67" s="11" t="s">
        <v>638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Row],[攻撃]:[雷電]])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Row],[結晶]]*4*50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582</v>
      </c>
      <c r="F68" s="6" t="s">
        <v>593</v>
      </c>
      <c r="G68" s="6" t="s">
        <v>621</v>
      </c>
      <c r="H68" s="6" t="s">
        <v>612</v>
      </c>
      <c r="I68" s="11" t="s">
        <v>631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Row],[攻撃]:[雷電]])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Row],[結晶]]*4*50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584</v>
      </c>
      <c r="F69" s="6" t="s">
        <v>595</v>
      </c>
      <c r="G69" s="6" t="s">
        <v>623</v>
      </c>
      <c r="H69" s="6" t="s">
        <v>614</v>
      </c>
      <c r="I69" s="11" t="s">
        <v>632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Row],[攻撃]:[雷電]])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Row],[結晶]]*4*50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585</v>
      </c>
      <c r="F70" s="6" t="s">
        <v>596</v>
      </c>
      <c r="G70" s="6" t="s">
        <v>624</v>
      </c>
      <c r="H70" s="6" t="s">
        <v>615</v>
      </c>
      <c r="I70" s="11" t="s">
        <v>633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Row],[攻撃]:[雷電]])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Row],[結晶]]*4*50</f>
        <v>0</v>
      </c>
    </row>
    <row r="71" spans="1:56" x14ac:dyDescent="0.15">
      <c r="A71" s="4">
        <v>69</v>
      </c>
      <c r="B71" s="4">
        <v>1</v>
      </c>
      <c r="C71" s="4" t="s">
        <v>627</v>
      </c>
      <c r="D71" s="4" t="s">
        <v>628</v>
      </c>
      <c r="E71" s="6" t="s">
        <v>588</v>
      </c>
      <c r="F71" s="6" t="s">
        <v>589</v>
      </c>
      <c r="G71" s="6" t="s">
        <v>626</v>
      </c>
      <c r="H71" s="6" t="s">
        <v>607</v>
      </c>
      <c r="I71" s="11" t="s">
        <v>634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Row],[攻撃]:[雷電]])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Row],[結晶]]*4*50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651</v>
      </c>
      <c r="F72" s="6" t="s">
        <v>642</v>
      </c>
      <c r="G72" s="6" t="s">
        <v>669</v>
      </c>
      <c r="H72" s="6" t="s">
        <v>660</v>
      </c>
      <c r="I72" s="11" t="s">
        <v>684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Row],[攻撃]:[雷電]])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Row],[結晶]]*4*50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652</v>
      </c>
      <c r="F73" s="6" t="s">
        <v>643</v>
      </c>
      <c r="G73" s="6" t="s">
        <v>670</v>
      </c>
      <c r="H73" s="6" t="s">
        <v>661</v>
      </c>
      <c r="I73" s="11" t="s">
        <v>683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Row],[攻撃]:[雷電]])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Row],[結晶]]*4*50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653</v>
      </c>
      <c r="F74" s="6" t="s">
        <v>644</v>
      </c>
      <c r="G74" s="6" t="s">
        <v>671</v>
      </c>
      <c r="H74" s="6" t="s">
        <v>662</v>
      </c>
      <c r="I74" s="11" t="s">
        <v>681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Row],[攻撃]:[雷電]])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Row],[結晶]]*4*50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654</v>
      </c>
      <c r="F75" s="6" t="s">
        <v>645</v>
      </c>
      <c r="G75" s="6" t="s">
        <v>770</v>
      </c>
      <c r="H75" s="6" t="s">
        <v>663</v>
      </c>
      <c r="I75" s="11" t="s">
        <v>686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Row],[攻撃]:[雷電]])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Row],[結晶]]*4*50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656</v>
      </c>
      <c r="F76" s="6" t="s">
        <v>646</v>
      </c>
      <c r="G76" s="6" t="s">
        <v>672</v>
      </c>
      <c r="H76" s="6" t="s">
        <v>664</v>
      </c>
      <c r="I76" s="11" t="s">
        <v>682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Row],[攻撃]:[雷電]])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Row],[結晶]]*4*50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655</v>
      </c>
      <c r="F77" s="6" t="s">
        <v>647</v>
      </c>
      <c r="G77" s="6" t="s">
        <v>673</v>
      </c>
      <c r="H77" s="6" t="s">
        <v>665</v>
      </c>
      <c r="I77" s="11" t="s">
        <v>680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Row],[攻撃]:[雷電]])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Row],[結晶]]*4*50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657</v>
      </c>
      <c r="F78" s="6" t="s">
        <v>648</v>
      </c>
      <c r="G78" s="6" t="s">
        <v>674</v>
      </c>
      <c r="H78" s="6" t="s">
        <v>666</v>
      </c>
      <c r="I78" s="11" t="s">
        <v>679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Row],[攻撃]:[雷電]])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Row],[結晶]]*4*50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658</v>
      </c>
      <c r="F79" s="6" t="s">
        <v>649</v>
      </c>
      <c r="G79" s="6" t="s">
        <v>675</v>
      </c>
      <c r="H79" s="6" t="s">
        <v>667</v>
      </c>
      <c r="I79" s="11" t="s">
        <v>685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Row],[攻撃]:[雷電]])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Row],[結晶]]*4*50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677</v>
      </c>
      <c r="F80" s="6" t="s">
        <v>650</v>
      </c>
      <c r="G80" s="6" t="s">
        <v>757</v>
      </c>
      <c r="H80" s="6" t="s">
        <v>676</v>
      </c>
      <c r="I80" s="11" t="s">
        <v>688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Row],[攻撃]:[雷電]])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Row],[結晶]]*4*50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659</v>
      </c>
      <c r="F81" s="6" t="s">
        <v>678</v>
      </c>
      <c r="G81" s="6" t="s">
        <v>771</v>
      </c>
      <c r="H81" s="6" t="s">
        <v>668</v>
      </c>
      <c r="I81" s="11" t="s">
        <v>687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Row],[攻撃]:[雷電]])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Row],[結晶]]*4*50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690</v>
      </c>
      <c r="F82" s="6" t="s">
        <v>699</v>
      </c>
      <c r="G82" s="6" t="s">
        <v>772</v>
      </c>
      <c r="H82" s="6" t="s">
        <v>715</v>
      </c>
      <c r="I82" s="11" t="s">
        <v>722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Row],[攻撃]:[雷電]])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Row],[結晶]]*4*50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697</v>
      </c>
      <c r="F83" s="6" t="s">
        <v>700</v>
      </c>
      <c r="G83" s="6" t="s">
        <v>773</v>
      </c>
      <c r="H83" s="6" t="s">
        <v>732</v>
      </c>
      <c r="I83" s="11" t="s">
        <v>723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Row],[攻撃]:[雷電]])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Row],[結晶]]*4*50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695</v>
      </c>
      <c r="F84" s="6" t="s">
        <v>701</v>
      </c>
      <c r="G84" s="6" t="s">
        <v>709</v>
      </c>
      <c r="H84" s="6" t="s">
        <v>716</v>
      </c>
      <c r="I84" s="11" t="s">
        <v>724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Row],[攻撃]:[雷電]])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Row],[結晶]]*4*50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693</v>
      </c>
      <c r="F85" s="6" t="s">
        <v>702</v>
      </c>
      <c r="G85" s="6" t="s">
        <v>710</v>
      </c>
      <c r="H85" s="6" t="s">
        <v>717</v>
      </c>
      <c r="I85" s="11" t="s">
        <v>725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Row],[攻撃]:[雷電]])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Row],[結晶]]*4*50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568</v>
      </c>
      <c r="E86" s="6" t="s">
        <v>696</v>
      </c>
      <c r="F86" s="6" t="s">
        <v>708</v>
      </c>
      <c r="G86" s="6" t="s">
        <v>774</v>
      </c>
      <c r="H86" s="6" t="s">
        <v>733</v>
      </c>
      <c r="I86" s="11" t="s">
        <v>726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Row],[攻撃]:[雷電]])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Row],[結晶]]*4*50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698</v>
      </c>
      <c r="F87" s="6" t="s">
        <v>703</v>
      </c>
      <c r="G87" s="6" t="s">
        <v>868</v>
      </c>
      <c r="H87" s="6" t="s">
        <v>734</v>
      </c>
      <c r="I87" s="11" t="s">
        <v>727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Row],[攻撃]:[雷電]])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ー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Row],[結晶]]*4*50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689</v>
      </c>
      <c r="F88" s="6" t="s">
        <v>704</v>
      </c>
      <c r="G88" s="6" t="s">
        <v>711</v>
      </c>
      <c r="H88" s="6" t="s">
        <v>718</v>
      </c>
      <c r="I88" s="11" t="s">
        <v>728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Row],[攻撃]:[雷電]])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Row],[結晶]]*4*50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691</v>
      </c>
      <c r="F89" s="6" t="s">
        <v>705</v>
      </c>
      <c r="G89" s="6" t="s">
        <v>712</v>
      </c>
      <c r="H89" s="6" t="s">
        <v>719</v>
      </c>
      <c r="I89" s="11" t="s">
        <v>729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Row],[攻撃]:[雷電]])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Row],[結晶]]*4*50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692</v>
      </c>
      <c r="F90" s="6" t="s">
        <v>706</v>
      </c>
      <c r="G90" s="6" t="s">
        <v>713</v>
      </c>
      <c r="H90" s="6" t="s">
        <v>720</v>
      </c>
      <c r="I90" s="11" t="s">
        <v>730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Row],[攻撃]:[雷電]])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Row],[結晶]]*4*50</f>
        <v>0</v>
      </c>
    </row>
    <row r="91" spans="1:56" x14ac:dyDescent="0.15">
      <c r="A91" s="4">
        <v>89</v>
      </c>
      <c r="B91" s="4">
        <v>1</v>
      </c>
      <c r="C91" s="4" t="s">
        <v>627</v>
      </c>
      <c r="D91" s="4" t="s">
        <v>628</v>
      </c>
      <c r="E91" s="6" t="s">
        <v>694</v>
      </c>
      <c r="F91" s="6" t="s">
        <v>707</v>
      </c>
      <c r="G91" s="6" t="s">
        <v>714</v>
      </c>
      <c r="H91" s="6" t="s">
        <v>721</v>
      </c>
      <c r="I91" s="11" t="s">
        <v>731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>
        <v>11</v>
      </c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3">
        <f>SUM(テーブル1[[#This Row],[攻撃]:[雷電]])</f>
        <v>22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r(89, time = v(t(89, "time", 5, 26, 1, m(10, 5, 5, 5, 5, 10), a(0, 0, 0, 0, 0, 0, 0, 11, 0, 0, 0, 0, 0, 0, 0, 11,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Row],[結晶]]*4*50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736</v>
      </c>
      <c r="F92" s="6" t="s">
        <v>744</v>
      </c>
      <c r="G92" s="6" t="s">
        <v>750</v>
      </c>
      <c r="H92" s="6" t="s">
        <v>775</v>
      </c>
      <c r="I92" s="11" t="s">
        <v>793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Row],[攻撃]:[雷電]])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Row],[結晶]]*4*50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738</v>
      </c>
      <c r="F93" s="6" t="s">
        <v>746</v>
      </c>
      <c r="G93" s="6" t="s">
        <v>752</v>
      </c>
      <c r="H93" s="6" t="s">
        <v>777</v>
      </c>
      <c r="I93" s="11" t="s">
        <v>792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Row],[攻撃]:[雷電]])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Row],[結晶]]*4*50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737</v>
      </c>
      <c r="F94" s="6" t="s">
        <v>745</v>
      </c>
      <c r="G94" s="6" t="s">
        <v>751</v>
      </c>
      <c r="H94" s="6" t="s">
        <v>776</v>
      </c>
      <c r="I94" s="11" t="s">
        <v>791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Row],[攻撃]:[雷電]])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Row],[結晶]]*4*50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735</v>
      </c>
      <c r="F95" s="6" t="s">
        <v>747</v>
      </c>
      <c r="G95" s="6" t="s">
        <v>799</v>
      </c>
      <c r="H95" s="6" t="s">
        <v>778</v>
      </c>
      <c r="I95" s="11" t="s">
        <v>783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Row],[攻撃]:[雷電]])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Row],[結晶]]*4*50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743</v>
      </c>
      <c r="F96" s="6" t="s">
        <v>748</v>
      </c>
      <c r="G96" s="6" t="s">
        <v>753</v>
      </c>
      <c r="H96" s="6" t="s">
        <v>779</v>
      </c>
      <c r="I96" s="11" t="s">
        <v>784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Row],[攻撃]:[雷電]])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Row],[結晶]]*4*50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567</v>
      </c>
      <c r="E97" s="6" t="s">
        <v>740</v>
      </c>
      <c r="F97" s="6" t="s">
        <v>749</v>
      </c>
      <c r="G97" s="6" t="s">
        <v>754</v>
      </c>
      <c r="H97" s="6" t="s">
        <v>782</v>
      </c>
      <c r="I97" s="11" t="s">
        <v>785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Row],[攻撃]:[雷電]])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Row],[結晶]]*4*50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567</v>
      </c>
      <c r="E98" s="6" t="s">
        <v>739</v>
      </c>
      <c r="F98" s="6" t="s">
        <v>803</v>
      </c>
      <c r="G98" s="6" t="s">
        <v>796</v>
      </c>
      <c r="H98" s="6" t="s">
        <v>780</v>
      </c>
      <c r="I98" s="11" t="s">
        <v>801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Row],[攻撃]:[雷電]])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r(96, cake = v(t(96, "cake", 3, 47, 1, m(0, 0, 5, 1, 10, 0), a(0, 2, 0, 0, 0, 1, 0, 9, 2, 0, 0, 0, 0, 0, 16, 5, 8, 0, 0, 1, 0), c(0xCC850C, 0xF5F0DC, 0xD3D0BF, 0xDE3334))));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&lt;tr&gt;&lt;td&gt;96&lt;/td&gt;&lt;td&gt;蛋麭精ツァーキャ&lt;/td&gt;&lt;td&gt;3&lt;/td&gt;&lt;td&gt;47&lt;/td&gt;&lt;td&gt;0&lt;/td&gt;&lt;td&gt;0&lt;/td&gt;&lt;td&gt;19&lt;/td&gt;&lt;td&gt;3&lt;/td&gt;&lt;td&gt;38&lt;/td&gt;&lt;td&gt;0&lt;/td&gt;&lt;/tr&gt;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Row],[結晶]]*4*50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567</v>
      </c>
      <c r="E99" s="6" t="s">
        <v>741</v>
      </c>
      <c r="F99" s="6" t="s">
        <v>802</v>
      </c>
      <c r="G99" s="6" t="s">
        <v>797</v>
      </c>
      <c r="H99" s="6" t="s">
        <v>781</v>
      </c>
      <c r="I99" s="11" t="s">
        <v>787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Row],[攻撃]:[雷電]])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&lt;tr&gt;&lt;td&gt;97&lt;/td&gt;&lt;td&gt;麭精ツォーキャ&lt;/td&gt;&lt;td&gt;3&lt;/td&gt;&lt;td&gt;28&lt;/td&gt;&lt;td&gt;0&lt;/td&gt;&lt;td&gt;0&lt;/td&gt;&lt;td&gt;0&lt;/td&gt;&lt;td&gt;8&lt;/td&gt;&lt;td&gt;29&lt;/td&gt;&lt;td&gt;0&lt;/td&gt;&lt;/tr&gt;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Row],[結晶]]*4*50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567</v>
      </c>
      <c r="E100" s="6" t="s">
        <v>794</v>
      </c>
      <c r="F100" s="6" t="s">
        <v>795</v>
      </c>
      <c r="G100" s="6" t="s">
        <v>798</v>
      </c>
      <c r="H100" s="6" t="s">
        <v>851</v>
      </c>
      <c r="I100" s="11" t="s">
        <v>788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Row],[攻撃]:[雷電]])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r(98, darkchocolate = v(t(98, "darkchocolate", 4, 26, 1.5, m(0.1, 0, 2, 2, 10, 8),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mirageFairy2019.fairy.darkchocolate.name=Darkechocolatia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D100" s="13">
        <f>テーブル1[[#This Row],[Shine]]/テーブル1[[#This Row],[コスト]]*テーブル1[[#This Row],[結晶]]*4*50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567</v>
      </c>
      <c r="E101" s="6" t="s">
        <v>742</v>
      </c>
      <c r="F101" s="6" t="s">
        <v>800</v>
      </c>
      <c r="G101" s="6" t="s">
        <v>864</v>
      </c>
      <c r="H101" s="6" t="s">
        <v>850</v>
      </c>
      <c r="I101" s="11" t="s">
        <v>790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Row],[攻撃]:[雷電]])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mirageFairy2019.fairy.enchantedgoldenapple.name=Enchantedegoldeneapplia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ー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Row],[結晶]]*4*50</f>
        <v>0</v>
      </c>
    </row>
    <row r="102" spans="1:56" x14ac:dyDescent="0.15">
      <c r="A102" s="4">
        <v>100</v>
      </c>
      <c r="B102" s="4">
        <v>1</v>
      </c>
      <c r="C102" s="4" t="s">
        <v>405</v>
      </c>
      <c r="D102" s="4" t="s">
        <v>839</v>
      </c>
      <c r="E102" s="6" t="s">
        <v>836</v>
      </c>
      <c r="F102" s="6" t="s">
        <v>835</v>
      </c>
      <c r="G102" s="6" t="s">
        <v>838</v>
      </c>
      <c r="H102" s="6" t="s">
        <v>837</v>
      </c>
      <c r="I102" s="11" t="s">
        <v>872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　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>
        <v>4</v>
      </c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3">
        <f>SUM(テーブル1[[#This Row],[攻撃]:[雷電]])</f>
        <v>33</v>
      </c>
      <c r="AY102" s="13" t="str">
        <f>"public static VariantFairy[] "&amp;テーブル1[[#This Row],[Type]]&amp;";"</f>
        <v>public static VariantFairy[] fortune;</v>
      </c>
      <c r="AZ102" s="13" t="str" cm="1">
        <f t="array" ref="AZ10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r(100, fortune = v(t(100, "fortune", 4, 28, 1, m(3, 0, 10, 0, 0, 0), a(0, 4, 11, 3, 0, 0, 0, 4, 0, 0, 0, 2, 0, 0, 0, 9, 0, 0, 0, 0, 0), c(0xD0C2FF, 0xD0F5FF, 0xDBF7FF, 0xE2BBFF))));</v>
      </c>
      <c r="BA102" s="13" t="str">
        <f>"mirageFairy2019.fairy."&amp;テーブル1[[#This Row],[Type]]&amp;".name="&amp;テーブル1[[#This Row],[英名]]</f>
        <v>mirageFairy2019.fairy.fortune.name=Fortunia</v>
      </c>
      <c r="BB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C10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&lt;tr&gt;&lt;td&gt;100&lt;/td&gt;&lt;td&gt;幸運精フォルトゥーニャ&lt;/td&gt;&lt;td&gt;4&lt;/td&gt;&lt;td&gt;28&lt;/td&gt;&lt;td&gt;10&lt;/td&gt;&lt;td&gt;0&lt;/td&gt;&lt;td&gt;34&lt;/td&gt;&lt;td&gt;0&lt;/td&gt;&lt;td&gt;0&lt;/td&gt;&lt;td&gt;0&lt;/td&gt;&lt;/tr&gt;</v>
      </c>
      <c r="BD102" s="13">
        <f>テーブル1[[#This Row],[Shine]]/テーブル1[[#This Row],[コスト]]*テーブル1[[#This Row],[結晶]]*4*50</f>
        <v>0</v>
      </c>
    </row>
    <row r="103" spans="1:56" x14ac:dyDescent="0.15">
      <c r="A103" s="4">
        <v>101</v>
      </c>
      <c r="B103" s="4">
        <v>1</v>
      </c>
      <c r="C103" s="4" t="s">
        <v>404</v>
      </c>
      <c r="D103" s="4" t="s">
        <v>567</v>
      </c>
      <c r="E103" s="6" t="s">
        <v>844</v>
      </c>
      <c r="F103" s="6" t="s">
        <v>825</v>
      </c>
      <c r="G103" s="6" t="s">
        <v>866</v>
      </c>
      <c r="H103" s="6" t="s">
        <v>856</v>
      </c>
      <c r="I103" s="11" t="s">
        <v>874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　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>
        <v>1</v>
      </c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3">
        <f>SUM(テーブル1[[#This Row],[攻撃]:[雷電]])</f>
        <v>18</v>
      </c>
      <c r="AY103" s="13" t="str">
        <f>"public static VariantFairy[] "&amp;テーブル1[[#This Row],[Type]]&amp;";"</f>
        <v>public static VariantFairy[] rottenflesh;</v>
      </c>
      <c r="AZ103" s="13" t="str" cm="1">
        <f t="array" ref="AZ10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r(101, rottenflesh = v(t(101, "rottenflesh", 2, 41, 1, m(0, 11, 8, 0, 10, 12), a(3, 0, 0, 0, 0, 1, 0, 1, 0, 0, 0, 0, 1, 0, 6, 0, 3, 3, 0, 0, 0), c(0x846129, 0xBD5B2D, 0xBD5B2D, 0xBD422D))));</v>
      </c>
      <c r="BA103" s="13" t="str">
        <f>"mirageFairy2019.fairy."&amp;テーブル1[[#This Row],[Type]]&amp;".name="&amp;テーブル1[[#This Row],[英名]]</f>
        <v>mirageFairy2019.fairy.rottenflesh.name=Rottenefleshia</v>
      </c>
      <c r="BB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C10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101&lt;/td&gt;&lt;td&gt;腐肉精ロッテーネフレーシャ&lt;/td&gt;&lt;td&gt;2&lt;/td&gt;&lt;td&gt;41&lt;/td&gt;&lt;td&gt;0&lt;/td&gt;&lt;td&gt;9&lt;/td&gt;&lt;td&gt;6&lt;/td&gt;&lt;td&gt;0&lt;/td&gt;&lt;td&gt;8&lt;/td&gt;&lt;td&gt;10&lt;/td&gt;&lt;/tr&gt;</v>
      </c>
      <c r="BD103" s="13">
        <f>テーブル1[[#This Row],[Shine]]/テーブル1[[#This Row],[コスト]]*テーブル1[[#This Row],[結晶]]*4*50</f>
        <v>0</v>
      </c>
    </row>
    <row r="104" spans="1:56" x14ac:dyDescent="0.15">
      <c r="A104" s="4">
        <v>102</v>
      </c>
      <c r="B104" s="4">
        <v>1</v>
      </c>
      <c r="C104" s="4" t="s">
        <v>403</v>
      </c>
      <c r="D104" s="4" t="s">
        <v>420</v>
      </c>
      <c r="E104" s="6" t="s">
        <v>840</v>
      </c>
      <c r="F104" s="6" t="s">
        <v>834</v>
      </c>
      <c r="G104" s="6" t="s">
        <v>858</v>
      </c>
      <c r="H104" s="6" t="s">
        <v>857</v>
      </c>
      <c r="I104" s="11" t="s">
        <v>879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　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>
        <v>1</v>
      </c>
      <c r="AK104" s="14"/>
      <c r="AL104" s="14"/>
      <c r="AM104" s="14"/>
      <c r="AN104" s="14"/>
      <c r="AO104" s="14">
        <v>5</v>
      </c>
      <c r="AP104" s="14"/>
      <c r="AQ104" s="14">
        <v>2</v>
      </c>
      <c r="AR104" s="14">
        <v>1</v>
      </c>
      <c r="AS104" s="14">
        <v>3</v>
      </c>
      <c r="AT104" s="14"/>
      <c r="AU104" s="14"/>
      <c r="AV104" s="14"/>
      <c r="AW104" s="14"/>
      <c r="AX104" s="13">
        <f>SUM(テーブル1[[#This Row],[攻撃]:[雷電]])</f>
        <v>19</v>
      </c>
      <c r="AY104" s="13" t="str">
        <f>"public static VariantFairy[] "&amp;テーブル1[[#This Row],[Type]]&amp;";"</f>
        <v>public static VariantFairy[] poisonouspotato;</v>
      </c>
      <c r="AZ104" s="13" t="str" cm="1">
        <f t="array" ref="AZ10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r(102, poisonouspotato = v(t(102, "poisonouspotato", 4, 40, 1, m(0, 9, 0, 3, 10, 0), a(4, 0, 1, 0, 0, 2, 0, 1, 0, 0, 0, 0, 5, 0, 2, 1, 3, 0, 0, 0, 0), c(0xFFE861, 0xC1D245, 0xB7C035, 0x01A900))));</v>
      </c>
      <c r="BA104" s="13" t="str">
        <f>"mirageFairy2019.fairy."&amp;テーブル1[[#This Row],[Type]]&amp;".name="&amp;テーブル1[[#This Row],[英名]]</f>
        <v>mirageFairy2019.fairy.poisonouspotato.name=Poisonousepotatia</v>
      </c>
      <c r="BB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C10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102&lt;/td&gt;&lt;td&gt;悪芋精ポイソノウセポターチャ&lt;/td&gt;&lt;td&gt;4&lt;/td&gt;&lt;td&gt;40&lt;/td&gt;&lt;td&gt;0&lt;/td&gt;&lt;td&gt;23&lt;/td&gt;&lt;td&gt;0&lt;/td&gt;&lt;td&gt;7&lt;/td&gt;&lt;td&gt;25&lt;/td&gt;&lt;td&gt;0&lt;/td&gt;&lt;/tr&gt;</v>
      </c>
      <c r="BD104" s="13">
        <f>テーブル1[[#This Row],[Shine]]/テーブル1[[#This Row],[コスト]]*テーブル1[[#This Row],[結晶]]*4*50</f>
        <v>0</v>
      </c>
    </row>
    <row r="105" spans="1:56" x14ac:dyDescent="0.15">
      <c r="A105" s="4">
        <v>103</v>
      </c>
      <c r="B105" s="4">
        <v>1</v>
      </c>
      <c r="C105" s="4" t="s">
        <v>403</v>
      </c>
      <c r="D105" s="4" t="s">
        <v>420</v>
      </c>
      <c r="E105" s="6" t="s">
        <v>841</v>
      </c>
      <c r="F105" s="6" t="s">
        <v>826</v>
      </c>
      <c r="G105" s="6" t="s">
        <v>859</v>
      </c>
      <c r="H105" s="6" t="s">
        <v>848</v>
      </c>
      <c r="I105" s="11" t="s">
        <v>880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　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>
        <v>3</v>
      </c>
      <c r="AK105" s="14">
        <v>1</v>
      </c>
      <c r="AL105" s="14"/>
      <c r="AM105" s="14"/>
      <c r="AN105" s="14"/>
      <c r="AO105" s="14">
        <v>1</v>
      </c>
      <c r="AP105" s="14"/>
      <c r="AQ105" s="14">
        <v>8</v>
      </c>
      <c r="AR105" s="14"/>
      <c r="AS105" s="14">
        <v>1</v>
      </c>
      <c r="AT105" s="14"/>
      <c r="AU105" s="14"/>
      <c r="AV105" s="14"/>
      <c r="AW105" s="14"/>
      <c r="AX105" s="13">
        <f>SUM(テーブル1[[#This Row],[攻撃]:[雷電]])</f>
        <v>21</v>
      </c>
      <c r="AY105" s="13" t="str">
        <f>"public static VariantFairy[] "&amp;テーブル1[[#This Row],[Type]]&amp;";"</f>
        <v>public static VariantFairy[] melon;</v>
      </c>
      <c r="AZ105" s="13" t="str" cm="1">
        <f t="array" ref="AZ10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r(103, melon = v(t(103, "melon", 3, 56, 1, m(0.1, 0, 1, 2, 10, 1), a(0, 0, 1, 0, 0, 6, 0, 3, 1, 0, 0, 0, 1, 0, 8, 0, 1, 0, 0, 0, 0), c(0xFF5440, 0xA6EE63, 0x195612, 0x01A900))));</v>
      </c>
      <c r="BA105" s="13" t="str">
        <f>"mirageFairy2019.fairy."&amp;テーブル1[[#This Row],[Type]]&amp;".name="&amp;テーブル1[[#This Row],[英名]]</f>
        <v>mirageFairy2019.fairy.melon.name=Melonia</v>
      </c>
      <c r="BB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C10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&lt;tr&gt;&lt;td&gt;103&lt;/td&gt;&lt;td&gt;西瓜精メローニャ&lt;/td&gt;&lt;td&gt;3&lt;/td&gt;&lt;td&gt;56&lt;/td&gt;&lt;td&gt;0&lt;/td&gt;&lt;td&gt;0&lt;/td&gt;&lt;td&gt;5&lt;/td&gt;&lt;td&gt;10&lt;/td&gt;&lt;td&gt;53&lt;/td&gt;&lt;td&gt;5&lt;/td&gt;&lt;/tr&gt;</v>
      </c>
      <c r="BD105" s="13">
        <f>テーブル1[[#This Row],[Shine]]/テーブル1[[#This Row],[コスト]]*テーブル1[[#This Row],[結晶]]*4*50</f>
        <v>0</v>
      </c>
    </row>
    <row r="106" spans="1:56" x14ac:dyDescent="0.15">
      <c r="A106" s="4">
        <v>104</v>
      </c>
      <c r="B106" s="4">
        <v>1</v>
      </c>
      <c r="C106" s="4" t="s">
        <v>404</v>
      </c>
      <c r="D106" s="4" t="s">
        <v>567</v>
      </c>
      <c r="E106" s="6" t="s">
        <v>847</v>
      </c>
      <c r="F106" s="6" t="s">
        <v>830</v>
      </c>
      <c r="G106" s="6" t="s">
        <v>860</v>
      </c>
      <c r="H106" s="6" t="s">
        <v>852</v>
      </c>
      <c r="I106" s="11" t="s">
        <v>878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　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>
        <v>2</v>
      </c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3">
        <f>SUM(テーブル1[[#This Row],[攻撃]:[雷電]])</f>
        <v>23</v>
      </c>
      <c r="AY106" s="13" t="str">
        <f>"public static VariantFairy[] "&amp;テーブル1[[#This Row],[Type]]&amp;";"</f>
        <v>public static VariantFairy[] bakedpotato;</v>
      </c>
      <c r="AZ106" s="13" t="str" cm="1">
        <f t="array" ref="AZ10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r(104, bakedpotato = v(t(104, "bakedpotato", 3, 36, 1, m(0, 0, 0, 2, 10, 7), a(0, 1, 0, 0, 0, 1, 0, 2, 0, 0, 0, 0, 0, 0, 13, 0, 6, 0, 0, 0, 0), c(0xC87847, 0xFFFF9A, 0xFFFF9A, 0xDEA73A))));</v>
      </c>
      <c r="BA106" s="13" t="str">
        <f>"mirageFairy2019.fairy."&amp;テーブル1[[#This Row],[Type]]&amp;".name="&amp;テーブル1[[#This Row],[英名]]</f>
        <v>mirageFairy2019.fairy.bakedpotato.name=Bakedepotatia</v>
      </c>
      <c r="BB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C10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104&lt;/td&gt;&lt;td&gt;焼芋精バケーデポターチャ&lt;/td&gt;&lt;td&gt;3&lt;/td&gt;&lt;td&gt;36&lt;/td&gt;&lt;td&gt;0&lt;/td&gt;&lt;td&gt;0&lt;/td&gt;&lt;td&gt;0&lt;/td&gt;&lt;td&gt;4&lt;/td&gt;&lt;td&gt;23&lt;/td&gt;&lt;td&gt;16&lt;/td&gt;&lt;/tr&gt;</v>
      </c>
      <c r="BD106" s="13">
        <f>テーブル1[[#This Row],[Shine]]/テーブル1[[#This Row],[コスト]]*テーブル1[[#This Row],[結晶]]*4*50</f>
        <v>0</v>
      </c>
    </row>
    <row r="107" spans="1:56" x14ac:dyDescent="0.15">
      <c r="A107" s="4">
        <v>105</v>
      </c>
      <c r="B107" s="4">
        <v>1</v>
      </c>
      <c r="C107" s="4" t="s">
        <v>404</v>
      </c>
      <c r="D107" s="4" t="s">
        <v>567</v>
      </c>
      <c r="E107" s="6" t="s">
        <v>846</v>
      </c>
      <c r="F107" s="6" t="s">
        <v>871</v>
      </c>
      <c r="G107" s="6" t="s">
        <v>861</v>
      </c>
      <c r="H107" s="6" t="s">
        <v>853</v>
      </c>
      <c r="I107" s="11" t="s">
        <v>875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　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4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3">
        <f>SUM(テーブル1[[#This Row],[攻撃]:[雷電]])</f>
        <v>25</v>
      </c>
      <c r="AY107" s="13" t="str">
        <f>"public static VariantFairy[] "&amp;テーブル1[[#This Row],[Type]]&amp;";"</f>
        <v>public static VariantFairy[] cookedchicken;</v>
      </c>
      <c r="AZ107" s="13" t="str" cm="1">
        <f t="array" ref="AZ10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r(105, cookedchicken = v(t(105, "cookedchicken", 2, 31, 1, m(0, 0, 0, 2, 10, 9), a(0, 1, 0, 0, 0, 1, 0, 4, 0, 0, 0, 0, 0, 0, 14, 0, 5, 0, 0, 0, 0), c(0xC87847, 0xDA9F7A, 0xDA9F7A, 0x9C5321))));</v>
      </c>
      <c r="BA107" s="13" t="str">
        <f>"mirageFairy2019.fairy."&amp;テーブル1[[#This Row],[Type]]&amp;".name="&amp;テーブル1[[#This Row],[英名]]</f>
        <v>mirageFairy2019.fairy.cookedchicken.name=Cookedechickenia</v>
      </c>
      <c r="BB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C10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105&lt;/td&gt;&lt;td&gt;焼鶏精ツォーケーデキッケーニャ&lt;/td&gt;&lt;td&gt;2&lt;/td&gt;&lt;td&gt;31&lt;/td&gt;&lt;td&gt;0&lt;/td&gt;&lt;td&gt;0&lt;/td&gt;&lt;td&gt;0&lt;/td&gt;&lt;td&gt;3&lt;/td&gt;&lt;td&gt;15&lt;/td&gt;&lt;td&gt;13&lt;/td&gt;&lt;/tr&gt;</v>
      </c>
      <c r="BD107" s="13">
        <f>テーブル1[[#This Row],[Shine]]/テーブル1[[#This Row],[コスト]]*テーブル1[[#This Row],[結晶]]*4*50</f>
        <v>0</v>
      </c>
    </row>
    <row r="108" spans="1:56" x14ac:dyDescent="0.15">
      <c r="A108" s="4">
        <v>106</v>
      </c>
      <c r="B108" s="4">
        <v>1</v>
      </c>
      <c r="C108" s="4" t="s">
        <v>404</v>
      </c>
      <c r="D108" s="4" t="s">
        <v>567</v>
      </c>
      <c r="E108" s="6" t="s">
        <v>845</v>
      </c>
      <c r="F108" s="6" t="s">
        <v>829</v>
      </c>
      <c r="G108" s="6" t="s">
        <v>862</v>
      </c>
      <c r="H108" s="6" t="s">
        <v>854</v>
      </c>
      <c r="I108" s="11" t="s">
        <v>877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　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>
        <v>2</v>
      </c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3">
        <f>SUM(テーブル1[[#This Row],[攻撃]:[雷電]])</f>
        <v>21</v>
      </c>
      <c r="AY108" s="13" t="str">
        <f>"public static VariantFairy[] "&amp;テーブル1[[#This Row],[Type]]&amp;";"</f>
        <v>public static VariantFairy[] cookedsalmon;</v>
      </c>
      <c r="AZ108" s="13" t="str" cm="1">
        <f t="array" ref="AZ10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r(106, cookedsalmon = v(t(106, "cookedsalmon", 3, 25, 1, m(0, 0, 0, 2, 10, 3), a(0, 1, 0, 0, 0, 1, 0, 2, 0, 0, 0, 0, 0, 0, 13, 0, 4, 0, 0, 0, 0), c(0xC87847, 0xFF7E3B, 0xFF7D41, 0xBA4F23))));</v>
      </c>
      <c r="BA108" s="13" t="str">
        <f>"mirageFairy2019.fairy."&amp;テーブル1[[#This Row],[Type]]&amp;".name="&amp;テーブル1[[#This Row],[英名]]</f>
        <v>mirageFairy2019.fairy.cookedsalmon.name=Cookedesalmonia</v>
      </c>
      <c r="BB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C10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106&lt;/td&gt;&lt;td&gt;焼鮭精ツォーケーデサルモーニャ&lt;/td&gt;&lt;td&gt;3&lt;/td&gt;&lt;td&gt;25&lt;/td&gt;&lt;td&gt;0&lt;/td&gt;&lt;td&gt;0&lt;/td&gt;&lt;td&gt;0&lt;/td&gt;&lt;td&gt;4&lt;/td&gt;&lt;td&gt;21&lt;/td&gt;&lt;td&gt;6&lt;/td&gt;&lt;/tr&gt;</v>
      </c>
      <c r="BD108" s="13">
        <f>テーブル1[[#This Row],[Shine]]/テーブル1[[#This Row],[コスト]]*テーブル1[[#This Row],[結晶]]*4*50</f>
        <v>0</v>
      </c>
    </row>
    <row r="109" spans="1:56" x14ac:dyDescent="0.15">
      <c r="A109" s="4">
        <v>107</v>
      </c>
      <c r="B109" s="4">
        <v>1</v>
      </c>
      <c r="C109" s="4" t="s">
        <v>404</v>
      </c>
      <c r="D109" s="4" t="s">
        <v>567</v>
      </c>
      <c r="E109" s="6" t="s">
        <v>843</v>
      </c>
      <c r="F109" s="6" t="s">
        <v>827</v>
      </c>
      <c r="G109" s="6" t="s">
        <v>863</v>
      </c>
      <c r="H109" s="6" t="s">
        <v>849</v>
      </c>
      <c r="I109" s="11" t="s">
        <v>876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　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>
        <v>3</v>
      </c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3">
        <f>SUM(テーブル1[[#This Row],[攻撃]:[雷電]])</f>
        <v>25</v>
      </c>
      <c r="AY109" s="13" t="str">
        <f>"public static VariantFairy[] "&amp;テーブル1[[#This Row],[Type]]&amp;";"</f>
        <v>public static VariantFairy[] steak;</v>
      </c>
      <c r="AZ109" s="13" t="str" cm="1">
        <f t="array" ref="AZ10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r(107, steak = v(t(107, "steak", 2, 43, 1, m(0, 0, 0, 2, 10, 5), a(0, 1, 0, 0, 0, 1, 0, 3, 0, 0, 0, 0, 0, 0, 15, 0, 5, 0, 0, 0, 0), c(0xC87847, 0xAA573F, 0xA4573F, 0x7A3A2A))));</v>
      </c>
      <c r="BA109" s="13" t="str">
        <f>"mirageFairy2019.fairy."&amp;テーブル1[[#This Row],[Type]]&amp;".name="&amp;テーブル1[[#This Row],[英名]]</f>
        <v>mirageFairy2019.fairy.steak.name=Steakia</v>
      </c>
      <c r="BB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C10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&lt;tr&gt;&lt;td&gt;107&lt;/td&gt;&lt;td&gt;焼牛精ステアキャ&lt;/td&gt;&lt;td&gt;2&lt;/td&gt;&lt;td&gt;43&lt;/td&gt;&lt;td&gt;0&lt;/td&gt;&lt;td&gt;0&lt;/td&gt;&lt;td&gt;0&lt;/td&gt;&lt;td&gt;5&lt;/td&gt;&lt;td&gt;27&lt;/td&gt;&lt;td&gt;13&lt;/td&gt;&lt;/tr&gt;</v>
      </c>
      <c r="BD109" s="13">
        <f>テーブル1[[#This Row],[Shine]]/テーブル1[[#This Row],[コスト]]*テーブル1[[#This Row],[結晶]]*4*50</f>
        <v>0</v>
      </c>
    </row>
    <row r="110" spans="1:56" x14ac:dyDescent="0.15">
      <c r="A110" s="4">
        <v>108</v>
      </c>
      <c r="B110" s="4">
        <v>1</v>
      </c>
      <c r="C110" s="4" t="s">
        <v>404</v>
      </c>
      <c r="D110" s="4" t="s">
        <v>567</v>
      </c>
      <c r="E110" s="6" t="s">
        <v>842</v>
      </c>
      <c r="F110" s="6" t="s">
        <v>828</v>
      </c>
      <c r="G110" s="6" t="s">
        <v>865</v>
      </c>
      <c r="H110" s="6" t="s">
        <v>855</v>
      </c>
      <c r="I110" s="11" t="s">
        <v>873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　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>
        <v>8</v>
      </c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3">
        <f>SUM(テーブル1[[#This Row],[攻撃]:[雷電]])</f>
        <v>32</v>
      </c>
      <c r="AY110" s="13" t="str">
        <f>"public static VariantFairy[] "&amp;テーブル1[[#This Row],[Type]]&amp;";"</f>
        <v>public static VariantFairy[] goldenapple;</v>
      </c>
      <c r="AZ110" s="13" t="str" cm="1">
        <f t="array" ref="AZ1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r(108, goldenapple = v(t(108, "goldenapple", 3, 72, 1, m(1, 0, 18, 4, 10, 0), a(0, 2, 0, 0, 0, 1, 0, 8, 0, 0, 0, 0, 0, 0, 12, 5, 4, 0, 0, 0, 0), c(0xFF755D, 0xDEDE00, 0xDEDE00, 0x01A900))));</v>
      </c>
      <c r="BA110" s="13" t="str">
        <f>"mirageFairy2019.fairy."&amp;テーブル1[[#This Row],[Type]]&amp;".name="&amp;テーブル1[[#This Row],[英名]]</f>
        <v>mirageFairy2019.fairy.goldenapple.name=Goldeneapplia</v>
      </c>
      <c r="BB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C1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108&lt;/td&gt;&lt;td&gt;金林檎精ゴルデーネアップーリャ&lt;/td&gt;&lt;td&gt;3&lt;/td&gt;&lt;td&gt;72&lt;/td&gt;&lt;td&gt;2&lt;/td&gt;&lt;td&gt;0&lt;/td&gt;&lt;td&gt;49&lt;/td&gt;&lt;td&gt;10&lt;/td&gt;&lt;td&gt;27&lt;/td&gt;&lt;td&gt;0&lt;/td&gt;&lt;/tr&gt;</v>
      </c>
      <c r="BD110" s="13">
        <f>テーブル1[[#This Row],[Shine]]/テーブル1[[#This Row],[コスト]]*テーブル1[[#This Row],[結晶]]*4*50</f>
        <v>0</v>
      </c>
    </row>
    <row r="111" spans="1:56" x14ac:dyDescent="0.15">
      <c r="A111" s="4">
        <v>109</v>
      </c>
      <c r="B111" s="4">
        <v>1</v>
      </c>
      <c r="C111" s="4" t="s">
        <v>402</v>
      </c>
      <c r="D111" s="4" t="s">
        <v>869</v>
      </c>
      <c r="E111" s="6" t="s">
        <v>831</v>
      </c>
      <c r="F111" s="6" t="s">
        <v>870</v>
      </c>
      <c r="G111" s="6" t="s">
        <v>832</v>
      </c>
      <c r="H111" s="6" t="s">
        <v>833</v>
      </c>
      <c r="I111" s="11" t="s">
        <v>881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　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16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/>
      <c r="AR111" s="14">
        <v>11</v>
      </c>
      <c r="AS111" s="14">
        <v>2</v>
      </c>
      <c r="AT111" s="14">
        <v>10</v>
      </c>
      <c r="AU111" s="14"/>
      <c r="AV111" s="14"/>
      <c r="AW111" s="14"/>
      <c r="AX111" s="13">
        <f>SUM(テーブル1[[#This Row],[攻撃]:[雷電]])</f>
        <v>91</v>
      </c>
      <c r="AY111" s="13" t="str">
        <f>"public static VariantFairy[] "&amp;テーブル1[[#This Row],[Type]]&amp;";"</f>
        <v>public static VariantFairy[] cupid;</v>
      </c>
      <c r="AZ111" s="13" t="str" cm="1">
        <f t="array" ref="AZ1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r(109, cupid = v(t(109, "cupid", 5, 33, 1.2, m(10, 0, 24, 11, 41, 0), a(6, 3, 2, 6, 0, 1, 0, 16, 3, 8, 14, 7, 2, 0, 0, 11, 2, 10, 0, 0, 0), c(0xCDBBAD, 0xE4F4FF, 0xDDEEFF, 0x893F1E))));</v>
      </c>
      <c r="BA111" s="13" t="str">
        <f>"mirageFairy2019.fairy."&amp;テーブル1[[#This Row],[Type]]&amp;".name="&amp;テーブル1[[#This Row],[英名]]</f>
        <v>mirageFairy2019.fairy.cupid.name=Cupidia</v>
      </c>
      <c r="BB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C1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&lt;tr&gt;&lt;td&gt;109&lt;/td&gt;&lt;td&gt;恋射手精ツピージャ&lt;/td&gt;&lt;td&gt;5&lt;/td&gt;&lt;td&gt;33&lt;/td&gt;&lt;td&gt;7&lt;/td&gt;&lt;td&gt;0&lt;/td&gt;&lt;td&gt;18&lt;/td&gt;&lt;td&gt;8&lt;/td&gt;&lt;td&gt;32&lt;/td&gt;&lt;td&gt;0&lt;/td&gt;&lt;/tr&gt;</v>
      </c>
      <c r="BD111" s="13">
        <f>テーブル1[[#This Row],[Shine]]/テーブル1[[#This Row],[コスト]]*テーブル1[[#This Row],[結晶]]*4*50</f>
        <v>0</v>
      </c>
    </row>
    <row r="112" spans="1:56" x14ac:dyDescent="0.15">
      <c r="A112" s="4"/>
      <c r="B112" s="4">
        <v>2</v>
      </c>
      <c r="C112" s="4" t="s">
        <v>393</v>
      </c>
      <c r="D112" s="4" t="s">
        <v>406</v>
      </c>
      <c r="E112" s="6" t="s">
        <v>2</v>
      </c>
      <c r="F112" s="6"/>
      <c r="G112" s="6" t="s">
        <v>449</v>
      </c>
      <c r="H112" s="6" t="s">
        <v>448</v>
      </c>
      <c r="I112" s="11" t="s">
        <v>219</v>
      </c>
      <c r="J112" s="3">
        <v>6</v>
      </c>
      <c r="K112" s="8">
        <v>15</v>
      </c>
      <c r="L112" s="7">
        <v>1</v>
      </c>
      <c r="M112" s="7"/>
      <c r="N112" s="7">
        <v>10</v>
      </c>
      <c r="O112" s="7"/>
      <c r="P112" s="7"/>
      <c r="Q112" s="7"/>
      <c r="R112" s="5">
        <v>1</v>
      </c>
      <c r="S112" s="5" t="e">
        <f>2^((テーブル1[[#This Row],[レア]]-1)/4)</f>
        <v>#VALUE!</v>
      </c>
      <c r="T112" s="5" t="e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12" s="5" t="e">
        <f>テーブル1[[#This Row],[分散度倍率　]]*テーブル1[[#This Row],[レア度倍率]]</f>
        <v>#VALUE!</v>
      </c>
      <c r="V112" s="10" t="e">
        <f>テーブル1[[#This Row],[コスト]]*テーブル1[[#This Row],[効率]]</f>
        <v>#VALUE!</v>
      </c>
      <c r="W112" s="9" t="e">
        <f>テーブル1[[#This Row],[基礎Shine]]*テーブル1[[#This Row],[合計値]]/SUM(テーブル1[[#This Row],[基礎Shine]:[基礎Dark]])</f>
        <v>#VALUE!</v>
      </c>
      <c r="X112" s="9" t="e">
        <f>テーブル1[[#This Row],[基礎Fire]]*テーブル1[[#This Row],[合計値]]/SUM(テーブル1[[#This Row],[基礎Shine]:[基礎Dark]])</f>
        <v>#VALUE!</v>
      </c>
      <c r="Y112" s="9" t="e">
        <f>テーブル1[[#This Row],[基礎Wind]]*テーブル1[[#This Row],[合計値]]/SUM(テーブル1[[#This Row],[基礎Shine]:[基礎Dark]])</f>
        <v>#VALUE!</v>
      </c>
      <c r="Z112" s="9" t="e">
        <f>テーブル1[[#This Row],[基礎Gaia]]*テーブル1[[#This Row],[合計値]]/SUM(テーブル1[[#This Row],[基礎Shine]:[基礎Dark]])</f>
        <v>#VALUE!</v>
      </c>
      <c r="AA112" s="9" t="e">
        <f>テーブル1[[#This Row],[基礎Aqua]]*テーブル1[[#This Row],[合計値]]/SUM(テーブル1[[#This Row],[基礎Shine]:[基礎Dark]])</f>
        <v>#VALUE!</v>
      </c>
      <c r="AB112" s="9" t="e">
        <f>テーブル1[[#This Row],[基礎Dark]]*テーブル1[[#This Row],[合計値]]/SUM(テーブル1[[#This Row],[基礎Shine]:[基礎Dark]])</f>
        <v>#VALUE!</v>
      </c>
      <c r="AC112" s="14">
        <v>1</v>
      </c>
      <c r="AD112" s="14"/>
      <c r="AE112" s="14"/>
      <c r="AF112" s="14"/>
      <c r="AG112" s="14"/>
      <c r="AH112" s="14"/>
      <c r="AI112" s="14"/>
      <c r="AJ112" s="14">
        <v>1</v>
      </c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3"/>
      <c r="AY112" s="13" t="e">
        <f>"public static VariantMirageFairy[] "&amp;テーブル1[[#This Row],[Type]]&amp;";"</f>
        <v>#VALUE!</v>
      </c>
      <c r="AZ11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12" s="13" t="e">
        <f>"item.mirageFairy."&amp;テーブル1[[#This Row],[Type]]&amp;".name="&amp;テーブル1[[#This Row],[英名]]</f>
        <v>#VALUE!</v>
      </c>
      <c r="BB112" s="13" t="e">
        <f>"item.mirageFairy."&amp;テーブル1[[#This Row],[Type]]&amp;".name="&amp;テーブル1[[#This Row],[和名]]</f>
        <v>#VALUE!</v>
      </c>
      <c r="BC112" s="13"/>
      <c r="BD112" s="13"/>
    </row>
    <row r="113" spans="1:56" x14ac:dyDescent="0.15">
      <c r="A113" s="4"/>
      <c r="B113" s="4">
        <v>2</v>
      </c>
      <c r="C113" s="4" t="s">
        <v>393</v>
      </c>
      <c r="D113" s="4" t="s">
        <v>407</v>
      </c>
      <c r="E113" s="6" t="s">
        <v>4</v>
      </c>
      <c r="F113" s="6"/>
      <c r="G113" s="6" t="s">
        <v>450</v>
      </c>
      <c r="H113" s="6" t="s">
        <v>451</v>
      </c>
      <c r="I113" s="11" t="s">
        <v>220</v>
      </c>
      <c r="J113" s="3">
        <v>5</v>
      </c>
      <c r="K113" s="8">
        <v>50</v>
      </c>
      <c r="L113" s="7">
        <v>1</v>
      </c>
      <c r="M113" s="7"/>
      <c r="N113" s="7"/>
      <c r="O113" s="7">
        <v>3</v>
      </c>
      <c r="P113" s="7">
        <v>10</v>
      </c>
      <c r="Q113" s="7"/>
      <c r="R113" s="5">
        <v>1</v>
      </c>
      <c r="S113" s="5" t="e">
        <f>2^((テーブル1[[#This Row],[レア]]-1)/4)</f>
        <v>#VALUE!</v>
      </c>
      <c r="T113" s="5" t="e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13" s="5" t="e">
        <f>テーブル1[[#This Row],[分散度倍率　]]*テーブル1[[#This Row],[レア度倍率]]</f>
        <v>#VALUE!</v>
      </c>
      <c r="V113" s="10" t="e">
        <f>テーブル1[[#This Row],[コスト]]*テーブル1[[#This Row],[効率]]</f>
        <v>#VALUE!</v>
      </c>
      <c r="W113" s="9" t="e">
        <f>テーブル1[[#This Row],[基礎Shine]]*テーブル1[[#This Row],[合計値]]/SUM(テーブル1[[#This Row],[基礎Shine]:[基礎Dark]])</f>
        <v>#VALUE!</v>
      </c>
      <c r="X113" s="9" t="e">
        <f>テーブル1[[#This Row],[基礎Fire]]*テーブル1[[#This Row],[合計値]]/SUM(テーブル1[[#This Row],[基礎Shine]:[基礎Dark]])</f>
        <v>#VALUE!</v>
      </c>
      <c r="Y113" s="9" t="e">
        <f>テーブル1[[#This Row],[基礎Wind]]*テーブル1[[#This Row],[合計値]]/SUM(テーブル1[[#This Row],[基礎Shine]:[基礎Dark]])</f>
        <v>#VALUE!</v>
      </c>
      <c r="Z113" s="9" t="e">
        <f>テーブル1[[#This Row],[基礎Gaia]]*テーブル1[[#This Row],[合計値]]/SUM(テーブル1[[#This Row],[基礎Shine]:[基礎Dark]])</f>
        <v>#VALUE!</v>
      </c>
      <c r="AA113" s="9" t="e">
        <f>テーブル1[[#This Row],[基礎Aqua]]*テーブル1[[#This Row],[合計値]]/SUM(テーブル1[[#This Row],[基礎Shine]:[基礎Dark]])</f>
        <v>#VALUE!</v>
      </c>
      <c r="AB113" s="9" t="e">
        <f>テーブル1[[#This Row],[基礎Dark]]*テーブル1[[#This Row],[合計値]]/SUM(テーブル1[[#This Row],[基礎Shine]:[基礎Dark]])</f>
        <v>#VALUE!</v>
      </c>
      <c r="AC113" s="14">
        <v>5</v>
      </c>
      <c r="AD113" s="14"/>
      <c r="AE113" s="14"/>
      <c r="AF113" s="14"/>
      <c r="AG113" s="14"/>
      <c r="AH113" s="14">
        <v>18</v>
      </c>
      <c r="AI113" s="14"/>
      <c r="AJ113" s="14">
        <v>3</v>
      </c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3"/>
      <c r="AY113" s="13" t="e">
        <f>"public static VariantMirageFairy[] "&amp;テーブル1[[#This Row],[Type]]&amp;";"</f>
        <v>#VALUE!</v>
      </c>
      <c r="AZ11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13" s="13" t="e">
        <f>"item.mirageFairy."&amp;テーブル1[[#This Row],[Type]]&amp;".name="&amp;テーブル1[[#This Row],[英名]]</f>
        <v>#VALUE!</v>
      </c>
      <c r="BB113" s="13" t="e">
        <f>"item.mirageFairy."&amp;テーブル1[[#This Row],[Type]]&amp;".name="&amp;テーブル1[[#This Row],[和名]]</f>
        <v>#VALUE!</v>
      </c>
      <c r="BC113" s="13"/>
      <c r="BD113" s="13"/>
    </row>
    <row r="114" spans="1:56" x14ac:dyDescent="0.15">
      <c r="A114" s="4"/>
      <c r="B114" s="4">
        <v>2</v>
      </c>
      <c r="C114" s="4" t="s">
        <v>393</v>
      </c>
      <c r="D114" s="4" t="s">
        <v>410</v>
      </c>
      <c r="E114" s="6" t="s">
        <v>89</v>
      </c>
      <c r="F114" s="6"/>
      <c r="G114" s="6" t="s">
        <v>453</v>
      </c>
      <c r="H114" s="6" t="s">
        <v>452</v>
      </c>
      <c r="I114" s="11" t="s">
        <v>299</v>
      </c>
      <c r="J114" s="3">
        <v>10</v>
      </c>
      <c r="K114" s="8">
        <v>99</v>
      </c>
      <c r="L114" s="7">
        <v>10</v>
      </c>
      <c r="M114" s="7">
        <v>15</v>
      </c>
      <c r="N114" s="7">
        <v>14</v>
      </c>
      <c r="O114" s="7">
        <v>8</v>
      </c>
      <c r="P114" s="7">
        <v>8</v>
      </c>
      <c r="Q114" s="7"/>
      <c r="R114" s="5">
        <v>1</v>
      </c>
      <c r="S114" s="5" t="e">
        <f>2^((テーブル1[[#This Row],[レア]]-1)/4)</f>
        <v>#VALUE!</v>
      </c>
      <c r="T114" s="5" t="e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14" s="5" t="e">
        <f>テーブル1[[#This Row],[分散度倍率　]]*テーブル1[[#This Row],[レア度倍率]]</f>
        <v>#VALUE!</v>
      </c>
      <c r="V114" s="10" t="e">
        <f>テーブル1[[#This Row],[コスト]]*テーブル1[[#This Row],[効率]]</f>
        <v>#VALUE!</v>
      </c>
      <c r="W114" s="9" t="e">
        <f>テーブル1[[#This Row],[基礎Shine]]*テーブル1[[#This Row],[合計値]]/SUM(テーブル1[[#This Row],[基礎Shine]:[基礎Dark]])</f>
        <v>#VALUE!</v>
      </c>
      <c r="X114" s="9" t="e">
        <f>テーブル1[[#This Row],[基礎Fire]]*テーブル1[[#This Row],[合計値]]/SUM(テーブル1[[#This Row],[基礎Shine]:[基礎Dark]])</f>
        <v>#VALUE!</v>
      </c>
      <c r="Y114" s="9" t="e">
        <f>テーブル1[[#This Row],[基礎Wind]]*テーブル1[[#This Row],[合計値]]/SUM(テーブル1[[#This Row],[基礎Shine]:[基礎Dark]])</f>
        <v>#VALUE!</v>
      </c>
      <c r="Z114" s="9" t="e">
        <f>テーブル1[[#This Row],[基礎Gaia]]*テーブル1[[#This Row],[合計値]]/SUM(テーブル1[[#This Row],[基礎Shine]:[基礎Dark]])</f>
        <v>#VALUE!</v>
      </c>
      <c r="AA114" s="9" t="e">
        <f>テーブル1[[#This Row],[基礎Aqua]]*テーブル1[[#This Row],[合計値]]/SUM(テーブル1[[#This Row],[基礎Shine]:[基礎Dark]])</f>
        <v>#VALUE!</v>
      </c>
      <c r="AB114" s="9" t="e">
        <f>テーブル1[[#This Row],[基礎Dark]]*テーブル1[[#This Row],[合計値]]/SUM(テーブル1[[#This Row],[基礎Shine]:[基礎Dark]])</f>
        <v>#VALUE!</v>
      </c>
      <c r="AC114" s="14">
        <v>11</v>
      </c>
      <c r="AD114" s="14">
        <v>3</v>
      </c>
      <c r="AE114" s="14"/>
      <c r="AF114" s="14">
        <v>31</v>
      </c>
      <c r="AG114" s="14">
        <v>13</v>
      </c>
      <c r="AH114" s="14"/>
      <c r="AI114" s="14"/>
      <c r="AJ114" s="14">
        <v>6</v>
      </c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3"/>
      <c r="AY114" s="13" t="e">
        <f>"public static VariantMirageFairy[] "&amp;テーブル1[[#This Row],[Type]]&amp;";"</f>
        <v>#VALUE!</v>
      </c>
      <c r="AZ11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14" s="13" t="e">
        <f>"item.mirageFairy."&amp;テーブル1[[#This Row],[Type]]&amp;".name="&amp;テーブル1[[#This Row],[英名]]</f>
        <v>#VALUE!</v>
      </c>
      <c r="BB114" s="13" t="e">
        <f>"item.mirageFairy."&amp;テーブル1[[#This Row],[Type]]&amp;".name="&amp;テーブル1[[#This Row],[和名]]</f>
        <v>#VALUE!</v>
      </c>
      <c r="BC114" s="13"/>
      <c r="BD114" s="13"/>
    </row>
    <row r="116" spans="1:56" x14ac:dyDescent="0.15">
      <c r="AX116" s="16"/>
    </row>
    <row r="117" spans="1:56" x14ac:dyDescent="0.15">
      <c r="AY117" s="15"/>
      <c r="AZ117" s="15"/>
      <c r="BA117" s="15"/>
      <c r="BB117" s="15"/>
      <c r="BC117" s="15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2021-05-29T20:06:32Z</dcterms:modified>
</cp:coreProperties>
</file>