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I:\GitHub\MirageFairyMod-2019\"/>
    </mc:Choice>
  </mc:AlternateContent>
  <xr:revisionPtr revIDLastSave="0" documentId="13_ncr:1_{AB722928-A62D-472F-8A33-7D025AF86F8B}" xr6:coauthVersionLast="43" xr6:coauthVersionMax="43" xr10:uidLastSave="{00000000-0000-0000-0000-000000000000}"/>
  <bookViews>
    <workbookView xWindow="-120" yWindow="-120" windowWidth="29040" windowHeight="15990" xr2:uid="{50F21D03-37BB-40FB-A570-1AD8030E22E9}"/>
  </bookViews>
  <sheets>
    <sheet name="妖精リスト" sheetId="1" r:id="rId1"/>
    <sheet name="旧作妖精カラー" sheetId="2" r:id="rId2"/>
    <sheet name="ドロップリスト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" i="1" l="1"/>
  <c r="AD2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I2" i="4"/>
  <c r="I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AC29" i="1"/>
  <c r="AC27" i="1"/>
  <c r="AC28" i="1"/>
  <c r="AC17" i="1"/>
  <c r="AC16" i="1"/>
  <c r="AC11" i="1"/>
  <c r="AC18" i="1"/>
  <c r="AC15" i="1"/>
  <c r="AC4" i="1"/>
  <c r="AC30" i="1"/>
  <c r="AC22" i="1"/>
  <c r="AC6" i="1"/>
  <c r="AC5" i="1"/>
  <c r="AC3" i="1"/>
  <c r="AC24" i="1"/>
  <c r="AC13" i="1"/>
  <c r="AC41" i="1"/>
  <c r="AC31" i="1"/>
  <c r="AC39" i="1"/>
  <c r="AC21" i="1"/>
  <c r="AC32" i="1"/>
  <c r="AC26" i="1"/>
  <c r="AC40" i="1"/>
  <c r="AC20" i="1"/>
  <c r="AC19" i="1"/>
  <c r="AC33" i="1"/>
  <c r="AC37" i="1"/>
  <c r="AC8" i="1"/>
  <c r="AC35" i="1"/>
  <c r="AC23" i="1"/>
  <c r="AC12" i="1"/>
  <c r="AC34" i="1"/>
  <c r="AC36" i="1"/>
  <c r="AC38" i="1"/>
  <c r="AC7" i="1"/>
  <c r="AC10" i="1"/>
  <c r="AC25" i="1"/>
  <c r="AC9" i="1"/>
  <c r="AC2" i="1"/>
  <c r="AC14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H12" i="4"/>
  <c r="F41" i="4"/>
  <c r="H41" i="4" s="1"/>
  <c r="I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H5" i="4" s="1"/>
  <c r="F3" i="4"/>
  <c r="H3" i="4" s="1"/>
  <c r="F2" i="4"/>
  <c r="H2" i="4" s="1"/>
  <c r="F4" i="4"/>
  <c r="H4" i="4" s="1"/>
  <c r="I4" i="4" s="1"/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Q35" i="1"/>
  <c r="Q37" i="1"/>
  <c r="Q29" i="1"/>
  <c r="Q11" i="1"/>
  <c r="Q28" i="1"/>
  <c r="Q27" i="1"/>
  <c r="Q31" i="1"/>
  <c r="R35" i="1"/>
  <c r="R37" i="1"/>
  <c r="R29" i="1"/>
  <c r="R11" i="1"/>
  <c r="R28" i="1"/>
  <c r="R27" i="1"/>
  <c r="R31" i="1"/>
  <c r="Q5" i="1"/>
  <c r="Q12" i="1"/>
  <c r="Q23" i="1"/>
  <c r="Q30" i="1"/>
  <c r="Q39" i="1"/>
  <c r="Q38" i="1"/>
  <c r="Q36" i="1"/>
  <c r="R5" i="1"/>
  <c r="R12" i="1"/>
  <c r="R23" i="1"/>
  <c r="R30" i="1"/>
  <c r="R39" i="1"/>
  <c r="R38" i="1"/>
  <c r="R36" i="1"/>
  <c r="Q2" i="1"/>
  <c r="Q3" i="1"/>
  <c r="Q7" i="1"/>
  <c r="Q4" i="1"/>
  <c r="Q33" i="1"/>
  <c r="Q8" i="1"/>
  <c r="Q14" i="1"/>
  <c r="Q9" i="1"/>
  <c r="Q25" i="1"/>
  <c r="Q26" i="1"/>
  <c r="Q10" i="1"/>
  <c r="Q6" i="1"/>
  <c r="Q13" i="1"/>
  <c r="Q24" i="1"/>
  <c r="Q22" i="1"/>
  <c r="Q20" i="1"/>
  <c r="Q17" i="1"/>
  <c r="Q18" i="1"/>
  <c r="Q16" i="1"/>
  <c r="Q15" i="1"/>
  <c r="Q19" i="1"/>
  <c r="Q34" i="1"/>
  <c r="Q21" i="1"/>
  <c r="Q32" i="1"/>
  <c r="Q40" i="1"/>
  <c r="Q41" i="1"/>
  <c r="R2" i="1"/>
  <c r="R3" i="1"/>
  <c r="R7" i="1"/>
  <c r="R4" i="1"/>
  <c r="R33" i="1"/>
  <c r="R8" i="1"/>
  <c r="R14" i="1"/>
  <c r="R9" i="1"/>
  <c r="R25" i="1"/>
  <c r="R26" i="1"/>
  <c r="R10" i="1"/>
  <c r="R6" i="1"/>
  <c r="R13" i="1"/>
  <c r="R24" i="1"/>
  <c r="R22" i="1"/>
  <c r="R20" i="1"/>
  <c r="R17" i="1"/>
  <c r="R18" i="1"/>
  <c r="R16" i="1"/>
  <c r="R15" i="1"/>
  <c r="R19" i="1"/>
  <c r="R34" i="1"/>
  <c r="R21" i="1"/>
  <c r="R32" i="1"/>
  <c r="R40" i="1"/>
  <c r="R41" i="1"/>
  <c r="S30" i="1" l="1"/>
  <c r="AB30" i="1" s="1"/>
  <c r="S27" i="1"/>
  <c r="AB27" i="1" s="1"/>
  <c r="S37" i="1"/>
  <c r="AB37" i="1" s="1"/>
  <c r="S28" i="1"/>
  <c r="AB28" i="1" s="1"/>
  <c r="S35" i="1"/>
  <c r="AB35" i="1" s="1"/>
  <c r="S39" i="1"/>
  <c r="AB39" i="1" s="1"/>
  <c r="S5" i="1"/>
  <c r="AB5" i="1" s="1"/>
  <c r="S31" i="1"/>
  <c r="AB31" i="1" s="1"/>
  <c r="S23" i="1"/>
  <c r="AB23" i="1" s="1"/>
  <c r="S19" i="1"/>
  <c r="AB19" i="1" s="1"/>
  <c r="S17" i="1"/>
  <c r="AB17" i="1" s="1"/>
  <c r="S13" i="1"/>
  <c r="AB13" i="1" s="1"/>
  <c r="S25" i="1"/>
  <c r="AB25" i="1" s="1"/>
  <c r="S33" i="1"/>
  <c r="AB33" i="1" s="1"/>
  <c r="S2" i="1"/>
  <c r="AB2" i="1" s="1"/>
  <c r="S38" i="1"/>
  <c r="AB38" i="1" s="1"/>
  <c r="S12" i="1"/>
  <c r="AB12" i="1" s="1"/>
  <c r="S29" i="1"/>
  <c r="AB29" i="1" s="1"/>
  <c r="S36" i="1"/>
  <c r="AB36" i="1" s="1"/>
  <c r="S11" i="1"/>
  <c r="AB11" i="1" s="1"/>
  <c r="S40" i="1"/>
  <c r="AB40" i="1" s="1"/>
  <c r="S32" i="1"/>
  <c r="AB32" i="1" s="1"/>
  <c r="S15" i="1"/>
  <c r="AB15" i="1" s="1"/>
  <c r="S20" i="1"/>
  <c r="AB20" i="1" s="1"/>
  <c r="S6" i="1"/>
  <c r="AB6" i="1" s="1"/>
  <c r="S9" i="1"/>
  <c r="AB9" i="1" s="1"/>
  <c r="S4" i="1"/>
  <c r="AB4" i="1" s="1"/>
  <c r="S41" i="1"/>
  <c r="AB41" i="1" s="1"/>
  <c r="S34" i="1"/>
  <c r="AB34" i="1" s="1"/>
  <c r="S18" i="1"/>
  <c r="AB18" i="1" s="1"/>
  <c r="S24" i="1"/>
  <c r="AB24" i="1" s="1"/>
  <c r="S26" i="1"/>
  <c r="AB26" i="1" s="1"/>
  <c r="S8" i="1"/>
  <c r="AB8" i="1" s="1"/>
  <c r="S3" i="1"/>
  <c r="AB3" i="1" s="1"/>
  <c r="S21" i="1"/>
  <c r="AB21" i="1" s="1"/>
  <c r="S16" i="1"/>
  <c r="AB16" i="1" s="1"/>
  <c r="S22" i="1"/>
  <c r="AB22" i="1" s="1"/>
  <c r="S10" i="1"/>
  <c r="AB10" i="1" s="1"/>
  <c r="S14" i="1"/>
  <c r="AB14" i="1" s="1"/>
  <c r="S7" i="1"/>
  <c r="AB7" i="1" s="1"/>
  <c r="T26" i="1" l="1"/>
  <c r="T11" i="1"/>
  <c r="T13" i="1"/>
  <c r="U13" i="1" s="1"/>
  <c r="T14" i="1"/>
  <c r="Z14" i="1" s="1"/>
  <c r="T21" i="1"/>
  <c r="T24" i="1"/>
  <c r="T4" i="1"/>
  <c r="X4" i="1" s="1"/>
  <c r="T15" i="1"/>
  <c r="V15" i="1" s="1"/>
  <c r="T36" i="1"/>
  <c r="T2" i="1"/>
  <c r="T17" i="1"/>
  <c r="X17" i="1" s="1"/>
  <c r="T5" i="1"/>
  <c r="T37" i="1"/>
  <c r="T7" i="1"/>
  <c r="T41" i="1"/>
  <c r="Y41" i="1" s="1"/>
  <c r="T38" i="1"/>
  <c r="Y38" i="1" s="1"/>
  <c r="T28" i="1"/>
  <c r="T3" i="1"/>
  <c r="T9" i="1"/>
  <c r="W9" i="1" s="1"/>
  <c r="T29" i="1"/>
  <c r="Y29" i="1" s="1"/>
  <c r="T33" i="1"/>
  <c r="T19" i="1"/>
  <c r="T39" i="1"/>
  <c r="Z39" i="1" s="1"/>
  <c r="T27" i="1"/>
  <c r="V27" i="1" s="1"/>
  <c r="T16" i="1"/>
  <c r="T20" i="1"/>
  <c r="T31" i="1"/>
  <c r="X31" i="1" s="1"/>
  <c r="T10" i="1"/>
  <c r="V10" i="1" s="1"/>
  <c r="T18" i="1"/>
  <c r="T32" i="1"/>
  <c r="T22" i="1"/>
  <c r="W22" i="1" s="1"/>
  <c r="T8" i="1"/>
  <c r="U8" i="1" s="1"/>
  <c r="T34" i="1"/>
  <c r="T6" i="1"/>
  <c r="W6" i="1" s="1"/>
  <c r="T40" i="1"/>
  <c r="X40" i="1" s="1"/>
  <c r="T12" i="1"/>
  <c r="X12" i="1" s="1"/>
  <c r="T25" i="1"/>
  <c r="T23" i="1"/>
  <c r="T35" i="1"/>
  <c r="X35" i="1" s="1"/>
  <c r="T30" i="1"/>
  <c r="W37" i="1"/>
  <c r="U28" i="1"/>
  <c r="U37" i="1"/>
  <c r="Z37" i="1"/>
  <c r="V28" i="1"/>
  <c r="W28" i="1"/>
  <c r="X37" i="1"/>
  <c r="V37" i="1"/>
  <c r="X28" i="1"/>
  <c r="Z28" i="1"/>
  <c r="Z31" i="1"/>
  <c r="X23" i="1"/>
  <c r="V11" i="1"/>
  <c r="X11" i="1"/>
  <c r="U23" i="1"/>
  <c r="Z23" i="1"/>
  <c r="V36" i="1"/>
  <c r="Z36" i="1"/>
  <c r="Y36" i="1"/>
  <c r="W36" i="1"/>
  <c r="Y11" i="1"/>
  <c r="Z11" i="1"/>
  <c r="W11" i="1"/>
  <c r="X36" i="1"/>
  <c r="U32" i="1"/>
  <c r="V7" i="1"/>
  <c r="X21" i="1"/>
  <c r="W21" i="1"/>
  <c r="Y21" i="1"/>
  <c r="V21" i="1"/>
  <c r="Z21" i="1"/>
  <c r="Z16" i="1"/>
  <c r="V16" i="1"/>
  <c r="W16" i="1"/>
  <c r="Z7" i="1"/>
  <c r="Y16" i="1"/>
  <c r="W7" i="1"/>
  <c r="X7" i="1"/>
  <c r="X16" i="1"/>
  <c r="Y7" i="1"/>
  <c r="X32" i="1"/>
  <c r="Y32" i="1"/>
  <c r="Z32" i="1"/>
  <c r="V19" i="1"/>
  <c r="V20" i="1"/>
  <c r="X20" i="1"/>
  <c r="V25" i="1"/>
  <c r="W20" i="1"/>
  <c r="V33" i="1"/>
  <c r="Y26" i="1"/>
  <c r="Z26" i="1"/>
  <c r="Y24" i="1"/>
  <c r="Z24" i="1"/>
  <c r="Y18" i="1"/>
  <c r="Z18" i="1"/>
  <c r="U20" i="1"/>
  <c r="Z20" i="1"/>
  <c r="Y3" i="1"/>
  <c r="Z3" i="1"/>
  <c r="Y34" i="1"/>
  <c r="Z34" i="1"/>
  <c r="X13" i="1"/>
  <c r="Y13" i="1"/>
  <c r="X2" i="1"/>
  <c r="Y2" i="1"/>
  <c r="Y17" i="1"/>
  <c r="X25" i="1"/>
  <c r="Y25" i="1"/>
  <c r="X33" i="1"/>
  <c r="Y33" i="1"/>
  <c r="X19" i="1"/>
  <c r="Y19" i="1"/>
  <c r="X41" i="1"/>
  <c r="W3" i="1"/>
  <c r="X3" i="1"/>
  <c r="W18" i="1"/>
  <c r="X18" i="1"/>
  <c r="W26" i="1"/>
  <c r="X26" i="1"/>
  <c r="W24" i="1"/>
  <c r="X24" i="1"/>
  <c r="W34" i="1"/>
  <c r="X34" i="1"/>
  <c r="U2" i="1"/>
  <c r="W2" i="1"/>
  <c r="U33" i="1"/>
  <c r="W33" i="1"/>
  <c r="U19" i="1"/>
  <c r="W19" i="1"/>
  <c r="V2" i="1"/>
  <c r="U25" i="1"/>
  <c r="W25" i="1"/>
  <c r="U24" i="1"/>
  <c r="V24" i="1"/>
  <c r="U3" i="1"/>
  <c r="V3" i="1"/>
  <c r="U18" i="1"/>
  <c r="V18" i="1"/>
  <c r="U34" i="1"/>
  <c r="V34" i="1"/>
  <c r="U26" i="1"/>
  <c r="V26" i="1"/>
  <c r="V41" i="1"/>
  <c r="X14" i="1" l="1"/>
  <c r="Y15" i="1"/>
  <c r="U22" i="1"/>
  <c r="Z6" i="1"/>
  <c r="X6" i="1"/>
  <c r="U6" i="1"/>
  <c r="Y6" i="1"/>
  <c r="V13" i="1"/>
  <c r="W13" i="1"/>
  <c r="Z9" i="1"/>
  <c r="Y4" i="1"/>
  <c r="W17" i="1"/>
  <c r="V40" i="1"/>
  <c r="U9" i="1"/>
  <c r="V22" i="1"/>
  <c r="Z10" i="1"/>
  <c r="Y35" i="1"/>
  <c r="U41" i="1"/>
  <c r="W40" i="1"/>
  <c r="V17" i="1"/>
  <c r="U17" i="1"/>
  <c r="W41" i="1"/>
  <c r="Y40" i="1"/>
  <c r="Z4" i="1"/>
  <c r="Z41" i="1"/>
  <c r="W4" i="1"/>
  <c r="V9" i="1"/>
  <c r="Y22" i="1"/>
  <c r="X22" i="1"/>
  <c r="V35" i="1"/>
  <c r="U40" i="1"/>
  <c r="U4" i="1"/>
  <c r="X9" i="1"/>
  <c r="U5" i="1"/>
  <c r="X15" i="1"/>
  <c r="W35" i="1"/>
  <c r="Z40" i="1"/>
  <c r="Z22" i="1"/>
  <c r="Y31" i="1"/>
  <c r="W39" i="1"/>
  <c r="Y9" i="1"/>
  <c r="Z17" i="1"/>
  <c r="V4" i="1"/>
  <c r="Z13" i="1"/>
  <c r="U12" i="1"/>
  <c r="Z27" i="1"/>
  <c r="W29" i="1"/>
  <c r="Z38" i="1"/>
  <c r="U14" i="1"/>
  <c r="X10" i="1"/>
  <c r="V14" i="1"/>
  <c r="X29" i="1"/>
  <c r="U38" i="1"/>
  <c r="V38" i="1"/>
  <c r="X8" i="1"/>
  <c r="Y8" i="1"/>
  <c r="Y10" i="1"/>
  <c r="Z29" i="1"/>
  <c r="U29" i="1"/>
  <c r="Y12" i="1"/>
  <c r="V5" i="1"/>
  <c r="X5" i="1"/>
  <c r="Y5" i="1"/>
  <c r="W23" i="1"/>
  <c r="V6" i="1"/>
  <c r="W32" i="1"/>
  <c r="Y20" i="1"/>
  <c r="Z19" i="1"/>
  <c r="U7" i="1"/>
  <c r="Z2" i="1"/>
  <c r="U11" i="1"/>
  <c r="Y30" i="1"/>
  <c r="U10" i="1"/>
  <c r="U15" i="1"/>
  <c r="Z8" i="1"/>
  <c r="W15" i="1"/>
  <c r="W10" i="1"/>
  <c r="V8" i="1"/>
  <c r="W8" i="1"/>
  <c r="Z15" i="1"/>
  <c r="Y14" i="1"/>
  <c r="W14" i="1"/>
  <c r="V29" i="1"/>
  <c r="W38" i="1"/>
  <c r="W12" i="1"/>
  <c r="X38" i="1"/>
  <c r="X30" i="1"/>
  <c r="Z25" i="1"/>
  <c r="U16" i="1"/>
  <c r="Z33" i="1"/>
  <c r="Y28" i="1"/>
  <c r="Y37" i="1"/>
  <c r="U36" i="1"/>
  <c r="U21" i="1"/>
  <c r="V32" i="1"/>
  <c r="Z12" i="1"/>
  <c r="Y23" i="1"/>
  <c r="U31" i="1"/>
  <c r="V31" i="1"/>
  <c r="W5" i="1"/>
  <c r="Y39" i="1"/>
  <c r="X39" i="1"/>
  <c r="Z35" i="1"/>
  <c r="V39" i="1"/>
  <c r="Z5" i="1"/>
  <c r="V12" i="1"/>
  <c r="V23" i="1"/>
  <c r="W31" i="1"/>
  <c r="W27" i="1"/>
  <c r="U27" i="1"/>
  <c r="Y27" i="1"/>
  <c r="U35" i="1"/>
  <c r="U39" i="1"/>
  <c r="X27" i="1"/>
  <c r="V30" i="1"/>
  <c r="Z30" i="1"/>
  <c r="W30" i="1"/>
  <c r="U30" i="1"/>
</calcChain>
</file>

<file path=xl/sharedStrings.xml><?xml version="1.0" encoding="utf-8"?>
<sst xmlns="http://schemas.openxmlformats.org/spreadsheetml/2006/main" count="590" uniqueCount="465">
  <si>
    <t>No</t>
    <phoneticPr fontId="1"/>
  </si>
  <si>
    <t>air</t>
  </si>
  <si>
    <t>air</t>
    <phoneticPr fontId="1"/>
  </si>
  <si>
    <t>water</t>
  </si>
  <si>
    <t>water</t>
    <phoneticPr fontId="1"/>
  </si>
  <si>
    <t>fire</t>
  </si>
  <si>
    <t>fire</t>
    <phoneticPr fontId="1"/>
  </si>
  <si>
    <t>dirt</t>
  </si>
  <si>
    <t>dirt</t>
    <phoneticPr fontId="1"/>
  </si>
  <si>
    <t>magentaglazedterracotta</t>
  </si>
  <si>
    <t>Type</t>
    <phoneticPr fontId="1"/>
  </si>
  <si>
    <t>英名</t>
    <rPh sb="0" eb="2">
      <t>エイメイ</t>
    </rPh>
    <phoneticPr fontId="1"/>
  </si>
  <si>
    <t>和名</t>
    <rPh sb="0" eb="2">
      <t>ワメイ</t>
    </rPh>
    <phoneticPr fontId="1"/>
  </si>
  <si>
    <t>アイリャ</t>
  </si>
  <si>
    <t>アイリャ</t>
    <phoneticPr fontId="1"/>
  </si>
  <si>
    <t>ワテーリャ</t>
  </si>
  <si>
    <t>ワテーリャ</t>
    <phoneticPr fontId="1"/>
  </si>
  <si>
    <t>フィーリャ</t>
  </si>
  <si>
    <t>フィーリャ</t>
    <phoneticPr fontId="1"/>
  </si>
  <si>
    <t>Magenteglazedeterracottia</t>
  </si>
  <si>
    <t>Firia</t>
  </si>
  <si>
    <t>Dirtia</t>
    <phoneticPr fontId="1"/>
  </si>
  <si>
    <t>Wateria</t>
    <phoneticPr fontId="1"/>
  </si>
  <si>
    <t>Airia</t>
    <phoneticPr fontId="1"/>
  </si>
  <si>
    <t>Shine</t>
    <phoneticPr fontId="1"/>
  </si>
  <si>
    <t>Fire</t>
    <phoneticPr fontId="1"/>
  </si>
  <si>
    <t>Wind</t>
    <phoneticPr fontId="1"/>
  </si>
  <si>
    <t>Gaia</t>
    <phoneticPr fontId="1"/>
  </si>
  <si>
    <t>Aqua</t>
    <phoneticPr fontId="1"/>
  </si>
  <si>
    <t>Dark</t>
    <phoneticPr fontId="1"/>
  </si>
  <si>
    <t>分散度倍率　</t>
    <rPh sb="0" eb="2">
      <t>ブンサン</t>
    </rPh>
    <rPh sb="2" eb="3">
      <t>ド</t>
    </rPh>
    <rPh sb="3" eb="5">
      <t>バイリツ</t>
    </rPh>
    <phoneticPr fontId="1"/>
  </si>
  <si>
    <t>列1</t>
  </si>
  <si>
    <t>レア</t>
    <phoneticPr fontId="1"/>
  </si>
  <si>
    <t>レア度倍率</t>
    <rPh sb="2" eb="3">
      <t>ド</t>
    </rPh>
    <rPh sb="3" eb="5">
      <t>バイリツ</t>
    </rPh>
    <phoneticPr fontId="1"/>
  </si>
  <si>
    <t>コスト</t>
    <phoneticPr fontId="1"/>
  </si>
  <si>
    <t>合計値</t>
    <rPh sb="0" eb="2">
      <t>ゴウケイ</t>
    </rPh>
    <rPh sb="2" eb="3">
      <t>チ</t>
    </rPh>
    <phoneticPr fontId="1"/>
  </si>
  <si>
    <t>列2</t>
  </si>
  <si>
    <t>列3</t>
  </si>
  <si>
    <t>列4</t>
  </si>
  <si>
    <t>列5</t>
  </si>
  <si>
    <t>列6</t>
  </si>
  <si>
    <t>基礎Shine</t>
    <rPh sb="0" eb="2">
      <t>キソ</t>
    </rPh>
    <phoneticPr fontId="1"/>
  </si>
  <si>
    <t>基礎Fire</t>
    <phoneticPr fontId="1"/>
  </si>
  <si>
    <t>基礎Wind</t>
    <phoneticPr fontId="1"/>
  </si>
  <si>
    <t>基礎Gaia</t>
    <phoneticPr fontId="1"/>
  </si>
  <si>
    <t>基礎Aqua</t>
    <phoneticPr fontId="1"/>
  </si>
  <si>
    <t>基礎Dark</t>
    <phoneticPr fontId="1"/>
  </si>
  <si>
    <t>効率</t>
    <rPh sb="0" eb="2">
      <t>コウリツ</t>
    </rPh>
    <phoneticPr fontId="1"/>
  </si>
  <si>
    <t>iron</t>
  </si>
  <si>
    <t>iron</t>
    <phoneticPr fontId="1"/>
  </si>
  <si>
    <t>gold</t>
  </si>
  <si>
    <t>gold</t>
    <phoneticPr fontId="1"/>
  </si>
  <si>
    <t>diamond</t>
  </si>
  <si>
    <t>diamond</t>
    <phoneticPr fontId="1"/>
  </si>
  <si>
    <t>emerald</t>
  </si>
  <si>
    <t>emerald</t>
    <phoneticPr fontId="1"/>
  </si>
  <si>
    <t>lapislazuli</t>
  </si>
  <si>
    <t>lapislazuli</t>
    <phoneticPr fontId="1"/>
  </si>
  <si>
    <t>redstone</t>
  </si>
  <si>
    <t>redstone</t>
    <phoneticPr fontId="1"/>
  </si>
  <si>
    <t>stone</t>
  </si>
  <si>
    <t>stone</t>
    <phoneticPr fontId="1"/>
  </si>
  <si>
    <t>sand</t>
  </si>
  <si>
    <t>sand</t>
    <phoneticPr fontId="1"/>
  </si>
  <si>
    <t>gravel</t>
  </si>
  <si>
    <t>gravel</t>
    <phoneticPr fontId="1"/>
  </si>
  <si>
    <t>lava</t>
  </si>
  <si>
    <t>lava</t>
    <phoneticPr fontId="1"/>
  </si>
  <si>
    <t>lilac</t>
  </si>
  <si>
    <t>lilac</t>
    <phoneticPr fontId="1"/>
  </si>
  <si>
    <t>zombie</t>
  </si>
  <si>
    <t>zombie</t>
    <phoneticPr fontId="1"/>
  </si>
  <si>
    <t>creeper</t>
  </si>
  <si>
    <t>creeper</t>
    <phoneticPr fontId="1"/>
  </si>
  <si>
    <t>skeleton</t>
  </si>
  <si>
    <t>skeleton</t>
    <phoneticPr fontId="1"/>
  </si>
  <si>
    <t>spider</t>
  </si>
  <si>
    <t>spider</t>
    <phoneticPr fontId="1"/>
  </si>
  <si>
    <t>wheat</t>
  </si>
  <si>
    <t>wheat</t>
    <phoneticPr fontId="1"/>
  </si>
  <si>
    <t>bread</t>
  </si>
  <si>
    <t>bread</t>
    <phoneticPr fontId="1"/>
  </si>
  <si>
    <t>furnace</t>
  </si>
  <si>
    <t>furnace</t>
    <phoneticPr fontId="1"/>
  </si>
  <si>
    <t>plains</t>
  </si>
  <si>
    <t>plains</t>
    <phoneticPr fontId="1"/>
  </si>
  <si>
    <t>forest</t>
  </si>
  <si>
    <t>forest</t>
    <phoneticPr fontId="1"/>
  </si>
  <si>
    <t>sun</t>
  </si>
  <si>
    <t>sun</t>
    <phoneticPr fontId="1"/>
  </si>
  <si>
    <t>moon</t>
  </si>
  <si>
    <t>moon</t>
    <phoneticPr fontId="1"/>
  </si>
  <si>
    <t>star</t>
  </si>
  <si>
    <t>star</t>
    <phoneticPr fontId="1"/>
  </si>
  <si>
    <t>thunder</t>
  </si>
  <si>
    <t>thunder</t>
    <phoneticPr fontId="1"/>
  </si>
  <si>
    <t>rain</t>
  </si>
  <si>
    <t>rain</t>
    <phoneticPr fontId="1"/>
  </si>
  <si>
    <t>fine</t>
  </si>
  <si>
    <t>fine</t>
    <phoneticPr fontId="1"/>
  </si>
  <si>
    <t>night</t>
  </si>
  <si>
    <t>night</t>
    <phoneticPr fontId="1"/>
  </si>
  <si>
    <t>daytime</t>
  </si>
  <si>
    <t>daytime</t>
    <phoneticPr fontId="1"/>
  </si>
  <si>
    <t>morning</t>
  </si>
  <si>
    <t>morning</t>
    <phoneticPr fontId="1"/>
  </si>
  <si>
    <t>wither</t>
  </si>
  <si>
    <t>wither</t>
    <phoneticPr fontId="1"/>
  </si>
  <si>
    <t>enderman</t>
  </si>
  <si>
    <t>enderman</t>
    <phoneticPr fontId="1"/>
  </si>
  <si>
    <t>witherskeleton</t>
  </si>
  <si>
    <t>witherskeleton</t>
    <phoneticPr fontId="1"/>
  </si>
  <si>
    <t>イローニャ</t>
  </si>
  <si>
    <t>イローニャ</t>
    <phoneticPr fontId="1"/>
  </si>
  <si>
    <t>ゴルジャ</t>
  </si>
  <si>
    <t>ゴルジャ</t>
    <phoneticPr fontId="1"/>
  </si>
  <si>
    <t>ラピスラズーリャ</t>
  </si>
  <si>
    <t>ラピスラズーリャ</t>
    <phoneticPr fontId="1"/>
  </si>
  <si>
    <t>レドストーニャ</t>
  </si>
  <si>
    <t>レドストーニャ</t>
    <phoneticPr fontId="1"/>
  </si>
  <si>
    <t>ストーニャ</t>
  </si>
  <si>
    <t>ストーニャ</t>
    <phoneticPr fontId="1"/>
  </si>
  <si>
    <t>グラベーリャ</t>
  </si>
  <si>
    <t>グラベーリャ</t>
    <phoneticPr fontId="1"/>
  </si>
  <si>
    <t>リラーキャ</t>
  </si>
  <si>
    <t>リラーキャ</t>
    <phoneticPr fontId="1"/>
  </si>
  <si>
    <t>ゾンビャ</t>
  </si>
  <si>
    <t>ゾンビャ</t>
    <phoneticPr fontId="1"/>
  </si>
  <si>
    <t>クレペーリャ</t>
  </si>
  <si>
    <t>クレペーリャ</t>
    <phoneticPr fontId="1"/>
  </si>
  <si>
    <t>スケレトーニャ</t>
  </si>
  <si>
    <t>スケレトーニャ</t>
    <phoneticPr fontId="1"/>
  </si>
  <si>
    <t>スピデーリャ</t>
  </si>
  <si>
    <t>スピデーリャ</t>
    <phoneticPr fontId="1"/>
  </si>
  <si>
    <t>ディルチャ</t>
  </si>
  <si>
    <t>ディルチャ</t>
    <phoneticPr fontId="1"/>
  </si>
  <si>
    <t>マゲンテグラゼデテッラコッチャ</t>
  </si>
  <si>
    <t>マゲンテグラゼデテッラコッチャ</t>
    <phoneticPr fontId="1"/>
  </si>
  <si>
    <t>ディアモンジャ</t>
  </si>
  <si>
    <t>ディアモンジャ</t>
    <phoneticPr fontId="1"/>
  </si>
  <si>
    <t>エメラルジャ</t>
  </si>
  <si>
    <t>エメラルジャ</t>
    <phoneticPr fontId="1"/>
  </si>
  <si>
    <t>サンジャ</t>
  </si>
  <si>
    <t>サンジャ</t>
    <phoneticPr fontId="1"/>
  </si>
  <si>
    <t>ラービャ</t>
  </si>
  <si>
    <t>ラービャ</t>
    <phoneticPr fontId="1"/>
  </si>
  <si>
    <t>ウェアーチャ</t>
  </si>
  <si>
    <t>ウェアーチャ</t>
    <phoneticPr fontId="1"/>
  </si>
  <si>
    <t>ブレアージャ</t>
  </si>
  <si>
    <t>ブレアージャ</t>
    <phoneticPr fontId="1"/>
  </si>
  <si>
    <t>torch</t>
  </si>
  <si>
    <t>torch</t>
    <phoneticPr fontId="1"/>
  </si>
  <si>
    <t>トルキャ</t>
  </si>
  <si>
    <t>トルキャ</t>
    <phoneticPr fontId="1"/>
  </si>
  <si>
    <t>フルナーキャ</t>
  </si>
  <si>
    <t>フルナーキャ</t>
    <phoneticPr fontId="1"/>
  </si>
  <si>
    <t>プラインシャ</t>
  </si>
  <si>
    <t>プラインシャ</t>
    <phoneticPr fontId="1"/>
  </si>
  <si>
    <t>フォレスチャ</t>
  </si>
  <si>
    <t>フォレスチャ</t>
    <phoneticPr fontId="1"/>
  </si>
  <si>
    <t>スーニャ</t>
  </si>
  <si>
    <t>スーニャ</t>
    <phoneticPr fontId="1"/>
  </si>
  <si>
    <t>モーニャ</t>
  </si>
  <si>
    <t>モーニャ</t>
    <phoneticPr fontId="1"/>
  </si>
  <si>
    <t>スターリャ</t>
  </si>
  <si>
    <t>スターリャ</t>
    <phoneticPr fontId="1"/>
  </si>
  <si>
    <t>ツンデーリャ</t>
  </si>
  <si>
    <t>ツンデーリャ</t>
    <phoneticPr fontId="1"/>
  </si>
  <si>
    <t>ライニャ</t>
  </si>
  <si>
    <t>ライニャ</t>
    <phoneticPr fontId="1"/>
  </si>
  <si>
    <t>フィーニャ</t>
  </si>
  <si>
    <t>フィーニャ</t>
    <phoneticPr fontId="1"/>
  </si>
  <si>
    <t>ニグチャ</t>
  </si>
  <si>
    <t>ニグチャ</t>
    <phoneticPr fontId="1"/>
  </si>
  <si>
    <t>ダイティーミャ</t>
  </si>
  <si>
    <t>ダイティーミャ</t>
    <phoneticPr fontId="1"/>
  </si>
  <si>
    <t>モルニンギャ</t>
  </si>
  <si>
    <t>モルニンギャ</t>
    <phoneticPr fontId="1"/>
  </si>
  <si>
    <t>ウィテーリャ</t>
  </si>
  <si>
    <t>ウィテーリャ</t>
    <phoneticPr fontId="1"/>
  </si>
  <si>
    <t>エンデルマーニャ</t>
  </si>
  <si>
    <t>エンデルマーニャ</t>
    <phoneticPr fontId="1"/>
  </si>
  <si>
    <t>ウィーテレスケレトーニャ</t>
  </si>
  <si>
    <t>ウィーテレスケレトーニャ</t>
    <phoneticPr fontId="1"/>
  </si>
  <si>
    <t>Ironia</t>
    <phoneticPr fontId="1"/>
  </si>
  <si>
    <t>Goldia</t>
    <phoneticPr fontId="1"/>
  </si>
  <si>
    <t>Diamondia</t>
    <phoneticPr fontId="1"/>
  </si>
  <si>
    <t>Emeraldia</t>
    <phoneticPr fontId="1"/>
  </si>
  <si>
    <t>Lapislazulia</t>
    <phoneticPr fontId="1"/>
  </si>
  <si>
    <t>Redstonia</t>
    <phoneticPr fontId="1"/>
  </si>
  <si>
    <t>Stonia</t>
    <phoneticPr fontId="1"/>
  </si>
  <si>
    <t>Sandia</t>
    <phoneticPr fontId="1"/>
  </si>
  <si>
    <t>Gravelia</t>
    <phoneticPr fontId="1"/>
  </si>
  <si>
    <t>Lavia</t>
    <phoneticPr fontId="1"/>
  </si>
  <si>
    <t>Lilacia</t>
    <phoneticPr fontId="1"/>
  </si>
  <si>
    <t>Zombia</t>
    <phoneticPr fontId="1"/>
  </si>
  <si>
    <t>Creeperia</t>
    <phoneticPr fontId="1"/>
  </si>
  <si>
    <t>Skeletonia</t>
    <phoneticPr fontId="1"/>
  </si>
  <si>
    <t>Spideria</t>
    <phoneticPr fontId="1"/>
  </si>
  <si>
    <t>Wheatia</t>
    <phoneticPr fontId="1"/>
  </si>
  <si>
    <t>Breadia</t>
    <phoneticPr fontId="1"/>
  </si>
  <si>
    <t>Torchia</t>
    <phoneticPr fontId="1"/>
  </si>
  <si>
    <t>Furnacia</t>
    <phoneticPr fontId="1"/>
  </si>
  <si>
    <t>Plainsia</t>
    <phoneticPr fontId="1"/>
  </si>
  <si>
    <t>Forestia</t>
    <phoneticPr fontId="1"/>
  </si>
  <si>
    <t>Sunia</t>
    <phoneticPr fontId="1"/>
  </si>
  <si>
    <t>Moonia</t>
    <phoneticPr fontId="1"/>
  </si>
  <si>
    <t>Staria</t>
    <phoneticPr fontId="1"/>
  </si>
  <si>
    <t>Thunderia</t>
    <phoneticPr fontId="1"/>
  </si>
  <si>
    <t>Rainia</t>
    <phoneticPr fontId="1"/>
  </si>
  <si>
    <t>Finia</t>
    <phoneticPr fontId="1"/>
  </si>
  <si>
    <t>Nightia</t>
    <phoneticPr fontId="1"/>
  </si>
  <si>
    <t>Daytimia</t>
    <phoneticPr fontId="1"/>
  </si>
  <si>
    <t>Morningia</t>
    <phoneticPr fontId="1"/>
  </si>
  <si>
    <t>Witheria</t>
    <phoneticPr fontId="1"/>
  </si>
  <si>
    <t>Endermania</t>
    <phoneticPr fontId="1"/>
  </si>
  <si>
    <t>enderdragon</t>
  </si>
  <si>
    <t>enderdragon</t>
    <phoneticPr fontId="1"/>
  </si>
  <si>
    <t>Enderedragonia</t>
    <phoneticPr fontId="1"/>
  </si>
  <si>
    <t>Withereskeletonia</t>
    <phoneticPr fontId="1"/>
  </si>
  <si>
    <t>エンデレドラゴーニャ</t>
  </si>
  <si>
    <t>エンデレドラゴーニャ</t>
    <phoneticPr fontId="1"/>
  </si>
  <si>
    <t>タイプ</t>
    <phoneticPr fontId="1"/>
  </si>
  <si>
    <t>0xFFBE80, 0xDEFFFF, 0xDEFFFF, 0xB0FFFF</t>
  </si>
  <si>
    <t>0x5469F2, 0x5985FF, 0x172AD3, 0x2D40F4</t>
  </si>
  <si>
    <t>0xB87440, 0xB9855C, 0x593D29, 0x914A18</t>
  </si>
  <si>
    <t>0xFF6C01, 0xF9DFA4, 0xFF7324, 0xFF4000</t>
  </si>
  <si>
    <t>noon</t>
  </si>
  <si>
    <t>snowy</t>
  </si>
  <si>
    <t>ocean</t>
  </si>
  <si>
    <t>desert</t>
  </si>
  <si>
    <t>nether</t>
  </si>
  <si>
    <t>end</t>
  </si>
  <si>
    <t>cobblestone</t>
  </si>
  <si>
    <t>mossycobblestone</t>
  </si>
  <si>
    <t>bedrock</t>
  </si>
  <si>
    <t>endstone</t>
  </si>
  <si>
    <t>grass</t>
  </si>
  <si>
    <t>ice</t>
  </si>
  <si>
    <t>snow</t>
  </si>
  <si>
    <t>packedice</t>
  </si>
  <si>
    <t>netherquartz</t>
  </si>
  <si>
    <t>obsidian</t>
  </si>
  <si>
    <t>glowstone</t>
  </si>
  <si>
    <t>coal</t>
  </si>
  <si>
    <t>human</t>
  </si>
  <si>
    <t>blaze</t>
  </si>
  <si>
    <t>ghast</t>
  </si>
  <si>
    <t>cow</t>
  </si>
  <si>
    <t>villager</t>
  </si>
  <si>
    <t>golem</t>
  </si>
  <si>
    <t>mooshroom</t>
  </si>
  <si>
    <t>feather</t>
  </si>
  <si>
    <t>leather</t>
  </si>
  <si>
    <t>string</t>
  </si>
  <si>
    <t>bonemeal</t>
  </si>
  <si>
    <t>milk</t>
  </si>
  <si>
    <t>fish</t>
  </si>
  <si>
    <t>enderpearl</t>
  </si>
  <si>
    <t>netherstar</t>
  </si>
  <si>
    <t>redmushroom</t>
  </si>
  <si>
    <t>tallgrass</t>
  </si>
  <si>
    <t>rose</t>
  </si>
  <si>
    <t>poppy</t>
  </si>
  <si>
    <t>cactus</t>
  </si>
  <si>
    <t>log</t>
  </si>
  <si>
    <t>apple</t>
  </si>
  <si>
    <t>pickaxe</t>
  </si>
  <si>
    <t>shovel</t>
  </si>
  <si>
    <t>axe</t>
  </si>
  <si>
    <t>hoe</t>
  </si>
  <si>
    <t>bucket</t>
  </si>
  <si>
    <t>flintandsteel</t>
  </si>
  <si>
    <t>shears</t>
  </si>
  <si>
    <t>compass</t>
  </si>
  <si>
    <t>sword</t>
  </si>
  <si>
    <t>bow</t>
  </si>
  <si>
    <t>arrow</t>
  </si>
  <si>
    <t>chestplate</t>
  </si>
  <si>
    <t>workbench</t>
  </si>
  <si>
    <t>enchantmenttable</t>
  </si>
  <si>
    <t>glass</t>
  </si>
  <si>
    <t>stair</t>
  </si>
  <si>
    <t>chest</t>
  </si>
  <si>
    <t>bed</t>
  </si>
  <si>
    <t>spawner</t>
  </si>
  <si>
    <t>beacon</t>
  </si>
  <si>
    <t>netherportal</t>
  </si>
  <si>
    <t>endportal</t>
  </si>
  <si>
    <t>dispenser</t>
  </si>
  <si>
    <t>tnt</t>
  </si>
  <si>
    <t>book</t>
  </si>
  <si>
    <t>sugar</t>
  </si>
  <si>
    <t>cake</t>
  </si>
  <si>
    <t>goldenapple</t>
  </si>
  <si>
    <t>列1</t>
    <phoneticPr fontId="1"/>
  </si>
  <si>
    <t>name</t>
    <phoneticPr fontId="1"/>
  </si>
  <si>
    <t>列7</t>
  </si>
  <si>
    <t>列8</t>
  </si>
  <si>
    <t>Color</t>
    <phoneticPr fontId="1"/>
  </si>
  <si>
    <t>0xffffff, 0x2C2C2E, 0x0E0E10, 0x191919</t>
  </si>
  <si>
    <t>0xFFE260, 0x2C2C2E, 0x0E0E10, 0x2D4272</t>
  </si>
  <si>
    <t>0xFF5959, 0xFF0000, 0xCD0000, 0xBA0000</t>
  </si>
  <si>
    <t>0xff2f00, 0xff972b, 0xff7500, 0xffe7b2</t>
  </si>
  <si>
    <t>0xD9E4FF, 0x747D93, 0x0C121F, 0x2D4272</t>
  </si>
  <si>
    <t>0xCD4208, 0xEDB54A, 0xCC4108, 0x4C1500</t>
  </si>
  <si>
    <t>0xCC850C, 0x9E7325, 0x654B17, 0x3F2E0E</t>
  </si>
  <si>
    <t>0xCACACA, 0xCFCFCF, 0xCFCFCF, 0x494949</t>
  </si>
  <si>
    <t>0xB87440, 0xEEE4B6, 0xC2BC84, 0xD8D09B</t>
  </si>
  <si>
    <t>0xB4FFFF, 0x4D5670, 0x4D5670, 0xFFEB00</t>
  </si>
  <si>
    <t>0xB4FFFF, 0x4D5670, 0x4D5670, 0x2D40F4</t>
  </si>
  <si>
    <t>0xA2B7E8, 0x4064EC, 0x224BD5, 0x0A33C2</t>
  </si>
  <si>
    <t>0xA0A0A0, 0xD8D8D8, 0x727272, 0xD8AF93</t>
  </si>
  <si>
    <t>0xA0A0A0, 0xFFFF0B, 0xDC7613, 0xDEDE00</t>
  </si>
  <si>
    <t>0x97FFE3, 0xD1FAF3, 0x70FFD9, 0x30DBBD</t>
  </si>
  <si>
    <t>0x80FF00, 0xD4FF82, 0x86C91C, 0xBB5400</t>
  </si>
  <si>
    <t>0x63D700, 0xF0C9FF, 0xDC8CE6, 0xA22CFF</t>
  </si>
  <si>
    <t>0x5BAA53, 0xD6FFCF, 0x5EE74C, 0x000000</t>
  </si>
  <si>
    <t>0x505252, 0x1C1C1C, 0x1C1C1C, 0x060606</t>
  </si>
  <si>
    <t>0x494422, 0x61554A, 0x52483F, 0xA80E0E</t>
  </si>
  <si>
    <t>0x333333, 0x8F8F8F, 0x686868, 0x747474</t>
  </si>
  <si>
    <t>0x2B4219, 0x00AAAA, 0x322976, 0x2B4219</t>
  </si>
  <si>
    <t>0x181818, 0x3C3C3C, 0x141414, 0x557272</t>
  </si>
  <si>
    <t>0x168700, 0xD5DA45, 0x716125, 0x9E8714</t>
  </si>
  <si>
    <t>0x000000, 0x161616, 0x161616, 0xEF84FA</t>
  </si>
  <si>
    <t>0x000000, 0x181818, 0x181818, 0xA500E2</t>
  </si>
  <si>
    <t>0xFFE260, 0xAACAEF, 0x84B5EF, 0xFFE7B2</t>
  </si>
  <si>
    <t>0xB4FFFF, 0xAACAEF, 0x84B5EF, 0xffe7b2</t>
  </si>
  <si>
    <t>0x168700, 0xFF1C2B, 0xFF1C2B, 0xFFAAAF</t>
  </si>
  <si>
    <t>0x957546, 0x493615, 0x493615, 0x969696</t>
  </si>
  <si>
    <t>0x957546, 0x9A9A9A, 0x9A9A9A, 0x59472C</t>
  </si>
  <si>
    <t>0x957546, 0x2BDED6, 0xC0F5FE, 0x322042</t>
  </si>
  <si>
    <t>0x957546, 0xEBEBEB, 0x9C2626, 0x413421</t>
  </si>
  <si>
    <t>0x333333, 0xEEEEEE, 0x1E1E1E, 0x747474</t>
  </si>
  <si>
    <t>0xFFE753, 0xFFFE37, 0xDC8801, 0x882900</t>
  </si>
  <si>
    <t>0xFFBE80, 0xEAEAEA, 0xEAEAEA, 0xB9B9CB</t>
  </si>
  <si>
    <t>0x957546, 0xFFFFFF, 0x654B17, 0x000000</t>
  </si>
  <si>
    <t>0x957546, 0x493615, 0x493615, 0xFFFFFF</t>
  </si>
  <si>
    <t>0x957546, 0x9A9A9A, 0x9A9A9A, 0x5469F2</t>
  </si>
  <si>
    <t>0x168700, 0x148D24, 0x128C21, 0x000000</t>
  </si>
  <si>
    <t>0xCC850C, 0xEAE9EB, 0xB85D27, 0xEA1D1D</t>
  </si>
  <si>
    <t>0x957546, 0xA76E1F, 0xA76E1F, 0x413B2F</t>
  </si>
  <si>
    <t>0x957546, 0xC1C1C1, 0xC1C1C1, 0xFF6578</t>
  </si>
  <si>
    <t>0x363636, 0x101010, 0x030303, 0x000000</t>
  </si>
  <si>
    <t>0x333333, 0xC8C8C8, 0x4A4A4A, 0x747474</t>
  </si>
  <si>
    <t>0x957546, 0x9A9A9A, 0x9A9A9A, 0xFF1414</t>
  </si>
  <si>
    <t>0xDE9D9D, 0x969696, 0x3B2E22, 0x000000</t>
  </si>
  <si>
    <t>0x80FF00, 0xFFE9AC, 0xD9C26B, 0xD2A741</t>
  </si>
  <si>
    <t>0x957546, 0xC5C5C5, 0x616161, 0x000000</t>
  </si>
  <si>
    <t>0x957546, 0x2BDED6, 0x322042, 0x8A1512</t>
  </si>
  <si>
    <t>0x80FF00, 0xD1D175, 0x363636, 0x1E0D2E</t>
  </si>
  <si>
    <t>0xFFBE80, 0x8CF4E2, 0x258474, 0x00725F</t>
  </si>
  <si>
    <t>0x957546, 0xF9F9C5, 0x427367, 0x258474</t>
  </si>
  <si>
    <t>0x333333, 0xFAFAD0, 0xC3BD89, 0xF5FF75</t>
  </si>
  <si>
    <t>0xFFBE80, 0xFFFFFF, 0xAAAAAA, 0x585858</t>
  </si>
  <si>
    <t>0xFFBE80, 0x6B9F93, 0x6B9F93, 0xADBEDB</t>
  </si>
  <si>
    <t>0x957546, 0x9A9A9A, 0x9A9A9A, 0xFF4A00</t>
  </si>
  <si>
    <t>0xFFFFFF, 0xFFFFFF, 0xFFFFFF, 0x565656</t>
  </si>
  <si>
    <t>0x957546, 0xFFFFFF, 0xE8FAFE, 0xC4F7FF</t>
  </si>
  <si>
    <t>0xFFFF7D, 0xFFF448, 0xA28C22, 0xECB861</t>
  </si>
  <si>
    <t>0xCC850C, 0xEAEE57, 0xDBA213, 0x351705</t>
  </si>
  <si>
    <t>0xDBCDC1, 0xDDC9B9, 0x8B7260, 0x46750B</t>
  </si>
  <si>
    <t>0xB87440, 0x97C667, 0x7FBF55, 0x5BC117</t>
  </si>
  <si>
    <t>0x957546, 0x9A9A9A, 0x9A9A9A, 0x168700</t>
  </si>
  <si>
    <t>0xFFBE80, 0x00AAAA, 0x322976, 0x281B0B</t>
  </si>
  <si>
    <t>0xFFFFFF, 0xB0CCFF, 0xB0CCFF, 0xB0CCFF</t>
  </si>
  <si>
    <t>0xFFBE80, 0xC65C35, 0xC65C35, 0x542716</t>
  </si>
  <si>
    <t>0x168700, 0x977748, 0x59472C, 0xBB9761</t>
  </si>
  <si>
    <t>0xFFBE80, 0xFFFFFF, 0xFFFFFF, 0xFFFFFF</t>
  </si>
  <si>
    <t>0x940E0F, 0x940E0F, 0x940E0F, 0xA1A1A1</t>
  </si>
  <si>
    <t>0x333333, 0xC8C8C8, 0x4A4A4A, 0x278E27</t>
  </si>
  <si>
    <t>0x80FF00, 0xFE7F00, 0x972226, 0xCF000D</t>
  </si>
  <si>
    <t>0x957546, 0x670ECC, 0x670ECC, 0x322042</t>
  </si>
  <si>
    <t>0xEDE9E4, 0xDFD8CF, 0x5D4A3F, 0xCCAB90</t>
  </si>
  <si>
    <t>0xFFBE80, 0x88A4A4, 0xCBD6D6, 0xD2D200</t>
  </si>
  <si>
    <t>0xFFE260, 0xAACAEF, 0x84B5EF, 0xffe7b2</t>
  </si>
  <si>
    <t>0x0F0F1A, 0x463A60, 0x09090E, 0x532B76</t>
  </si>
  <si>
    <t>0x80FF00, 0x59C6FF, 0x1771D3, 0x2D84F4</t>
  </si>
  <si>
    <t>0xFFFFFF, 0xC4D3EE, 0xC4D3EE, 0xC4D3EE</t>
  </si>
  <si>
    <t>0x957546, 0x9A9A9A, 0x9A9A9A, 0x333333</t>
  </si>
  <si>
    <t>0x168700, 0xF7070F, 0xF7070F, 0x3A0102</t>
  </si>
  <si>
    <t>0x7C4042, 0xFFFFFF, 0xFE2A2A, 0x9A171C</t>
  </si>
  <si>
    <t>0x168700, 0xF7070F, 0x910205, 0x3E4400</t>
  </si>
  <si>
    <t>0x957546, 0xD5D5D5, 0xD5D5D5, 0x634235</t>
  </si>
  <si>
    <t>0x957546, 0x9A9A9A, 0x9A9A9A, 0xB87440</t>
  </si>
  <si>
    <t>0xFFFFFF, 0xFFFFFF, 0xFFFFFF, 0xFFFFFF</t>
  </si>
  <si>
    <t>0xB4FFFF, 0x4D5670, 0x4D5670, 0xffffff</t>
  </si>
  <si>
    <t>0x957546, 0x1B2A35, 0x1B2A35, 0xFF3E00</t>
  </si>
  <si>
    <t>0x957546, 0xBB9761, 0xBB9761, 0x005500</t>
  </si>
  <si>
    <t>0xFFBE80, 0x8C8C8C, 0x000000, 0xFFFFFF</t>
  </si>
  <si>
    <t>0xCC850C, 0xFFFFFF, 0xFFFFFF, 0xFFFFFF</t>
  </si>
  <si>
    <t>0x957546, 0xD1FAF3, 0x70FFD9, 0xE60000</t>
  </si>
  <si>
    <t>0x168700, 0x97C667, 0x7FBF55, 0x5BC117</t>
  </si>
  <si>
    <t>0x957546, 0xCECECE, 0xDB441A, 0x000000</t>
  </si>
  <si>
    <t>0xBD8B72, 0x71544D, 0x3C2A23, 0xBD8B72</t>
  </si>
  <si>
    <t>0x957546, 0xB17449, 0xB17449, 0x2B2315</t>
  </si>
  <si>
    <t>0x80FF00, 0x7B9C62, 0x89591D, 0x2E6E14</t>
  </si>
  <si>
    <t>分類</t>
    <rPh sb="0" eb="2">
      <t>ブンルイ</t>
    </rPh>
    <phoneticPr fontId="1"/>
  </si>
  <si>
    <t>A</t>
  </si>
  <si>
    <t>A</t>
    <phoneticPr fontId="1"/>
  </si>
  <si>
    <t>G</t>
  </si>
  <si>
    <t>D</t>
  </si>
  <si>
    <t>B</t>
  </si>
  <si>
    <t>F</t>
  </si>
  <si>
    <t>E</t>
  </si>
  <si>
    <t>B</t>
    <phoneticPr fontId="1"/>
  </si>
  <si>
    <t>C</t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</si>
  <si>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</si>
  <si>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</si>
  <si>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</si>
  <si>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</si>
  <si>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</si>
  <si>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A気体</t>
    <rPh sb="1" eb="3">
      <t>キタイ</t>
    </rPh>
    <phoneticPr fontId="1"/>
  </si>
  <si>
    <t>B液体</t>
    <rPh sb="1" eb="3">
      <t>エキタイ</t>
    </rPh>
    <phoneticPr fontId="1"/>
  </si>
  <si>
    <t>Cプラズマ</t>
  </si>
  <si>
    <t>Cプラズマ</t>
    <phoneticPr fontId="1"/>
  </si>
  <si>
    <t>D天体</t>
    <rPh sb="1" eb="3">
      <t>テンタイ</t>
    </rPh>
    <phoneticPr fontId="1"/>
  </si>
  <si>
    <t>A岩石</t>
    <rPh sb="1" eb="3">
      <t>ガンセキ</t>
    </rPh>
    <phoneticPr fontId="1"/>
  </si>
  <si>
    <t>B土砂</t>
    <rPh sb="1" eb="3">
      <t>ドシャ</t>
    </rPh>
    <phoneticPr fontId="1"/>
  </si>
  <si>
    <t>A金属</t>
    <rPh sb="1" eb="3">
      <t>キンゾク</t>
    </rPh>
    <phoneticPr fontId="1"/>
  </si>
  <si>
    <t>B宝石</t>
    <rPh sb="1" eb="3">
      <t>ホウセキ</t>
    </rPh>
    <phoneticPr fontId="1"/>
  </si>
  <si>
    <t>C非晶質</t>
    <rPh sb="1" eb="4">
      <t>ヒショウシツ</t>
    </rPh>
    <phoneticPr fontId="1"/>
  </si>
  <si>
    <t>A動物</t>
    <rPh sb="1" eb="3">
      <t>ドウブツ</t>
    </rPh>
    <phoneticPr fontId="1"/>
  </si>
  <si>
    <t>Bアンデッド</t>
  </si>
  <si>
    <t>Bアンデッド</t>
    <phoneticPr fontId="1"/>
  </si>
  <si>
    <t>C魔法生物</t>
    <rPh sb="1" eb="3">
      <t>マホウ</t>
    </rPh>
    <rPh sb="3" eb="5">
      <t>セイブツ</t>
    </rPh>
    <phoneticPr fontId="1"/>
  </si>
  <si>
    <t>A植物</t>
    <rPh sb="1" eb="3">
      <t>ショクブツ</t>
    </rPh>
    <phoneticPr fontId="1"/>
  </si>
  <si>
    <t>B花</t>
    <rPh sb="1" eb="2">
      <t>ハナ</t>
    </rPh>
    <phoneticPr fontId="1"/>
  </si>
  <si>
    <t>A人工物</t>
    <rPh sb="1" eb="3">
      <t>ジンコウ</t>
    </rPh>
    <rPh sb="3" eb="4">
      <t>ブツ</t>
    </rPh>
    <phoneticPr fontId="1"/>
  </si>
  <si>
    <t>B食品</t>
    <rPh sb="1" eb="3">
      <t>ショクヒン</t>
    </rPh>
    <phoneticPr fontId="1"/>
  </si>
  <si>
    <t>A時刻</t>
    <rPh sb="1" eb="3">
      <t>ジコク</t>
    </rPh>
    <phoneticPr fontId="1"/>
  </si>
  <si>
    <t>B天候</t>
    <rPh sb="1" eb="3">
      <t>テンコウ</t>
    </rPh>
    <phoneticPr fontId="1"/>
  </si>
  <si>
    <t>Cバイオーム</t>
  </si>
  <si>
    <t>Cバイオーム</t>
    <phoneticPr fontId="1"/>
  </si>
  <si>
    <t>chicken</t>
  </si>
  <si>
    <t>chicken</t>
    <phoneticPr fontId="1"/>
  </si>
  <si>
    <t>チッケーニャ</t>
  </si>
  <si>
    <t>チッケーニャ</t>
    <phoneticPr fontId="1"/>
  </si>
  <si>
    <t>Chickenia</t>
    <phoneticPr fontId="1"/>
  </si>
  <si>
    <t>0xFFDFA3, 0xFFFFFF, 0xFFFFFF, 0xD93117</t>
  </si>
  <si>
    <t>0x9FF9B5, 0x81F99E, 0x17DD62, 0x008A25</t>
    <phoneticPr fontId="1"/>
  </si>
  <si>
    <t>0x333333, 0xC0B5B6, 0x968B8E, 0x63565C</t>
  </si>
  <si>
    <t>0xFFE260, 0x91C4D9, 0x4570A6, 0xFF7017</t>
  </si>
  <si>
    <t>0xFFFFFF, 0xFFC52C, 0xFF5800, 0xFFE6A5</t>
    <phoneticPr fontId="1"/>
  </si>
  <si>
    <t>0xFFFFFF, 0xF4B5CB, 0xCB58C2, 0x9D2D95</t>
    <phoneticPr fontId="1"/>
  </si>
  <si>
    <t>0xFFFFFF, 0xFF7F19, 0x8E8E8E, 0x383838</t>
    <phoneticPr fontId="1"/>
  </si>
  <si>
    <t>妖精名</t>
    <rPh sb="0" eb="2">
      <t>ヨウセイ</t>
    </rPh>
    <rPh sb="2" eb="3">
      <t>メイ</t>
    </rPh>
    <phoneticPr fontId="1"/>
  </si>
  <si>
    <t>レア度</t>
    <rPh sb="2" eb="3">
      <t>ド</t>
    </rPh>
    <phoneticPr fontId="1"/>
  </si>
  <si>
    <t>出現比率</t>
    <rPh sb="0" eb="2">
      <t>シュツゲン</t>
    </rPh>
    <rPh sb="2" eb="4">
      <t>ヒリツ</t>
    </rPh>
    <phoneticPr fontId="1"/>
  </si>
  <si>
    <t>Code5</t>
  </si>
  <si>
    <t>Code英名</t>
    <rPh sb="4" eb="6">
      <t>エイメイ</t>
    </rPh>
    <phoneticPr fontId="1"/>
  </si>
  <si>
    <t>Code和名</t>
    <rPh sb="4" eb="6">
      <t>ワメイ</t>
    </rPh>
    <phoneticPr fontId="1"/>
  </si>
  <si>
    <t>Code宣言</t>
    <rPh sb="4" eb="6">
      <t>センゲン</t>
    </rPh>
    <phoneticPr fontId="1"/>
  </si>
  <si>
    <t>Code登録</t>
    <rPh sb="4" eb="6">
      <t>トウロク</t>
    </rPh>
    <phoneticPr fontId="1"/>
  </si>
  <si>
    <t>列9</t>
  </si>
  <si>
    <t>ポエム</t>
    <phoneticPr fontId="1"/>
  </si>
  <si>
    <t>あらゆる世界にあるもの</t>
    <rPh sb="4" eb="6">
      <t>セカイ</t>
    </rPh>
    <phoneticPr fontId="1"/>
  </si>
  <si>
    <t>輝く鉄槌　妖精の怒り</t>
    <rPh sb="0" eb="1">
      <t>カガヤ</t>
    </rPh>
    <rPh sb="2" eb="4">
      <t>テッツイ</t>
    </rPh>
    <rPh sb="5" eb="7">
      <t>ヨウセイ</t>
    </rPh>
    <rPh sb="8" eb="9">
      <t>イカ</t>
    </rPh>
    <phoneticPr fontId="1"/>
  </si>
  <si>
    <t>壊すものか　形を変えるものか</t>
    <rPh sb="0" eb="1">
      <t>コワ</t>
    </rPh>
    <rPh sb="6" eb="7">
      <t>カタチ</t>
    </rPh>
    <rPh sb="8" eb="9">
      <t>カ</t>
    </rPh>
    <phoneticPr fontId="1"/>
  </si>
  <si>
    <t>この世が行きつくところ</t>
    <rPh sb="2" eb="3">
      <t>ヨ</t>
    </rPh>
    <rPh sb="4" eb="5">
      <t>イ</t>
    </rPh>
    <phoneticPr fontId="1"/>
  </si>
  <si>
    <t>この世を生み出すところ</t>
    <rPh sb="2" eb="3">
      <t>ヨ</t>
    </rPh>
    <rPh sb="4" eb="5">
      <t>ウ</t>
    </rPh>
    <rPh sb="6" eb="7">
      <t>ダ</t>
    </rPh>
    <phoneticPr fontId="1"/>
  </si>
  <si>
    <t>唯一壊れないもの</t>
    <rPh sb="0" eb="2">
      <t>ユイイツ</t>
    </rPh>
    <rPh sb="2" eb="3">
      <t>コワ</t>
    </rPh>
    <phoneticPr fontId="1"/>
  </si>
  <si>
    <t>秘められたのは　技巧の心</t>
    <rPh sb="0" eb="1">
      <t>ヒ</t>
    </rPh>
    <rPh sb="8" eb="10">
      <t>ギコウ</t>
    </rPh>
    <rPh sb="11" eb="12">
      <t>ココロ</t>
    </rPh>
    <phoneticPr fontId="1"/>
  </si>
  <si>
    <t>ATTACK</t>
    <phoneticPr fontId="1"/>
  </si>
  <si>
    <t>ATTACKReal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</si>
</sst>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textRotation="180" shrinkToFit="1"/>
    </xf>
    <xf numFmtId="0" fontId="0" fillId="2" borderId="0" xfId="0" applyFill="1" applyAlignment="1">
      <alignment vertical="center" shrinkToFit="1"/>
    </xf>
    <xf numFmtId="0" fontId="0" fillId="3" borderId="0" xfId="0" applyFill="1" applyAlignment="1">
      <alignment vertical="center" shrinkToFit="1"/>
    </xf>
    <xf numFmtId="2" fontId="0" fillId="4" borderId="0" xfId="0" applyNumberFormat="1" applyFill="1" applyAlignment="1">
      <alignment vertical="center" shrinkToFit="1"/>
    </xf>
    <xf numFmtId="0" fontId="0" fillId="6" borderId="0" xfId="0" applyFill="1" applyAlignment="1">
      <alignment vertical="center" shrinkToFit="1"/>
    </xf>
    <xf numFmtId="0" fontId="0" fillId="7" borderId="0" xfId="0" applyFill="1" applyAlignment="1">
      <alignment vertical="center" shrinkToFit="1"/>
    </xf>
    <xf numFmtId="0" fontId="0" fillId="8" borderId="0" xfId="0" applyFill="1" applyAlignment="1">
      <alignment vertical="center" shrinkToFit="1"/>
    </xf>
    <xf numFmtId="177" fontId="0" fillId="5" borderId="0" xfId="0" applyNumberFormat="1" applyFill="1" applyAlignment="1">
      <alignment vertical="center" shrinkToFit="1"/>
    </xf>
    <xf numFmtId="177" fontId="0" fillId="4" borderId="0" xfId="0" applyNumberFormat="1" applyFill="1" applyAlignment="1">
      <alignment vertical="center" shrinkToFit="1"/>
    </xf>
    <xf numFmtId="49" fontId="0" fillId="6" borderId="0" xfId="0" applyNumberFormat="1" applyFill="1" applyAlignment="1">
      <alignment vertical="center" shrinkToFit="1"/>
    </xf>
    <xf numFmtId="49" fontId="0" fillId="0" borderId="0" xfId="0" applyNumberFormat="1" applyAlignment="1">
      <alignment vertical="center" shrinkToFit="1"/>
    </xf>
    <xf numFmtId="0" fontId="0" fillId="4" borderId="0" xfId="0" applyNumberFormat="1" applyFill="1" applyAlignment="1">
      <alignment vertical="center" shrinkToFit="1"/>
    </xf>
    <xf numFmtId="0" fontId="0" fillId="2" borderId="0" xfId="0" applyNumberFormat="1" applyFill="1" applyAlignment="1">
      <alignment vertical="center" shrinkToFit="1"/>
    </xf>
    <xf numFmtId="0" fontId="0" fillId="9" borderId="0" xfId="0" applyNumberFormat="1" applyFill="1" applyAlignment="1">
      <alignment vertical="center" shrinkToFit="1"/>
    </xf>
  </cellXfs>
  <cellStyles count="1">
    <cellStyle name="標準" xfId="0" builtinId="0"/>
  </cellStyles>
  <dxfs count="40"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18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E06BC-4D34-4495-81F3-FC4A209E4578}" name="テーブル1" displayName="テーブル1" ref="A1:AG41" totalsRowShown="0" headerRowDxfId="39" dataDxfId="38">
  <autoFilter ref="A1:AG41" xr:uid="{75B54AD4-ACAB-4F59-97B1-A32EA130B0BF}"/>
  <sortState xmlns:xlrd2="http://schemas.microsoft.com/office/spreadsheetml/2017/richdata2" ref="A2:AG41">
    <sortCondition ref="A1:A41"/>
  </sortState>
  <tableColumns count="33">
    <tableColumn id="1" xr3:uid="{6147C270-8C7A-4819-9E28-350D0331C4D0}" name="No" dataDxfId="37"/>
    <tableColumn id="34" xr3:uid="{BEFDB93C-CC3C-473D-9156-A784BE96DC6E}" name="分類" dataDxfId="15"/>
    <tableColumn id="23" xr3:uid="{5638B175-C2AF-4D6D-86F0-67835CFC7917}" name="タイプ" dataDxfId="36"/>
    <tableColumn id="2" xr3:uid="{D470D4EF-3C6C-4E71-B7BA-8C149342046D}" name="Type" dataDxfId="35"/>
    <tableColumn id="3" xr3:uid="{E535B2E0-7C7F-41D2-9743-A0F1B6F764D8}" name="和名" dataDxfId="34"/>
    <tableColumn id="4" xr3:uid="{3F619E31-811F-4382-B4D5-C3C1F037EFDB}" name="英名" dataDxfId="33"/>
    <tableColumn id="39" xr3:uid="{3E7A2936-ACD6-4A23-BE81-BBC7A14460E4}" name="Color" dataDxfId="12"/>
    <tableColumn id="43" xr3:uid="{F9A89BF2-14D8-4F19-A026-A4FBD2302B39}" name="ポエム" dataDxfId="1"/>
    <tableColumn id="12" xr3:uid="{D5C273B8-52B3-4C00-894E-8AE8DCF70728}" name="レア" dataDxfId="32"/>
    <tableColumn id="14" xr3:uid="{021ADF5F-C1D6-4992-85B6-7C4ACFCBE005}" name="コスト" dataDxfId="31"/>
    <tableColumn id="5" xr3:uid="{AE6F6DC2-97AF-475D-917F-B914349AE42C}" name="基礎Shine" dataDxfId="30"/>
    <tableColumn id="6" xr3:uid="{592C3106-789F-46C6-84E7-D4D3A1566511}" name="基礎Fire" dataDxfId="29"/>
    <tableColumn id="7" xr3:uid="{B7A1B9A3-3658-4251-9488-C7EB28DDA828}" name="基礎Wind" dataDxfId="28"/>
    <tableColumn id="8" xr3:uid="{53D9BDAB-CC6B-4E70-8605-30718A287EC4}" name="基礎Gaia" dataDxfId="27"/>
    <tableColumn id="9" xr3:uid="{EB888AF3-8815-48CE-A95E-C5931929A1AC}" name="基礎Aqua" dataDxfId="26"/>
    <tableColumn id="10" xr3:uid="{68F80D1D-DFED-4D2F-92EF-7D17590D4A36}" name="基礎Dark" dataDxfId="25"/>
    <tableColumn id="13" xr3:uid="{D846AE64-655F-4052-B5F1-3F4B9699D0FA}" name="レア度倍率" dataDxfId="24">
      <calculatedColumnFormula>2^((テーブル1[[#This Row],[レア]]-1)/4)</calculatedColumnFormula>
    </tableColumn>
    <tableColumn id="11" xr3:uid="{833C82E7-E230-4A58-9D49-6C1CDD4BBDAD}" name="分散度倍率　" dataDxfId="23">
      <calculatedColumnFormula>0.5^(((テーブル1[[#This Row],[基礎Shine]]/MAX(テーブル1[[#This Row],[基礎Shine]:[基礎Dark]])+テーブル1[[#This Row],[基礎Fire]]/MAX(K2:P2)+テーブル1[[#This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calculatedColumnFormula>
    </tableColumn>
    <tableColumn id="22" xr3:uid="{434606B6-C04F-47DC-9277-0797C7617151}" name="効率" dataDxfId="22">
      <calculatedColumnFormula>テーブル1[[#This Row],[分散度倍率　]]*テーブル1[[#This Row],[レア度倍率]]</calculatedColumnFormula>
    </tableColumn>
    <tableColumn id="15" xr3:uid="{B031CBD1-7BDB-4552-BC58-A8FCCA491403}" name="合計値" dataDxfId="21">
      <calculatedColumnFormula>テーブル1[[#This Row],[コスト]]*テーブル1[[#This Row],[効率]]</calculatedColumnFormula>
    </tableColumn>
    <tableColumn id="16" xr3:uid="{FCD4377E-4837-4BD9-8716-12CB589EDF74}" name="Shine" dataDxfId="20">
      <calculatedColumnFormula>テーブル1[[#This Row],[基礎Shine]]*テーブル1[[#This Row],[合計値]]/SUM(テーブル1[[#This Row],[基礎Shine]:[基礎Dark]])</calculatedColumnFormula>
    </tableColumn>
    <tableColumn id="17" xr3:uid="{192E8193-ED35-4778-87AC-0C1CF273DBF9}" name="Fire" dataDxfId="19">
      <calculatedColumnFormula>テーブル1[[#This Row],[基礎Fire]]*テーブル1[[#This Row],[合計値]]/SUM(テーブル1[[#This Row],[基礎Shine]:[基礎Dark]])</calculatedColumnFormula>
    </tableColumn>
    <tableColumn id="18" xr3:uid="{FDD6FC8F-4CBF-4964-A0D2-682E72230537}" name="Wind" dataDxfId="18">
      <calculatedColumnFormula>テーブル1[[#This Row],[基礎Wind]]*テーブル1[[#This Row],[合計値]]/SUM(テーブル1[[#This Row],[基礎Shine]:[基礎Dark]])</calculatedColumnFormula>
    </tableColumn>
    <tableColumn id="19" xr3:uid="{DE083808-871E-4527-B7C9-FF57A44BDF23}" name="Gaia" dataDxfId="17">
      <calculatedColumnFormula>テーブル1[[#This Row],[基礎Gaia]]*テーブル1[[#This Row],[合計値]]/SUM(テーブル1[[#This Row],[基礎Shine]:[基礎Dark]])</calculatedColumnFormula>
    </tableColumn>
    <tableColumn id="20" xr3:uid="{EEDF52F6-D7AB-4A1B-B203-856E8CD45BA9}" name="Aqua" dataDxfId="16">
      <calculatedColumnFormula>テーブル1[[#This Row],[基礎Aqua]]*テーブル1[[#This Row],[合計値]]/SUM(テーブル1[[#This Row],[基礎Shine]:[基礎Dark]])</calculatedColumnFormula>
    </tableColumn>
    <tableColumn id="21" xr3:uid="{61A17369-9D3E-4EE3-B6BB-316F47062244}" name="Dark" dataDxfId="7">
      <calculatedColumnFormula>テーブル1[[#This Row],[基礎Dark]]*テーブル1[[#This Row],[合計値]]/SUM(テーブル1[[#This Row],[基礎Shine]:[基礎Dark]])</calculatedColumnFormula>
    </tableColumn>
    <tableColumn id="40" xr3:uid="{FF31EB97-6C72-4B4F-9C7D-7FE5546BDC56}" name="ATTACK" dataDxfId="4"/>
    <tableColumn id="42" xr3:uid="{0713012C-F6E2-4018-AD90-F6347E1D5867}" name="ATTACKReal" dataDxfId="2">
      <calculatedColumnFormula>S2*AA2</calculatedColumnFormula>
    </tableColumn>
    <tableColumn id="36" xr3:uid="{6E6ACD45-A41E-49C5-B88F-DADA04458437}" name="Code宣言" dataDxfId="3">
      <calculatedColumnFormula>"public static VariantMirageFairy[] "&amp;テーブル1[[#This Row],[Type]]&amp;";"</calculatedColumnFormula>
    </tableColumn>
    <tableColumn id="35" xr3:uid="{163385B1-C9C9-410C-ABD5-0FB9C9D39FBB}" name="Code登録" dataDxfId="0">
      <calculatedColumnFormula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calculatedColumnFormula>
    </tableColumn>
    <tableColumn id="37" xr3:uid="{4F31450C-EC23-4854-A316-C804DD0EAC46}" name="Code英名" dataDxfId="14">
      <calculatedColumnFormula>"item.mirageFairy."&amp;テーブル1[[#This Row],[Type]]&amp;".name="&amp;テーブル1[[#This Row],[英名]]</calculatedColumnFormula>
    </tableColumn>
    <tableColumn id="38" xr3:uid="{87187A24-E0A4-40E3-9C23-0138D3146A81}" name="Code和名" dataDxfId="13">
      <calculatedColumnFormula>"item.mirageFairy."&amp;テーブル1[[#This Row],[Type]]&amp;".name="&amp;テーブル1[[#This Row],[和名]]</calculatedColumnFormula>
    </tableColumn>
    <tableColumn id="41" xr3:uid="{31C7AE9B-B5DC-4E21-92DA-CEDB482AF38B}" name="Code5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C1D26-960A-48CC-8F29-5C012BAB8C70}" name="テーブル2" displayName="テーブル2" ref="A1:B69" totalsRowShown="0" headerRowDxfId="11" dataDxfId="10">
  <autoFilter ref="A1:B69" xr:uid="{FEC50A1C-B428-4AD7-9BA5-4DA035F73E38}"/>
  <sortState xmlns:xlrd2="http://schemas.microsoft.com/office/spreadsheetml/2017/richdata2" ref="A2:A69">
    <sortCondition ref="A1:A69"/>
  </sortState>
  <tableColumns count="2">
    <tableColumn id="1" xr3:uid="{7E14A5CD-7281-42C1-93CF-8BD7C74666AC}" name="name" dataDxfId="9"/>
    <tableColumn id="15" xr3:uid="{60E9BA99-755B-467A-9053-1708ABE43FE6}" name="列1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7D8717-2CBC-40DB-BC68-EC626607F3D5}" name="テーブル4" displayName="テーブル4" ref="A1:I41" totalsRowShown="0">
  <autoFilter ref="A1:I41" xr:uid="{4092FC63-1044-424D-A224-F1C75D4E11BA}"/>
  <tableColumns count="9">
    <tableColumn id="1" xr3:uid="{3F6E6F71-F09A-4E3A-BBA1-30AF6AA868AD}" name="列1"/>
    <tableColumn id="2" xr3:uid="{862EBB4F-5640-4885-849A-0206ABBC45AE}" name="列2"/>
    <tableColumn id="3" xr3:uid="{D1CCFA1E-143B-480C-9AD3-4BA031B5909A}" name="列3"/>
    <tableColumn id="4" xr3:uid="{4E6B17C9-1848-4666-937B-AD4036B9258F}" name="列4">
      <calculatedColumnFormula>VLOOKUP(C2,テーブル1[[Type]:[和名]],2,0)</calculatedColumnFormula>
    </tableColumn>
    <tableColumn id="5" xr3:uid="{8582C96E-2E3C-4B3A-B60D-9FD98D134DBA}" name="列5"/>
    <tableColumn id="6" xr3:uid="{B8E8FFA9-B84D-4EFE-A3E2-3086D67F4C6C}" name="列6">
      <calculatedColumnFormula>0.3^(E2-1)</calculatedColumnFormula>
    </tableColumn>
    <tableColumn id="7" xr3:uid="{BF591A40-C0F8-46D0-829B-E716BEF72617}" name="列7"/>
    <tableColumn id="8" xr3:uid="{C37B4482-84AD-481D-914C-03A51BD0F6FA}" name="列8">
      <calculatedColumnFormula>F2*G2</calculatedColumnFormula>
    </tableColumn>
    <tableColumn id="9" xr3:uid="{B2463834-F42F-4CD7-BEC9-B542CC83738A}" name="列9" dataDxfId="5">
      <calculatedColumnFormula>"ItemFairyCrystal.drops.add(new Drop(ModuleFairy.FairyTypes."&amp;C2&amp;"[0].createItemStack(), "&amp;H2&amp;"));"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FE0B-651F-45A6-A399-6D829AC20A31}">
  <dimension ref="A1:AG41"/>
  <sheetViews>
    <sheetView tabSelected="1" zoomScaleNormal="100" workbookViewId="0">
      <pane xSplit="4" ySplit="1" topLeftCell="Y2" activePane="bottomRight" state="frozen"/>
      <selection pane="topRight" activeCell="D1" sqref="D1"/>
      <selection pane="bottomLeft" activeCell="A2" sqref="A2"/>
      <selection pane="bottomRight" activeCell="AD2" sqref="AD2:AD41"/>
    </sheetView>
  </sheetViews>
  <sheetFormatPr defaultRowHeight="13.5" x14ac:dyDescent="0.15"/>
  <cols>
    <col min="1" max="2" width="3.375" style="1" customWidth="1"/>
    <col min="3" max="3" width="13.25" style="1" customWidth="1"/>
    <col min="4" max="6" width="15.5" style="1" customWidth="1"/>
    <col min="7" max="8" width="27" style="1" customWidth="1"/>
    <col min="9" max="9" width="2.25" style="1" customWidth="1"/>
    <col min="10" max="16" width="2.625" style="1" customWidth="1"/>
    <col min="17" max="19" width="4" style="1" customWidth="1"/>
    <col min="20" max="20" width="4.75" style="1" customWidth="1"/>
    <col min="21" max="26" width="4" style="1" customWidth="1"/>
    <col min="27" max="27" width="2.625" style="1" customWidth="1"/>
    <col min="28" max="28" width="6.125" style="1" customWidth="1"/>
    <col min="29" max="29" width="12.75" style="1" customWidth="1"/>
    <col min="30" max="30" width="44.75" style="1" customWidth="1"/>
    <col min="31" max="32" width="12.75" style="1" customWidth="1"/>
    <col min="33" max="33" width="25.875" style="1" customWidth="1"/>
    <col min="34" max="16384" width="9" style="1"/>
  </cols>
  <sheetData>
    <row r="1" spans="1:33" s="2" customFormat="1" ht="96.75" customHeight="1" x14ac:dyDescent="0.15">
      <c r="A1" s="2" t="s">
        <v>0</v>
      </c>
      <c r="B1" s="2" t="s">
        <v>397</v>
      </c>
      <c r="C1" s="2" t="s">
        <v>222</v>
      </c>
      <c r="D1" s="2" t="s">
        <v>10</v>
      </c>
      <c r="E1" s="2" t="s">
        <v>12</v>
      </c>
      <c r="F1" s="2" t="s">
        <v>11</v>
      </c>
      <c r="G1" s="2" t="s">
        <v>299</v>
      </c>
      <c r="H1" s="2" t="s">
        <v>455</v>
      </c>
      <c r="I1" s="2" t="s">
        <v>32</v>
      </c>
      <c r="J1" s="2" t="s">
        <v>34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33</v>
      </c>
      <c r="R1" s="2" t="s">
        <v>30</v>
      </c>
      <c r="S1" s="2" t="s">
        <v>47</v>
      </c>
      <c r="T1" s="2" t="s">
        <v>35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463</v>
      </c>
      <c r="AB1" s="2" t="s">
        <v>464</v>
      </c>
      <c r="AC1" s="2" t="s">
        <v>452</v>
      </c>
      <c r="AD1" s="2" t="s">
        <v>453</v>
      </c>
      <c r="AE1" s="2" t="s">
        <v>450</v>
      </c>
      <c r="AF1" s="2" t="s">
        <v>451</v>
      </c>
      <c r="AG1" s="2" t="s">
        <v>449</v>
      </c>
    </row>
    <row r="2" spans="1:33" x14ac:dyDescent="0.15">
      <c r="A2" s="4">
        <v>0</v>
      </c>
      <c r="B2" s="4" t="s">
        <v>399</v>
      </c>
      <c r="C2" s="4" t="s">
        <v>412</v>
      </c>
      <c r="D2" s="6" t="s">
        <v>2</v>
      </c>
      <c r="E2" s="6" t="s">
        <v>14</v>
      </c>
      <c r="F2" s="6" t="s">
        <v>23</v>
      </c>
      <c r="G2" s="11" t="s">
        <v>223</v>
      </c>
      <c r="H2" s="11" t="s">
        <v>456</v>
      </c>
      <c r="I2" s="3">
        <v>1</v>
      </c>
      <c r="J2" s="8">
        <v>15</v>
      </c>
      <c r="K2" s="7">
        <v>1</v>
      </c>
      <c r="L2" s="7"/>
      <c r="M2" s="7">
        <v>10</v>
      </c>
      <c r="N2" s="7"/>
      <c r="O2" s="7"/>
      <c r="P2" s="7"/>
      <c r="Q2" s="5">
        <f>2^((テーブル1[[#This Row],[レア]]-1)/4)</f>
        <v>1</v>
      </c>
      <c r="R2" s="5">
        <f>0.5^(((テーブル1[[#This Row],[基礎Shine]]/MAX(テーブル1[[#This Row],[基礎Shine]:[基礎Dark]])+テーブル1[[#This Row],[基礎Fire]]/MAX(K2:P2)+テーブル1[[#This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S2" s="5">
        <f>テーブル1[[#This Row],[分散度倍率　]]*テーブル1[[#This Row],[レア度倍率]]</f>
        <v>0.9862327044933592</v>
      </c>
      <c r="T2" s="10">
        <f>テーブル1[[#This Row],[コスト]]*テーブル1[[#This Row],[効率]]</f>
        <v>14.793490567400388</v>
      </c>
      <c r="U2" s="9">
        <f>テーブル1[[#This Row],[基礎Shine]]*テーブル1[[#This Row],[合計値]]/SUM(テーブル1[[#This Row],[基礎Shine]:[基礎Dark]])</f>
        <v>1.3448627788545808</v>
      </c>
      <c r="V2" s="9">
        <f>テーブル1[[#This Row],[基礎Fire]]*テーブル1[[#This Row],[合計値]]/SUM(テーブル1[[#This Row],[基礎Shine]:[基礎Dark]])</f>
        <v>0</v>
      </c>
      <c r="W2" s="9">
        <f>テーブル1[[#This Row],[基礎Wind]]*テーブル1[[#This Row],[合計値]]/SUM(テーブル1[[#This Row],[基礎Shine]:[基礎Dark]])</f>
        <v>13.448627788545808</v>
      </c>
      <c r="X2" s="9">
        <f>テーブル1[[#This Row],[基礎Gaia]]*テーブル1[[#This Row],[合計値]]/SUM(テーブル1[[#This Row],[基礎Shine]:[基礎Dark]])</f>
        <v>0</v>
      </c>
      <c r="Y2" s="9">
        <f>テーブル1[[#This Row],[基礎Aqua]]*テーブル1[[#This Row],[合計値]]/SUM(テーブル1[[#This Row],[基礎Shine]:[基礎Dark]])</f>
        <v>0</v>
      </c>
      <c r="Z2" s="9">
        <f>テーブル1[[#This Row],[基礎Dark]]*テーブル1[[#This Row],[合計値]]/SUM(テーブル1[[#This Row],[基礎Shine]:[基礎Dark]])</f>
        <v>0</v>
      </c>
      <c r="AA2" s="14"/>
      <c r="AB2" s="15">
        <f>S2*AA2</f>
        <v>0</v>
      </c>
      <c r="AC2" s="13" t="str">
        <f>"public static VariantMirageFairy[] "&amp;テーブル1[[#This Row],[Type]]&amp;";"</f>
        <v>public static VariantMirageFairy[] air;</v>
      </c>
      <c r="AD2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r(0, air = v(t("air", 1, 15, m(1, 0, 10, 0, 0, 0), a(e(ATTACK, 0)), c(0xFFBE80, 0xDEFFFF, 0xDEFFFF, 0xB0FFFF))));</v>
      </c>
      <c r="AE2" s="13" t="str">
        <f>"item.mirageFairy."&amp;テーブル1[[#This Row],[Type]]&amp;".name="&amp;テーブル1[[#This Row],[英名]]</f>
        <v>item.mirageFairy.air.name=Airia</v>
      </c>
      <c r="AF2" s="13" t="str">
        <f>"item.mirageFairy."&amp;テーブル1[[#This Row],[Type]]&amp;".name="&amp;テーブル1[[#This Row],[和名]]</f>
        <v>item.mirageFairy.air.name=アイリャ</v>
      </c>
      <c r="AG2" s="13"/>
    </row>
    <row r="3" spans="1:33" x14ac:dyDescent="0.15">
      <c r="A3" s="4">
        <v>1</v>
      </c>
      <c r="B3" s="4" t="s">
        <v>399</v>
      </c>
      <c r="C3" s="4" t="s">
        <v>413</v>
      </c>
      <c r="D3" s="6" t="s">
        <v>4</v>
      </c>
      <c r="E3" s="6" t="s">
        <v>16</v>
      </c>
      <c r="F3" s="6" t="s">
        <v>22</v>
      </c>
      <c r="G3" s="11" t="s">
        <v>224</v>
      </c>
      <c r="H3" s="11" t="s">
        <v>461</v>
      </c>
      <c r="I3" s="3">
        <v>1</v>
      </c>
      <c r="J3" s="8">
        <v>50</v>
      </c>
      <c r="K3" s="7"/>
      <c r="L3" s="7"/>
      <c r="M3" s="7"/>
      <c r="N3" s="7">
        <v>1</v>
      </c>
      <c r="O3" s="7">
        <v>10</v>
      </c>
      <c r="P3" s="7">
        <v>6</v>
      </c>
      <c r="Q3" s="5">
        <f>2^((テーブル1[[#This Row],[レア]]-1)/4)</f>
        <v>1</v>
      </c>
      <c r="R3" s="5">
        <f>0.5^(((テーブル1[[#This Row],[基礎Shine]]/MAX(テーブル1[[#This Row],[基礎Shine]:[基礎Dark]])+テーブル1[[#This Row],[基礎Fire]]/MAX(K3:P3)+テーブル1[[#This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0.90751915531716087</v>
      </c>
      <c r="S3" s="5">
        <f>テーブル1[[#This Row],[分散度倍率　]]*テーブル1[[#This Row],[レア度倍率]]</f>
        <v>0.90751915531716087</v>
      </c>
      <c r="T3" s="10">
        <f>テーブル1[[#This Row],[コスト]]*テーブル1[[#This Row],[効率]]</f>
        <v>45.375957765858047</v>
      </c>
      <c r="U3" s="9">
        <f>テーブル1[[#This Row],[基礎Shine]]*テーブル1[[#This Row],[合計値]]/SUM(テーブル1[[#This Row],[基礎Shine]:[基礎Dark]])</f>
        <v>0</v>
      </c>
      <c r="V3" s="9">
        <f>テーブル1[[#This Row],[基礎Fire]]*テーブル1[[#This Row],[合計値]]/SUM(テーブル1[[#This Row],[基礎Shine]:[基礎Dark]])</f>
        <v>0</v>
      </c>
      <c r="W3" s="9">
        <f>テーブル1[[#This Row],[基礎Wind]]*テーブル1[[#This Row],[合計値]]/SUM(テーブル1[[#This Row],[基礎Shine]:[基礎Dark]])</f>
        <v>0</v>
      </c>
      <c r="X3" s="9">
        <f>テーブル1[[#This Row],[基礎Gaia]]*テーブル1[[#This Row],[合計値]]/SUM(テーブル1[[#This Row],[基礎Shine]:[基礎Dark]])</f>
        <v>2.6691739862269439</v>
      </c>
      <c r="Y3" s="9">
        <f>テーブル1[[#This Row],[基礎Aqua]]*テーブル1[[#This Row],[合計値]]/SUM(テーブル1[[#This Row],[基礎Shine]:[基礎Dark]])</f>
        <v>26.69173986226944</v>
      </c>
      <c r="Z3" s="9">
        <f>テーブル1[[#This Row],[基礎Dark]]*テーブル1[[#This Row],[合計値]]/SUM(テーブル1[[#This Row],[基礎Shine]:[基礎Dark]])</f>
        <v>16.015043917361663</v>
      </c>
      <c r="AA3" s="14">
        <v>4</v>
      </c>
      <c r="AB3" s="15">
        <f>S3*AA3</f>
        <v>3.6300766212686435</v>
      </c>
      <c r="AC3" s="13" t="str">
        <f>"public static VariantMirageFairy[] "&amp;テーブル1[[#This Row],[Type]]&amp;";"</f>
        <v>public static VariantMirageFairy[] water;</v>
      </c>
      <c r="AD3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r(1, water = v(t("water", 1, 50, m(0, 0, 0, 1, 10, 6), a(e(ATTACK, 4)), c(0x5469F2, 0x5985FF, 0x172AD3, 0x2D40F4))));</v>
      </c>
      <c r="AE3" s="13" t="str">
        <f>"item.mirageFairy."&amp;テーブル1[[#This Row],[Type]]&amp;".name="&amp;テーブル1[[#This Row],[英名]]</f>
        <v>item.mirageFairy.water.name=Wateria</v>
      </c>
      <c r="AF3" s="13" t="str">
        <f>"item.mirageFairy."&amp;テーブル1[[#This Row],[Type]]&amp;".name="&amp;テーブル1[[#This Row],[和名]]</f>
        <v>item.mirageFairy.water.name=ワテーリャ</v>
      </c>
      <c r="AG3" s="13"/>
    </row>
    <row r="4" spans="1:33" x14ac:dyDescent="0.15">
      <c r="A4" s="4">
        <v>2</v>
      </c>
      <c r="B4" s="4" t="s">
        <v>399</v>
      </c>
      <c r="C4" s="4" t="s">
        <v>415</v>
      </c>
      <c r="D4" s="6" t="s">
        <v>6</v>
      </c>
      <c r="E4" s="6" t="s">
        <v>18</v>
      </c>
      <c r="F4" s="6" t="s">
        <v>20</v>
      </c>
      <c r="G4" s="11" t="s">
        <v>226</v>
      </c>
      <c r="H4" s="11" t="s">
        <v>458</v>
      </c>
      <c r="I4" s="3">
        <v>2</v>
      </c>
      <c r="J4" s="8">
        <v>20</v>
      </c>
      <c r="K4" s="7">
        <v>1</v>
      </c>
      <c r="L4" s="7">
        <v>10</v>
      </c>
      <c r="M4" s="7"/>
      <c r="N4" s="7"/>
      <c r="O4" s="7"/>
      <c r="P4" s="7"/>
      <c r="Q4" s="5">
        <f>2^((テーブル1[[#This Row],[レア]]-1)/4)</f>
        <v>1.189207115002721</v>
      </c>
      <c r="R4" s="5">
        <f>0.5^(((テーブル1[[#This Row],[基礎Shine]]/MAX(テーブル1[[#This Row],[基礎Shine]:[基礎Dark]])+テーブル1[[#This Row],[基礎Fire]]/MAX(K4:P4)+テーブル1[[#This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S4" s="5">
        <f>テーブル1[[#This Row],[分散度倍率　]]*テーブル1[[#This Row],[レア度倍率]]</f>
        <v>1.1728349492318788</v>
      </c>
      <c r="T4" s="10">
        <f>テーブル1[[#This Row],[コスト]]*テーブル1[[#This Row],[効率]]</f>
        <v>23.456698984637576</v>
      </c>
      <c r="U4" s="9">
        <f>テーブル1[[#This Row],[基礎Shine]]*テーブル1[[#This Row],[合計値]]/SUM(テーブル1[[#This Row],[基礎Shine]:[基礎Dark]])</f>
        <v>2.132427180421598</v>
      </c>
      <c r="V4" s="9">
        <f>テーブル1[[#This Row],[基礎Fire]]*テーブル1[[#This Row],[合計値]]/SUM(テーブル1[[#This Row],[基礎Shine]:[基礎Dark]])</f>
        <v>21.324271804215979</v>
      </c>
      <c r="W4" s="9">
        <f>テーブル1[[#This Row],[基礎Wind]]*テーブル1[[#This Row],[合計値]]/SUM(テーブル1[[#This Row],[基礎Shine]:[基礎Dark]])</f>
        <v>0</v>
      </c>
      <c r="X4" s="9">
        <f>テーブル1[[#This Row],[基礎Gaia]]*テーブル1[[#This Row],[合計値]]/SUM(テーブル1[[#This Row],[基礎Shine]:[基礎Dark]])</f>
        <v>0</v>
      </c>
      <c r="Y4" s="9">
        <f>テーブル1[[#This Row],[基礎Aqua]]*テーブル1[[#This Row],[合計値]]/SUM(テーブル1[[#This Row],[基礎Shine]:[基礎Dark]])</f>
        <v>0</v>
      </c>
      <c r="Z4" s="9">
        <f>テーブル1[[#This Row],[基礎Dark]]*テーブル1[[#This Row],[合計値]]/SUM(テーブル1[[#This Row],[基礎Shine]:[基礎Dark]])</f>
        <v>0</v>
      </c>
      <c r="AA4" s="14">
        <v>9</v>
      </c>
      <c r="AB4" s="15">
        <f>S4*AA4</f>
        <v>10.555514543086909</v>
      </c>
      <c r="AC4" s="13" t="str">
        <f>"public static VariantMirageFairy[] "&amp;テーブル1[[#This Row],[Type]]&amp;";"</f>
        <v>public static VariantMirageFairy[] fire;</v>
      </c>
      <c r="AD4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r(2, fire = v(t("fire", 2, 20, m(1, 10, 0, 0, 0, 0), a(e(ATTACK, 9)), c(0xFF6C01, 0xF9DFA4, 0xFF7324, 0xFF4000))));</v>
      </c>
      <c r="AE4" s="13" t="str">
        <f>"item.mirageFairy."&amp;テーブル1[[#This Row],[Type]]&amp;".name="&amp;テーブル1[[#This Row],[英名]]</f>
        <v>item.mirageFairy.fire.name=Firia</v>
      </c>
      <c r="AF4" s="13" t="str">
        <f>"item.mirageFairy."&amp;テーブル1[[#This Row],[Type]]&amp;".name="&amp;テーブル1[[#This Row],[和名]]</f>
        <v>item.mirageFairy.fire.name=フィーリャ</v>
      </c>
      <c r="AG4" s="13"/>
    </row>
    <row r="5" spans="1:33" x14ac:dyDescent="0.15">
      <c r="A5" s="4">
        <v>3</v>
      </c>
      <c r="B5" s="4" t="s">
        <v>399</v>
      </c>
      <c r="C5" s="4" t="s">
        <v>416</v>
      </c>
      <c r="D5" s="6" t="s">
        <v>89</v>
      </c>
      <c r="E5" s="6" t="s">
        <v>161</v>
      </c>
      <c r="F5" s="6" t="s">
        <v>205</v>
      </c>
      <c r="G5" s="11" t="s">
        <v>303</v>
      </c>
      <c r="H5" s="11" t="s">
        <v>460</v>
      </c>
      <c r="I5" s="3">
        <v>5</v>
      </c>
      <c r="J5" s="8">
        <v>99</v>
      </c>
      <c r="K5" s="7">
        <v>10</v>
      </c>
      <c r="L5" s="7">
        <v>28</v>
      </c>
      <c r="M5" s="7">
        <v>24</v>
      </c>
      <c r="N5" s="7">
        <v>18</v>
      </c>
      <c r="O5" s="7">
        <v>18</v>
      </c>
      <c r="P5" s="7"/>
      <c r="Q5" s="5">
        <f>2^((テーブル1[[#This Row],[レア]]-1)/4)</f>
        <v>2</v>
      </c>
      <c r="R5" s="5">
        <f>0.5^(((テーブル1[[#This Row],[基礎Shine]]/MAX(テーブル1[[#This Row],[基礎Shine]:[基礎Dark]])+テーブル1[[#This Row],[基礎Fire]]/MAX(K5:P5)+テーブル1[[#This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0.70710678118654757</v>
      </c>
      <c r="S5" s="5">
        <f>テーブル1[[#This Row],[分散度倍率　]]*テーブル1[[#This Row],[レア度倍率]]</f>
        <v>1.4142135623730951</v>
      </c>
      <c r="T5" s="10">
        <f>テーブル1[[#This Row],[コスト]]*テーブル1[[#This Row],[効率]]</f>
        <v>140.00714267493643</v>
      </c>
      <c r="U5" s="9">
        <f>テーブル1[[#This Row],[基礎Shine]]*テーブル1[[#This Row],[合計値]]/SUM(テーブル1[[#This Row],[基礎Shine]:[基礎Dark]])</f>
        <v>14.286443130095554</v>
      </c>
      <c r="V5" s="9">
        <f>テーブル1[[#This Row],[基礎Fire]]*テーブル1[[#This Row],[合計値]]/SUM(テーブル1[[#This Row],[基礎Shine]:[基礎Dark]])</f>
        <v>40.002040764267555</v>
      </c>
      <c r="W5" s="9">
        <f>テーブル1[[#This Row],[基礎Wind]]*テーブル1[[#This Row],[合計値]]/SUM(テーブル1[[#This Row],[基礎Shine]:[基礎Dark]])</f>
        <v>34.28746351222933</v>
      </c>
      <c r="X5" s="9">
        <f>テーブル1[[#This Row],[基礎Gaia]]*テーブル1[[#This Row],[合計値]]/SUM(テーブル1[[#This Row],[基礎Shine]:[基礎Dark]])</f>
        <v>25.715597634171996</v>
      </c>
      <c r="Y5" s="9">
        <f>テーブル1[[#This Row],[基礎Aqua]]*テーブル1[[#This Row],[合計値]]/SUM(テーブル1[[#This Row],[基礎Shine]:[基礎Dark]])</f>
        <v>25.715597634171996</v>
      </c>
      <c r="Z5" s="9">
        <f>テーブル1[[#This Row],[基礎Dark]]*テーブル1[[#This Row],[合計値]]/SUM(テーブル1[[#This Row],[基礎Shine]:[基礎Dark]])</f>
        <v>0</v>
      </c>
      <c r="AA5" s="14">
        <v>5</v>
      </c>
      <c r="AB5" s="15">
        <f>S5*AA5</f>
        <v>7.0710678118654755</v>
      </c>
      <c r="AC5" s="13" t="str">
        <f>"public static VariantMirageFairy[] "&amp;テーブル1[[#This Row],[Type]]&amp;";"</f>
        <v>public static VariantMirageFairy[] sun;</v>
      </c>
      <c r="AD5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r(3, sun = v(t("sun", 5, 99, m(10, 28, 24, 18, 18, 0), a(e(ATTACK, 5)), c(0xff2f00, 0xff972b, 0xff7500, 0xffe7b2))));</v>
      </c>
      <c r="AE5" s="13" t="str">
        <f>"item.mirageFairy."&amp;テーブル1[[#This Row],[Type]]&amp;".name="&amp;テーブル1[[#This Row],[英名]]</f>
        <v>item.mirageFairy.sun.name=Sunia</v>
      </c>
      <c r="AF5" s="13" t="str">
        <f>"item.mirageFairy."&amp;テーブル1[[#This Row],[Type]]&amp;".name="&amp;テーブル1[[#This Row],[和名]]</f>
        <v>item.mirageFairy.sun.name=スーニャ</v>
      </c>
      <c r="AG5" s="13"/>
    </row>
    <row r="6" spans="1:33" x14ac:dyDescent="0.15">
      <c r="A6" s="4">
        <v>4</v>
      </c>
      <c r="B6" s="4" t="s">
        <v>405</v>
      </c>
      <c r="C6" s="4" t="s">
        <v>417</v>
      </c>
      <c r="D6" s="6" t="s">
        <v>61</v>
      </c>
      <c r="E6" s="6" t="s">
        <v>121</v>
      </c>
      <c r="F6" s="6" t="s">
        <v>190</v>
      </c>
      <c r="G6" s="11" t="s">
        <v>320</v>
      </c>
      <c r="H6" s="11" t="s">
        <v>462</v>
      </c>
      <c r="I6" s="3">
        <v>1</v>
      </c>
      <c r="J6" s="8">
        <v>83</v>
      </c>
      <c r="K6" s="7"/>
      <c r="L6" s="7"/>
      <c r="M6" s="7"/>
      <c r="N6" s="7">
        <v>10</v>
      </c>
      <c r="O6" s="7"/>
      <c r="P6" s="7">
        <v>15</v>
      </c>
      <c r="Q6" s="5">
        <f>2^((テーブル1[[#This Row],[レア]]-1)/4)</f>
        <v>1</v>
      </c>
      <c r="R6" s="5">
        <f>0.5^(((テーブル1[[#This Row],[基礎Shine]]/MAX(テーブル1[[#This Row],[基礎Shine]:[基礎Dark]])+テーブル1[[#This Row],[基礎Fire]]/MAX(K6:P6)+テーブル1[[#This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0.9117224885582168</v>
      </c>
      <c r="S6" s="5">
        <f>テーブル1[[#This Row],[分散度倍率　]]*テーブル1[[#This Row],[レア度倍率]]</f>
        <v>0.9117224885582168</v>
      </c>
      <c r="T6" s="10">
        <f>テーブル1[[#This Row],[コスト]]*テーブル1[[#This Row],[効率]]</f>
        <v>75.672966550331992</v>
      </c>
      <c r="U6" s="9">
        <f>テーブル1[[#This Row],[基礎Shine]]*テーブル1[[#This Row],[合計値]]/SUM(テーブル1[[#This Row],[基礎Shine]:[基礎Dark]])</f>
        <v>0</v>
      </c>
      <c r="V6" s="9">
        <f>テーブル1[[#This Row],[基礎Fire]]*テーブル1[[#This Row],[合計値]]/SUM(テーブル1[[#This Row],[基礎Shine]:[基礎Dark]])</f>
        <v>0</v>
      </c>
      <c r="W6" s="9">
        <f>テーブル1[[#This Row],[基礎Wind]]*テーブル1[[#This Row],[合計値]]/SUM(テーブル1[[#This Row],[基礎Shine]:[基礎Dark]])</f>
        <v>0</v>
      </c>
      <c r="X6" s="9">
        <f>テーブル1[[#This Row],[基礎Gaia]]*テーブル1[[#This Row],[合計値]]/SUM(テーブル1[[#This Row],[基礎Shine]:[基礎Dark]])</f>
        <v>30.269186620132796</v>
      </c>
      <c r="Y6" s="9">
        <f>テーブル1[[#This Row],[基礎Aqua]]*テーブル1[[#This Row],[合計値]]/SUM(テーブル1[[#This Row],[基礎Shine]:[基礎Dark]])</f>
        <v>0</v>
      </c>
      <c r="Z6" s="9">
        <f>テーブル1[[#This Row],[基礎Dark]]*テーブル1[[#This Row],[合計値]]/SUM(テーブル1[[#This Row],[基礎Shine]:[基礎Dark]])</f>
        <v>45.4037799301992</v>
      </c>
      <c r="AA6" s="14">
        <v>6</v>
      </c>
      <c r="AB6" s="15">
        <f>S6*AA6</f>
        <v>5.470334931349301</v>
      </c>
      <c r="AC6" s="13" t="str">
        <f>"public static VariantMirageFairy[] "&amp;テーブル1[[#This Row],[Type]]&amp;";"</f>
        <v>public static VariantMirageFairy[] stone;</v>
      </c>
      <c r="AD6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r(4, stone = v(t("stone", 1, 83, m(0, 0, 0, 10, 0, 15), a(e(ATTACK, 6)), c(0x333333, 0x8F8F8F, 0x686868, 0x747474))));</v>
      </c>
      <c r="AE6" s="13" t="str">
        <f>"item.mirageFairy."&amp;テーブル1[[#This Row],[Type]]&amp;".name="&amp;テーブル1[[#This Row],[英名]]</f>
        <v>item.mirageFairy.stone.name=Stonia</v>
      </c>
      <c r="AF6" s="13" t="str">
        <f>"item.mirageFairy."&amp;テーブル1[[#This Row],[Type]]&amp;".name="&amp;テーブル1[[#This Row],[和名]]</f>
        <v>item.mirageFairy.stone.name=ストーニャ</v>
      </c>
      <c r="AG6" s="13"/>
    </row>
    <row r="7" spans="1:33" x14ac:dyDescent="0.15">
      <c r="A7" s="4">
        <v>5</v>
      </c>
      <c r="B7" s="4" t="s">
        <v>405</v>
      </c>
      <c r="C7" s="4" t="s">
        <v>418</v>
      </c>
      <c r="D7" s="6" t="s">
        <v>8</v>
      </c>
      <c r="E7" s="6" t="s">
        <v>135</v>
      </c>
      <c r="F7" s="6" t="s">
        <v>21</v>
      </c>
      <c r="G7" s="11" t="s">
        <v>225</v>
      </c>
      <c r="H7" s="11"/>
      <c r="I7" s="3">
        <v>1</v>
      </c>
      <c r="J7" s="8">
        <v>70</v>
      </c>
      <c r="K7" s="7"/>
      <c r="L7" s="7"/>
      <c r="M7" s="7"/>
      <c r="N7" s="7">
        <v>10</v>
      </c>
      <c r="O7" s="7">
        <v>3</v>
      </c>
      <c r="P7" s="7">
        <v>28</v>
      </c>
      <c r="Q7" s="5">
        <f>2^((テーブル1[[#This Row],[レア]]-1)/4)</f>
        <v>1</v>
      </c>
      <c r="R7" s="5">
        <f>0.5^(((テーブル1[[#This Row],[基礎Shine]]/MAX(テーブル1[[#This Row],[基礎Shine]:[基礎Dark]])+テーブル1[[#This Row],[基礎Fire]]/MAX(K7:P7)+テーブル1[[#This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0.9376639403055067</v>
      </c>
      <c r="S7" s="5">
        <f>テーブル1[[#This Row],[分散度倍率　]]*テーブル1[[#This Row],[レア度倍率]]</f>
        <v>0.9376639403055067</v>
      </c>
      <c r="T7" s="10">
        <f>テーブル1[[#This Row],[コスト]]*テーブル1[[#This Row],[効率]]</f>
        <v>65.636475821385474</v>
      </c>
      <c r="U7" s="9">
        <f>テーブル1[[#This Row],[基礎Shine]]*テーブル1[[#This Row],[合計値]]/SUM(テーブル1[[#This Row],[基礎Shine]:[基礎Dark]])</f>
        <v>0</v>
      </c>
      <c r="V7" s="9">
        <f>テーブル1[[#This Row],[基礎Fire]]*テーブル1[[#This Row],[合計値]]/SUM(テーブル1[[#This Row],[基礎Shine]:[基礎Dark]])</f>
        <v>0</v>
      </c>
      <c r="W7" s="9">
        <f>テーブル1[[#This Row],[基礎Wind]]*テーブル1[[#This Row],[合計値]]/SUM(テーブル1[[#This Row],[基礎Shine]:[基礎Dark]])</f>
        <v>0</v>
      </c>
      <c r="X7" s="9">
        <f>テーブル1[[#This Row],[基礎Gaia]]*テーブル1[[#This Row],[合計値]]/SUM(テーブル1[[#This Row],[基礎Shine]:[基礎Dark]])</f>
        <v>16.008896541801334</v>
      </c>
      <c r="Y7" s="9">
        <f>テーブル1[[#This Row],[基礎Aqua]]*テーブル1[[#This Row],[合計値]]/SUM(テーブル1[[#This Row],[基礎Shine]:[基礎Dark]])</f>
        <v>4.8026689625404</v>
      </c>
      <c r="Z7" s="9">
        <f>テーブル1[[#This Row],[基礎Dark]]*テーブル1[[#This Row],[合計値]]/SUM(テーブル1[[#This Row],[基礎Shine]:[基礎Dark]])</f>
        <v>44.824910317043738</v>
      </c>
      <c r="AA7" s="14"/>
      <c r="AB7" s="15">
        <f>S7*AA7</f>
        <v>0</v>
      </c>
      <c r="AC7" s="13" t="str">
        <f>"public static VariantMirageFairy[] "&amp;テーブル1[[#This Row],[Type]]&amp;";"</f>
        <v>public static VariantMirageFairy[] dirt;</v>
      </c>
      <c r="AD7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r(5, dirt = v(t("dirt", 1, 70, m(0, 0, 0, 10, 3, 28), a(e(ATTACK, 0)), c(0xB87440, 0xB9855C, 0x593D29, 0x914A18))));</v>
      </c>
      <c r="AE7" s="13" t="str">
        <f>"item.mirageFairy."&amp;テーブル1[[#This Row],[Type]]&amp;".name="&amp;テーブル1[[#This Row],[英名]]</f>
        <v>item.mirageFairy.dirt.name=Dirtia</v>
      </c>
      <c r="AF7" s="13" t="str">
        <f>"item.mirageFairy."&amp;テーブル1[[#This Row],[Type]]&amp;".name="&amp;テーブル1[[#This Row],[和名]]</f>
        <v>item.mirageFairy.dirt.name=ディルチャ</v>
      </c>
      <c r="AG7" s="13"/>
    </row>
    <row r="8" spans="1:33" x14ac:dyDescent="0.15">
      <c r="A8" s="4">
        <v>6</v>
      </c>
      <c r="B8" s="4" t="s">
        <v>407</v>
      </c>
      <c r="C8" s="4" t="s">
        <v>419</v>
      </c>
      <c r="D8" s="6" t="s">
        <v>49</v>
      </c>
      <c r="E8" s="6" t="s">
        <v>113</v>
      </c>
      <c r="F8" s="6" t="s">
        <v>184</v>
      </c>
      <c r="G8" s="11" t="s">
        <v>312</v>
      </c>
      <c r="H8" s="11"/>
      <c r="I8" s="3">
        <v>2</v>
      </c>
      <c r="J8" s="8">
        <v>86</v>
      </c>
      <c r="K8" s="7"/>
      <c r="L8" s="7">
        <v>3</v>
      </c>
      <c r="M8" s="7"/>
      <c r="N8" s="7">
        <v>10</v>
      </c>
      <c r="O8" s="7">
        <v>4</v>
      </c>
      <c r="P8" s="7">
        <v>6</v>
      </c>
      <c r="Q8" s="5">
        <f>2^((テーブル1[[#This Row],[レア]]-1)/4)</f>
        <v>1.189207115002721</v>
      </c>
      <c r="R8" s="5">
        <f>0.5^(((テーブル1[[#This Row],[基礎Shine]]/MAX(テーブル1[[#This Row],[基礎Shine]:[基礎Dark]])+テーブル1[[#This Row],[基礎Fire]]/MAX(K8:P8)+テーブル1[[#This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S8" s="5">
        <f>テーブル1[[#This Row],[分散度倍率　]]*テーブル1[[#This Row],[レア度倍率]]</f>
        <v>0.99309249543703582</v>
      </c>
      <c r="T8" s="10">
        <f>テーブル1[[#This Row],[コスト]]*テーブル1[[#This Row],[効率]]</f>
        <v>85.405954607585073</v>
      </c>
      <c r="U8" s="9">
        <f>テーブル1[[#This Row],[基礎Shine]]*テーブル1[[#This Row],[合計値]]/SUM(テーブル1[[#This Row],[基礎Shine]:[基礎Dark]])</f>
        <v>0</v>
      </c>
      <c r="V8" s="9">
        <f>テーブル1[[#This Row],[基礎Fire]]*テーブル1[[#This Row],[合計値]]/SUM(テーブル1[[#This Row],[基礎Shine]:[基礎Dark]])</f>
        <v>11.13990712272849</v>
      </c>
      <c r="W8" s="9">
        <f>テーブル1[[#This Row],[基礎Wind]]*テーブル1[[#This Row],[合計値]]/SUM(テーブル1[[#This Row],[基礎Shine]:[基礎Dark]])</f>
        <v>0</v>
      </c>
      <c r="X8" s="9">
        <f>テーブル1[[#This Row],[基礎Gaia]]*テーブル1[[#This Row],[合計値]]/SUM(テーブル1[[#This Row],[基礎Shine]:[基礎Dark]])</f>
        <v>37.133023742428293</v>
      </c>
      <c r="Y8" s="9">
        <f>テーブル1[[#This Row],[基礎Aqua]]*テーブル1[[#This Row],[合計値]]/SUM(テーブル1[[#This Row],[基礎Shine]:[基礎Dark]])</f>
        <v>14.853209496971317</v>
      </c>
      <c r="Z8" s="9">
        <f>テーブル1[[#This Row],[基礎Dark]]*テーブル1[[#This Row],[合計値]]/SUM(テーブル1[[#This Row],[基礎Shine]:[基礎Dark]])</f>
        <v>22.279814245456979</v>
      </c>
      <c r="AA8" s="14"/>
      <c r="AB8" s="15">
        <f>S8*AA8</f>
        <v>0</v>
      </c>
      <c r="AC8" s="13" t="str">
        <f>"public static VariantMirageFairy[] "&amp;テーブル1[[#This Row],[Type]]&amp;";"</f>
        <v>public static VariantMirageFairy[] iron;</v>
      </c>
      <c r="AD8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r(6, iron = v(t("iron", 2, 86, m(0, 3, 0, 10, 4, 6), a(e(ATTACK, 0)), c(0xA0A0A0, 0xD8D8D8, 0x727272, 0xD8AF93))));</v>
      </c>
      <c r="AE8" s="13" t="str">
        <f>"item.mirageFairy."&amp;テーブル1[[#This Row],[Type]]&amp;".name="&amp;テーブル1[[#This Row],[英名]]</f>
        <v>item.mirageFairy.iron.name=Ironia</v>
      </c>
      <c r="AF8" s="13" t="str">
        <f>"item.mirageFairy."&amp;テーブル1[[#This Row],[Type]]&amp;".name="&amp;テーブル1[[#This Row],[和名]]</f>
        <v>item.mirageFairy.iron.name=イローニャ</v>
      </c>
      <c r="AG8" s="13"/>
    </row>
    <row r="9" spans="1:33" x14ac:dyDescent="0.15">
      <c r="A9" s="4">
        <v>7</v>
      </c>
      <c r="B9" s="4" t="s">
        <v>407</v>
      </c>
      <c r="C9" s="4" t="s">
        <v>420</v>
      </c>
      <c r="D9" s="6" t="s">
        <v>53</v>
      </c>
      <c r="E9" s="6" t="s">
        <v>139</v>
      </c>
      <c r="F9" s="6" t="s">
        <v>186</v>
      </c>
      <c r="G9" s="11" t="s">
        <v>314</v>
      </c>
      <c r="H9" s="11"/>
      <c r="I9" s="3">
        <v>4</v>
      </c>
      <c r="J9" s="8">
        <v>76</v>
      </c>
      <c r="K9" s="7">
        <v>10</v>
      </c>
      <c r="L9" s="7">
        <v>13</v>
      </c>
      <c r="M9" s="7">
        <v>21</v>
      </c>
      <c r="N9" s="7">
        <v>26</v>
      </c>
      <c r="O9" s="7"/>
      <c r="P9" s="7"/>
      <c r="Q9" s="5">
        <f>2^((テーブル1[[#This Row],[レア]]-1)/4)</f>
        <v>1.681792830507429</v>
      </c>
      <c r="R9" s="5">
        <f>0.5^(((テーブル1[[#This Row],[基礎Shine]]/MAX(テーブル1[[#This Row],[基礎Shine]:[基礎Dark]])+テーブル1[[#This Row],[基礎Fire]]/MAX(K9:P9)+テーブル1[[#This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0.7908842457011136</v>
      </c>
      <c r="S9" s="5">
        <f>テーブル1[[#This Row],[分散度倍率　]]*テーブル1[[#This Row],[レア度倍率]]</f>
        <v>1.3301034541814087</v>
      </c>
      <c r="T9" s="10">
        <f>テーブル1[[#This Row],[コスト]]*テーブル1[[#This Row],[効率]]</f>
        <v>101.08786251778706</v>
      </c>
      <c r="U9" s="9">
        <f>テーブル1[[#This Row],[基礎Shine]]*テーブル1[[#This Row],[合計値]]/SUM(テーブル1[[#This Row],[基礎Shine]:[基礎Dark]])</f>
        <v>14.441123216826723</v>
      </c>
      <c r="V9" s="9">
        <f>テーブル1[[#This Row],[基礎Fire]]*テーブル1[[#This Row],[合計値]]/SUM(テーブル1[[#This Row],[基礎Shine]:[基礎Dark]])</f>
        <v>18.773460181874739</v>
      </c>
      <c r="W9" s="9">
        <f>テーブル1[[#This Row],[基礎Wind]]*テーブル1[[#This Row],[合計値]]/SUM(テーブル1[[#This Row],[基礎Shine]:[基礎Dark]])</f>
        <v>30.326358755336116</v>
      </c>
      <c r="X9" s="9">
        <f>テーブル1[[#This Row],[基礎Gaia]]*テーブル1[[#This Row],[合計値]]/SUM(テーブル1[[#This Row],[基礎Shine]:[基礎Dark]])</f>
        <v>37.546920363749479</v>
      </c>
      <c r="Y9" s="9">
        <f>テーブル1[[#This Row],[基礎Aqua]]*テーブル1[[#This Row],[合計値]]/SUM(テーブル1[[#This Row],[基礎Shine]:[基礎Dark]])</f>
        <v>0</v>
      </c>
      <c r="Z9" s="9">
        <f>テーブル1[[#This Row],[基礎Dark]]*テーブル1[[#This Row],[合計値]]/SUM(テーブル1[[#This Row],[基礎Shine]:[基礎Dark]])</f>
        <v>0</v>
      </c>
      <c r="AA9" s="14"/>
      <c r="AB9" s="15">
        <f>S9*AA9</f>
        <v>0</v>
      </c>
      <c r="AC9" s="13" t="str">
        <f>"public static VariantMirageFairy[] "&amp;テーブル1[[#This Row],[Type]]&amp;";"</f>
        <v>public static VariantMirageFairy[] diamond;</v>
      </c>
      <c r="AD9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r(7, diamond = v(t("diamond", 4, 76, m(10, 13, 21, 26, 0, 0), a(e(ATTACK, 0)), c(0x97FFE3, 0xD1FAF3, 0x70FFD9, 0x30DBBD))));</v>
      </c>
      <c r="AE9" s="13" t="str">
        <f>"item.mirageFairy."&amp;テーブル1[[#This Row],[Type]]&amp;".name="&amp;テーブル1[[#This Row],[英名]]</f>
        <v>item.mirageFairy.diamond.name=Diamondia</v>
      </c>
      <c r="AF9" s="13" t="str">
        <f>"item.mirageFairy."&amp;テーブル1[[#This Row],[Type]]&amp;".name="&amp;テーブル1[[#This Row],[和名]]</f>
        <v>item.mirageFairy.diamond.name=ディアモンジャ</v>
      </c>
      <c r="AG9" s="13"/>
    </row>
    <row r="10" spans="1:33" x14ac:dyDescent="0.15">
      <c r="A10" s="4">
        <v>8</v>
      </c>
      <c r="B10" s="4" t="s">
        <v>407</v>
      </c>
      <c r="C10" s="4" t="s">
        <v>421</v>
      </c>
      <c r="D10" s="6" t="s">
        <v>59</v>
      </c>
      <c r="E10" s="6" t="s">
        <v>119</v>
      </c>
      <c r="F10" s="6" t="s">
        <v>189</v>
      </c>
      <c r="G10" s="11" t="s">
        <v>302</v>
      </c>
      <c r="H10" s="11"/>
      <c r="I10" s="3">
        <v>3</v>
      </c>
      <c r="J10" s="8">
        <v>54</v>
      </c>
      <c r="K10" s="7">
        <v>1</v>
      </c>
      <c r="L10" s="7">
        <v>35</v>
      </c>
      <c r="M10" s="7">
        <v>11</v>
      </c>
      <c r="N10" s="7">
        <v>10</v>
      </c>
      <c r="O10" s="7"/>
      <c r="P10" s="7">
        <v>6</v>
      </c>
      <c r="Q10" s="5">
        <f>2^((テーブル1[[#This Row],[レア]]-1)/4)</f>
        <v>1.4142135623730951</v>
      </c>
      <c r="R10" s="5">
        <f>0.5^(((テーブル1[[#This Row],[基礎Shine]]/MAX(テーブル1[[#This Row],[基礎Shine]:[基礎Dark]])+テーブル1[[#This Row],[基礎Fire]]/MAX(K10:P10)+テーブル1[[#This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10" s="5">
        <f>テーブル1[[#This Row],[分散度倍率　]]*テーブル1[[#This Row],[レア度倍率]]</f>
        <v>1.2657565939702802</v>
      </c>
      <c r="T10" s="10">
        <f>テーブル1[[#This Row],[コスト]]*テーブル1[[#This Row],[効率]]</f>
        <v>68.350856074395125</v>
      </c>
      <c r="U10" s="9">
        <f>テーブル1[[#This Row],[基礎Shine]]*テーブル1[[#This Row],[合計値]]/SUM(テーブル1[[#This Row],[基礎Shine]:[基礎Dark]])</f>
        <v>1.0849342234030972</v>
      </c>
      <c r="V10" s="9">
        <f>テーブル1[[#This Row],[基礎Fire]]*テーブル1[[#This Row],[合計値]]/SUM(テーブル1[[#This Row],[基礎Shine]:[基礎Dark]])</f>
        <v>37.972697819108404</v>
      </c>
      <c r="W10" s="9">
        <f>テーブル1[[#This Row],[基礎Wind]]*テーブル1[[#This Row],[合計値]]/SUM(テーブル1[[#This Row],[基礎Shine]:[基礎Dark]])</f>
        <v>11.93427645743407</v>
      </c>
      <c r="X10" s="9">
        <f>テーブル1[[#This Row],[基礎Gaia]]*テーブル1[[#This Row],[合計値]]/SUM(テーブル1[[#This Row],[基礎Shine]:[基礎Dark]])</f>
        <v>10.849342234030971</v>
      </c>
      <c r="Y10" s="9">
        <f>テーブル1[[#This Row],[基礎Aqua]]*テーブル1[[#This Row],[合計値]]/SUM(テーブル1[[#This Row],[基礎Shine]:[基礎Dark]])</f>
        <v>0</v>
      </c>
      <c r="Z10" s="9">
        <f>テーブル1[[#This Row],[基礎Dark]]*テーブル1[[#This Row],[合計値]]/SUM(テーブル1[[#This Row],[基礎Shine]:[基礎Dark]])</f>
        <v>6.5096053404185836</v>
      </c>
      <c r="AA10" s="14"/>
      <c r="AB10" s="15">
        <f>S10*AA10</f>
        <v>0</v>
      </c>
      <c r="AC10" s="13" t="str">
        <f>"public static VariantMirageFairy[] "&amp;テーブル1[[#This Row],[Type]]&amp;";"</f>
        <v>public static VariantMirageFairy[] redstone;</v>
      </c>
      <c r="AD10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r(8, redstone = v(t("redstone", 3, 54, m(1, 35, 11, 10, 0, 6), a(e(ATTACK, 0)), c(0xFF5959, 0xFF0000, 0xCD0000, 0xBA0000))));</v>
      </c>
      <c r="AE10" s="13" t="str">
        <f>"item.mirageFairy."&amp;テーブル1[[#This Row],[Type]]&amp;".name="&amp;テーブル1[[#This Row],[英名]]</f>
        <v>item.mirageFairy.redstone.name=Redstonia</v>
      </c>
      <c r="AF10" s="13" t="str">
        <f>"item.mirageFairy."&amp;テーブル1[[#This Row],[Type]]&amp;".name="&amp;テーブル1[[#This Row],[和名]]</f>
        <v>item.mirageFairy.redstone.name=レドストーニャ</v>
      </c>
      <c r="AG10" s="13"/>
    </row>
    <row r="11" spans="1:33" x14ac:dyDescent="0.15">
      <c r="A11" s="4">
        <v>9</v>
      </c>
      <c r="B11" s="4" t="s">
        <v>408</v>
      </c>
      <c r="C11" s="4" t="s">
        <v>422</v>
      </c>
      <c r="D11" s="6" t="s">
        <v>109</v>
      </c>
      <c r="E11" s="6" t="s">
        <v>181</v>
      </c>
      <c r="F11" s="6" t="s">
        <v>215</v>
      </c>
      <c r="G11" s="11" t="s">
        <v>324</v>
      </c>
      <c r="H11" s="11"/>
      <c r="I11" s="3">
        <v>4</v>
      </c>
      <c r="J11" s="8">
        <v>48</v>
      </c>
      <c r="K11" s="7">
        <v>1</v>
      </c>
      <c r="L11" s="7">
        <v>18</v>
      </c>
      <c r="M11" s="7">
        <v>18</v>
      </c>
      <c r="N11" s="7">
        <v>12</v>
      </c>
      <c r="O11" s="7">
        <v>10</v>
      </c>
      <c r="P11" s="7"/>
      <c r="Q11" s="5">
        <f>2^((テーブル1[[#This Row],[レア]]-1)/4)</f>
        <v>1.681792830507429</v>
      </c>
      <c r="R11" s="5">
        <f>0.5^(((テーブル1[[#This Row],[基礎Shine]]/MAX(テーブル1[[#This Row],[基礎Shine]:[基礎Dark]])+テーブル1[[#This Row],[基礎Fire]]/MAX(K11:P11)+テーブル1[[#This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0.72922930513582751</v>
      </c>
      <c r="S11" s="5">
        <f>テーブル1[[#This Row],[分散度倍率　]]*テーブル1[[#This Row],[レア度倍率]]</f>
        <v>1.2264126171733489</v>
      </c>
      <c r="T11" s="10">
        <f>テーブル1[[#This Row],[コスト]]*テーブル1[[#This Row],[効率]]</f>
        <v>58.867805624320752</v>
      </c>
      <c r="U11" s="9">
        <f>テーブル1[[#This Row],[基礎Shine]]*テーブル1[[#This Row],[合計値]]/SUM(テーブル1[[#This Row],[基礎Shine]:[基礎Dark]])</f>
        <v>0.99775941736136864</v>
      </c>
      <c r="V11" s="9">
        <f>テーブル1[[#This Row],[基礎Fire]]*テーブル1[[#This Row],[合計値]]/SUM(テーブル1[[#This Row],[基礎Shine]:[基礎Dark]])</f>
        <v>17.959669512504636</v>
      </c>
      <c r="W11" s="9">
        <f>テーブル1[[#This Row],[基礎Wind]]*テーブル1[[#This Row],[合計値]]/SUM(テーブル1[[#This Row],[基礎Shine]:[基礎Dark]])</f>
        <v>17.959669512504636</v>
      </c>
      <c r="X11" s="9">
        <f>テーブル1[[#This Row],[基礎Gaia]]*テーブル1[[#This Row],[合計値]]/SUM(テーブル1[[#This Row],[基礎Shine]:[基礎Dark]])</f>
        <v>11.973113008336425</v>
      </c>
      <c r="Y11" s="9">
        <f>テーブル1[[#This Row],[基礎Aqua]]*テーブル1[[#This Row],[合計値]]/SUM(テーブル1[[#This Row],[基礎Shine]:[基礎Dark]])</f>
        <v>9.9775941736136868</v>
      </c>
      <c r="Z11" s="9">
        <f>テーブル1[[#This Row],[基礎Dark]]*テーブル1[[#This Row],[合計値]]/SUM(テーブル1[[#This Row],[基礎Shine]:[基礎Dark]])</f>
        <v>0</v>
      </c>
      <c r="AA11" s="14">
        <v>11</v>
      </c>
      <c r="AB11" s="15">
        <f>S11*AA11</f>
        <v>13.490538788906838</v>
      </c>
      <c r="AC11" s="13" t="str">
        <f>"public static VariantMirageFairy[] "&amp;テーブル1[[#This Row],[Type]]&amp;";"</f>
        <v>public static VariantMirageFairy[] enderman;</v>
      </c>
      <c r="AD11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r(9, enderman = v(t("enderman", 4, 48, m(1, 18, 18, 12, 10, 0), a(e(ATTACK, 11)), c(0x000000, 0x161616, 0x161616, 0xEF84FA))));</v>
      </c>
      <c r="AE11" s="13" t="str">
        <f>"item.mirageFairy."&amp;テーブル1[[#This Row],[Type]]&amp;".name="&amp;テーブル1[[#This Row],[英名]]</f>
        <v>item.mirageFairy.enderman.name=Endermania</v>
      </c>
      <c r="AF11" s="13" t="str">
        <f>"item.mirageFairy."&amp;テーブル1[[#This Row],[Type]]&amp;".name="&amp;テーブル1[[#This Row],[和名]]</f>
        <v>item.mirageFairy.enderman.name=エンデルマーニャ</v>
      </c>
      <c r="AG11" s="13"/>
    </row>
    <row r="12" spans="1:33" x14ac:dyDescent="0.15">
      <c r="A12" s="4">
        <v>10</v>
      </c>
      <c r="B12" s="4" t="s">
        <v>399</v>
      </c>
      <c r="C12" s="4" t="s">
        <v>416</v>
      </c>
      <c r="D12" s="6" t="s">
        <v>91</v>
      </c>
      <c r="E12" s="6" t="s">
        <v>163</v>
      </c>
      <c r="F12" s="6" t="s">
        <v>206</v>
      </c>
      <c r="G12" s="11" t="s">
        <v>304</v>
      </c>
      <c r="H12" s="11" t="s">
        <v>459</v>
      </c>
      <c r="I12" s="3">
        <v>5</v>
      </c>
      <c r="J12" s="8">
        <v>95</v>
      </c>
      <c r="K12" s="7">
        <v>10</v>
      </c>
      <c r="L12" s="7">
        <v>24</v>
      </c>
      <c r="M12" s="7">
        <v>28</v>
      </c>
      <c r="N12" s="7">
        <v>9</v>
      </c>
      <c r="O12" s="7">
        <v>9</v>
      </c>
      <c r="P12" s="7">
        <v>25</v>
      </c>
      <c r="Q12" s="5">
        <f>2^((テーブル1[[#This Row],[レア]]-1)/4)</f>
        <v>2</v>
      </c>
      <c r="R12" s="5">
        <f>0.5^(((テーブル1[[#This Row],[基礎Shine]]/MAX(テーブル1[[#This Row],[基礎Shine]:[基礎Dark]])+テーブル1[[#This Row],[基礎Fire]]/MAX(K12:P12)+テーブル1[[#This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0.68302012837719772</v>
      </c>
      <c r="S12" s="5">
        <f>テーブル1[[#This Row],[分散度倍率　]]*テーブル1[[#This Row],[レア度倍率]]</f>
        <v>1.3660402567543954</v>
      </c>
      <c r="T12" s="10">
        <f>テーブル1[[#This Row],[コスト]]*テーブル1[[#This Row],[効率]]</f>
        <v>129.77382439166757</v>
      </c>
      <c r="U12" s="9">
        <f>テーブル1[[#This Row],[基礎Shine]]*テーブル1[[#This Row],[合計値]]/SUM(テーブル1[[#This Row],[基礎Shine]:[基礎Dark]])</f>
        <v>12.359411846825484</v>
      </c>
      <c r="V12" s="9">
        <f>テーブル1[[#This Row],[基礎Fire]]*テーブル1[[#This Row],[合計値]]/SUM(テーブル1[[#This Row],[基礎Shine]:[基礎Dark]])</f>
        <v>29.66258843238116</v>
      </c>
      <c r="W12" s="9">
        <f>テーブル1[[#This Row],[基礎Wind]]*テーブル1[[#This Row],[合計値]]/SUM(テーブル1[[#This Row],[基礎Shine]:[基礎Dark]])</f>
        <v>34.606353171111351</v>
      </c>
      <c r="X12" s="9">
        <f>テーブル1[[#This Row],[基礎Gaia]]*テーブル1[[#This Row],[合計値]]/SUM(テーブル1[[#This Row],[基礎Shine]:[基礎Dark]])</f>
        <v>11.123470662142935</v>
      </c>
      <c r="Y12" s="9">
        <f>テーブル1[[#This Row],[基礎Aqua]]*テーブル1[[#This Row],[合計値]]/SUM(テーブル1[[#This Row],[基礎Shine]:[基礎Dark]])</f>
        <v>11.123470662142935</v>
      </c>
      <c r="Z12" s="9">
        <f>テーブル1[[#This Row],[基礎Dark]]*テーブル1[[#This Row],[合計値]]/SUM(テーブル1[[#This Row],[基礎Shine]:[基礎Dark]])</f>
        <v>30.898529617063705</v>
      </c>
      <c r="AA12" s="14"/>
      <c r="AB12" s="15">
        <f>S12*AA12</f>
        <v>0</v>
      </c>
      <c r="AC12" s="13" t="str">
        <f>"public static VariantMirageFairy[] "&amp;テーブル1[[#This Row],[Type]]&amp;";"</f>
        <v>public static VariantMirageFairy[] moon;</v>
      </c>
      <c r="AD12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r(10, moon = v(t("moon", 5, 95, m(10, 24, 28, 9, 9, 25), a(e(ATTACK, 0)), c(0xD9E4FF, 0x747D93, 0x0C121F, 0x2D4272))));</v>
      </c>
      <c r="AE12" s="13" t="str">
        <f>"item.mirageFairy."&amp;テーブル1[[#This Row],[Type]]&amp;".name="&amp;テーブル1[[#This Row],[英名]]</f>
        <v>item.mirageFairy.moon.name=Moonia</v>
      </c>
      <c r="AF12" s="13" t="str">
        <f>"item.mirageFairy."&amp;テーブル1[[#This Row],[Type]]&amp;".name="&amp;テーブル1[[#This Row],[和名]]</f>
        <v>item.mirageFairy.moon.name=モーニャ</v>
      </c>
      <c r="AG12" s="13"/>
    </row>
    <row r="13" spans="1:33" x14ac:dyDescent="0.15">
      <c r="A13" s="4">
        <v>11</v>
      </c>
      <c r="B13" s="4" t="s">
        <v>405</v>
      </c>
      <c r="C13" s="4" t="s">
        <v>418</v>
      </c>
      <c r="D13" s="6" t="s">
        <v>63</v>
      </c>
      <c r="E13" s="6" t="s">
        <v>143</v>
      </c>
      <c r="F13" s="6" t="s">
        <v>191</v>
      </c>
      <c r="G13" s="11" t="s">
        <v>308</v>
      </c>
      <c r="H13" s="11"/>
      <c r="I13" s="3">
        <v>1</v>
      </c>
      <c r="J13" s="8">
        <v>64</v>
      </c>
      <c r="K13" s="7">
        <v>1</v>
      </c>
      <c r="L13" s="7"/>
      <c r="M13" s="7"/>
      <c r="N13" s="7">
        <v>10</v>
      </c>
      <c r="O13" s="7"/>
      <c r="P13" s="7">
        <v>16</v>
      </c>
      <c r="Q13" s="5">
        <f>2^((テーブル1[[#This Row],[レア]]-1)/4)</f>
        <v>1</v>
      </c>
      <c r="R13" s="5">
        <f>0.5^(((テーブル1[[#This Row],[基礎Shine]]/MAX(テーブル1[[#This Row],[基礎Shine]:[基礎Dark]])+テーブル1[[#This Row],[基礎Fire]]/MAX(K13:P13)+テーブル1[[#This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0.90909312952755927</v>
      </c>
      <c r="S13" s="5">
        <f>テーブル1[[#This Row],[分散度倍率　]]*テーブル1[[#This Row],[レア度倍率]]</f>
        <v>0.90909312952755927</v>
      </c>
      <c r="T13" s="10">
        <f>テーブル1[[#This Row],[コスト]]*テーブル1[[#This Row],[効率]]</f>
        <v>58.181960289763794</v>
      </c>
      <c r="U13" s="9">
        <f>テーブル1[[#This Row],[基礎Shine]]*テーブル1[[#This Row],[合計値]]/SUM(テーブル1[[#This Row],[基礎Shine]:[基礎Dark]])</f>
        <v>2.1548874181393995</v>
      </c>
      <c r="V13" s="9">
        <f>テーブル1[[#This Row],[基礎Fire]]*テーブル1[[#This Row],[合計値]]/SUM(テーブル1[[#This Row],[基礎Shine]:[基礎Dark]])</f>
        <v>0</v>
      </c>
      <c r="W13" s="9">
        <f>テーブル1[[#This Row],[基礎Wind]]*テーブル1[[#This Row],[合計値]]/SUM(テーブル1[[#This Row],[基礎Shine]:[基礎Dark]])</f>
        <v>0</v>
      </c>
      <c r="X13" s="9">
        <f>テーブル1[[#This Row],[基礎Gaia]]*テーブル1[[#This Row],[合計値]]/SUM(テーブル1[[#This Row],[基礎Shine]:[基礎Dark]])</f>
        <v>21.548874181393995</v>
      </c>
      <c r="Y13" s="9">
        <f>テーブル1[[#This Row],[基礎Aqua]]*テーブル1[[#This Row],[合計値]]/SUM(テーブル1[[#This Row],[基礎Shine]:[基礎Dark]])</f>
        <v>0</v>
      </c>
      <c r="Z13" s="9">
        <f>テーブル1[[#This Row],[基礎Dark]]*テーブル1[[#This Row],[合計値]]/SUM(テーブル1[[#This Row],[基礎Shine]:[基礎Dark]])</f>
        <v>34.478198690230393</v>
      </c>
      <c r="AA13" s="14">
        <v>2</v>
      </c>
      <c r="AB13" s="15">
        <f>S13*AA13</f>
        <v>1.8181862590551185</v>
      </c>
      <c r="AC13" s="13" t="str">
        <f>"public static VariantMirageFairy[] "&amp;テーブル1[[#This Row],[Type]]&amp;";"</f>
        <v>public static VariantMirageFairy[] sand;</v>
      </c>
      <c r="AD13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r(11, sand = v(t("sand", 1, 64, m(1, 0, 0, 10, 0, 16), a(e(ATTACK, 2)), c(0xB87440, 0xEEE4B6, 0xC2BC84, 0xD8D09B))));</v>
      </c>
      <c r="AE13" s="13" t="str">
        <f>"item.mirageFairy."&amp;テーブル1[[#This Row],[Type]]&amp;".name="&amp;テーブル1[[#This Row],[英名]]</f>
        <v>item.mirageFairy.sand.name=Sandia</v>
      </c>
      <c r="AF13" s="13" t="str">
        <f>"item.mirageFairy."&amp;テーブル1[[#This Row],[Type]]&amp;".name="&amp;テーブル1[[#This Row],[和名]]</f>
        <v>item.mirageFairy.sand.name=サンジャ</v>
      </c>
      <c r="AG13" s="13"/>
    </row>
    <row r="14" spans="1:33" x14ac:dyDescent="0.15">
      <c r="A14" s="4">
        <v>12</v>
      </c>
      <c r="B14" s="4" t="s">
        <v>407</v>
      </c>
      <c r="C14" s="4" t="s">
        <v>419</v>
      </c>
      <c r="D14" s="6" t="s">
        <v>51</v>
      </c>
      <c r="E14" s="6" t="s">
        <v>115</v>
      </c>
      <c r="F14" s="6" t="s">
        <v>185</v>
      </c>
      <c r="G14" s="11" t="s">
        <v>313</v>
      </c>
      <c r="H14" s="11"/>
      <c r="I14" s="3">
        <v>3</v>
      </c>
      <c r="J14" s="8">
        <v>93</v>
      </c>
      <c r="K14" s="7">
        <v>1</v>
      </c>
      <c r="L14" s="7"/>
      <c r="M14" s="7">
        <v>9</v>
      </c>
      <c r="N14" s="7">
        <v>10</v>
      </c>
      <c r="O14" s="7"/>
      <c r="P14" s="7"/>
      <c r="Q14" s="5">
        <f>2^((テーブル1[[#This Row],[レア]]-1)/4)</f>
        <v>1.4142135623730951</v>
      </c>
      <c r="R14" s="5">
        <f>0.5^(((テーブル1[[#This Row],[基礎Shine]]/MAX(テーブル1[[#This Row],[基礎Shine]:[基礎Dark]])+テーブル1[[#This Row],[基礎Fire]]/MAX(K14:P14)+テーブル1[[#This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S14" s="5">
        <f>テーブル1[[#This Row],[分散度倍率　]]*テーブル1[[#This Row],[レア度倍率]]</f>
        <v>1.2311444133449163</v>
      </c>
      <c r="T14" s="10">
        <f>テーブル1[[#This Row],[コスト]]*テーブル1[[#This Row],[効率]]</f>
        <v>114.49643044107722</v>
      </c>
      <c r="U14" s="9">
        <f>テーブル1[[#This Row],[基礎Shine]]*テーブル1[[#This Row],[合計値]]/SUM(テーブル1[[#This Row],[基礎Shine]:[基礎Dark]])</f>
        <v>5.724821522053861</v>
      </c>
      <c r="V14" s="9">
        <f>テーブル1[[#This Row],[基礎Fire]]*テーブル1[[#This Row],[合計値]]/SUM(テーブル1[[#This Row],[基礎Shine]:[基礎Dark]])</f>
        <v>0</v>
      </c>
      <c r="W14" s="9">
        <f>テーブル1[[#This Row],[基礎Wind]]*テーブル1[[#This Row],[合計値]]/SUM(テーブル1[[#This Row],[基礎Shine]:[基礎Dark]])</f>
        <v>51.523393698484753</v>
      </c>
      <c r="X14" s="9">
        <f>テーブル1[[#This Row],[基礎Gaia]]*テーブル1[[#This Row],[合計値]]/SUM(テーブル1[[#This Row],[基礎Shine]:[基礎Dark]])</f>
        <v>57.248215220538611</v>
      </c>
      <c r="Y14" s="9">
        <f>テーブル1[[#This Row],[基礎Aqua]]*テーブル1[[#This Row],[合計値]]/SUM(テーブル1[[#This Row],[基礎Shine]:[基礎Dark]])</f>
        <v>0</v>
      </c>
      <c r="Z14" s="9">
        <f>テーブル1[[#This Row],[基礎Dark]]*テーブル1[[#This Row],[合計値]]/SUM(テーブル1[[#This Row],[基礎Shine]:[基礎Dark]])</f>
        <v>0</v>
      </c>
      <c r="AA14" s="14"/>
      <c r="AB14" s="15">
        <f>S14*AA14</f>
        <v>0</v>
      </c>
      <c r="AC14" s="13" t="str">
        <f>"public static VariantMirageFairy[] "&amp;テーブル1[[#This Row],[Type]]&amp;";"</f>
        <v>public static VariantMirageFairy[] gold;</v>
      </c>
      <c r="AD14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r(12, gold = v(t("gold", 3, 93, m(1, 0, 9, 10, 0, 0), a(e(ATTACK, 0)), c(0xA0A0A0, 0xFFFF0B, 0xDC7613, 0xDEDE00))));</v>
      </c>
      <c r="AE14" s="13" t="str">
        <f>"item.mirageFairy."&amp;テーブル1[[#This Row],[Type]]&amp;".name="&amp;テーブル1[[#This Row],[英名]]</f>
        <v>item.mirageFairy.gold.name=Goldia</v>
      </c>
      <c r="AF14" s="13" t="str">
        <f>"item.mirageFairy."&amp;テーブル1[[#This Row],[Type]]&amp;".name="&amp;テーブル1[[#This Row],[和名]]</f>
        <v>item.mirageFairy.gold.name=ゴルジャ</v>
      </c>
      <c r="AG14" s="13"/>
    </row>
    <row r="15" spans="1:33" x14ac:dyDescent="0.15">
      <c r="A15" s="4">
        <v>13</v>
      </c>
      <c r="B15" s="4" t="s">
        <v>408</v>
      </c>
      <c r="C15" s="4" t="s">
        <v>422</v>
      </c>
      <c r="D15" s="6" t="s">
        <v>77</v>
      </c>
      <c r="E15" s="6" t="s">
        <v>133</v>
      </c>
      <c r="F15" s="6" t="s">
        <v>198</v>
      </c>
      <c r="G15" s="11" t="s">
        <v>319</v>
      </c>
      <c r="H15" s="11"/>
      <c r="I15" s="3">
        <v>2</v>
      </c>
      <c r="J15" s="8">
        <v>43</v>
      </c>
      <c r="K15" s="7"/>
      <c r="L15" s="7"/>
      <c r="M15" s="7"/>
      <c r="N15" s="7"/>
      <c r="O15" s="7">
        <v>10</v>
      </c>
      <c r="P15" s="7">
        <v>4</v>
      </c>
      <c r="Q15" s="5">
        <f>2^((テーブル1[[#This Row],[レア]]-1)/4)</f>
        <v>1.189207115002721</v>
      </c>
      <c r="R15" s="5">
        <f>0.5^(((テーブル1[[#This Row],[基礎Shine]]/MAX(テーブル1[[#This Row],[基礎Shine]:[基礎Dark]])+テーブル1[[#This Row],[基礎Fire]]/MAX(K15:P15)+テーブル1[[#This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S15" s="5">
        <f>テーブル1[[#This Row],[分散度倍率　]]*テーブル1[[#This Row],[レア度倍率]]</f>
        <v>1.1250584846888094</v>
      </c>
      <c r="T15" s="10">
        <f>テーブル1[[#This Row],[コスト]]*テーブル1[[#This Row],[効率]]</f>
        <v>48.377514841618805</v>
      </c>
      <c r="U15" s="9">
        <f>テーブル1[[#This Row],[基礎Shine]]*テーブル1[[#This Row],[合計値]]/SUM(テーブル1[[#This Row],[基礎Shine]:[基礎Dark]])</f>
        <v>0</v>
      </c>
      <c r="V15" s="9">
        <f>テーブル1[[#This Row],[基礎Fire]]*テーブル1[[#This Row],[合計値]]/SUM(テーブル1[[#This Row],[基礎Shine]:[基礎Dark]])</f>
        <v>0</v>
      </c>
      <c r="W15" s="9">
        <f>テーブル1[[#This Row],[基礎Wind]]*テーブル1[[#This Row],[合計値]]/SUM(テーブル1[[#This Row],[基礎Shine]:[基礎Dark]])</f>
        <v>0</v>
      </c>
      <c r="X15" s="9">
        <f>テーブル1[[#This Row],[基礎Gaia]]*テーブル1[[#This Row],[合計値]]/SUM(テーブル1[[#This Row],[基礎Shine]:[基礎Dark]])</f>
        <v>0</v>
      </c>
      <c r="Y15" s="9">
        <f>テーブル1[[#This Row],[基礎Aqua]]*テーブル1[[#This Row],[合計値]]/SUM(テーブル1[[#This Row],[基礎Shine]:[基礎Dark]])</f>
        <v>34.555367744013431</v>
      </c>
      <c r="Z15" s="9">
        <f>テーブル1[[#This Row],[基礎Dark]]*テーブル1[[#This Row],[合計値]]/SUM(テーブル1[[#This Row],[基礎Shine]:[基礎Dark]])</f>
        <v>13.822147097605372</v>
      </c>
      <c r="AA15" s="14">
        <v>10</v>
      </c>
      <c r="AB15" s="15">
        <f>S15*AA15</f>
        <v>11.250584846888094</v>
      </c>
      <c r="AC15" s="13" t="str">
        <f>"public static VariantMirageFairy[] "&amp;テーブル1[[#This Row],[Type]]&amp;";"</f>
        <v>public static VariantMirageFairy[] spider;</v>
      </c>
      <c r="AD15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r(13, spider = v(t("spider", 2, 43, m(0, 0, 0, 0, 10, 4), a(e(ATTACK, 10)), c(0x494422, 0x61554A, 0x52483F, 0xA80E0E))));</v>
      </c>
      <c r="AE15" s="13" t="str">
        <f>"item.mirageFairy."&amp;テーブル1[[#This Row],[Type]]&amp;".name="&amp;テーブル1[[#This Row],[英名]]</f>
        <v>item.mirageFairy.spider.name=Spideria</v>
      </c>
      <c r="AF15" s="13" t="str">
        <f>"item.mirageFairy."&amp;テーブル1[[#This Row],[Type]]&amp;".name="&amp;テーブル1[[#This Row],[和名]]</f>
        <v>item.mirageFairy.spider.name=スピデーリャ</v>
      </c>
      <c r="AG15" s="13"/>
    </row>
    <row r="16" spans="1:33" x14ac:dyDescent="0.15">
      <c r="A16" s="4">
        <v>14</v>
      </c>
      <c r="B16" s="4" t="s">
        <v>408</v>
      </c>
      <c r="C16" s="4" t="s">
        <v>424</v>
      </c>
      <c r="D16" s="6" t="s">
        <v>75</v>
      </c>
      <c r="E16" s="6" t="s">
        <v>131</v>
      </c>
      <c r="F16" s="6" t="s">
        <v>197</v>
      </c>
      <c r="G16" s="11" t="s">
        <v>307</v>
      </c>
      <c r="H16" s="11"/>
      <c r="I16" s="3">
        <v>1</v>
      </c>
      <c r="J16" s="8">
        <v>49</v>
      </c>
      <c r="K16" s="7"/>
      <c r="L16" s="7">
        <v>8</v>
      </c>
      <c r="M16" s="7">
        <v>10</v>
      </c>
      <c r="N16" s="7">
        <v>5</v>
      </c>
      <c r="O16" s="7"/>
      <c r="P16" s="7">
        <v>8</v>
      </c>
      <c r="Q16" s="5">
        <f>2^((テーブル1[[#This Row],[レア]]-1)/4)</f>
        <v>1</v>
      </c>
      <c r="R16" s="5">
        <f>0.5^(((テーブル1[[#This Row],[基礎Shine]]/MAX(テーブル1[[#This Row],[基礎Shine]:[基礎Dark]])+テーブル1[[#This Row],[基礎Fire]]/MAX(K16:P16)+テーブル1[[#This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0.74742462431746925</v>
      </c>
      <c r="S16" s="5">
        <f>テーブル1[[#This Row],[分散度倍率　]]*テーブル1[[#This Row],[レア度倍率]]</f>
        <v>0.74742462431746925</v>
      </c>
      <c r="T16" s="10">
        <f>テーブル1[[#This Row],[コスト]]*テーブル1[[#This Row],[効率]]</f>
        <v>36.62380659155599</v>
      </c>
      <c r="U16" s="9">
        <f>テーブル1[[#This Row],[基礎Shine]]*テーブル1[[#This Row],[合計値]]/SUM(テーブル1[[#This Row],[基礎Shine]:[基礎Dark]])</f>
        <v>0</v>
      </c>
      <c r="V16" s="9">
        <f>テーブル1[[#This Row],[基礎Fire]]*テーブル1[[#This Row],[合計値]]/SUM(テーブル1[[#This Row],[基礎Shine]:[基礎Dark]])</f>
        <v>9.4513049268531582</v>
      </c>
      <c r="W16" s="9">
        <f>テーブル1[[#This Row],[基礎Wind]]*テーブル1[[#This Row],[合計値]]/SUM(テーブル1[[#This Row],[基礎Shine]:[基礎Dark]])</f>
        <v>11.814131158566449</v>
      </c>
      <c r="X16" s="9">
        <f>テーブル1[[#This Row],[基礎Gaia]]*テーブル1[[#This Row],[合計値]]/SUM(テーブル1[[#This Row],[基礎Shine]:[基礎Dark]])</f>
        <v>5.9070655792832243</v>
      </c>
      <c r="Y16" s="9">
        <f>テーブル1[[#This Row],[基礎Aqua]]*テーブル1[[#This Row],[合計値]]/SUM(テーブル1[[#This Row],[基礎Shine]:[基礎Dark]])</f>
        <v>0</v>
      </c>
      <c r="Z16" s="9">
        <f>テーブル1[[#This Row],[基礎Dark]]*テーブル1[[#This Row],[合計値]]/SUM(テーブル1[[#This Row],[基礎Shine]:[基礎Dark]])</f>
        <v>9.4513049268531582</v>
      </c>
      <c r="AA16" s="14">
        <v>12</v>
      </c>
      <c r="AB16" s="15">
        <f>S16*AA16</f>
        <v>8.9690954918096306</v>
      </c>
      <c r="AC16" s="13" t="str">
        <f>"public static VariantMirageFairy[] "&amp;テーブル1[[#This Row],[Type]]&amp;";"</f>
        <v>public static VariantMirageFairy[] skeleton;</v>
      </c>
      <c r="AD16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r(14, skeleton = v(t("skeleton", 1, 49, m(0, 8, 10, 5, 0, 8), a(e(ATTACK, 12)), c(0xCACACA, 0xCFCFCF, 0xCFCFCF, 0x494949))));</v>
      </c>
      <c r="AE16" s="13" t="str">
        <f>"item.mirageFairy."&amp;テーブル1[[#This Row],[Type]]&amp;".name="&amp;テーブル1[[#This Row],[英名]]</f>
        <v>item.mirageFairy.skeleton.name=Skeletonia</v>
      </c>
      <c r="AF16" s="13" t="str">
        <f>"item.mirageFairy."&amp;テーブル1[[#This Row],[Type]]&amp;".name="&amp;テーブル1[[#This Row],[和名]]</f>
        <v>item.mirageFairy.skeleton.name=スケレトーニャ</v>
      </c>
      <c r="AG16" s="13"/>
    </row>
    <row r="17" spans="1:33" x14ac:dyDescent="0.15">
      <c r="A17" s="4">
        <v>15</v>
      </c>
      <c r="B17" s="4" t="s">
        <v>408</v>
      </c>
      <c r="C17" s="4" t="s">
        <v>424</v>
      </c>
      <c r="D17" s="6" t="s">
        <v>71</v>
      </c>
      <c r="E17" s="6" t="s">
        <v>127</v>
      </c>
      <c r="F17" s="6" t="s">
        <v>195</v>
      </c>
      <c r="G17" s="11" t="s">
        <v>321</v>
      </c>
      <c r="H17" s="11"/>
      <c r="I17" s="3">
        <v>1</v>
      </c>
      <c r="J17" s="8">
        <v>55</v>
      </c>
      <c r="K17" s="7"/>
      <c r="L17" s="7">
        <v>9</v>
      </c>
      <c r="M17" s="7">
        <v>10</v>
      </c>
      <c r="N17" s="7"/>
      <c r="O17" s="7">
        <v>2</v>
      </c>
      <c r="P17" s="7">
        <v>9</v>
      </c>
      <c r="Q17" s="5">
        <f>2^((テーブル1[[#This Row],[レア]]-1)/4)</f>
        <v>1</v>
      </c>
      <c r="R17" s="5">
        <f>0.5^(((テーブル1[[#This Row],[基礎Shine]]/MAX(テーブル1[[#This Row],[基礎Shine]:[基礎Dark]])+テーブル1[[#This Row],[基礎Fire]]/MAX(K17:P17)+テーブル1[[#This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0.75785828325519911</v>
      </c>
      <c r="S17" s="5">
        <f>テーブル1[[#This Row],[分散度倍率　]]*テーブル1[[#This Row],[レア度倍率]]</f>
        <v>0.75785828325519911</v>
      </c>
      <c r="T17" s="10">
        <f>テーブル1[[#This Row],[コスト]]*テーブル1[[#This Row],[効率]]</f>
        <v>41.682205579035951</v>
      </c>
      <c r="U17" s="9">
        <f>テーブル1[[#This Row],[基礎Shine]]*テーブル1[[#This Row],[合計値]]/SUM(テーブル1[[#This Row],[基礎Shine]:[基礎Dark]])</f>
        <v>0</v>
      </c>
      <c r="V17" s="9">
        <f>テーブル1[[#This Row],[基礎Fire]]*テーブル1[[#This Row],[合計値]]/SUM(テーブル1[[#This Row],[基礎Shine]:[基礎Dark]])</f>
        <v>12.504661673710785</v>
      </c>
      <c r="W17" s="9">
        <f>テーブル1[[#This Row],[基礎Wind]]*テーブル1[[#This Row],[合計値]]/SUM(テーブル1[[#This Row],[基礎Shine]:[基礎Dark]])</f>
        <v>13.894068526345317</v>
      </c>
      <c r="X17" s="9">
        <f>テーブル1[[#This Row],[基礎Gaia]]*テーブル1[[#This Row],[合計値]]/SUM(テーブル1[[#This Row],[基礎Shine]:[基礎Dark]])</f>
        <v>0</v>
      </c>
      <c r="Y17" s="9">
        <f>テーブル1[[#This Row],[基礎Aqua]]*テーブル1[[#This Row],[合計値]]/SUM(テーブル1[[#This Row],[基礎Shine]:[基礎Dark]])</f>
        <v>2.7788137052690636</v>
      </c>
      <c r="Z17" s="9">
        <f>テーブル1[[#This Row],[基礎Dark]]*テーブル1[[#This Row],[合計値]]/SUM(テーブル1[[#This Row],[基礎Shine]:[基礎Dark]])</f>
        <v>12.504661673710785</v>
      </c>
      <c r="AA17" s="14">
        <v>13</v>
      </c>
      <c r="AB17" s="15">
        <f>S17*AA17</f>
        <v>9.8521576823175891</v>
      </c>
      <c r="AC17" s="13" t="str">
        <f>"public static VariantMirageFairy[] "&amp;テーブル1[[#This Row],[Type]]&amp;";"</f>
        <v>public static VariantMirageFairy[] zombie;</v>
      </c>
      <c r="AD17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r(15, zombie = v(t("zombie", 1, 55, m(0, 9, 10, 0, 2, 9), a(e(ATTACK, 13)), c(0x2B4219, 0x00AAAA, 0x322976, 0x2B4219))));</v>
      </c>
      <c r="AE17" s="13" t="str">
        <f>"item.mirageFairy."&amp;テーブル1[[#This Row],[Type]]&amp;".name="&amp;テーブル1[[#This Row],[英名]]</f>
        <v>item.mirageFairy.zombie.name=Zombia</v>
      </c>
      <c r="AF17" s="13" t="str">
        <f>"item.mirageFairy."&amp;テーブル1[[#This Row],[Type]]&amp;".name="&amp;テーブル1[[#This Row],[和名]]</f>
        <v>item.mirageFairy.zombie.name=ゾンビャ</v>
      </c>
      <c r="AG17" s="13"/>
    </row>
    <row r="18" spans="1:33" x14ac:dyDescent="0.15">
      <c r="A18" s="4">
        <v>16</v>
      </c>
      <c r="B18" s="4" t="s">
        <v>408</v>
      </c>
      <c r="C18" s="4" t="s">
        <v>425</v>
      </c>
      <c r="D18" s="6" t="s">
        <v>73</v>
      </c>
      <c r="E18" s="6" t="s">
        <v>129</v>
      </c>
      <c r="F18" s="6" t="s">
        <v>196</v>
      </c>
      <c r="G18" s="11" t="s">
        <v>317</v>
      </c>
      <c r="H18" s="11"/>
      <c r="I18" s="3">
        <v>2</v>
      </c>
      <c r="J18" s="8">
        <v>35</v>
      </c>
      <c r="K18" s="7"/>
      <c r="L18" s="7"/>
      <c r="M18" s="7">
        <v>10</v>
      </c>
      <c r="N18" s="7">
        <v>5</v>
      </c>
      <c r="O18" s="7">
        <v>12</v>
      </c>
      <c r="P18" s="7">
        <v>4</v>
      </c>
      <c r="Q18" s="5">
        <f>2^((テーブル1[[#This Row],[レア]]-1)/4)</f>
        <v>1.189207115002721</v>
      </c>
      <c r="R18" s="5">
        <f>0.5^(((テーブル1[[#This Row],[基礎Shine]]/MAX(テーブル1[[#This Row],[基礎Shine]:[基礎Dark]])+テーブル1[[#This Row],[基礎Fire]]/MAX(K18:P18)+テーブル1[[#This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0.80292288186337646</v>
      </c>
      <c r="S18" s="5">
        <f>テーブル1[[#This Row],[分散度倍率　]]*テーブル1[[#This Row],[レア度倍率]]</f>
        <v>0.9548416039104165</v>
      </c>
      <c r="T18" s="10">
        <f>テーブル1[[#This Row],[コスト]]*テーブル1[[#This Row],[効率]]</f>
        <v>33.419456136864575</v>
      </c>
      <c r="U18" s="9">
        <f>テーブル1[[#This Row],[基礎Shine]]*テーブル1[[#This Row],[合計値]]/SUM(テーブル1[[#This Row],[基礎Shine]:[基礎Dark]])</f>
        <v>0</v>
      </c>
      <c r="V18" s="9">
        <f>テーブル1[[#This Row],[基礎Fire]]*テーブル1[[#This Row],[合計値]]/SUM(テーブル1[[#This Row],[基礎Shine]:[基礎Dark]])</f>
        <v>0</v>
      </c>
      <c r="W18" s="9">
        <f>テーブル1[[#This Row],[基礎Wind]]*テーブル1[[#This Row],[合計値]]/SUM(テーブル1[[#This Row],[基礎Shine]:[基礎Dark]])</f>
        <v>10.780469721569217</v>
      </c>
      <c r="X18" s="9">
        <f>テーブル1[[#This Row],[基礎Gaia]]*テーブル1[[#This Row],[合計値]]/SUM(テーブル1[[#This Row],[基礎Shine]:[基礎Dark]])</f>
        <v>5.3902348607846085</v>
      </c>
      <c r="Y18" s="9">
        <f>テーブル1[[#This Row],[基礎Aqua]]*テーブル1[[#This Row],[合計値]]/SUM(テーブル1[[#This Row],[基礎Shine]:[基礎Dark]])</f>
        <v>12.936563665883062</v>
      </c>
      <c r="Z18" s="9">
        <f>テーブル1[[#This Row],[基礎Dark]]*テーブル1[[#This Row],[合計値]]/SUM(テーブル1[[#This Row],[基礎Shine]:[基礎Dark]])</f>
        <v>4.3121878886276868</v>
      </c>
      <c r="AA18" s="14">
        <v>10</v>
      </c>
      <c r="AB18" s="15">
        <f>S18*AA18</f>
        <v>9.5484160391041648</v>
      </c>
      <c r="AC18" s="13" t="str">
        <f>"public static VariantMirageFairy[] "&amp;テーブル1[[#This Row],[Type]]&amp;";"</f>
        <v>public static VariantMirageFairy[] creeper;</v>
      </c>
      <c r="AD18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r(16, creeper = v(t("creeper", 2, 35, m(0, 0, 10, 5, 12, 4), a(e(ATTACK, 10)), c(0x5BAA53, 0xD6FFCF, 0x5EE74C, 0x000000))));</v>
      </c>
      <c r="AE18" s="13" t="str">
        <f>"item.mirageFairy."&amp;テーブル1[[#This Row],[Type]]&amp;".name="&amp;テーブル1[[#This Row],[英名]]</f>
        <v>item.mirageFairy.creeper.name=Creeperia</v>
      </c>
      <c r="AF18" s="13" t="str">
        <f>"item.mirageFairy."&amp;テーブル1[[#This Row],[Type]]&amp;".name="&amp;テーブル1[[#This Row],[和名]]</f>
        <v>item.mirageFairy.creeper.name=クレペーリャ</v>
      </c>
      <c r="AG18" s="13"/>
    </row>
    <row r="19" spans="1:33" x14ac:dyDescent="0.15">
      <c r="A19" s="4">
        <v>17</v>
      </c>
      <c r="B19" s="4" t="s">
        <v>409</v>
      </c>
      <c r="C19" s="4" t="s">
        <v>426</v>
      </c>
      <c r="D19" s="6" t="s">
        <v>79</v>
      </c>
      <c r="E19" s="6" t="s">
        <v>147</v>
      </c>
      <c r="F19" s="6" t="s">
        <v>199</v>
      </c>
      <c r="G19" s="11" t="s">
        <v>323</v>
      </c>
      <c r="H19" s="11"/>
      <c r="I19" s="3">
        <v>2</v>
      </c>
      <c r="J19" s="8">
        <v>31</v>
      </c>
      <c r="K19" s="7"/>
      <c r="L19" s="7"/>
      <c r="M19" s="7"/>
      <c r="N19" s="7"/>
      <c r="O19" s="7">
        <v>10</v>
      </c>
      <c r="P19" s="7">
        <v>5</v>
      </c>
      <c r="Q19" s="5">
        <f>2^((テーブル1[[#This Row],[レア]]-1)/4)</f>
        <v>1.189207115002721</v>
      </c>
      <c r="R19" s="5">
        <f>0.5^(((テーブル1[[#This Row],[基礎Shine]]/MAX(テーブル1[[#This Row],[基礎Shine]:[基礎Dark]])+テーブル1[[#This Row],[基礎Fire]]/MAX(K19:P19)+テーブル1[[#This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S19" s="5">
        <f>テーブル1[[#This Row],[分散度倍率　]]*テーブル1[[#This Row],[レア度倍率]]</f>
        <v>1.1095694720678451</v>
      </c>
      <c r="T19" s="10">
        <f>テーブル1[[#This Row],[コスト]]*テーブル1[[#This Row],[効率]]</f>
        <v>34.396653634103195</v>
      </c>
      <c r="U19" s="9">
        <f>テーブル1[[#This Row],[基礎Shine]]*テーブル1[[#This Row],[合計値]]/SUM(テーブル1[[#This Row],[基礎Shine]:[基礎Dark]])</f>
        <v>0</v>
      </c>
      <c r="V19" s="9">
        <f>テーブル1[[#This Row],[基礎Fire]]*テーブル1[[#This Row],[合計値]]/SUM(テーブル1[[#This Row],[基礎Shine]:[基礎Dark]])</f>
        <v>0</v>
      </c>
      <c r="W19" s="9">
        <f>テーブル1[[#This Row],[基礎Wind]]*テーブル1[[#This Row],[合計値]]/SUM(テーブル1[[#This Row],[基礎Shine]:[基礎Dark]])</f>
        <v>0</v>
      </c>
      <c r="X19" s="9">
        <f>テーブル1[[#This Row],[基礎Gaia]]*テーブル1[[#This Row],[合計値]]/SUM(テーブル1[[#This Row],[基礎Shine]:[基礎Dark]])</f>
        <v>0</v>
      </c>
      <c r="Y19" s="9">
        <f>テーブル1[[#This Row],[基礎Aqua]]*テーブル1[[#This Row],[合計値]]/SUM(テーブル1[[#This Row],[基礎Shine]:[基礎Dark]])</f>
        <v>22.931102422735464</v>
      </c>
      <c r="Z19" s="9">
        <f>テーブル1[[#This Row],[基礎Dark]]*テーブル1[[#This Row],[合計値]]/SUM(テーブル1[[#This Row],[基礎Shine]:[基礎Dark]])</f>
        <v>11.465551211367732</v>
      </c>
      <c r="AA19" s="14"/>
      <c r="AB19" s="15">
        <f>S19*AA19</f>
        <v>0</v>
      </c>
      <c r="AC19" s="13" t="str">
        <f>"public static VariantMirageFairy[] "&amp;テーブル1[[#This Row],[Type]]&amp;";"</f>
        <v>public static VariantMirageFairy[] wheat;</v>
      </c>
      <c r="AD19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r(17, wheat = v(t("wheat", 2, 31, m(0, 0, 0, 0, 10, 5), a(e(ATTACK, 0)), c(0x168700, 0xD5DA45, 0x716125, 0x9E8714))));</v>
      </c>
      <c r="AE19" s="13" t="str">
        <f>"item.mirageFairy."&amp;テーブル1[[#This Row],[Type]]&amp;".name="&amp;テーブル1[[#This Row],[英名]]</f>
        <v>item.mirageFairy.wheat.name=Wheatia</v>
      </c>
      <c r="AF19" s="13" t="str">
        <f>"item.mirageFairy."&amp;テーブル1[[#This Row],[Type]]&amp;".name="&amp;テーブル1[[#This Row],[和名]]</f>
        <v>item.mirageFairy.wheat.name=ウェアーチャ</v>
      </c>
      <c r="AG19" s="13"/>
    </row>
    <row r="20" spans="1:33" x14ac:dyDescent="0.15">
      <c r="A20" s="4">
        <v>18</v>
      </c>
      <c r="B20" s="4" t="s">
        <v>409</v>
      </c>
      <c r="C20" s="4" t="s">
        <v>427</v>
      </c>
      <c r="D20" s="6" t="s">
        <v>69</v>
      </c>
      <c r="E20" s="6" t="s">
        <v>125</v>
      </c>
      <c r="F20" s="6" t="s">
        <v>194</v>
      </c>
      <c r="G20" s="11" t="s">
        <v>316</v>
      </c>
      <c r="H20" s="11"/>
      <c r="I20" s="3">
        <v>3</v>
      </c>
      <c r="J20" s="8">
        <v>28</v>
      </c>
      <c r="K20" s="7"/>
      <c r="L20" s="7"/>
      <c r="M20" s="7">
        <v>1</v>
      </c>
      <c r="N20" s="7">
        <v>1</v>
      </c>
      <c r="O20" s="7">
        <v>10</v>
      </c>
      <c r="P20" s="7"/>
      <c r="Q20" s="5">
        <f>2^((テーブル1[[#This Row],[レア]]-1)/4)</f>
        <v>1.4142135623730951</v>
      </c>
      <c r="R20" s="5">
        <f>0.5^(((テーブル1[[#This Row],[基礎Shine]]/MAX(テーブル1[[#This Row],[基礎Shine]:[基礎Dark]])+テーブル1[[#This Row],[基礎Fire]]/MAX(K20:P20)+テーブル1[[#This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0.97265494741228553</v>
      </c>
      <c r="S20" s="5">
        <f>テーブル1[[#This Row],[分散度倍率　]]*テーブル1[[#This Row],[レア度倍率]]</f>
        <v>1.3755418181397439</v>
      </c>
      <c r="T20" s="10">
        <f>テーブル1[[#This Row],[コスト]]*テーブル1[[#This Row],[効率]]</f>
        <v>38.515170907912825</v>
      </c>
      <c r="U20" s="9">
        <f>テーブル1[[#This Row],[基礎Shine]]*テーブル1[[#This Row],[合計値]]/SUM(テーブル1[[#This Row],[基礎Shine]:[基礎Dark]])</f>
        <v>0</v>
      </c>
      <c r="V20" s="9">
        <f>テーブル1[[#This Row],[基礎Fire]]*テーブル1[[#This Row],[合計値]]/SUM(テーブル1[[#This Row],[基礎Shine]:[基礎Dark]])</f>
        <v>0</v>
      </c>
      <c r="W20" s="9">
        <f>テーブル1[[#This Row],[基礎Wind]]*テーブル1[[#This Row],[合計値]]/SUM(テーブル1[[#This Row],[基礎Shine]:[基礎Dark]])</f>
        <v>3.209597575659402</v>
      </c>
      <c r="X20" s="9">
        <f>テーブル1[[#This Row],[基礎Gaia]]*テーブル1[[#This Row],[合計値]]/SUM(テーブル1[[#This Row],[基礎Shine]:[基礎Dark]])</f>
        <v>3.209597575659402</v>
      </c>
      <c r="Y20" s="9">
        <f>テーブル1[[#This Row],[基礎Aqua]]*テーブル1[[#This Row],[合計値]]/SUM(テーブル1[[#This Row],[基礎Shine]:[基礎Dark]])</f>
        <v>32.095975756594022</v>
      </c>
      <c r="Z20" s="9">
        <f>テーブル1[[#This Row],[基礎Dark]]*テーブル1[[#This Row],[合計値]]/SUM(テーブル1[[#This Row],[基礎Shine]:[基礎Dark]])</f>
        <v>0</v>
      </c>
      <c r="AA20" s="14"/>
      <c r="AB20" s="15">
        <f>S20*AA20</f>
        <v>0</v>
      </c>
      <c r="AC20" s="13" t="str">
        <f>"public static VariantMirageFairy[] "&amp;テーブル1[[#This Row],[Type]]&amp;";"</f>
        <v>public static VariantMirageFairy[] lilac;</v>
      </c>
      <c r="AD20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r(18, lilac = v(t("lilac", 3, 28, m(0, 0, 1, 1, 10, 0), a(e(ATTACK, 0)), c(0x63D700, 0xF0C9FF, 0xDC8CE6, 0xA22CFF))));</v>
      </c>
      <c r="AE20" s="13" t="str">
        <f>"item.mirageFairy."&amp;テーブル1[[#This Row],[Type]]&amp;".name="&amp;テーブル1[[#This Row],[英名]]</f>
        <v>item.mirageFairy.lilac.name=Lilacia</v>
      </c>
      <c r="AF20" s="13" t="str">
        <f>"item.mirageFairy."&amp;テーブル1[[#This Row],[Type]]&amp;".name="&amp;テーブル1[[#This Row],[和名]]</f>
        <v>item.mirageFairy.lilac.name=リラーキャ</v>
      </c>
      <c r="AG20" s="13"/>
    </row>
    <row r="21" spans="1:33" x14ac:dyDescent="0.15">
      <c r="A21" s="4">
        <v>19</v>
      </c>
      <c r="B21" s="4" t="s">
        <v>410</v>
      </c>
      <c r="C21" s="4" t="s">
        <v>428</v>
      </c>
      <c r="D21" s="6" t="s">
        <v>151</v>
      </c>
      <c r="E21" s="6" t="s">
        <v>153</v>
      </c>
      <c r="F21" s="6" t="s">
        <v>201</v>
      </c>
      <c r="G21" s="11" t="s">
        <v>443</v>
      </c>
      <c r="H21" s="11"/>
      <c r="I21" s="3">
        <v>1</v>
      </c>
      <c r="J21" s="8">
        <v>19</v>
      </c>
      <c r="K21" s="7">
        <v>1</v>
      </c>
      <c r="L21" s="7">
        <v>5</v>
      </c>
      <c r="M21" s="7">
        <v>1</v>
      </c>
      <c r="N21" s="7">
        <v>10</v>
      </c>
      <c r="O21" s="7">
        <v>4</v>
      </c>
      <c r="P21" s="7"/>
      <c r="Q21" s="5">
        <f>2^((テーブル1[[#This Row],[レア]]-1)/4)</f>
        <v>1</v>
      </c>
      <c r="R21" s="5">
        <f>0.5^(((テーブル1[[#This Row],[基礎Shine]]/MAX(テーブル1[[#This Row],[基礎Shine]:[基礎Dark]])+テーブル1[[#This Row],[基礎Fire]]/MAX(K21:P21)+テーブル1[[#This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0.85856543643775374</v>
      </c>
      <c r="S21" s="5">
        <f>テーブル1[[#This Row],[分散度倍率　]]*テーブル1[[#This Row],[レア度倍率]]</f>
        <v>0.85856543643775374</v>
      </c>
      <c r="T21" s="10">
        <f>テーブル1[[#This Row],[コスト]]*テーブル1[[#This Row],[効率]]</f>
        <v>16.312743292317322</v>
      </c>
      <c r="U21" s="9">
        <f>テーブル1[[#This Row],[基礎Shine]]*テーブル1[[#This Row],[合計値]]/SUM(テーブル1[[#This Row],[基礎Shine]:[基礎Dark]])</f>
        <v>0.77679729963415822</v>
      </c>
      <c r="V21" s="9">
        <f>テーブル1[[#This Row],[基礎Fire]]*テーブル1[[#This Row],[合計値]]/SUM(テーブル1[[#This Row],[基礎Shine]:[基礎Dark]])</f>
        <v>3.883986498170791</v>
      </c>
      <c r="W21" s="9">
        <f>テーブル1[[#This Row],[基礎Wind]]*テーブル1[[#This Row],[合計値]]/SUM(テーブル1[[#This Row],[基礎Shine]:[基礎Dark]])</f>
        <v>0.77679729963415822</v>
      </c>
      <c r="X21" s="9">
        <f>テーブル1[[#This Row],[基礎Gaia]]*テーブル1[[#This Row],[合計値]]/SUM(テーブル1[[#This Row],[基礎Shine]:[基礎Dark]])</f>
        <v>7.767972996341582</v>
      </c>
      <c r="Y21" s="9">
        <f>テーブル1[[#This Row],[基礎Aqua]]*テーブル1[[#This Row],[合計値]]/SUM(テーブル1[[#This Row],[基礎Shine]:[基礎Dark]])</f>
        <v>3.1071891985366329</v>
      </c>
      <c r="Z21" s="9">
        <f>テーブル1[[#This Row],[基礎Dark]]*テーブル1[[#This Row],[合計値]]/SUM(テーブル1[[#This Row],[基礎Shine]:[基礎Dark]])</f>
        <v>0</v>
      </c>
      <c r="AA21" s="14">
        <v>1</v>
      </c>
      <c r="AB21" s="15">
        <f>S21*AA21</f>
        <v>0.85856543643775374</v>
      </c>
      <c r="AC21" s="13" t="str">
        <f>"public static VariantMirageFairy[] "&amp;テーブル1[[#This Row],[Type]]&amp;";"</f>
        <v>public static VariantMirageFairy[] torch;</v>
      </c>
      <c r="AD21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r(19, torch = v(t("torch", 1, 19, m(1, 5, 1, 10, 4, 0), a(e(ATTACK, 1)), c(0xFFFFFF, 0xFFC52C, 0xFF5800, 0xFFE6A5))));</v>
      </c>
      <c r="AE21" s="13" t="str">
        <f>"item.mirageFairy."&amp;テーブル1[[#This Row],[Type]]&amp;".name="&amp;テーブル1[[#This Row],[英名]]</f>
        <v>item.mirageFairy.torch.name=Torchia</v>
      </c>
      <c r="AF21" s="13" t="str">
        <f>"item.mirageFairy."&amp;テーブル1[[#This Row],[Type]]&amp;".name="&amp;テーブル1[[#This Row],[和名]]</f>
        <v>item.mirageFairy.torch.name=トルキャ</v>
      </c>
      <c r="AG21" s="13"/>
    </row>
    <row r="22" spans="1:33" x14ac:dyDescent="0.15">
      <c r="A22" s="4">
        <v>20</v>
      </c>
      <c r="B22" s="4" t="s">
        <v>399</v>
      </c>
      <c r="C22" s="4" t="s">
        <v>413</v>
      </c>
      <c r="D22" s="6" t="s">
        <v>67</v>
      </c>
      <c r="E22" s="6" t="s">
        <v>145</v>
      </c>
      <c r="F22" s="6" t="s">
        <v>193</v>
      </c>
      <c r="G22" s="11" t="s">
        <v>305</v>
      </c>
      <c r="H22" s="11"/>
      <c r="I22" s="3">
        <v>2</v>
      </c>
      <c r="J22" s="8">
        <v>58</v>
      </c>
      <c r="K22" s="7"/>
      <c r="L22" s="7">
        <v>22</v>
      </c>
      <c r="M22" s="7"/>
      <c r="N22" s="7">
        <v>8</v>
      </c>
      <c r="O22" s="7">
        <v>10</v>
      </c>
      <c r="P22" s="7"/>
      <c r="Q22" s="5">
        <f>2^((テーブル1[[#This Row],[レア]]-1)/4)</f>
        <v>1.189207115002721</v>
      </c>
      <c r="R22" s="5">
        <f>0.5^(((テーブル1[[#This Row],[基礎Shine]]/MAX(テーブル1[[#This Row],[基礎Shine]:[基礎Dark]])+テーブル1[[#This Row],[基礎Fire]]/MAX(K22:P22)+テーブル1[[#This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0.89277196943365633</v>
      </c>
      <c r="S22" s="5">
        <f>テーブル1[[#This Row],[分散度倍率　]]*テーブル1[[#This Row],[レア度倍率]]</f>
        <v>1.0616907781254958</v>
      </c>
      <c r="T22" s="10">
        <f>テーブル1[[#This Row],[コスト]]*テーブル1[[#This Row],[効率]]</f>
        <v>61.578065131278755</v>
      </c>
      <c r="U22" s="9">
        <f>テーブル1[[#This Row],[基礎Shine]]*テーブル1[[#This Row],[合計値]]/SUM(テーブル1[[#This Row],[基礎Shine]:[基礎Dark]])</f>
        <v>0</v>
      </c>
      <c r="V22" s="9">
        <f>テーブル1[[#This Row],[基礎Fire]]*テーブル1[[#This Row],[合計値]]/SUM(テーブル1[[#This Row],[基礎Shine]:[基礎Dark]])</f>
        <v>33.867935822203314</v>
      </c>
      <c r="W22" s="9">
        <f>テーブル1[[#This Row],[基礎Wind]]*テーブル1[[#This Row],[合計値]]/SUM(テーブル1[[#This Row],[基礎Shine]:[基礎Dark]])</f>
        <v>0</v>
      </c>
      <c r="X22" s="9">
        <f>テーブル1[[#This Row],[基礎Gaia]]*テーブル1[[#This Row],[合計値]]/SUM(テーブル1[[#This Row],[基礎Shine]:[基礎Dark]])</f>
        <v>12.31561302625575</v>
      </c>
      <c r="Y22" s="9">
        <f>テーブル1[[#This Row],[基礎Aqua]]*テーブル1[[#This Row],[合計値]]/SUM(テーブル1[[#This Row],[基礎Shine]:[基礎Dark]])</f>
        <v>15.394516282819689</v>
      </c>
      <c r="Z22" s="9">
        <f>テーブル1[[#This Row],[基礎Dark]]*テーブル1[[#This Row],[合計値]]/SUM(テーブル1[[#This Row],[基礎Shine]:[基礎Dark]])</f>
        <v>0</v>
      </c>
      <c r="AA22" s="14">
        <v>7</v>
      </c>
      <c r="AB22" s="15">
        <f>S22*AA22</f>
        <v>7.4318354468784706</v>
      </c>
      <c r="AC22" s="13" t="str">
        <f>"public static VariantMirageFairy[] "&amp;テーブル1[[#This Row],[Type]]&amp;";"</f>
        <v>public static VariantMirageFairy[] lava;</v>
      </c>
      <c r="AD22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r(20, lava = v(t("lava", 2, 58, m(0, 22, 0, 8, 10, 0), a(e(ATTACK, 7)), c(0xCD4208, 0xEDB54A, 0xCC4108, 0x4C1500))));</v>
      </c>
      <c r="AE22" s="13" t="str">
        <f>"item.mirageFairy."&amp;テーブル1[[#This Row],[Type]]&amp;".name="&amp;テーブル1[[#This Row],[英名]]</f>
        <v>item.mirageFairy.lava.name=Lavia</v>
      </c>
      <c r="AF22" s="13" t="str">
        <f>"item.mirageFairy."&amp;テーブル1[[#This Row],[Type]]&amp;".name="&amp;テーブル1[[#This Row],[和名]]</f>
        <v>item.mirageFairy.lava.name=ラービャ</v>
      </c>
      <c r="AG22" s="13"/>
    </row>
    <row r="23" spans="1:33" x14ac:dyDescent="0.15">
      <c r="A23" s="4">
        <v>21</v>
      </c>
      <c r="B23" s="4" t="s">
        <v>399</v>
      </c>
      <c r="C23" s="4" t="s">
        <v>416</v>
      </c>
      <c r="D23" s="6" t="s">
        <v>93</v>
      </c>
      <c r="E23" s="6" t="s">
        <v>165</v>
      </c>
      <c r="F23" s="6" t="s">
        <v>207</v>
      </c>
      <c r="G23" s="11" t="s">
        <v>300</v>
      </c>
      <c r="H23" s="11"/>
      <c r="I23" s="3">
        <v>4</v>
      </c>
      <c r="J23" s="8">
        <v>98</v>
      </c>
      <c r="K23" s="7">
        <v>10</v>
      </c>
      <c r="L23" s="7">
        <v>16</v>
      </c>
      <c r="M23" s="7">
        <v>16</v>
      </c>
      <c r="N23" s="7">
        <v>9</v>
      </c>
      <c r="O23" s="7">
        <v>9</v>
      </c>
      <c r="P23" s="7">
        <v>38</v>
      </c>
      <c r="Q23" s="5">
        <f>2^((テーブル1[[#This Row],[レア]]-1)/4)</f>
        <v>1.681792830507429</v>
      </c>
      <c r="R23" s="5">
        <f>0.5^(((テーブル1[[#This Row],[基礎Shine]]/MAX(テーブル1[[#This Row],[基礎Shine]:[基礎Dark]])+テーブル1[[#This Row],[基礎Fire]]/MAX(K23:P23)+テーブル1[[#This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0.80341122656688246</v>
      </c>
      <c r="S23" s="5">
        <f>テーブル1[[#This Row],[分散度倍率　]]*テーブル1[[#This Row],[レア度倍率]]</f>
        <v>1.3511712407893626</v>
      </c>
      <c r="T23" s="10">
        <f>テーブル1[[#This Row],[コスト]]*テーブル1[[#This Row],[効率]]</f>
        <v>132.41478159735755</v>
      </c>
      <c r="U23" s="9">
        <f>テーブル1[[#This Row],[基礎Shine]]*テーブル1[[#This Row],[合計値]]/SUM(テーブル1[[#This Row],[基礎Shine]:[基礎Dark]])</f>
        <v>13.511712407893627</v>
      </c>
      <c r="V23" s="9">
        <f>テーブル1[[#This Row],[基礎Fire]]*テーブル1[[#This Row],[合計値]]/SUM(テーブル1[[#This Row],[基礎Shine]:[基礎Dark]])</f>
        <v>21.618739852629805</v>
      </c>
      <c r="W23" s="9">
        <f>テーブル1[[#This Row],[基礎Wind]]*テーブル1[[#This Row],[合計値]]/SUM(テーブル1[[#This Row],[基礎Shine]:[基礎Dark]])</f>
        <v>21.618739852629805</v>
      </c>
      <c r="X23" s="9">
        <f>テーブル1[[#This Row],[基礎Gaia]]*テーブル1[[#This Row],[合計値]]/SUM(テーブル1[[#This Row],[基礎Shine]:[基礎Dark]])</f>
        <v>12.160541167104263</v>
      </c>
      <c r="Y23" s="9">
        <f>テーブル1[[#This Row],[基礎Aqua]]*テーブル1[[#This Row],[合計値]]/SUM(テーブル1[[#This Row],[基礎Shine]:[基礎Dark]])</f>
        <v>12.160541167104263</v>
      </c>
      <c r="Z23" s="9">
        <f>テーブル1[[#This Row],[基礎Dark]]*テーブル1[[#This Row],[合計値]]/SUM(テーブル1[[#This Row],[基礎Shine]:[基礎Dark]])</f>
        <v>51.344507149995785</v>
      </c>
      <c r="AA23" s="14"/>
      <c r="AB23" s="15">
        <f>S23*AA23</f>
        <v>0</v>
      </c>
      <c r="AC23" s="13" t="str">
        <f>"public static VariantMirageFairy[] "&amp;テーブル1[[#This Row],[Type]]&amp;";"</f>
        <v>public static VariantMirageFairy[] star;</v>
      </c>
      <c r="AD23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r(21, star = v(t("star", 4, 98, m(10, 16, 16, 9, 9, 38), a(e(ATTACK, 0)), c(0xffffff, 0x2C2C2E, 0x0E0E10, 0x191919))));</v>
      </c>
      <c r="AE23" s="13" t="str">
        <f>"item.mirageFairy."&amp;テーブル1[[#This Row],[Type]]&amp;".name="&amp;テーブル1[[#This Row],[英名]]</f>
        <v>item.mirageFairy.star.name=Staria</v>
      </c>
      <c r="AF23" s="13" t="str">
        <f>"item.mirageFairy."&amp;テーブル1[[#This Row],[Type]]&amp;".name="&amp;テーブル1[[#This Row],[和名]]</f>
        <v>item.mirageFairy.star.name=スターリャ</v>
      </c>
      <c r="AG23" s="13"/>
    </row>
    <row r="24" spans="1:33" x14ac:dyDescent="0.15">
      <c r="A24" s="4">
        <v>22</v>
      </c>
      <c r="B24" s="4" t="s">
        <v>405</v>
      </c>
      <c r="C24" s="4" t="s">
        <v>418</v>
      </c>
      <c r="D24" s="6" t="s">
        <v>65</v>
      </c>
      <c r="E24" s="6" t="s">
        <v>123</v>
      </c>
      <c r="F24" s="6" t="s">
        <v>192</v>
      </c>
      <c r="G24" s="11" t="s">
        <v>441</v>
      </c>
      <c r="H24" s="11"/>
      <c r="I24" s="3">
        <v>2</v>
      </c>
      <c r="J24" s="8">
        <v>77</v>
      </c>
      <c r="K24" s="7"/>
      <c r="L24" s="7"/>
      <c r="M24" s="7"/>
      <c r="N24" s="7">
        <v>10</v>
      </c>
      <c r="O24" s="7"/>
      <c r="P24" s="7">
        <v>8</v>
      </c>
      <c r="Q24" s="5">
        <f>2^((テーブル1[[#This Row],[レア]]-1)/4)</f>
        <v>1.189207115002721</v>
      </c>
      <c r="R24" s="5">
        <f>0.5^(((テーブル1[[#This Row],[基礎Shine]]/MAX(テーブル1[[#This Row],[基礎Shine]:[基礎Dark]])+テーブル1[[#This Row],[基礎Fire]]/MAX(K24:P24)+テーブル1[[#This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24" s="5">
        <f>テーブル1[[#This Row],[分散度倍率　]]*テーブル1[[#This Row],[レア度倍率]]</f>
        <v>1.0643701824533598</v>
      </c>
      <c r="T24" s="10">
        <f>テーブル1[[#This Row],[コスト]]*テーブル1[[#This Row],[効率]]</f>
        <v>81.956504048908698</v>
      </c>
      <c r="U24" s="9">
        <f>テーブル1[[#This Row],[基礎Shine]]*テーブル1[[#This Row],[合計値]]/SUM(テーブル1[[#This Row],[基礎Shine]:[基礎Dark]])</f>
        <v>0</v>
      </c>
      <c r="V24" s="9">
        <f>テーブル1[[#This Row],[基礎Fire]]*テーブル1[[#This Row],[合計値]]/SUM(テーブル1[[#This Row],[基礎Shine]:[基礎Dark]])</f>
        <v>0</v>
      </c>
      <c r="W24" s="9">
        <f>テーブル1[[#This Row],[基礎Wind]]*テーブル1[[#This Row],[合計値]]/SUM(テーブル1[[#This Row],[基礎Shine]:[基礎Dark]])</f>
        <v>0</v>
      </c>
      <c r="X24" s="9">
        <f>テーブル1[[#This Row],[基礎Gaia]]*テーブル1[[#This Row],[合計値]]/SUM(テーブル1[[#This Row],[基礎Shine]:[基礎Dark]])</f>
        <v>45.531391138282608</v>
      </c>
      <c r="Y24" s="9">
        <f>テーブル1[[#This Row],[基礎Aqua]]*テーブル1[[#This Row],[合計値]]/SUM(テーブル1[[#This Row],[基礎Shine]:[基礎Dark]])</f>
        <v>0</v>
      </c>
      <c r="Z24" s="9">
        <f>テーブル1[[#This Row],[基礎Dark]]*テーブル1[[#This Row],[合計値]]/SUM(テーブル1[[#This Row],[基礎Shine]:[基礎Dark]])</f>
        <v>36.42511291062609</v>
      </c>
      <c r="AA24" s="14">
        <v>3</v>
      </c>
      <c r="AB24" s="15">
        <f>S24*AA24</f>
        <v>3.1931105473600794</v>
      </c>
      <c r="AC24" s="13" t="str">
        <f>"public static VariantMirageFairy[] "&amp;テーブル1[[#This Row],[Type]]&amp;";"</f>
        <v>public static VariantMirageFairy[] gravel;</v>
      </c>
      <c r="AD24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r(22, gravel = v(t("gravel", 2, 77, m(0, 0, 0, 10, 0, 8), a(e(ATTACK, 3)), c(0x333333, 0xC0B5B6, 0x968B8E, 0x63565C))));</v>
      </c>
      <c r="AE24" s="13" t="str">
        <f>"item.mirageFairy."&amp;テーブル1[[#This Row],[Type]]&amp;".name="&amp;テーブル1[[#This Row],[英名]]</f>
        <v>item.mirageFairy.gravel.name=Gravelia</v>
      </c>
      <c r="AF24" s="13" t="str">
        <f>"item.mirageFairy."&amp;テーブル1[[#This Row],[Type]]&amp;".name="&amp;テーブル1[[#This Row],[和名]]</f>
        <v>item.mirageFairy.gravel.name=グラベーリャ</v>
      </c>
      <c r="AG24" s="13"/>
    </row>
    <row r="25" spans="1:33" x14ac:dyDescent="0.15">
      <c r="A25" s="4">
        <v>23</v>
      </c>
      <c r="B25" s="4" t="s">
        <v>407</v>
      </c>
      <c r="C25" s="4" t="s">
        <v>420</v>
      </c>
      <c r="D25" s="6" t="s">
        <v>55</v>
      </c>
      <c r="E25" s="6" t="s">
        <v>141</v>
      </c>
      <c r="F25" s="6" t="s">
        <v>187</v>
      </c>
      <c r="G25" s="11" t="s">
        <v>440</v>
      </c>
      <c r="H25" s="11"/>
      <c r="I25" s="3">
        <v>4</v>
      </c>
      <c r="J25" s="8">
        <v>73</v>
      </c>
      <c r="K25" s="7">
        <v>10</v>
      </c>
      <c r="L25" s="7">
        <v>16</v>
      </c>
      <c r="M25" s="7">
        <v>15</v>
      </c>
      <c r="N25" s="7"/>
      <c r="O25" s="7"/>
      <c r="P25" s="7">
        <v>36</v>
      </c>
      <c r="Q25" s="5">
        <f>2^((テーブル1[[#This Row],[レア]]-1)/4)</f>
        <v>1.681792830507429</v>
      </c>
      <c r="R25" s="5">
        <f>0.5^(((テーブル1[[#This Row],[基礎Shine]]/MAX(テーブル1[[#This Row],[基礎Shine]:[基礎Dark]])+テーブル1[[#This Row],[基礎Fire]]/MAX(K25:P25)+テーブル1[[#This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0.85394924037429032</v>
      </c>
      <c r="S25" s="5">
        <f>テーブル1[[#This Row],[分散度倍率　]]*テーブル1[[#This Row],[レア度倍率]]</f>
        <v>1.4361657100787466</v>
      </c>
      <c r="T25" s="10">
        <f>テーブル1[[#This Row],[コスト]]*テーブル1[[#This Row],[効率]]</f>
        <v>104.8400968357485</v>
      </c>
      <c r="U25" s="9">
        <f>テーブル1[[#This Row],[基礎Shine]]*テーブル1[[#This Row],[合計値]]/SUM(テーブル1[[#This Row],[基礎Shine]:[基礎Dark]])</f>
        <v>13.61559699165565</v>
      </c>
      <c r="V25" s="9">
        <f>テーブル1[[#This Row],[基礎Fire]]*テーブル1[[#This Row],[合計値]]/SUM(テーブル1[[#This Row],[基礎Shine]:[基礎Dark]])</f>
        <v>21.784955186649039</v>
      </c>
      <c r="W25" s="9">
        <f>テーブル1[[#This Row],[基礎Wind]]*テーブル1[[#This Row],[合計値]]/SUM(テーブル1[[#This Row],[基礎Shine]:[基礎Dark]])</f>
        <v>20.423395487483475</v>
      </c>
      <c r="X25" s="9">
        <f>テーブル1[[#This Row],[基礎Gaia]]*テーブル1[[#This Row],[合計値]]/SUM(テーブル1[[#This Row],[基礎Shine]:[基礎Dark]])</f>
        <v>0</v>
      </c>
      <c r="Y25" s="9">
        <f>テーブル1[[#This Row],[基礎Aqua]]*テーブル1[[#This Row],[合計値]]/SUM(テーブル1[[#This Row],[基礎Shine]:[基礎Dark]])</f>
        <v>0</v>
      </c>
      <c r="Z25" s="9">
        <f>テーブル1[[#This Row],[基礎Dark]]*テーブル1[[#This Row],[合計値]]/SUM(テーブル1[[#This Row],[基礎Shine]:[基礎Dark]])</f>
        <v>49.016149169960336</v>
      </c>
      <c r="AA25" s="14"/>
      <c r="AB25" s="15">
        <f>S25*AA25</f>
        <v>0</v>
      </c>
      <c r="AC25" s="13" t="str">
        <f>"public static VariantMirageFairy[] "&amp;テーブル1[[#This Row],[Type]]&amp;";"</f>
        <v>public static VariantMirageFairy[] emerald;</v>
      </c>
      <c r="AD25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r(23, emerald = v(t("emerald", 4, 73, m(10, 16, 15, 0, 0, 36), a(e(ATTACK, 0)), c(0x9FF9B5, 0x81F99E, 0x17DD62, 0x008A25))));</v>
      </c>
      <c r="AE25" s="13" t="str">
        <f>"item.mirageFairy."&amp;テーブル1[[#This Row],[Type]]&amp;".name="&amp;テーブル1[[#This Row],[英名]]</f>
        <v>item.mirageFairy.emerald.name=Emeraldia</v>
      </c>
      <c r="AF25" s="13" t="str">
        <f>"item.mirageFairy."&amp;テーブル1[[#This Row],[Type]]&amp;".name="&amp;テーブル1[[#This Row],[和名]]</f>
        <v>item.mirageFairy.emerald.name=エメラルジャ</v>
      </c>
      <c r="AG25" s="13"/>
    </row>
    <row r="26" spans="1:33" x14ac:dyDescent="0.15">
      <c r="A26" s="4">
        <v>24</v>
      </c>
      <c r="B26" s="4" t="s">
        <v>407</v>
      </c>
      <c r="C26" s="4" t="s">
        <v>421</v>
      </c>
      <c r="D26" s="6" t="s">
        <v>57</v>
      </c>
      <c r="E26" s="6" t="s">
        <v>117</v>
      </c>
      <c r="F26" s="6" t="s">
        <v>188</v>
      </c>
      <c r="G26" s="11" t="s">
        <v>311</v>
      </c>
      <c r="H26" s="11"/>
      <c r="I26" s="3">
        <v>4</v>
      </c>
      <c r="J26" s="8">
        <v>62</v>
      </c>
      <c r="K26" s="7">
        <v>2</v>
      </c>
      <c r="L26" s="7"/>
      <c r="M26" s="7">
        <v>8</v>
      </c>
      <c r="N26" s="7">
        <v>10</v>
      </c>
      <c r="O26" s="7">
        <v>18</v>
      </c>
      <c r="P26" s="7"/>
      <c r="Q26" s="5">
        <f>2^((テーブル1[[#This Row],[レア]]-1)/4)</f>
        <v>1.681792830507429</v>
      </c>
      <c r="R26" s="5">
        <f>0.5^(((テーブル1[[#This Row],[基礎Shine]]/MAX(テーブル1[[#This Row],[基礎Shine]:[基礎Dark]])+テーブル1[[#This Row],[基礎Fire]]/MAX(K26:P26)+テーブル1[[#This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0.85724398285307279</v>
      </c>
      <c r="S26" s="5">
        <f>テーブル1[[#This Row],[分散度倍率　]]*テーブル1[[#This Row],[レア度倍率]]</f>
        <v>1.4417067843579312</v>
      </c>
      <c r="T26" s="10">
        <f>テーブル1[[#This Row],[コスト]]*テーブル1[[#This Row],[効率]]</f>
        <v>89.385820630191731</v>
      </c>
      <c r="U26" s="9">
        <f>テーブル1[[#This Row],[基礎Shine]]*テーブル1[[#This Row],[合計値]]/SUM(テーブル1[[#This Row],[基礎Shine]:[基礎Dark]])</f>
        <v>4.7045168752732494</v>
      </c>
      <c r="V26" s="9">
        <f>テーブル1[[#This Row],[基礎Fire]]*テーブル1[[#This Row],[合計値]]/SUM(テーブル1[[#This Row],[基礎Shine]:[基礎Dark]])</f>
        <v>0</v>
      </c>
      <c r="W26" s="9">
        <f>テーブル1[[#This Row],[基礎Wind]]*テーブル1[[#This Row],[合計値]]/SUM(テーブル1[[#This Row],[基礎Shine]:[基礎Dark]])</f>
        <v>18.818067501092997</v>
      </c>
      <c r="X26" s="9">
        <f>テーブル1[[#This Row],[基礎Gaia]]*テーブル1[[#This Row],[合計値]]/SUM(テーブル1[[#This Row],[基礎Shine]:[基礎Dark]])</f>
        <v>23.522584376366247</v>
      </c>
      <c r="Y26" s="9">
        <f>テーブル1[[#This Row],[基礎Aqua]]*テーブル1[[#This Row],[合計値]]/SUM(テーブル1[[#This Row],[基礎Shine]:[基礎Dark]])</f>
        <v>42.340651877459237</v>
      </c>
      <c r="Z26" s="9">
        <f>テーブル1[[#This Row],[基礎Dark]]*テーブル1[[#This Row],[合計値]]/SUM(テーブル1[[#This Row],[基礎Shine]:[基礎Dark]])</f>
        <v>0</v>
      </c>
      <c r="AA26" s="14"/>
      <c r="AB26" s="15">
        <f>S26*AA26</f>
        <v>0</v>
      </c>
      <c r="AC26" s="13" t="str">
        <f>"public static VariantMirageFairy[] "&amp;テーブル1[[#This Row],[Type]]&amp;";"</f>
        <v>public static VariantMirageFairy[] lapislazuli;</v>
      </c>
      <c r="AD26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r(24, lapislazuli = v(t("lapislazuli", 4, 62, m(2, 0, 8, 10, 18, 0), a(e(ATTACK, 0)), c(0xA2B7E8, 0x4064EC, 0x224BD5, 0x0A33C2))));</v>
      </c>
      <c r="AE26" s="13" t="str">
        <f>"item.mirageFairy."&amp;テーブル1[[#This Row],[Type]]&amp;".name="&amp;テーブル1[[#This Row],[英名]]</f>
        <v>item.mirageFairy.lapislazuli.name=Lapislazulia</v>
      </c>
      <c r="AF26" s="13" t="str">
        <f>"item.mirageFairy."&amp;テーブル1[[#This Row],[Type]]&amp;".name="&amp;テーブル1[[#This Row],[和名]]</f>
        <v>item.mirageFairy.lapislazuli.name=ラピスラズーリャ</v>
      </c>
      <c r="AG26" s="13"/>
    </row>
    <row r="27" spans="1:33" x14ac:dyDescent="0.15">
      <c r="A27" s="4">
        <v>25</v>
      </c>
      <c r="B27" s="4" t="s">
        <v>408</v>
      </c>
      <c r="C27" s="4" t="s">
        <v>422</v>
      </c>
      <c r="D27" s="6" t="s">
        <v>217</v>
      </c>
      <c r="E27" s="6" t="s">
        <v>221</v>
      </c>
      <c r="F27" s="6" t="s">
        <v>218</v>
      </c>
      <c r="G27" s="11" t="s">
        <v>325</v>
      </c>
      <c r="H27" s="11"/>
      <c r="I27" s="3">
        <v>5</v>
      </c>
      <c r="J27" s="8">
        <v>61</v>
      </c>
      <c r="K27" s="7">
        <v>3</v>
      </c>
      <c r="L27" s="7"/>
      <c r="M27" s="7">
        <v>34</v>
      </c>
      <c r="N27" s="7"/>
      <c r="O27" s="7">
        <v>10</v>
      </c>
      <c r="P27" s="7"/>
      <c r="Q27" s="5">
        <f>2^((テーブル1[[#This Row],[レア]]-1)/4)</f>
        <v>2</v>
      </c>
      <c r="R27" s="5">
        <f>0.5^(((テーブル1[[#This Row],[基礎Shine]]/MAX(テーブル1[[#This Row],[基礎Shine]:[基礎Dark]])+テーブル1[[#This Row],[基礎Fire]]/MAX(K27:P27)+テーブル1[[#This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0.94837491720007905</v>
      </c>
      <c r="S27" s="5">
        <f>テーブル1[[#This Row],[分散度倍率　]]*テーブル1[[#This Row],[レア度倍率]]</f>
        <v>1.8967498344001581</v>
      </c>
      <c r="T27" s="10">
        <f>テーブル1[[#This Row],[コスト]]*テーブル1[[#This Row],[効率]]</f>
        <v>115.70173989840964</v>
      </c>
      <c r="U27" s="9">
        <f>テーブル1[[#This Row],[基礎Shine]]*テーブル1[[#This Row],[合計値]]/SUM(テーブル1[[#This Row],[基礎Shine]:[基礎Dark]])</f>
        <v>7.3852174403240198</v>
      </c>
      <c r="V27" s="9">
        <f>テーブル1[[#This Row],[基礎Fire]]*テーブル1[[#This Row],[合計値]]/SUM(テーブル1[[#This Row],[基礎Shine]:[基礎Dark]])</f>
        <v>0</v>
      </c>
      <c r="W27" s="9">
        <f>テーブル1[[#This Row],[基礎Wind]]*テーブル1[[#This Row],[合計値]]/SUM(テーブル1[[#This Row],[基礎Shine]:[基礎Dark]])</f>
        <v>83.699130990338887</v>
      </c>
      <c r="X27" s="9">
        <f>テーブル1[[#This Row],[基礎Gaia]]*テーブル1[[#This Row],[合計値]]/SUM(テーブル1[[#This Row],[基礎Shine]:[基礎Dark]])</f>
        <v>0</v>
      </c>
      <c r="Y27" s="9">
        <f>テーブル1[[#This Row],[基礎Aqua]]*テーブル1[[#This Row],[合計値]]/SUM(テーブル1[[#This Row],[基礎Shine]:[基礎Dark]])</f>
        <v>24.617391467746732</v>
      </c>
      <c r="Z27" s="9">
        <f>テーブル1[[#This Row],[基礎Dark]]*テーブル1[[#This Row],[合計値]]/SUM(テーブル1[[#This Row],[基礎Shine]:[基礎Dark]])</f>
        <v>0</v>
      </c>
      <c r="AA27" s="14">
        <v>20</v>
      </c>
      <c r="AB27" s="15">
        <f>S27*AA27</f>
        <v>37.93499668800316</v>
      </c>
      <c r="AC27" s="13" t="str">
        <f>"public static VariantMirageFairy[] "&amp;テーブル1[[#This Row],[Type]]&amp;";"</f>
        <v>public static VariantMirageFairy[] enderdragon;</v>
      </c>
      <c r="AD27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r(25, enderdragon = v(t("enderdragon", 5, 61, m(3, 0, 34, 0, 10, 0), a(e(ATTACK, 20)), c(0x000000, 0x181818, 0x181818, 0xA500E2))));</v>
      </c>
      <c r="AE27" s="13" t="str">
        <f>"item.mirageFairy."&amp;テーブル1[[#This Row],[Type]]&amp;".name="&amp;テーブル1[[#This Row],[英名]]</f>
        <v>item.mirageFairy.enderdragon.name=Enderedragonia</v>
      </c>
      <c r="AF27" s="13" t="str">
        <f>"item.mirageFairy."&amp;テーブル1[[#This Row],[Type]]&amp;".name="&amp;テーブル1[[#This Row],[和名]]</f>
        <v>item.mirageFairy.enderdragon.name=エンデレドラゴーニャ</v>
      </c>
      <c r="AG27" s="13"/>
    </row>
    <row r="28" spans="1:33" x14ac:dyDescent="0.15">
      <c r="A28" s="4">
        <v>26</v>
      </c>
      <c r="B28" s="4" t="s">
        <v>408</v>
      </c>
      <c r="C28" s="4" t="s">
        <v>424</v>
      </c>
      <c r="D28" s="6" t="s">
        <v>111</v>
      </c>
      <c r="E28" s="6" t="s">
        <v>183</v>
      </c>
      <c r="F28" s="6" t="s">
        <v>219</v>
      </c>
      <c r="G28" s="11" t="s">
        <v>318</v>
      </c>
      <c r="H28" s="11"/>
      <c r="I28" s="3">
        <v>4</v>
      </c>
      <c r="J28" s="8">
        <v>69</v>
      </c>
      <c r="K28" s="7"/>
      <c r="L28" s="7">
        <v>11</v>
      </c>
      <c r="M28" s="7">
        <v>10</v>
      </c>
      <c r="N28" s="7">
        <v>4</v>
      </c>
      <c r="O28" s="7">
        <v>1</v>
      </c>
      <c r="P28" s="7"/>
      <c r="Q28" s="5">
        <f>2^((テーブル1[[#This Row],[レア]]-1)/4)</f>
        <v>1.681792830507429</v>
      </c>
      <c r="R28" s="5">
        <f>0.5^(((テーブル1[[#This Row],[基礎Shine]]/MAX(テーブル1[[#This Row],[基礎Shine]:[基礎Dark]])+テーブル1[[#This Row],[基礎Fire]]/MAX(K28:P28)+テーブル1[[#This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0.82775327988481073</v>
      </c>
      <c r="S28" s="5">
        <f>テーブル1[[#This Row],[分散度倍率　]]*テーブル1[[#This Row],[レア度倍率]]</f>
        <v>1.392109531539284</v>
      </c>
      <c r="T28" s="10">
        <f>テーブル1[[#This Row],[コスト]]*テーブル1[[#This Row],[効率]]</f>
        <v>96.055557676210597</v>
      </c>
      <c r="U28" s="9">
        <f>テーブル1[[#This Row],[基礎Shine]]*テーブル1[[#This Row],[合計値]]/SUM(テーブル1[[#This Row],[基礎Shine]:[基礎Dark]])</f>
        <v>0</v>
      </c>
      <c r="V28" s="9">
        <f>テーブル1[[#This Row],[基礎Fire]]*テーブル1[[#This Row],[合計値]]/SUM(テーブル1[[#This Row],[基礎Shine]:[基礎Dark]])</f>
        <v>40.638889786089102</v>
      </c>
      <c r="W28" s="9">
        <f>テーブル1[[#This Row],[基礎Wind]]*テーブル1[[#This Row],[合計値]]/SUM(テーブル1[[#This Row],[基礎Shine]:[基礎Dark]])</f>
        <v>36.944445260080997</v>
      </c>
      <c r="X28" s="9">
        <f>テーブル1[[#This Row],[基礎Gaia]]*テーブル1[[#This Row],[合計値]]/SUM(テーブル1[[#This Row],[基礎Shine]:[基礎Dark]])</f>
        <v>14.7777781040324</v>
      </c>
      <c r="Y28" s="9">
        <f>テーブル1[[#This Row],[基礎Aqua]]*テーブル1[[#This Row],[合計値]]/SUM(テーブル1[[#This Row],[基礎Shine]:[基礎Dark]])</f>
        <v>3.6944445260081</v>
      </c>
      <c r="Z28" s="9">
        <f>テーブル1[[#This Row],[基礎Dark]]*テーブル1[[#This Row],[合計値]]/SUM(テーブル1[[#This Row],[基礎Shine]:[基礎Dark]])</f>
        <v>0</v>
      </c>
      <c r="AA28" s="14">
        <v>17</v>
      </c>
      <c r="AB28" s="15">
        <f>S28*AA28</f>
        <v>23.665862036167827</v>
      </c>
      <c r="AC28" s="13" t="str">
        <f>"public static VariantMirageFairy[] "&amp;テーブル1[[#This Row],[Type]]&amp;";"</f>
        <v>public static VariantMirageFairy[] witherskeleton;</v>
      </c>
      <c r="AD28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r(26, witherskeleton = v(t("witherskeleton", 4, 69, m(0, 11, 10, 4, 1, 0), a(e(ATTACK, 17)), c(0x505252, 0x1C1C1C, 0x1C1C1C, 0x060606))));</v>
      </c>
      <c r="AE28" s="13" t="str">
        <f>"item.mirageFairy."&amp;テーブル1[[#This Row],[Type]]&amp;".name="&amp;テーブル1[[#This Row],[英名]]</f>
        <v>item.mirageFairy.witherskeleton.name=Withereskeletonia</v>
      </c>
      <c r="AF28" s="13" t="str">
        <f>"item.mirageFairy."&amp;テーブル1[[#This Row],[Type]]&amp;".name="&amp;テーブル1[[#This Row],[和名]]</f>
        <v>item.mirageFairy.witherskeleton.name=ウィーテレスケレトーニャ</v>
      </c>
      <c r="AG28" s="13"/>
    </row>
    <row r="29" spans="1:33" x14ac:dyDescent="0.15">
      <c r="A29" s="4">
        <v>27</v>
      </c>
      <c r="B29" s="4" t="s">
        <v>408</v>
      </c>
      <c r="C29" s="4" t="s">
        <v>424</v>
      </c>
      <c r="D29" s="6" t="s">
        <v>107</v>
      </c>
      <c r="E29" s="6" t="s">
        <v>179</v>
      </c>
      <c r="F29" s="6" t="s">
        <v>214</v>
      </c>
      <c r="G29" s="11" t="s">
        <v>322</v>
      </c>
      <c r="H29" s="11"/>
      <c r="I29" s="3">
        <v>5</v>
      </c>
      <c r="J29" s="8">
        <v>52</v>
      </c>
      <c r="K29" s="7"/>
      <c r="L29" s="7">
        <v>8</v>
      </c>
      <c r="M29" s="7">
        <v>10</v>
      </c>
      <c r="N29" s="7">
        <v>3</v>
      </c>
      <c r="O29" s="7">
        <v>1</v>
      </c>
      <c r="P29" s="7">
        <v>1</v>
      </c>
      <c r="Q29" s="5">
        <f>2^((テーブル1[[#This Row],[レア]]-1)/4)</f>
        <v>2</v>
      </c>
      <c r="R29" s="5">
        <f>0.5^(((テーブル1[[#This Row],[基礎Shine]]/MAX(テーブル1[[#This Row],[基礎Shine]:[基礎Dark]])+テーブル1[[#This Row],[基礎Fire]]/MAX(K29:P29)+テーブル1[[#This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S29" s="5">
        <f>テーブル1[[#This Row],[分散度倍率　]]*テーブル1[[#This Row],[レア度倍率]]</f>
        <v>1.6701758388567387</v>
      </c>
      <c r="T29" s="10">
        <f>テーブル1[[#This Row],[コスト]]*テーブル1[[#This Row],[効率]]</f>
        <v>86.849143620550407</v>
      </c>
      <c r="U29" s="9">
        <f>テーブル1[[#This Row],[基礎Shine]]*テーブル1[[#This Row],[合計値]]/SUM(テーブル1[[#This Row],[基礎Shine]:[基礎Dark]])</f>
        <v>0</v>
      </c>
      <c r="V29" s="9">
        <f>テーブル1[[#This Row],[基礎Fire]]*テーブル1[[#This Row],[合計値]]/SUM(テーブル1[[#This Row],[基礎Shine]:[基礎Dark]])</f>
        <v>30.208397781061013</v>
      </c>
      <c r="W29" s="9">
        <f>テーブル1[[#This Row],[基礎Wind]]*テーブル1[[#This Row],[合計値]]/SUM(テーブル1[[#This Row],[基礎Shine]:[基礎Dark]])</f>
        <v>37.760497226326265</v>
      </c>
      <c r="X29" s="9">
        <f>テーブル1[[#This Row],[基礎Gaia]]*テーブル1[[#This Row],[合計値]]/SUM(テーブル1[[#This Row],[基礎Shine]:[基礎Dark]])</f>
        <v>11.328149167897879</v>
      </c>
      <c r="Y29" s="9">
        <f>テーブル1[[#This Row],[基礎Aqua]]*テーブル1[[#This Row],[合計値]]/SUM(テーブル1[[#This Row],[基礎Shine]:[基礎Dark]])</f>
        <v>3.7760497226326266</v>
      </c>
      <c r="Z29" s="9">
        <f>テーブル1[[#This Row],[基礎Dark]]*テーブル1[[#This Row],[合計値]]/SUM(テーブル1[[#This Row],[基礎Shine]:[基礎Dark]])</f>
        <v>3.7760497226326266</v>
      </c>
      <c r="AA29" s="14">
        <v>25</v>
      </c>
      <c r="AB29" s="15">
        <f>S29*AA29</f>
        <v>41.754395971418468</v>
      </c>
      <c r="AC29" s="13" t="str">
        <f>"public static VariantMirageFairy[] "&amp;テーブル1[[#This Row],[Type]]&amp;";"</f>
        <v>public static VariantMirageFairy[] wither;</v>
      </c>
      <c r="AD29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r(27, wither = v(t("wither", 5, 52, m(0, 8, 10, 3, 1, 1), a(e(ATTACK, 25)), c(0x181818, 0x3C3C3C, 0x141414, 0x557272))));</v>
      </c>
      <c r="AE29" s="13" t="str">
        <f>"item.mirageFairy."&amp;テーブル1[[#This Row],[Type]]&amp;".name="&amp;テーブル1[[#This Row],[英名]]</f>
        <v>item.mirageFairy.wither.name=Witheria</v>
      </c>
      <c r="AF29" s="13" t="str">
        <f>"item.mirageFairy."&amp;テーブル1[[#This Row],[Type]]&amp;".name="&amp;テーブル1[[#This Row],[和名]]</f>
        <v>item.mirageFairy.wither.name=ウィテーリャ</v>
      </c>
      <c r="AG29" s="13"/>
    </row>
    <row r="30" spans="1:33" x14ac:dyDescent="0.15">
      <c r="A30" s="4">
        <v>28</v>
      </c>
      <c r="B30" s="4" t="s">
        <v>399</v>
      </c>
      <c r="C30" s="4" t="s">
        <v>415</v>
      </c>
      <c r="D30" s="6" t="s">
        <v>95</v>
      </c>
      <c r="E30" s="6" t="s">
        <v>167</v>
      </c>
      <c r="F30" s="6" t="s">
        <v>208</v>
      </c>
      <c r="G30" s="11" t="s">
        <v>309</v>
      </c>
      <c r="H30" s="11" t="s">
        <v>457</v>
      </c>
      <c r="I30" s="3">
        <v>3</v>
      </c>
      <c r="J30" s="8">
        <v>18</v>
      </c>
      <c r="K30" s="7">
        <v>3</v>
      </c>
      <c r="L30" s="7">
        <v>10</v>
      </c>
      <c r="M30" s="7">
        <v>3</v>
      </c>
      <c r="N30" s="7">
        <v>8</v>
      </c>
      <c r="O30" s="7"/>
      <c r="P30" s="7"/>
      <c r="Q30" s="5">
        <f>2^((テーブル1[[#This Row],[レア]]-1)/4)</f>
        <v>1.4142135623730951</v>
      </c>
      <c r="R30" s="5">
        <f>0.5^(((テーブル1[[#This Row],[基礎Shine]]/MAX(テーブル1[[#This Row],[基礎Shine]:[基礎Dark]])+テーブル1[[#This Row],[基礎Fire]]/MAX(K30:P30)+テーブル1[[#This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S30" s="5">
        <f>テーブル1[[#This Row],[分散度倍率　]]*テーブル1[[#This Row],[レア度倍率]]</f>
        <v>1.1647335864684558</v>
      </c>
      <c r="T30" s="10">
        <f>テーブル1[[#This Row],[コスト]]*テーブル1[[#This Row],[効率]]</f>
        <v>20.965204556432205</v>
      </c>
      <c r="U30" s="9">
        <f>テーブル1[[#This Row],[基礎Shine]]*テーブル1[[#This Row],[合計値]]/SUM(テーブル1[[#This Row],[基礎Shine]:[基礎Dark]])</f>
        <v>2.6206505695540256</v>
      </c>
      <c r="V30" s="9">
        <f>テーブル1[[#This Row],[基礎Fire]]*テーブル1[[#This Row],[合計値]]/SUM(テーブル1[[#This Row],[基礎Shine]:[基礎Dark]])</f>
        <v>8.7355018985134194</v>
      </c>
      <c r="W30" s="9">
        <f>テーブル1[[#This Row],[基礎Wind]]*テーブル1[[#This Row],[合計値]]/SUM(テーブル1[[#This Row],[基礎Shine]:[基礎Dark]])</f>
        <v>2.6206505695540256</v>
      </c>
      <c r="X30" s="9">
        <f>テーブル1[[#This Row],[基礎Gaia]]*テーブル1[[#This Row],[合計値]]/SUM(テーブル1[[#This Row],[基礎Shine]:[基礎Dark]])</f>
        <v>6.9884015188107353</v>
      </c>
      <c r="Y30" s="9">
        <f>テーブル1[[#This Row],[基礎Aqua]]*テーブル1[[#This Row],[合計値]]/SUM(テーブル1[[#This Row],[基礎Shine]:[基礎Dark]])</f>
        <v>0</v>
      </c>
      <c r="Z30" s="9">
        <f>テーブル1[[#This Row],[基礎Dark]]*テーブル1[[#This Row],[合計値]]/SUM(テーブル1[[#This Row],[基礎Shine]:[基礎Dark]])</f>
        <v>0</v>
      </c>
      <c r="AA30" s="14">
        <v>8</v>
      </c>
      <c r="AB30" s="15">
        <f>S30*AA30</f>
        <v>9.3178686917476465</v>
      </c>
      <c r="AC30" s="13" t="str">
        <f>"public static VariantMirageFairy[] "&amp;テーブル1[[#This Row],[Type]]&amp;";"</f>
        <v>public static VariantMirageFairy[] thunder;</v>
      </c>
      <c r="AD30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r(28, thunder = v(t("thunder", 3, 18, m(3, 10, 3, 8, 0, 0), a(e(ATTACK, 8)), c(0xB4FFFF, 0x4D5670, 0x4D5670, 0xFFEB00))));</v>
      </c>
      <c r="AE30" s="13" t="str">
        <f>"item.mirageFairy."&amp;テーブル1[[#This Row],[Type]]&amp;".name="&amp;テーブル1[[#This Row],[英名]]</f>
        <v>item.mirageFairy.thunder.name=Thunderia</v>
      </c>
      <c r="AF30" s="13" t="str">
        <f>"item.mirageFairy."&amp;テーブル1[[#This Row],[Type]]&amp;".name="&amp;テーブル1[[#This Row],[和名]]</f>
        <v>item.mirageFairy.thunder.name=ツンデーリャ</v>
      </c>
      <c r="AG30" s="13"/>
    </row>
    <row r="31" spans="1:33" x14ac:dyDescent="0.15">
      <c r="A31" s="4">
        <v>29</v>
      </c>
      <c r="B31" s="4" t="s">
        <v>408</v>
      </c>
      <c r="C31" s="4" t="s">
        <v>422</v>
      </c>
      <c r="D31" s="6" t="s">
        <v>435</v>
      </c>
      <c r="E31" s="6" t="s">
        <v>437</v>
      </c>
      <c r="F31" s="6" t="s">
        <v>438</v>
      </c>
      <c r="G31" s="11" t="s">
        <v>439</v>
      </c>
      <c r="H31" s="11"/>
      <c r="I31" s="3">
        <v>1</v>
      </c>
      <c r="J31" s="8">
        <v>39</v>
      </c>
      <c r="K31" s="7"/>
      <c r="L31" s="7"/>
      <c r="M31" s="7">
        <v>1</v>
      </c>
      <c r="N31" s="7"/>
      <c r="O31" s="7">
        <v>10</v>
      </c>
      <c r="P31" s="7">
        <v>7</v>
      </c>
      <c r="Q31" s="5">
        <f>2^((テーブル1[[#This Row],[レア]]-1)/4)</f>
        <v>1</v>
      </c>
      <c r="R31" s="5">
        <f>0.5^(((テーブル1[[#This Row],[基礎Shine]]/MAX(テーブル1[[#This Row],[基礎Shine]:[基礎Dark]])+テーブル1[[#This Row],[基礎Fire]]/MAX(K31:P31)+テーブル1[[#This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31" s="5">
        <f>テーブル1[[#This Row],[分散度倍率　]]*テーブル1[[#This Row],[レア度倍率]]</f>
        <v>0.89502507092797245</v>
      </c>
      <c r="T31" s="10">
        <f>テーブル1[[#This Row],[コスト]]*テーブル1[[#This Row],[効率]]</f>
        <v>34.905977766190922</v>
      </c>
      <c r="U31" s="9">
        <f>テーブル1[[#This Row],[基礎Shine]]*テーブル1[[#This Row],[合計値]]/SUM(テーブル1[[#This Row],[基礎Shine]:[基礎Dark]])</f>
        <v>0</v>
      </c>
      <c r="V31" s="9">
        <f>テーブル1[[#This Row],[基礎Fire]]*テーブル1[[#This Row],[合計値]]/SUM(テーブル1[[#This Row],[基礎Shine]:[基礎Dark]])</f>
        <v>0</v>
      </c>
      <c r="W31" s="9">
        <f>テーブル1[[#This Row],[基礎Wind]]*テーブル1[[#This Row],[合計値]]/SUM(テーブル1[[#This Row],[基礎Shine]:[基礎Dark]])</f>
        <v>1.9392209870106067</v>
      </c>
      <c r="X31" s="9">
        <f>テーブル1[[#This Row],[基礎Gaia]]*テーブル1[[#This Row],[合計値]]/SUM(テーブル1[[#This Row],[基礎Shine]:[基礎Dark]])</f>
        <v>0</v>
      </c>
      <c r="Y31" s="9">
        <f>テーブル1[[#This Row],[基礎Aqua]]*テーブル1[[#This Row],[合計値]]/SUM(テーブル1[[#This Row],[基礎Shine]:[基礎Dark]])</f>
        <v>19.392209870106068</v>
      </c>
      <c r="Z31" s="9">
        <f>テーブル1[[#This Row],[基礎Dark]]*テーブル1[[#This Row],[合計値]]/SUM(テーブル1[[#This Row],[基礎Shine]:[基礎Dark]])</f>
        <v>13.574546909074249</v>
      </c>
      <c r="AA31" s="14">
        <v>1</v>
      </c>
      <c r="AB31" s="15">
        <f>S31*AA31</f>
        <v>0.89502507092797245</v>
      </c>
      <c r="AC31" s="13" t="str">
        <f>"public static VariantMirageFairy[] "&amp;テーブル1[[#This Row],[Type]]&amp;";"</f>
        <v>public static VariantMirageFairy[] chicken;</v>
      </c>
      <c r="AD31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r(29, chicken = v(t("chicken", 1, 39, m(0, 0, 1, 0, 10, 7), a(e(ATTACK, 1)), c(0xFFDFA3, 0xFFFFFF, 0xFFFFFF, 0xD93117))));</v>
      </c>
      <c r="AE31" s="13" t="str">
        <f>"item.mirageFairy."&amp;テーブル1[[#This Row],[Type]]&amp;".name="&amp;テーブル1[[#This Row],[英名]]</f>
        <v>item.mirageFairy.chicken.name=Chickenia</v>
      </c>
      <c r="AF31" s="13" t="str">
        <f>"item.mirageFairy."&amp;テーブル1[[#This Row],[Type]]&amp;".name="&amp;テーブル1[[#This Row],[和名]]</f>
        <v>item.mirageFairy.chicken.name=チッケーニャ</v>
      </c>
      <c r="AG31" s="13"/>
    </row>
    <row r="32" spans="1:33" x14ac:dyDescent="0.15">
      <c r="A32" s="4">
        <v>30</v>
      </c>
      <c r="B32" s="4" t="s">
        <v>410</v>
      </c>
      <c r="C32" s="4" t="s">
        <v>428</v>
      </c>
      <c r="D32" s="6" t="s">
        <v>83</v>
      </c>
      <c r="E32" s="6" t="s">
        <v>155</v>
      </c>
      <c r="F32" s="6" t="s">
        <v>202</v>
      </c>
      <c r="G32" s="11" t="s">
        <v>445</v>
      </c>
      <c r="H32" s="11"/>
      <c r="I32" s="3">
        <v>2</v>
      </c>
      <c r="J32" s="8">
        <v>72</v>
      </c>
      <c r="K32" s="7"/>
      <c r="L32" s="7">
        <v>2</v>
      </c>
      <c r="M32" s="7"/>
      <c r="N32" s="7">
        <v>10</v>
      </c>
      <c r="O32" s="7"/>
      <c r="P32" s="7">
        <v>11</v>
      </c>
      <c r="Q32" s="5">
        <f>2^((テーブル1[[#This Row],[レア]]-1)/4)</f>
        <v>1.189207115002721</v>
      </c>
      <c r="R32" s="5">
        <f>0.5^(((テーブル1[[#This Row],[基礎Shine]]/MAX(テーブル1[[#This Row],[基礎Shine]:[基礎Dark]])+テーブル1[[#This Row],[基礎Fire]]/MAX(K32:P32)+テーブル1[[#This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0.8596481407459281</v>
      </c>
      <c r="S32" s="5">
        <f>テーブル1[[#This Row],[分散度倍率　]]*テーブル1[[#This Row],[レア度倍率]]</f>
        <v>1.0222996853739181</v>
      </c>
      <c r="T32" s="10">
        <f>テーブル1[[#This Row],[コスト]]*テーブル1[[#This Row],[効率]]</f>
        <v>73.605577346922104</v>
      </c>
      <c r="U32" s="9">
        <f>テーブル1[[#This Row],[基礎Shine]]*テーブル1[[#This Row],[合計値]]/SUM(テーブル1[[#This Row],[基礎Shine]:[基礎Dark]])</f>
        <v>0</v>
      </c>
      <c r="V32" s="9">
        <f>テーブル1[[#This Row],[基礎Fire]]*テーブル1[[#This Row],[合計値]]/SUM(テーブル1[[#This Row],[基礎Shine]:[基礎Dark]])</f>
        <v>6.4004849866888787</v>
      </c>
      <c r="W32" s="9">
        <f>テーブル1[[#This Row],[基礎Wind]]*テーブル1[[#This Row],[合計値]]/SUM(テーブル1[[#This Row],[基礎Shine]:[基礎Dark]])</f>
        <v>0</v>
      </c>
      <c r="X32" s="9">
        <f>テーブル1[[#This Row],[基礎Gaia]]*テーブル1[[#This Row],[合計値]]/SUM(テーブル1[[#This Row],[基礎Shine]:[基礎Dark]])</f>
        <v>32.002424933444395</v>
      </c>
      <c r="Y32" s="9">
        <f>テーブル1[[#This Row],[基礎Aqua]]*テーブル1[[#This Row],[合計値]]/SUM(テーブル1[[#This Row],[基礎Shine]:[基礎Dark]])</f>
        <v>0</v>
      </c>
      <c r="Z32" s="9">
        <f>テーブル1[[#This Row],[基礎Dark]]*テーブル1[[#This Row],[合計値]]/SUM(テーブル1[[#This Row],[基礎Shine]:[基礎Dark]])</f>
        <v>35.202667426788828</v>
      </c>
      <c r="AA32" s="14">
        <v>1</v>
      </c>
      <c r="AB32" s="15">
        <f>S32*AA32</f>
        <v>1.0222996853739181</v>
      </c>
      <c r="AC32" s="13" t="str">
        <f>"public static VariantMirageFairy[] "&amp;テーブル1[[#This Row],[Type]]&amp;";"</f>
        <v>public static VariantMirageFairy[] furnace;</v>
      </c>
      <c r="AD32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r(30, furnace = v(t("furnace", 2, 72, m(0, 2, 0, 10, 0, 11), a(e(ATTACK, 1)), c(0xFFFFFF, 0xFF7F19, 0x8E8E8E, 0x383838))));</v>
      </c>
      <c r="AE32" s="13" t="str">
        <f>"item.mirageFairy."&amp;テーブル1[[#This Row],[Type]]&amp;".name="&amp;テーブル1[[#This Row],[英名]]</f>
        <v>item.mirageFairy.furnace.name=Furnacia</v>
      </c>
      <c r="AF32" s="13" t="str">
        <f>"item.mirageFairy."&amp;テーブル1[[#This Row],[Type]]&amp;".name="&amp;テーブル1[[#This Row],[和名]]</f>
        <v>item.mirageFairy.furnace.name=フルナーキャ</v>
      </c>
      <c r="AG32" s="13"/>
    </row>
    <row r="33" spans="1:33" x14ac:dyDescent="0.15">
      <c r="A33" s="4">
        <v>31</v>
      </c>
      <c r="B33" s="4" t="s">
        <v>410</v>
      </c>
      <c r="C33" s="4" t="s">
        <v>428</v>
      </c>
      <c r="D33" s="6" t="s">
        <v>9</v>
      </c>
      <c r="E33" s="6" t="s">
        <v>137</v>
      </c>
      <c r="F33" s="6" t="s">
        <v>19</v>
      </c>
      <c r="G33" s="11" t="s">
        <v>444</v>
      </c>
      <c r="H33" s="11"/>
      <c r="I33" s="3">
        <v>3</v>
      </c>
      <c r="J33" s="8">
        <v>60</v>
      </c>
      <c r="K33" s="7"/>
      <c r="L33" s="7">
        <v>1</v>
      </c>
      <c r="M33" s="7"/>
      <c r="N33" s="7">
        <v>10</v>
      </c>
      <c r="O33" s="7">
        <v>6</v>
      </c>
      <c r="P33" s="7">
        <v>4</v>
      </c>
      <c r="Q33" s="5">
        <f>2^((テーブル1[[#This Row],[レア]]-1)/4)</f>
        <v>1.4142135623730951</v>
      </c>
      <c r="R33" s="5">
        <f>0.5^(((テーブル1[[#This Row],[基礎Shine]]/MAX(テーブル1[[#This Row],[基礎Shine]:[基礎Dark]])+テーブル1[[#This Row],[基礎Fire]]/MAX(K33:P33)+テーブル1[[#This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0.85856543643775374</v>
      </c>
      <c r="S33" s="5">
        <f>テーブル1[[#This Row],[分散度倍率　]]*テーブル1[[#This Row],[レア度倍率]]</f>
        <v>1.214194884395047</v>
      </c>
      <c r="T33" s="10">
        <f>テーブル1[[#This Row],[コスト]]*テーブル1[[#This Row],[効率]]</f>
        <v>72.851693063702811</v>
      </c>
      <c r="U33" s="9">
        <f>テーブル1[[#This Row],[基礎Shine]]*テーブル1[[#This Row],[合計値]]/SUM(テーブル1[[#This Row],[基礎Shine]:[基礎Dark]])</f>
        <v>0</v>
      </c>
      <c r="V33" s="9">
        <f>テーブル1[[#This Row],[基礎Fire]]*テーブル1[[#This Row],[合計値]]/SUM(テーブル1[[#This Row],[基礎Shine]:[基礎Dark]])</f>
        <v>3.4691282411287054</v>
      </c>
      <c r="W33" s="9">
        <f>テーブル1[[#This Row],[基礎Wind]]*テーブル1[[#This Row],[合計値]]/SUM(テーブル1[[#This Row],[基礎Shine]:[基礎Dark]])</f>
        <v>0</v>
      </c>
      <c r="X33" s="9">
        <f>テーブル1[[#This Row],[基礎Gaia]]*テーブル1[[#This Row],[合計値]]/SUM(テーブル1[[#This Row],[基礎Shine]:[基礎Dark]])</f>
        <v>34.691282411287048</v>
      </c>
      <c r="Y33" s="9">
        <f>テーブル1[[#This Row],[基礎Aqua]]*テーブル1[[#This Row],[合計値]]/SUM(テーブル1[[#This Row],[基礎Shine]:[基礎Dark]])</f>
        <v>20.814769446772232</v>
      </c>
      <c r="Z33" s="9">
        <f>テーブル1[[#This Row],[基礎Dark]]*テーブル1[[#This Row],[合計値]]/SUM(テーブル1[[#This Row],[基礎Shine]:[基礎Dark]])</f>
        <v>13.876512964514822</v>
      </c>
      <c r="AA33" s="14"/>
      <c r="AB33" s="15">
        <f>S33*AA33</f>
        <v>0</v>
      </c>
      <c r="AC33" s="13" t="str">
        <f>"public static VariantMirageFairy[] "&amp;テーブル1[[#This Row],[Type]]&amp;";"</f>
        <v>public static VariantMirageFairy[] magentaglazedterracotta;</v>
      </c>
      <c r="AD33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r(31, magentaglazedterracotta = v(t("magentaglazedterracotta", 3, 60, m(0, 1, 0, 10, 6, 4), a(e(ATTACK, 0)), c(0xFFFFFF, 0xF4B5CB, 0xCB58C2, 0x9D2D95))));</v>
      </c>
      <c r="AE33" s="13" t="str">
        <f>"item.mirageFairy."&amp;テーブル1[[#This Row],[Type]]&amp;".name="&amp;テーブル1[[#This Row],[英名]]</f>
        <v>item.mirageFairy.magentaglazedterracotta.name=Magenteglazedeterracottia</v>
      </c>
      <c r="AF33" s="13" t="str">
        <f>"item.mirageFairy."&amp;テーブル1[[#This Row],[Type]]&amp;".name="&amp;テーブル1[[#This Row],[和名]]</f>
        <v>item.mirageFairy.magentaglazedterracotta.name=マゲンテグラゼデテッラコッチャ</v>
      </c>
      <c r="AG33" s="13"/>
    </row>
    <row r="34" spans="1:33" x14ac:dyDescent="0.15">
      <c r="A34" s="4">
        <v>32</v>
      </c>
      <c r="B34" s="4" t="s">
        <v>410</v>
      </c>
      <c r="C34" s="4" t="s">
        <v>429</v>
      </c>
      <c r="D34" s="6" t="s">
        <v>81</v>
      </c>
      <c r="E34" s="6" t="s">
        <v>149</v>
      </c>
      <c r="F34" s="6" t="s">
        <v>200</v>
      </c>
      <c r="G34" s="11" t="s">
        <v>306</v>
      </c>
      <c r="H34" s="11"/>
      <c r="I34" s="3">
        <v>2</v>
      </c>
      <c r="J34" s="8">
        <v>35</v>
      </c>
      <c r="K34" s="7"/>
      <c r="L34" s="7"/>
      <c r="M34" s="7"/>
      <c r="N34" s="7">
        <v>10</v>
      </c>
      <c r="O34" s="7">
        <v>9</v>
      </c>
      <c r="P34" s="7">
        <v>8</v>
      </c>
      <c r="Q34" s="5">
        <f>2^((テーブル1[[#This Row],[レア]]-1)/4)</f>
        <v>1.189207115002721</v>
      </c>
      <c r="R34" s="5">
        <f>0.5^(((テーブル1[[#This Row],[基礎Shine]]/MAX(テーブル1[[#This Row],[基礎Shine]:[基礎Dark]])+テーブル1[[#This Row],[基礎Fire]]/MAX(K34:P34)+テーブル1[[#This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0.79004131186337712</v>
      </c>
      <c r="S34" s="5">
        <f>テーブル1[[#This Row],[分散度倍率　]]*テーブル1[[#This Row],[レア度倍率]]</f>
        <v>0.93952274921401169</v>
      </c>
      <c r="T34" s="10">
        <f>テーブル1[[#This Row],[コスト]]*テーブル1[[#This Row],[効率]]</f>
        <v>32.883296222490408</v>
      </c>
      <c r="U34" s="9">
        <f>テーブル1[[#This Row],[基礎Shine]]*テーブル1[[#This Row],[合計値]]/SUM(テーブル1[[#This Row],[基礎Shine]:[基礎Dark]])</f>
        <v>0</v>
      </c>
      <c r="V34" s="9">
        <f>テーブル1[[#This Row],[基礎Fire]]*テーブル1[[#This Row],[合計値]]/SUM(テーブル1[[#This Row],[基礎Shine]:[基礎Dark]])</f>
        <v>0</v>
      </c>
      <c r="W34" s="9">
        <f>テーブル1[[#This Row],[基礎Wind]]*テーブル1[[#This Row],[合計値]]/SUM(テーブル1[[#This Row],[基礎Shine]:[基礎Dark]])</f>
        <v>0</v>
      </c>
      <c r="X34" s="9">
        <f>テーブル1[[#This Row],[基礎Gaia]]*テーブル1[[#This Row],[合計値]]/SUM(テーブル1[[#This Row],[基礎Shine]:[基礎Dark]])</f>
        <v>12.178998600922373</v>
      </c>
      <c r="Y34" s="9">
        <f>テーブル1[[#This Row],[基礎Aqua]]*テーブル1[[#This Row],[合計値]]/SUM(テーブル1[[#This Row],[基礎Shine]:[基礎Dark]])</f>
        <v>10.961098740830137</v>
      </c>
      <c r="Z34" s="9">
        <f>テーブル1[[#This Row],[基礎Dark]]*テーブル1[[#This Row],[合計値]]/SUM(テーブル1[[#This Row],[基礎Shine]:[基礎Dark]])</f>
        <v>9.7431988807378982</v>
      </c>
      <c r="AA34" s="14"/>
      <c r="AB34" s="15">
        <f>S34*AA34</f>
        <v>0</v>
      </c>
      <c r="AC34" s="13" t="str">
        <f>"public static VariantMirageFairy[] "&amp;テーブル1[[#This Row],[Type]]&amp;";"</f>
        <v>public static VariantMirageFairy[] bread;</v>
      </c>
      <c r="AD34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r(32, bread = v(t("bread", 2, 35, m(0, 0, 0, 10, 9, 8), a(e(ATTACK, 0)), c(0xCC850C, 0x9E7325, 0x654B17, 0x3F2E0E))));</v>
      </c>
      <c r="AE34" s="13" t="str">
        <f>"item.mirageFairy."&amp;テーブル1[[#This Row],[Type]]&amp;".name="&amp;テーブル1[[#This Row],[英名]]</f>
        <v>item.mirageFairy.bread.name=Breadia</v>
      </c>
      <c r="AF34" s="13" t="str">
        <f>"item.mirageFairy."&amp;テーブル1[[#This Row],[Type]]&amp;".name="&amp;テーブル1[[#This Row],[和名]]</f>
        <v>item.mirageFairy.bread.name=ブレアージャ</v>
      </c>
      <c r="AG34" s="13"/>
    </row>
    <row r="35" spans="1:33" x14ac:dyDescent="0.15">
      <c r="A35" s="4">
        <v>33</v>
      </c>
      <c r="B35" s="4" t="s">
        <v>411</v>
      </c>
      <c r="C35" s="4" t="s">
        <v>430</v>
      </c>
      <c r="D35" s="6" t="s">
        <v>103</v>
      </c>
      <c r="E35" s="6" t="s">
        <v>175</v>
      </c>
      <c r="F35" s="6" t="s">
        <v>212</v>
      </c>
      <c r="G35" s="11" t="s">
        <v>326</v>
      </c>
      <c r="H35" s="11"/>
      <c r="I35" s="3">
        <v>1</v>
      </c>
      <c r="J35" s="8">
        <v>88</v>
      </c>
      <c r="K35" s="7">
        <v>1</v>
      </c>
      <c r="L35" s="7"/>
      <c r="M35" s="7">
        <v>10</v>
      </c>
      <c r="N35" s="7">
        <v>7</v>
      </c>
      <c r="O35" s="7">
        <v>7</v>
      </c>
      <c r="P35" s="7">
        <v>6</v>
      </c>
      <c r="Q35" s="5">
        <f>2^((テーブル1[[#This Row],[レア]]-1)/4)</f>
        <v>1</v>
      </c>
      <c r="R35" s="5">
        <f>0.5^(((テーブル1[[#This Row],[基礎Shine]]/MAX(テーブル1[[#This Row],[基礎Shine]:[基礎Dark]])+テーブル1[[#This Row],[基礎Fire]]/MAX(K35:P35)+テーブル1[[#This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0.74742462431746914</v>
      </c>
      <c r="S35" s="5">
        <f>テーブル1[[#This Row],[分散度倍率　]]*テーブル1[[#This Row],[レア度倍率]]</f>
        <v>0.74742462431746914</v>
      </c>
      <c r="T35" s="10">
        <f>テーブル1[[#This Row],[コスト]]*テーブル1[[#This Row],[効率]]</f>
        <v>65.77336693993729</v>
      </c>
      <c r="U35" s="9">
        <f>テーブル1[[#This Row],[基礎Shine]]*テーブル1[[#This Row],[合計値]]/SUM(テーブル1[[#This Row],[基礎Shine]:[基礎Dark]])</f>
        <v>2.1217215141915253</v>
      </c>
      <c r="V35" s="9">
        <f>テーブル1[[#This Row],[基礎Fire]]*テーブル1[[#This Row],[合計値]]/SUM(テーブル1[[#This Row],[基礎Shine]:[基礎Dark]])</f>
        <v>0</v>
      </c>
      <c r="W35" s="9">
        <f>テーブル1[[#This Row],[基礎Wind]]*テーブル1[[#This Row],[合計値]]/SUM(テーブル1[[#This Row],[基礎Shine]:[基礎Dark]])</f>
        <v>21.217215141915258</v>
      </c>
      <c r="X35" s="9">
        <f>テーブル1[[#This Row],[基礎Gaia]]*テーブル1[[#This Row],[合計値]]/SUM(テーブル1[[#This Row],[基礎Shine]:[基礎Dark]])</f>
        <v>14.852050599340677</v>
      </c>
      <c r="Y35" s="9">
        <f>テーブル1[[#This Row],[基礎Aqua]]*テーブル1[[#This Row],[合計値]]/SUM(テーブル1[[#This Row],[基礎Shine]:[基礎Dark]])</f>
        <v>14.852050599340677</v>
      </c>
      <c r="Z35" s="9">
        <f>テーブル1[[#This Row],[基礎Dark]]*テーブル1[[#This Row],[合計値]]/SUM(テーブル1[[#This Row],[基礎Shine]:[基礎Dark]])</f>
        <v>12.730329085149153</v>
      </c>
      <c r="AA35" s="14"/>
      <c r="AB35" s="15">
        <f>S35*AA35</f>
        <v>0</v>
      </c>
      <c r="AC35" s="13" t="str">
        <f>"public static VariantMirageFairy[] "&amp;テーブル1[[#This Row],[Type]]&amp;";"</f>
        <v>public static VariantMirageFairy[] daytime;</v>
      </c>
      <c r="AD35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r(33, daytime = v(t("daytime", 1, 88, m(1, 0, 10, 7, 7, 6), a(e(ATTACK, 0)), c(0xFFE260, 0xAACAEF, 0x84B5EF, 0xFFE7B2))));</v>
      </c>
      <c r="AE35" s="13" t="str">
        <f>"item.mirageFairy."&amp;テーブル1[[#This Row],[Type]]&amp;".name="&amp;テーブル1[[#This Row],[英名]]</f>
        <v>item.mirageFairy.daytime.name=Daytimia</v>
      </c>
      <c r="AF35" s="13" t="str">
        <f>"item.mirageFairy."&amp;テーブル1[[#This Row],[Type]]&amp;".name="&amp;テーブル1[[#This Row],[和名]]</f>
        <v>item.mirageFairy.daytime.name=ダイティーミャ</v>
      </c>
      <c r="AG35" s="13"/>
    </row>
    <row r="36" spans="1:33" x14ac:dyDescent="0.15">
      <c r="A36" s="4">
        <v>34</v>
      </c>
      <c r="B36" s="4" t="s">
        <v>411</v>
      </c>
      <c r="C36" s="4" t="s">
        <v>430</v>
      </c>
      <c r="D36" s="6" t="s">
        <v>101</v>
      </c>
      <c r="E36" s="6" t="s">
        <v>173</v>
      </c>
      <c r="F36" s="6" t="s">
        <v>211</v>
      </c>
      <c r="G36" s="11" t="s">
        <v>301</v>
      </c>
      <c r="H36" s="11"/>
      <c r="I36" s="3">
        <v>1</v>
      </c>
      <c r="J36" s="8">
        <v>83</v>
      </c>
      <c r="K36" s="7"/>
      <c r="L36" s="7">
        <v>7</v>
      </c>
      <c r="M36" s="7">
        <v>10</v>
      </c>
      <c r="N36" s="7"/>
      <c r="O36" s="7">
        <v>7</v>
      </c>
      <c r="P36" s="7">
        <v>26</v>
      </c>
      <c r="Q36" s="5">
        <f>2^((テーブル1[[#This Row],[レア]]-1)/4)</f>
        <v>1</v>
      </c>
      <c r="R36" s="5">
        <f>0.5^(((テーブル1[[#This Row],[基礎Shine]]/MAX(テーブル1[[#This Row],[基礎Shine]:[基礎Dark]])+テーブル1[[#This Row],[基礎Fire]]/MAX(K36:P36)+テーブル1[[#This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0.87988361729131659</v>
      </c>
      <c r="S36" s="5">
        <f>テーブル1[[#This Row],[分散度倍率　]]*テーブル1[[#This Row],[レア度倍率]]</f>
        <v>0.87988361729131659</v>
      </c>
      <c r="T36" s="10">
        <f>テーブル1[[#This Row],[コスト]]*テーブル1[[#This Row],[効率]]</f>
        <v>73.030340235179281</v>
      </c>
      <c r="U36" s="9">
        <f>テーブル1[[#This Row],[基礎Shine]]*テーブル1[[#This Row],[合計値]]/SUM(テーブル1[[#This Row],[基礎Shine]:[基礎Dark]])</f>
        <v>0</v>
      </c>
      <c r="V36" s="9">
        <f>テーブル1[[#This Row],[基礎Fire]]*テーブル1[[#This Row],[合計値]]/SUM(テーブル1[[#This Row],[基礎Shine]:[基礎Dark]])</f>
        <v>10.224247632925099</v>
      </c>
      <c r="W36" s="9">
        <f>テーブル1[[#This Row],[基礎Wind]]*テーブル1[[#This Row],[合計値]]/SUM(テーブル1[[#This Row],[基礎Shine]:[基礎Dark]])</f>
        <v>14.606068047035855</v>
      </c>
      <c r="X36" s="9">
        <f>テーブル1[[#This Row],[基礎Gaia]]*テーブル1[[#This Row],[合計値]]/SUM(テーブル1[[#This Row],[基礎Shine]:[基礎Dark]])</f>
        <v>0</v>
      </c>
      <c r="Y36" s="9">
        <f>テーブル1[[#This Row],[基礎Aqua]]*テーブル1[[#This Row],[合計値]]/SUM(テーブル1[[#This Row],[基礎Shine]:[基礎Dark]])</f>
        <v>10.224247632925099</v>
      </c>
      <c r="Z36" s="9">
        <f>テーブル1[[#This Row],[基礎Dark]]*テーブル1[[#This Row],[合計値]]/SUM(テーブル1[[#This Row],[基礎Shine]:[基礎Dark]])</f>
        <v>37.975776922293228</v>
      </c>
      <c r="AA36" s="14"/>
      <c r="AB36" s="15">
        <f>S36*AA36</f>
        <v>0</v>
      </c>
      <c r="AC36" s="13" t="str">
        <f>"public static VariantMirageFairy[] "&amp;テーブル1[[#This Row],[Type]]&amp;";"</f>
        <v>public static VariantMirageFairy[] night;</v>
      </c>
      <c r="AD36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r(34, night = v(t("night", 1, 83, m(0, 7, 10, 0, 7, 26), a(e(ATTACK, 0)), c(0xFFE260, 0x2C2C2E, 0x0E0E10, 0x2D4272))));</v>
      </c>
      <c r="AE36" s="13" t="str">
        <f>"item.mirageFairy."&amp;テーブル1[[#This Row],[Type]]&amp;".name="&amp;テーブル1[[#This Row],[英名]]</f>
        <v>item.mirageFairy.night.name=Nightia</v>
      </c>
      <c r="AF36" s="13" t="str">
        <f>"item.mirageFairy."&amp;テーブル1[[#This Row],[Type]]&amp;".name="&amp;テーブル1[[#This Row],[和名]]</f>
        <v>item.mirageFairy.night.name=ニグチャ</v>
      </c>
      <c r="AG36" s="13"/>
    </row>
    <row r="37" spans="1:33" x14ac:dyDescent="0.15">
      <c r="A37" s="4">
        <v>35</v>
      </c>
      <c r="B37" s="4" t="s">
        <v>411</v>
      </c>
      <c r="C37" s="4" t="s">
        <v>430</v>
      </c>
      <c r="D37" s="6" t="s">
        <v>105</v>
      </c>
      <c r="E37" s="6" t="s">
        <v>177</v>
      </c>
      <c r="F37" s="6" t="s">
        <v>213</v>
      </c>
      <c r="G37" s="11" t="s">
        <v>442</v>
      </c>
      <c r="H37" s="11"/>
      <c r="I37" s="3">
        <v>2</v>
      </c>
      <c r="J37" s="8">
        <v>85</v>
      </c>
      <c r="K37" s="7">
        <v>1</v>
      </c>
      <c r="L37" s="7">
        <v>8</v>
      </c>
      <c r="M37" s="7">
        <v>10</v>
      </c>
      <c r="N37" s="7">
        <v>8</v>
      </c>
      <c r="O37" s="7">
        <v>12</v>
      </c>
      <c r="P37" s="7">
        <v>8</v>
      </c>
      <c r="Q37" s="5">
        <f>2^((テーブル1[[#This Row],[レア]]-1)/4)</f>
        <v>1.189207115002721</v>
      </c>
      <c r="R37" s="5">
        <f>0.5^(((テーブル1[[#This Row],[基礎Shine]]/MAX(テーブル1[[#This Row],[基礎Shine]:[基礎Dark]])+テーブル1[[#This Row],[基礎Fire]]/MAX(K37:P37)+テーブル1[[#This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0.66741992708501718</v>
      </c>
      <c r="S37" s="5">
        <f>テーブル1[[#This Row],[分散度倍率　]]*テーブル1[[#This Row],[レア度倍率]]</f>
        <v>0.79370052598409968</v>
      </c>
      <c r="T37" s="10">
        <f>テーブル1[[#This Row],[コスト]]*テーブル1[[#This Row],[効率]]</f>
        <v>67.464544708648475</v>
      </c>
      <c r="U37" s="9">
        <f>テーブル1[[#This Row],[基礎Shine]]*テーブル1[[#This Row],[合計値]]/SUM(テーブル1[[#This Row],[基礎Shine]:[基礎Dark]])</f>
        <v>1.4354158448648611</v>
      </c>
      <c r="V37" s="9">
        <f>テーブル1[[#This Row],[基礎Fire]]*テーブル1[[#This Row],[合計値]]/SUM(テーブル1[[#This Row],[基礎Shine]:[基礎Dark]])</f>
        <v>11.483326758918889</v>
      </c>
      <c r="W37" s="9">
        <f>テーブル1[[#This Row],[基礎Wind]]*テーブル1[[#This Row],[合計値]]/SUM(テーブル1[[#This Row],[基礎Shine]:[基礎Dark]])</f>
        <v>14.354158448648612</v>
      </c>
      <c r="X37" s="9">
        <f>テーブル1[[#This Row],[基礎Gaia]]*テーブル1[[#This Row],[合計値]]/SUM(テーブル1[[#This Row],[基礎Shine]:[基礎Dark]])</f>
        <v>11.483326758918889</v>
      </c>
      <c r="Y37" s="9">
        <f>テーブル1[[#This Row],[基礎Aqua]]*テーブル1[[#This Row],[合計値]]/SUM(テーブル1[[#This Row],[基礎Shine]:[基礎Dark]])</f>
        <v>17.224990138378335</v>
      </c>
      <c r="Z37" s="9">
        <f>テーブル1[[#This Row],[基礎Dark]]*テーブル1[[#This Row],[合計値]]/SUM(テーブル1[[#This Row],[基礎Shine]:[基礎Dark]])</f>
        <v>11.483326758918889</v>
      </c>
      <c r="AA37" s="14"/>
      <c r="AB37" s="15">
        <f>S37*AA37</f>
        <v>0</v>
      </c>
      <c r="AC37" s="13" t="str">
        <f>"public static VariantMirageFairy[] "&amp;テーブル1[[#This Row],[Type]]&amp;";"</f>
        <v>public static VariantMirageFairy[] morning;</v>
      </c>
      <c r="AD37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r(35, morning = v(t("morning", 2, 85, m(1, 8, 10, 8, 12, 8), a(e(ATTACK, 0)), c(0xFFE260, 0x91C4D9, 0x4570A6, 0xFF7017))));</v>
      </c>
      <c r="AE37" s="13" t="str">
        <f>"item.mirageFairy."&amp;テーブル1[[#This Row],[Type]]&amp;".name="&amp;テーブル1[[#This Row],[英名]]</f>
        <v>item.mirageFairy.morning.name=Morningia</v>
      </c>
      <c r="AF37" s="13" t="str">
        <f>"item.mirageFairy."&amp;テーブル1[[#This Row],[Type]]&amp;".name="&amp;テーブル1[[#This Row],[和名]]</f>
        <v>item.mirageFairy.morning.name=モルニンギャ</v>
      </c>
      <c r="AG37" s="13"/>
    </row>
    <row r="38" spans="1:33" x14ac:dyDescent="0.15">
      <c r="A38" s="4">
        <v>36</v>
      </c>
      <c r="B38" s="4" t="s">
        <v>411</v>
      </c>
      <c r="C38" s="4" t="s">
        <v>431</v>
      </c>
      <c r="D38" s="6" t="s">
        <v>99</v>
      </c>
      <c r="E38" s="6" t="s">
        <v>171</v>
      </c>
      <c r="F38" s="6" t="s">
        <v>210</v>
      </c>
      <c r="G38" s="11" t="s">
        <v>327</v>
      </c>
      <c r="H38" s="11"/>
      <c r="I38" s="3">
        <v>1</v>
      </c>
      <c r="J38" s="8">
        <v>22</v>
      </c>
      <c r="K38" s="7">
        <v>1</v>
      </c>
      <c r="L38" s="7"/>
      <c r="M38" s="7">
        <v>10</v>
      </c>
      <c r="N38" s="7"/>
      <c r="O38" s="7">
        <v>12</v>
      </c>
      <c r="P38" s="7"/>
      <c r="Q38" s="5">
        <f>2^((テーブル1[[#This Row],[レア]]-1)/4)</f>
        <v>1</v>
      </c>
      <c r="R38" s="5">
        <f>0.5^(((テーブル1[[#This Row],[基礎Shine]]/MAX(テーブル1[[#This Row],[基礎Shine]:[基礎Dark]])+テーブル1[[#This Row],[基礎Fire]]/MAX(K38:P38)+テーブル1[[#This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0.88066587359614845</v>
      </c>
      <c r="S38" s="5">
        <f>テーブル1[[#This Row],[分散度倍率　]]*テーブル1[[#This Row],[レア度倍率]]</f>
        <v>0.88066587359614845</v>
      </c>
      <c r="T38" s="10">
        <f>テーブル1[[#This Row],[コスト]]*テーブル1[[#This Row],[効率]]</f>
        <v>19.374649219115266</v>
      </c>
      <c r="U38" s="9">
        <f>テーブル1[[#This Row],[基礎Shine]]*テーブル1[[#This Row],[合計値]]/SUM(テーブル1[[#This Row],[基礎Shine]:[基礎Dark]])</f>
        <v>0.84237605300501162</v>
      </c>
      <c r="V38" s="9">
        <f>テーブル1[[#This Row],[基礎Fire]]*テーブル1[[#This Row],[合計値]]/SUM(テーブル1[[#This Row],[基礎Shine]:[基礎Dark]])</f>
        <v>0</v>
      </c>
      <c r="W38" s="9">
        <f>テーブル1[[#This Row],[基礎Wind]]*テーブル1[[#This Row],[合計値]]/SUM(テーブル1[[#This Row],[基礎Shine]:[基礎Dark]])</f>
        <v>8.4237605300501155</v>
      </c>
      <c r="X38" s="9">
        <f>テーブル1[[#This Row],[基礎Gaia]]*テーブル1[[#This Row],[合計値]]/SUM(テーブル1[[#This Row],[基礎Shine]:[基礎Dark]])</f>
        <v>0</v>
      </c>
      <c r="Y38" s="9">
        <f>テーブル1[[#This Row],[基礎Aqua]]*テーブル1[[#This Row],[合計値]]/SUM(テーブル1[[#This Row],[基礎Shine]:[基礎Dark]])</f>
        <v>10.108512636060139</v>
      </c>
      <c r="Z38" s="9">
        <f>テーブル1[[#This Row],[基礎Dark]]*テーブル1[[#This Row],[合計値]]/SUM(テーブル1[[#This Row],[基礎Shine]:[基礎Dark]])</f>
        <v>0</v>
      </c>
      <c r="AA38" s="14"/>
      <c r="AB38" s="15">
        <f>S38*AA38</f>
        <v>0</v>
      </c>
      <c r="AC38" s="13" t="str">
        <f>"public static VariantMirageFairy[] "&amp;テーブル1[[#This Row],[Type]]&amp;";"</f>
        <v>public static VariantMirageFairy[] fine;</v>
      </c>
      <c r="AD38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r(36, fine = v(t("fine", 1, 22, m(1, 0, 10, 0, 12, 0), a(e(ATTACK, 0)), c(0xB4FFFF, 0xAACAEF, 0x84B5EF, 0xffe7b2))));</v>
      </c>
      <c r="AE38" s="13" t="str">
        <f>"item.mirageFairy."&amp;テーブル1[[#This Row],[Type]]&amp;".name="&amp;テーブル1[[#This Row],[英名]]</f>
        <v>item.mirageFairy.fine.name=Finia</v>
      </c>
      <c r="AF38" s="13" t="str">
        <f>"item.mirageFairy."&amp;テーブル1[[#This Row],[Type]]&amp;".name="&amp;テーブル1[[#This Row],[和名]]</f>
        <v>item.mirageFairy.fine.name=フィーニャ</v>
      </c>
      <c r="AG38" s="13"/>
    </row>
    <row r="39" spans="1:33" x14ac:dyDescent="0.15">
      <c r="A39" s="4">
        <v>37</v>
      </c>
      <c r="B39" s="4" t="s">
        <v>411</v>
      </c>
      <c r="C39" s="4" t="s">
        <v>431</v>
      </c>
      <c r="D39" s="6" t="s">
        <v>97</v>
      </c>
      <c r="E39" s="6" t="s">
        <v>169</v>
      </c>
      <c r="F39" s="6" t="s">
        <v>209</v>
      </c>
      <c r="G39" s="11" t="s">
        <v>310</v>
      </c>
      <c r="H39" s="11"/>
      <c r="I39" s="3">
        <v>2</v>
      </c>
      <c r="J39" s="8">
        <v>25</v>
      </c>
      <c r="K39" s="7"/>
      <c r="L39" s="7"/>
      <c r="M39" s="7">
        <v>10</v>
      </c>
      <c r="N39" s="7"/>
      <c r="O39" s="7">
        <v>12</v>
      </c>
      <c r="P39" s="7"/>
      <c r="Q39" s="5">
        <f>2^((テーブル1[[#This Row],[レア]]-1)/4)</f>
        <v>1.189207115002721</v>
      </c>
      <c r="R39" s="5">
        <f>0.5^(((テーブル1[[#This Row],[基礎Shine]]/MAX(テーブル1[[#This Row],[基礎Shine]:[基礎Dark]])+テーブル1[[#This Row],[基礎Fire]]/MAX(K39:P39)+テーブル1[[#This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S39" s="5">
        <f>テーブル1[[#This Row],[分散度倍率　]]*テーブル1[[#This Row],[レア度倍率]]</f>
        <v>1.0594630943592951</v>
      </c>
      <c r="T39" s="10">
        <f>テーブル1[[#This Row],[コスト]]*テーブル1[[#This Row],[効率]]</f>
        <v>26.486577358982377</v>
      </c>
      <c r="U39" s="9">
        <f>テーブル1[[#This Row],[基礎Shine]]*テーブル1[[#This Row],[合計値]]/SUM(テーブル1[[#This Row],[基礎Shine]:[基礎Dark]])</f>
        <v>0</v>
      </c>
      <c r="V39" s="9">
        <f>テーブル1[[#This Row],[基礎Fire]]*テーブル1[[#This Row],[合計値]]/SUM(テーブル1[[#This Row],[基礎Shine]:[基礎Dark]])</f>
        <v>0</v>
      </c>
      <c r="W39" s="9">
        <f>テーブル1[[#This Row],[基礎Wind]]*テーブル1[[#This Row],[合計値]]/SUM(テーブル1[[#This Row],[基礎Shine]:[基礎Dark]])</f>
        <v>12.039353344991991</v>
      </c>
      <c r="X39" s="9">
        <f>テーブル1[[#This Row],[基礎Gaia]]*テーブル1[[#This Row],[合計値]]/SUM(テーブル1[[#This Row],[基礎Shine]:[基礎Dark]])</f>
        <v>0</v>
      </c>
      <c r="Y39" s="9">
        <f>テーブル1[[#This Row],[基礎Aqua]]*テーブル1[[#This Row],[合計値]]/SUM(テーブル1[[#This Row],[基礎Shine]:[基礎Dark]])</f>
        <v>14.447224013990388</v>
      </c>
      <c r="Z39" s="9">
        <f>テーブル1[[#This Row],[基礎Dark]]*テーブル1[[#This Row],[合計値]]/SUM(テーブル1[[#This Row],[基礎Shine]:[基礎Dark]])</f>
        <v>0</v>
      </c>
      <c r="AA39" s="14">
        <v>1</v>
      </c>
      <c r="AB39" s="15">
        <f>S39*AA39</f>
        <v>1.0594630943592951</v>
      </c>
      <c r="AC39" s="13" t="str">
        <f>"public static VariantMirageFairy[] "&amp;テーブル1[[#This Row],[Type]]&amp;";"</f>
        <v>public static VariantMirageFairy[] rain;</v>
      </c>
      <c r="AD39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r(37, rain = v(t("rain", 2, 25, m(0, 0, 10, 0, 12, 0), a(e(ATTACK, 1)), c(0xB4FFFF, 0x4D5670, 0x4D5670, 0x2D40F4))));</v>
      </c>
      <c r="AE39" s="13" t="str">
        <f>"item.mirageFairy."&amp;テーブル1[[#This Row],[Type]]&amp;".name="&amp;テーブル1[[#This Row],[英名]]</f>
        <v>item.mirageFairy.rain.name=Rainia</v>
      </c>
      <c r="AF39" s="13" t="str">
        <f>"item.mirageFairy."&amp;テーブル1[[#This Row],[Type]]&amp;".name="&amp;テーブル1[[#This Row],[和名]]</f>
        <v>item.mirageFairy.rain.name=ライニャ</v>
      </c>
      <c r="AG39" s="13"/>
    </row>
    <row r="40" spans="1:33" x14ac:dyDescent="0.15">
      <c r="A40" s="4">
        <v>38</v>
      </c>
      <c r="B40" s="4" t="s">
        <v>411</v>
      </c>
      <c r="C40" s="4" t="s">
        <v>433</v>
      </c>
      <c r="D40" s="6" t="s">
        <v>85</v>
      </c>
      <c r="E40" s="6" t="s">
        <v>157</v>
      </c>
      <c r="F40" s="6" t="s">
        <v>203</v>
      </c>
      <c r="G40" s="11" t="s">
        <v>315</v>
      </c>
      <c r="H40" s="11"/>
      <c r="I40" s="3">
        <v>1</v>
      </c>
      <c r="J40" s="8">
        <v>79</v>
      </c>
      <c r="K40" s="7"/>
      <c r="L40" s="7"/>
      <c r="M40" s="7"/>
      <c r="N40" s="7">
        <v>3</v>
      </c>
      <c r="O40" s="7">
        <v>18</v>
      </c>
      <c r="P40" s="7">
        <v>10</v>
      </c>
      <c r="Q40" s="5">
        <f>2^((テーブル1[[#This Row],[レア]]-1)/4)</f>
        <v>1</v>
      </c>
      <c r="R40" s="5">
        <f>0.5^(((テーブル1[[#This Row],[基礎Shine]]/MAX(テーブル1[[#This Row],[基礎Shine]:[基礎Dark]])+テーブル1[[#This Row],[基礎Fire]]/MAX(K40:P40)+テーブル1[[#This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0.90472770463271524</v>
      </c>
      <c r="S40" s="5">
        <f>テーブル1[[#This Row],[分散度倍率　]]*テーブル1[[#This Row],[レア度倍率]]</f>
        <v>0.90472770463271524</v>
      </c>
      <c r="T40" s="10">
        <f>テーブル1[[#This Row],[コスト]]*テーブル1[[#This Row],[効率]]</f>
        <v>71.473488665984505</v>
      </c>
      <c r="U40" s="9">
        <f>テーブル1[[#This Row],[基礎Shine]]*テーブル1[[#This Row],[合計値]]/SUM(テーブル1[[#This Row],[基礎Shine]:[基礎Dark]])</f>
        <v>0</v>
      </c>
      <c r="V40" s="9">
        <f>テーブル1[[#This Row],[基礎Fire]]*テーブル1[[#This Row],[合計値]]/SUM(テーブル1[[#This Row],[基礎Shine]:[基礎Dark]])</f>
        <v>0</v>
      </c>
      <c r="W40" s="9">
        <f>テーブル1[[#This Row],[基礎Wind]]*テーブル1[[#This Row],[合計値]]/SUM(テーブル1[[#This Row],[基礎Shine]:[基礎Dark]])</f>
        <v>0</v>
      </c>
      <c r="X40" s="9">
        <f>テーブル1[[#This Row],[基礎Gaia]]*テーブル1[[#This Row],[合計値]]/SUM(テーブル1[[#This Row],[基礎Shine]:[基礎Dark]])</f>
        <v>6.9167892257404358</v>
      </c>
      <c r="Y40" s="9">
        <f>テーブル1[[#This Row],[基礎Aqua]]*テーブル1[[#This Row],[合計値]]/SUM(テーブル1[[#This Row],[基礎Shine]:[基礎Dark]])</f>
        <v>41.500735354442618</v>
      </c>
      <c r="Z40" s="9">
        <f>テーブル1[[#This Row],[基礎Dark]]*テーブル1[[#This Row],[合計値]]/SUM(テーブル1[[#This Row],[基礎Shine]:[基礎Dark]])</f>
        <v>23.055964085801453</v>
      </c>
      <c r="AA40" s="14"/>
      <c r="AB40" s="15">
        <f>S40*AA40</f>
        <v>0</v>
      </c>
      <c r="AC40" s="13" t="str">
        <f>"public static VariantMirageFairy[] "&amp;テーブル1[[#This Row],[Type]]&amp;";"</f>
        <v>public static VariantMirageFairy[] plains;</v>
      </c>
      <c r="AD40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r(38, plains = v(t("plains", 1, 79, m(0, 0, 0, 3, 18, 10), a(e(ATTACK, 0)), c(0x80FF00, 0xD4FF82, 0x86C91C, 0xBB5400))));</v>
      </c>
      <c r="AE40" s="13" t="str">
        <f>"item.mirageFairy."&amp;テーブル1[[#This Row],[Type]]&amp;".name="&amp;テーブル1[[#This Row],[英名]]</f>
        <v>item.mirageFairy.plains.name=Plainsia</v>
      </c>
      <c r="AF40" s="13" t="str">
        <f>"item.mirageFairy."&amp;テーブル1[[#This Row],[Type]]&amp;".name="&amp;テーブル1[[#This Row],[和名]]</f>
        <v>item.mirageFairy.plains.name=プラインシャ</v>
      </c>
      <c r="AG40" s="13"/>
    </row>
    <row r="41" spans="1:33" x14ac:dyDescent="0.15">
      <c r="A41" s="4">
        <v>39</v>
      </c>
      <c r="B41" s="4" t="s">
        <v>411</v>
      </c>
      <c r="C41" s="4" t="s">
        <v>433</v>
      </c>
      <c r="D41" s="6" t="s">
        <v>87</v>
      </c>
      <c r="E41" s="6" t="s">
        <v>159</v>
      </c>
      <c r="F41" s="6" t="s">
        <v>204</v>
      </c>
      <c r="G41" s="11" t="s">
        <v>396</v>
      </c>
      <c r="H41" s="11"/>
      <c r="I41" s="3">
        <v>2</v>
      </c>
      <c r="J41" s="8">
        <v>83</v>
      </c>
      <c r="K41" s="7"/>
      <c r="L41" s="7"/>
      <c r="M41" s="7">
        <v>2</v>
      </c>
      <c r="N41" s="7">
        <v>12</v>
      </c>
      <c r="O41" s="7">
        <v>32</v>
      </c>
      <c r="P41" s="7">
        <v>10</v>
      </c>
      <c r="Q41" s="5">
        <f>2^((テーブル1[[#This Row],[レア]]-1)/4)</f>
        <v>1.189207115002721</v>
      </c>
      <c r="R41" s="5">
        <f>0.5^(((テーブル1[[#This Row],[基礎Shine]]/MAX(テーブル1[[#This Row],[基礎Shine]:[基礎Dark]])+テーブル1[[#This Row],[基礎Fire]]/MAX(K41:P41)+テーブル1[[#This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0.90125046261083019</v>
      </c>
      <c r="S41" s="5">
        <f>テーブル1[[#This Row],[分散度倍率　]]*テーブル1[[#This Row],[レア度倍率]]</f>
        <v>1.0717734625362931</v>
      </c>
      <c r="T41" s="10">
        <f>テーブル1[[#This Row],[コスト]]*テーブル1[[#This Row],[効率]]</f>
        <v>88.957197390512334</v>
      </c>
      <c r="U41" s="9">
        <f>テーブル1[[#This Row],[基礎Shine]]*テーブル1[[#This Row],[合計値]]/SUM(テーブル1[[#This Row],[基礎Shine]:[基礎Dark]])</f>
        <v>0</v>
      </c>
      <c r="V41" s="9">
        <f>テーブル1[[#This Row],[基礎Fire]]*テーブル1[[#This Row],[合計値]]/SUM(テーブル1[[#This Row],[基礎Shine]:[基礎Dark]])</f>
        <v>0</v>
      </c>
      <c r="W41" s="9">
        <f>テーブル1[[#This Row],[基礎Wind]]*テーブル1[[#This Row],[合計値]]/SUM(テーブル1[[#This Row],[基礎Shine]:[基礎Dark]])</f>
        <v>3.177042763946869</v>
      </c>
      <c r="X41" s="9">
        <f>テーブル1[[#This Row],[基礎Gaia]]*テーブル1[[#This Row],[合計値]]/SUM(テーブル1[[#This Row],[基礎Shine]:[基礎Dark]])</f>
        <v>19.062256583681215</v>
      </c>
      <c r="Y41" s="9">
        <f>テーブル1[[#This Row],[基礎Aqua]]*テーブル1[[#This Row],[合計値]]/SUM(テーブル1[[#This Row],[基礎Shine]:[基礎Dark]])</f>
        <v>50.832684223149904</v>
      </c>
      <c r="Z41" s="9">
        <f>テーブル1[[#This Row],[基礎Dark]]*テーブル1[[#This Row],[合計値]]/SUM(テーブル1[[#This Row],[基礎Shine]:[基礎Dark]])</f>
        <v>15.885213819734345</v>
      </c>
      <c r="AA41" s="14">
        <v>1</v>
      </c>
      <c r="AB41" s="15">
        <f>S41*AA41</f>
        <v>1.0717734625362931</v>
      </c>
      <c r="AC41" s="13" t="str">
        <f>"public static VariantMirageFairy[] "&amp;テーブル1[[#This Row],[Type]]&amp;";"</f>
        <v>public static VariantMirageFairy[] forest;</v>
      </c>
      <c r="AD41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a(e("&amp;テーブル1[[#Headers],[ATTACK]]&amp;", "&amp;テーブル1[[#This Row],[ATTACK]]*1&amp;")), c("&amp;テーブル1[[#This Row],[Color]]&amp;"))));"</f>
        <v>r(39, forest = v(t("forest", 2, 83, m(0, 0, 2, 12, 32, 10), a(e(ATTACK, 1)), c(0x80FF00, 0x7B9C62, 0x89591D, 0x2E6E14))));</v>
      </c>
      <c r="AE41" s="13" t="str">
        <f>"item.mirageFairy."&amp;テーブル1[[#This Row],[Type]]&amp;".name="&amp;テーブル1[[#This Row],[英名]]</f>
        <v>item.mirageFairy.forest.name=Forestia</v>
      </c>
      <c r="AF41" s="13" t="str">
        <f>"item.mirageFairy."&amp;テーブル1[[#This Row],[Type]]&amp;".name="&amp;テーブル1[[#This Row],[和名]]</f>
        <v>item.mirageFairy.forest.name=フォレスチャ</v>
      </c>
      <c r="AG41" s="13"/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D19A-BEE5-4327-8D21-087EA6BF22FD}">
  <dimension ref="A1:B69"/>
  <sheetViews>
    <sheetView topLeftCell="A19" workbookViewId="0">
      <selection activeCell="C22" sqref="C22"/>
    </sheetView>
  </sheetViews>
  <sheetFormatPr defaultRowHeight="13.5" x14ac:dyDescent="0.15"/>
  <cols>
    <col min="1" max="1" width="16.75" style="1" bestFit="1" customWidth="1"/>
    <col min="2" max="2" width="54" customWidth="1"/>
  </cols>
  <sheetData>
    <row r="1" spans="1:2" x14ac:dyDescent="0.15">
      <c r="A1" s="12" t="s">
        <v>296</v>
      </c>
      <c r="B1" s="12" t="s">
        <v>295</v>
      </c>
    </row>
    <row r="2" spans="1:2" x14ac:dyDescent="0.15">
      <c r="A2" s="12" t="s">
        <v>266</v>
      </c>
      <c r="B2" s="12" t="s">
        <v>328</v>
      </c>
    </row>
    <row r="3" spans="1:2" x14ac:dyDescent="0.15">
      <c r="A3" s="12" t="s">
        <v>277</v>
      </c>
      <c r="B3" s="12" t="s">
        <v>329</v>
      </c>
    </row>
    <row r="4" spans="1:2" x14ac:dyDescent="0.15">
      <c r="A4" s="12" t="s">
        <v>269</v>
      </c>
      <c r="B4" s="12" t="s">
        <v>330</v>
      </c>
    </row>
    <row r="5" spans="1:2" x14ac:dyDescent="0.15">
      <c r="A5" s="12" t="s">
        <v>286</v>
      </c>
      <c r="B5" s="12" t="s">
        <v>331</v>
      </c>
    </row>
    <row r="6" spans="1:2" x14ac:dyDescent="0.15">
      <c r="A6" s="12" t="s">
        <v>284</v>
      </c>
      <c r="B6" s="12" t="s">
        <v>332</v>
      </c>
    </row>
    <row r="7" spans="1:2" x14ac:dyDescent="0.15">
      <c r="A7" s="12" t="s">
        <v>235</v>
      </c>
      <c r="B7" s="12" t="s">
        <v>333</v>
      </c>
    </row>
    <row r="8" spans="1:2" x14ac:dyDescent="0.15">
      <c r="A8" s="12" t="s">
        <v>246</v>
      </c>
      <c r="B8" s="12" t="s">
        <v>334</v>
      </c>
    </row>
    <row r="9" spans="1:2" x14ac:dyDescent="0.15">
      <c r="A9" s="12" t="s">
        <v>255</v>
      </c>
      <c r="B9" s="12" t="s">
        <v>335</v>
      </c>
    </row>
    <row r="10" spans="1:2" x14ac:dyDescent="0.15">
      <c r="A10" s="12" t="s">
        <v>291</v>
      </c>
      <c r="B10" s="12" t="s">
        <v>336</v>
      </c>
    </row>
    <row r="11" spans="1:2" x14ac:dyDescent="0.15">
      <c r="A11" s="12" t="s">
        <v>276</v>
      </c>
      <c r="B11" s="12" t="s">
        <v>337</v>
      </c>
    </row>
    <row r="12" spans="1:2" x14ac:dyDescent="0.15">
      <c r="A12" s="12" t="s">
        <v>271</v>
      </c>
      <c r="B12" s="12" t="s">
        <v>338</v>
      </c>
    </row>
    <row r="13" spans="1:2" x14ac:dyDescent="0.15">
      <c r="A13" s="12" t="s">
        <v>264</v>
      </c>
      <c r="B13" s="12" t="s">
        <v>339</v>
      </c>
    </row>
    <row r="14" spans="1:2" x14ac:dyDescent="0.15">
      <c r="A14" s="12" t="s">
        <v>293</v>
      </c>
      <c r="B14" s="12" t="s">
        <v>340</v>
      </c>
    </row>
    <row r="15" spans="1:2" x14ac:dyDescent="0.15">
      <c r="A15" s="12" t="s">
        <v>283</v>
      </c>
      <c r="B15" s="12" t="s">
        <v>341</v>
      </c>
    </row>
    <row r="16" spans="1:2" x14ac:dyDescent="0.15">
      <c r="A16" s="12" t="s">
        <v>278</v>
      </c>
      <c r="B16" s="12" t="s">
        <v>342</v>
      </c>
    </row>
    <row r="17" spans="1:2" x14ac:dyDescent="0.15">
      <c r="A17" s="12" t="s">
        <v>244</v>
      </c>
      <c r="B17" s="12" t="s">
        <v>343</v>
      </c>
    </row>
    <row r="18" spans="1:2" x14ac:dyDescent="0.15">
      <c r="A18" s="12" t="s">
        <v>233</v>
      </c>
      <c r="B18" s="12" t="s">
        <v>344</v>
      </c>
    </row>
    <row r="19" spans="1:2" x14ac:dyDescent="0.15">
      <c r="A19" s="12" t="s">
        <v>274</v>
      </c>
      <c r="B19" s="12" t="s">
        <v>345</v>
      </c>
    </row>
    <row r="20" spans="1:2" x14ac:dyDescent="0.15">
      <c r="A20" s="12" t="s">
        <v>248</v>
      </c>
      <c r="B20" s="12" t="s">
        <v>346</v>
      </c>
    </row>
    <row r="21" spans="1:2" x14ac:dyDescent="0.15">
      <c r="A21" s="12" t="s">
        <v>230</v>
      </c>
      <c r="B21" s="12" t="s">
        <v>347</v>
      </c>
    </row>
    <row r="22" spans="1:2" x14ac:dyDescent="0.15">
      <c r="A22" s="12" t="s">
        <v>289</v>
      </c>
      <c r="B22" s="12" t="s">
        <v>348</v>
      </c>
    </row>
    <row r="23" spans="1:2" x14ac:dyDescent="0.15">
      <c r="A23" s="12" t="s">
        <v>280</v>
      </c>
      <c r="B23" s="12" t="s">
        <v>349</v>
      </c>
    </row>
    <row r="24" spans="1:2" x14ac:dyDescent="0.15">
      <c r="A24" s="12" t="s">
        <v>232</v>
      </c>
      <c r="B24" s="12" t="s">
        <v>350</v>
      </c>
    </row>
    <row r="25" spans="1:2" x14ac:dyDescent="0.15">
      <c r="A25" s="12" t="s">
        <v>258</v>
      </c>
      <c r="B25" s="12" t="s">
        <v>351</v>
      </c>
    </row>
    <row r="26" spans="1:2" x14ac:dyDescent="0.15">
      <c r="A26" s="12" t="s">
        <v>288</v>
      </c>
      <c r="B26" s="12" t="s">
        <v>352</v>
      </c>
    </row>
    <row r="27" spans="1:2" x14ac:dyDescent="0.15">
      <c r="A27" s="12" t="s">
        <v>236</v>
      </c>
      <c r="B27" s="12" t="s">
        <v>353</v>
      </c>
    </row>
    <row r="28" spans="1:2" x14ac:dyDescent="0.15">
      <c r="A28" s="12" t="s">
        <v>252</v>
      </c>
      <c r="B28" s="12" t="s">
        <v>354</v>
      </c>
    </row>
    <row r="29" spans="1:2" x14ac:dyDescent="0.15">
      <c r="A29" s="12" t="s">
        <v>257</v>
      </c>
      <c r="B29" s="12" t="s">
        <v>355</v>
      </c>
    </row>
    <row r="30" spans="1:2" x14ac:dyDescent="0.15">
      <c r="A30" s="12" t="s">
        <v>272</v>
      </c>
      <c r="B30" s="12" t="s">
        <v>356</v>
      </c>
    </row>
    <row r="31" spans="1:2" x14ac:dyDescent="0.15">
      <c r="A31" s="12" t="s">
        <v>247</v>
      </c>
      <c r="B31" s="12" t="s">
        <v>357</v>
      </c>
    </row>
    <row r="32" spans="1:2" x14ac:dyDescent="0.15">
      <c r="A32" s="12" t="s">
        <v>281</v>
      </c>
      <c r="B32" s="12" t="s">
        <v>358</v>
      </c>
    </row>
    <row r="33" spans="1:2" x14ac:dyDescent="0.15">
      <c r="A33" s="12" t="s">
        <v>243</v>
      </c>
      <c r="B33" s="12" t="s">
        <v>359</v>
      </c>
    </row>
    <row r="34" spans="1:2" x14ac:dyDescent="0.15">
      <c r="A34" s="12" t="s">
        <v>294</v>
      </c>
      <c r="B34" s="12" t="s">
        <v>360</v>
      </c>
    </row>
    <row r="35" spans="1:2" x14ac:dyDescent="0.15">
      <c r="A35" s="12" t="s">
        <v>250</v>
      </c>
      <c r="B35" s="12" t="s">
        <v>361</v>
      </c>
    </row>
    <row r="36" spans="1:2" x14ac:dyDescent="0.15">
      <c r="A36" s="12" t="s">
        <v>237</v>
      </c>
      <c r="B36" s="12" t="s">
        <v>362</v>
      </c>
    </row>
    <row r="37" spans="1:2" x14ac:dyDescent="0.15">
      <c r="A37" s="12" t="s">
        <v>270</v>
      </c>
      <c r="B37" s="12" t="s">
        <v>363</v>
      </c>
    </row>
    <row r="38" spans="1:2" x14ac:dyDescent="0.15">
      <c r="A38" s="12" t="s">
        <v>245</v>
      </c>
      <c r="B38" s="12" t="s">
        <v>364</v>
      </c>
    </row>
    <row r="39" spans="1:2" x14ac:dyDescent="0.15">
      <c r="A39" s="12" t="s">
        <v>238</v>
      </c>
      <c r="B39" s="12" t="s">
        <v>365</v>
      </c>
    </row>
    <row r="40" spans="1:2" x14ac:dyDescent="0.15">
      <c r="A40" s="12" t="s">
        <v>253</v>
      </c>
      <c r="B40" s="12" t="s">
        <v>366</v>
      </c>
    </row>
    <row r="41" spans="1:2" x14ac:dyDescent="0.15">
      <c r="A41" s="12" t="s">
        <v>265</v>
      </c>
      <c r="B41" s="12" t="s">
        <v>367</v>
      </c>
    </row>
    <row r="42" spans="1:2" x14ac:dyDescent="0.15">
      <c r="A42" s="12" t="s">
        <v>256</v>
      </c>
      <c r="B42" s="12" t="s">
        <v>368</v>
      </c>
    </row>
    <row r="43" spans="1:2" x14ac:dyDescent="0.15">
      <c r="A43" s="12" t="s">
        <v>251</v>
      </c>
      <c r="B43" s="12" t="s">
        <v>369</v>
      </c>
    </row>
    <row r="44" spans="1:2" x14ac:dyDescent="0.15">
      <c r="A44" s="12" t="s">
        <v>234</v>
      </c>
      <c r="B44" s="12" t="s">
        <v>370</v>
      </c>
    </row>
    <row r="45" spans="1:2" x14ac:dyDescent="0.15">
      <c r="A45" s="12" t="s">
        <v>231</v>
      </c>
      <c r="B45" s="12" t="s">
        <v>371</v>
      </c>
    </row>
    <row r="46" spans="1:2" x14ac:dyDescent="0.15">
      <c r="A46" s="12" t="s">
        <v>287</v>
      </c>
      <c r="B46" s="12" t="s">
        <v>372</v>
      </c>
    </row>
    <row r="47" spans="1:2" x14ac:dyDescent="0.15">
      <c r="A47" s="12" t="s">
        <v>241</v>
      </c>
      <c r="B47" s="12" t="s">
        <v>373</v>
      </c>
    </row>
    <row r="48" spans="1:2" x14ac:dyDescent="0.15">
      <c r="A48" s="12" t="s">
        <v>259</v>
      </c>
      <c r="B48" s="12" t="s">
        <v>374</v>
      </c>
    </row>
    <row r="49" spans="1:2" x14ac:dyDescent="0.15">
      <c r="A49" s="12" t="s">
        <v>227</v>
      </c>
      <c r="B49" s="12" t="s">
        <v>375</v>
      </c>
    </row>
    <row r="50" spans="1:2" x14ac:dyDescent="0.15">
      <c r="A50" s="12" t="s">
        <v>242</v>
      </c>
      <c r="B50" s="12" t="s">
        <v>376</v>
      </c>
    </row>
    <row r="51" spans="1:2" x14ac:dyDescent="0.15">
      <c r="A51" s="12" t="s">
        <v>229</v>
      </c>
      <c r="B51" s="12" t="s">
        <v>377</v>
      </c>
    </row>
    <row r="52" spans="1:2" x14ac:dyDescent="0.15">
      <c r="A52" s="12" t="s">
        <v>240</v>
      </c>
      <c r="B52" s="12" t="s">
        <v>378</v>
      </c>
    </row>
    <row r="53" spans="1:2" x14ac:dyDescent="0.15">
      <c r="A53" s="12" t="s">
        <v>267</v>
      </c>
      <c r="B53" s="12" t="s">
        <v>379</v>
      </c>
    </row>
    <row r="54" spans="1:2" x14ac:dyDescent="0.15">
      <c r="A54" s="12" t="s">
        <v>263</v>
      </c>
      <c r="B54" s="12" t="s">
        <v>380</v>
      </c>
    </row>
    <row r="55" spans="1:2" x14ac:dyDescent="0.15">
      <c r="A55" s="12" t="s">
        <v>260</v>
      </c>
      <c r="B55" s="12" t="s">
        <v>381</v>
      </c>
    </row>
    <row r="56" spans="1:2" x14ac:dyDescent="0.15">
      <c r="A56" s="12" t="s">
        <v>262</v>
      </c>
      <c r="B56" s="12" t="s">
        <v>382</v>
      </c>
    </row>
    <row r="57" spans="1:2" x14ac:dyDescent="0.15">
      <c r="A57" s="12" t="s">
        <v>273</v>
      </c>
      <c r="B57" s="12" t="s">
        <v>383</v>
      </c>
    </row>
    <row r="58" spans="1:2" x14ac:dyDescent="0.15">
      <c r="A58" s="12" t="s">
        <v>268</v>
      </c>
      <c r="B58" s="12" t="s">
        <v>384</v>
      </c>
    </row>
    <row r="59" spans="1:2" x14ac:dyDescent="0.15">
      <c r="A59" s="12" t="s">
        <v>239</v>
      </c>
      <c r="B59" s="12" t="s">
        <v>385</v>
      </c>
    </row>
    <row r="60" spans="1:2" x14ac:dyDescent="0.15">
      <c r="A60" s="12" t="s">
        <v>228</v>
      </c>
      <c r="B60" s="12" t="s">
        <v>386</v>
      </c>
    </row>
    <row r="61" spans="1:2" x14ac:dyDescent="0.15">
      <c r="A61" s="12" t="s">
        <v>285</v>
      </c>
      <c r="B61" s="12" t="s">
        <v>387</v>
      </c>
    </row>
    <row r="62" spans="1:2" x14ac:dyDescent="0.15">
      <c r="A62" s="12" t="s">
        <v>282</v>
      </c>
      <c r="B62" s="12" t="s">
        <v>388</v>
      </c>
    </row>
    <row r="63" spans="1:2" x14ac:dyDescent="0.15">
      <c r="A63" s="12" t="s">
        <v>254</v>
      </c>
      <c r="B63" s="12" t="s">
        <v>389</v>
      </c>
    </row>
    <row r="64" spans="1:2" x14ac:dyDescent="0.15">
      <c r="A64" s="12" t="s">
        <v>292</v>
      </c>
      <c r="B64" s="12" t="s">
        <v>390</v>
      </c>
    </row>
    <row r="65" spans="1:2" x14ac:dyDescent="0.15">
      <c r="A65" s="12" t="s">
        <v>275</v>
      </c>
      <c r="B65" s="12" t="s">
        <v>391</v>
      </c>
    </row>
    <row r="66" spans="1:2" x14ac:dyDescent="0.15">
      <c r="A66" s="12" t="s">
        <v>261</v>
      </c>
      <c r="B66" s="12" t="s">
        <v>392</v>
      </c>
    </row>
    <row r="67" spans="1:2" x14ac:dyDescent="0.15">
      <c r="A67" s="12" t="s">
        <v>290</v>
      </c>
      <c r="B67" s="12" t="s">
        <v>393</v>
      </c>
    </row>
    <row r="68" spans="1:2" x14ac:dyDescent="0.15">
      <c r="A68" s="12" t="s">
        <v>249</v>
      </c>
      <c r="B68" s="12" t="s">
        <v>394</v>
      </c>
    </row>
    <row r="69" spans="1:2" x14ac:dyDescent="0.15">
      <c r="A69" s="12" t="s">
        <v>279</v>
      </c>
      <c r="B69" s="12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8FE-E208-495B-854F-3CD598537D48}">
  <dimension ref="A1:I82"/>
  <sheetViews>
    <sheetView workbookViewId="0">
      <selection activeCell="H12" sqref="H12"/>
    </sheetView>
  </sheetViews>
  <sheetFormatPr defaultRowHeight="13.5" x14ac:dyDescent="0.15"/>
  <cols>
    <col min="1" max="1" width="5.875" customWidth="1"/>
    <col min="2" max="2" width="11.625" bestFit="1" customWidth="1"/>
    <col min="3" max="3" width="22" bestFit="1" customWidth="1"/>
    <col min="4" max="4" width="22" customWidth="1"/>
    <col min="5" max="5" width="10.875" customWidth="1"/>
    <col min="6" max="6" width="11.625" customWidth="1"/>
  </cols>
  <sheetData>
    <row r="1" spans="1:9" x14ac:dyDescent="0.15">
      <c r="A1" t="s">
        <v>31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297</v>
      </c>
      <c r="H1" t="s">
        <v>298</v>
      </c>
      <c r="I1" t="s">
        <v>454</v>
      </c>
    </row>
    <row r="2" spans="1:9" x14ac:dyDescent="0.15">
      <c r="A2" t="s">
        <v>398</v>
      </c>
      <c r="B2" t="s">
        <v>412</v>
      </c>
      <c r="C2" t="s">
        <v>1</v>
      </c>
      <c r="D2" t="str">
        <f>VLOOKUP(C2,テーブル1[[Type]:[和名]],2,0)</f>
        <v>アイリャ</v>
      </c>
      <c r="E2">
        <v>1</v>
      </c>
      <c r="F2">
        <f t="shared" ref="F2:F3" si="0">0.3^(E2-1)</f>
        <v>1</v>
      </c>
      <c r="G2">
        <v>1</v>
      </c>
      <c r="H2">
        <f t="shared" ref="H2:H40" si="1">F2*G2</f>
        <v>1</v>
      </c>
      <c r="I2" t="str">
        <f t="shared" ref="I2:I41" si="2">"ItemFairyCrystal.drops.add(new Drop(ModuleFairy.FairyTypes."&amp;C2&amp;"[0].createItemStack(), "&amp;H2&amp;"));"</f>
        <v>ItemFairyCrystal.drops.add(new Drop(ModuleFairy.FairyTypes.air[0].createItemStack(), 1));</v>
      </c>
    </row>
    <row r="3" spans="1:9" x14ac:dyDescent="0.15">
      <c r="A3" t="s">
        <v>398</v>
      </c>
      <c r="B3" t="s">
        <v>413</v>
      </c>
      <c r="C3" t="s">
        <v>3</v>
      </c>
      <c r="D3" t="str">
        <f>VLOOKUP(C3,テーブル1[[Type]:[和名]],2,0)</f>
        <v>ワテーリャ</v>
      </c>
      <c r="E3">
        <v>1</v>
      </c>
      <c r="F3">
        <f t="shared" si="0"/>
        <v>1</v>
      </c>
      <c r="G3">
        <v>0.5</v>
      </c>
      <c r="H3">
        <f t="shared" si="1"/>
        <v>0.5</v>
      </c>
      <c r="I3" t="str">
        <f t="shared" si="2"/>
        <v>ItemFairyCrystal.drops.add(new Drop(ModuleFairy.FairyTypes.water[0].createItemStack(), 0.5));</v>
      </c>
    </row>
    <row r="4" spans="1:9" x14ac:dyDescent="0.15">
      <c r="A4" t="s">
        <v>398</v>
      </c>
      <c r="B4" t="s">
        <v>413</v>
      </c>
      <c r="C4" t="s">
        <v>66</v>
      </c>
      <c r="D4" t="str">
        <f>VLOOKUP(C4,テーブル1[[Type]:[和名]],2,0)</f>
        <v>ラービャ</v>
      </c>
      <c r="E4">
        <v>2</v>
      </c>
      <c r="F4">
        <f>0.3^(E4-1)</f>
        <v>0.3</v>
      </c>
      <c r="G4">
        <v>0.5</v>
      </c>
      <c r="H4">
        <f t="shared" si="1"/>
        <v>0.15</v>
      </c>
      <c r="I4" t="str">
        <f t="shared" si="2"/>
        <v>ItemFairyCrystal.drops.add(new Drop(ModuleFairy.FairyTypes.lava[0].createItemStack(), 0.15));</v>
      </c>
    </row>
    <row r="5" spans="1:9" x14ac:dyDescent="0.15">
      <c r="A5" t="s">
        <v>398</v>
      </c>
      <c r="B5" t="s">
        <v>414</v>
      </c>
      <c r="C5" t="s">
        <v>5</v>
      </c>
      <c r="D5" t="str">
        <f>VLOOKUP(C5,テーブル1[[Type]:[和名]],2,0)</f>
        <v>フィーリャ</v>
      </c>
      <c r="E5">
        <v>2</v>
      </c>
      <c r="F5">
        <f t="shared" ref="F5:F41" si="3">0.3^(E5-1)</f>
        <v>0.3</v>
      </c>
      <c r="G5">
        <v>0.05</v>
      </c>
      <c r="H5">
        <f t="shared" si="1"/>
        <v>1.4999999999999999E-2</v>
      </c>
      <c r="I5" t="str">
        <f t="shared" si="2"/>
        <v>ItemFairyCrystal.drops.add(new Drop(ModuleFairy.FairyTypes.fire[0].createItemStack(), 0.015));</v>
      </c>
    </row>
    <row r="6" spans="1:9" x14ac:dyDescent="0.15">
      <c r="A6" t="s">
        <v>398</v>
      </c>
      <c r="B6" t="s">
        <v>414</v>
      </c>
      <c r="C6" t="s">
        <v>94</v>
      </c>
      <c r="D6" t="str">
        <f>VLOOKUP(C6,テーブル1[[Type]:[和名]],2,0)</f>
        <v>ツンデーリャ</v>
      </c>
      <c r="E6">
        <v>3</v>
      </c>
      <c r="F6">
        <f t="shared" si="3"/>
        <v>0.09</v>
      </c>
      <c r="G6">
        <v>0.05</v>
      </c>
      <c r="H6">
        <f t="shared" si="1"/>
        <v>4.4999999999999997E-3</v>
      </c>
      <c r="I6" t="str">
        <f t="shared" si="2"/>
        <v>ItemFairyCrystal.drops.add(new Drop(ModuleFairy.FairyTypes.thunder[0].createItemStack(), 0.0045));</v>
      </c>
    </row>
    <row r="7" spans="1:9" x14ac:dyDescent="0.15">
      <c r="A7" t="s">
        <v>398</v>
      </c>
      <c r="B7" t="s">
        <v>416</v>
      </c>
      <c r="C7" t="s">
        <v>88</v>
      </c>
      <c r="D7" t="str">
        <f>VLOOKUP(C7,テーブル1[[Type]:[和名]],2,0)</f>
        <v>スーニャ</v>
      </c>
      <c r="E7">
        <v>5</v>
      </c>
      <c r="F7">
        <f t="shared" si="3"/>
        <v>8.0999999999999996E-3</v>
      </c>
      <c r="G7">
        <v>0.01</v>
      </c>
      <c r="H7">
        <f t="shared" si="1"/>
        <v>8.1000000000000004E-5</v>
      </c>
      <c r="I7" t="str">
        <f t="shared" si="2"/>
        <v>ItemFairyCrystal.drops.add(new Drop(ModuleFairy.FairyTypes.sun[0].createItemStack(), 0.000081));</v>
      </c>
    </row>
    <row r="8" spans="1:9" x14ac:dyDescent="0.15">
      <c r="A8" t="s">
        <v>398</v>
      </c>
      <c r="B8" t="s">
        <v>416</v>
      </c>
      <c r="C8" t="s">
        <v>90</v>
      </c>
      <c r="D8" t="str">
        <f>VLOOKUP(C8,テーブル1[[Type]:[和名]],2,0)</f>
        <v>モーニャ</v>
      </c>
      <c r="E8">
        <v>5</v>
      </c>
      <c r="F8">
        <f t="shared" si="3"/>
        <v>8.0999999999999996E-3</v>
      </c>
      <c r="G8">
        <v>0.01</v>
      </c>
      <c r="H8">
        <f t="shared" si="1"/>
        <v>8.1000000000000004E-5</v>
      </c>
      <c r="I8" t="str">
        <f t="shared" si="2"/>
        <v>ItemFairyCrystal.drops.add(new Drop(ModuleFairy.FairyTypes.moon[0].createItemStack(), 0.000081));</v>
      </c>
    </row>
    <row r="9" spans="1:9" x14ac:dyDescent="0.15">
      <c r="A9" t="s">
        <v>398</v>
      </c>
      <c r="B9" t="s">
        <v>416</v>
      </c>
      <c r="C9" t="s">
        <v>92</v>
      </c>
      <c r="D9" t="str">
        <f>VLOOKUP(C9,テーブル1[[Type]:[和名]],2,0)</f>
        <v>スターリャ</v>
      </c>
      <c r="E9">
        <v>4</v>
      </c>
      <c r="F9">
        <f t="shared" si="3"/>
        <v>2.7E-2</v>
      </c>
      <c r="G9">
        <v>0.01</v>
      </c>
      <c r="H9">
        <f t="shared" si="1"/>
        <v>2.7E-4</v>
      </c>
      <c r="I9" t="str">
        <f t="shared" si="2"/>
        <v>ItemFairyCrystal.drops.add(new Drop(ModuleFairy.FairyTypes.star[0].createItemStack(), 0.00027));</v>
      </c>
    </row>
    <row r="10" spans="1:9" x14ac:dyDescent="0.15">
      <c r="A10" t="s">
        <v>402</v>
      </c>
      <c r="B10" t="s">
        <v>417</v>
      </c>
      <c r="C10" t="s">
        <v>60</v>
      </c>
      <c r="D10" t="str">
        <f>VLOOKUP(C10,テーブル1[[Type]:[和名]],2,0)</f>
        <v>ストーニャ</v>
      </c>
      <c r="E10">
        <v>1</v>
      </c>
      <c r="F10">
        <f t="shared" si="3"/>
        <v>1</v>
      </c>
      <c r="G10">
        <v>0.5</v>
      </c>
      <c r="H10">
        <f t="shared" si="1"/>
        <v>0.5</v>
      </c>
      <c r="I10" t="str">
        <f t="shared" si="2"/>
        <v>ItemFairyCrystal.drops.add(new Drop(ModuleFairy.FairyTypes.stone[0].createItemStack(), 0.5));</v>
      </c>
    </row>
    <row r="11" spans="1:9" x14ac:dyDescent="0.15">
      <c r="A11" t="s">
        <v>402</v>
      </c>
      <c r="B11" t="s">
        <v>418</v>
      </c>
      <c r="C11" t="s">
        <v>7</v>
      </c>
      <c r="D11" t="str">
        <f>VLOOKUP(C11,テーブル1[[Type]:[和名]],2,0)</f>
        <v>ディルチャ</v>
      </c>
      <c r="E11">
        <v>1</v>
      </c>
      <c r="F11">
        <f t="shared" si="3"/>
        <v>1</v>
      </c>
      <c r="G11">
        <v>0.5</v>
      </c>
      <c r="H11">
        <f t="shared" si="1"/>
        <v>0.5</v>
      </c>
      <c r="I11" t="str">
        <f t="shared" si="2"/>
        <v>ItemFairyCrystal.drops.add(new Drop(ModuleFairy.FairyTypes.dirt[0].createItemStack(), 0.5));</v>
      </c>
    </row>
    <row r="12" spans="1:9" x14ac:dyDescent="0.15">
      <c r="A12" t="s">
        <v>402</v>
      </c>
      <c r="B12" t="s">
        <v>418</v>
      </c>
      <c r="C12" t="s">
        <v>62</v>
      </c>
      <c r="D12" t="str">
        <f>VLOOKUP(C12,テーブル1[[Type]:[和名]],2,0)</f>
        <v>サンジャ</v>
      </c>
      <c r="E12">
        <v>1</v>
      </c>
      <c r="F12">
        <f t="shared" si="3"/>
        <v>1</v>
      </c>
      <c r="G12">
        <v>0.5</v>
      </c>
      <c r="H12">
        <f t="shared" si="1"/>
        <v>0.5</v>
      </c>
      <c r="I12" t="str">
        <f t="shared" si="2"/>
        <v>ItemFairyCrystal.drops.add(new Drop(ModuleFairy.FairyTypes.sand[0].createItemStack(), 0.5));</v>
      </c>
    </row>
    <row r="13" spans="1:9" x14ac:dyDescent="0.15">
      <c r="A13" t="s">
        <v>402</v>
      </c>
      <c r="B13" t="s">
        <v>418</v>
      </c>
      <c r="C13" t="s">
        <v>64</v>
      </c>
      <c r="D13" t="str">
        <f>VLOOKUP(C13,テーブル1[[Type]:[和名]],2,0)</f>
        <v>グラベーリャ</v>
      </c>
      <c r="E13">
        <v>2</v>
      </c>
      <c r="F13">
        <f t="shared" si="3"/>
        <v>0.3</v>
      </c>
      <c r="G13">
        <v>0.5</v>
      </c>
      <c r="H13">
        <f t="shared" si="1"/>
        <v>0.15</v>
      </c>
      <c r="I13" t="str">
        <f t="shared" si="2"/>
        <v>ItemFairyCrystal.drops.add(new Drop(ModuleFairy.FairyTypes.gravel[0].createItemStack(), 0.15));</v>
      </c>
    </row>
    <row r="14" spans="1:9" x14ac:dyDescent="0.15">
      <c r="A14" t="s">
        <v>406</v>
      </c>
      <c r="B14" t="s">
        <v>419</v>
      </c>
      <c r="C14" t="s">
        <v>48</v>
      </c>
      <c r="D14" t="str">
        <f>VLOOKUP(C14,テーブル1[[Type]:[和名]],2,0)</f>
        <v>イローニャ</v>
      </c>
      <c r="E14">
        <v>2</v>
      </c>
      <c r="F14">
        <f t="shared" si="3"/>
        <v>0.3</v>
      </c>
      <c r="G14">
        <v>0.2</v>
      </c>
      <c r="H14">
        <f t="shared" si="1"/>
        <v>0.06</v>
      </c>
      <c r="I14" t="str">
        <f t="shared" si="2"/>
        <v>ItemFairyCrystal.drops.add(new Drop(ModuleFairy.FairyTypes.iron[0].createItemStack(), 0.06));</v>
      </c>
    </row>
    <row r="15" spans="1:9" x14ac:dyDescent="0.15">
      <c r="A15" t="s">
        <v>406</v>
      </c>
      <c r="B15" t="s">
        <v>419</v>
      </c>
      <c r="C15" t="s">
        <v>50</v>
      </c>
      <c r="D15" t="str">
        <f>VLOOKUP(C15,テーブル1[[Type]:[和名]],2,0)</f>
        <v>ゴルジャ</v>
      </c>
      <c r="E15">
        <v>3</v>
      </c>
      <c r="F15">
        <f t="shared" si="3"/>
        <v>0.09</v>
      </c>
      <c r="G15">
        <v>0.2</v>
      </c>
      <c r="H15">
        <f t="shared" si="1"/>
        <v>1.7999999999999999E-2</v>
      </c>
      <c r="I15" t="str">
        <f t="shared" si="2"/>
        <v>ItemFairyCrystal.drops.add(new Drop(ModuleFairy.FairyTypes.gold[0].createItemStack(), 0.018));</v>
      </c>
    </row>
    <row r="16" spans="1:9" x14ac:dyDescent="0.15">
      <c r="A16" t="s">
        <v>406</v>
      </c>
      <c r="B16" t="s">
        <v>420</v>
      </c>
      <c r="C16" t="s">
        <v>52</v>
      </c>
      <c r="D16" t="str">
        <f>VLOOKUP(C16,テーブル1[[Type]:[和名]],2,0)</f>
        <v>ディアモンジャ</v>
      </c>
      <c r="E16">
        <v>4</v>
      </c>
      <c r="F16">
        <f t="shared" si="3"/>
        <v>2.7E-2</v>
      </c>
      <c r="G16">
        <v>0.2</v>
      </c>
      <c r="H16">
        <f t="shared" si="1"/>
        <v>5.4000000000000003E-3</v>
      </c>
      <c r="I16" t="str">
        <f t="shared" si="2"/>
        <v>ItemFairyCrystal.drops.add(new Drop(ModuleFairy.FairyTypes.diamond[0].createItemStack(), 0.0054));</v>
      </c>
    </row>
    <row r="17" spans="1:9" x14ac:dyDescent="0.15">
      <c r="A17" t="s">
        <v>406</v>
      </c>
      <c r="B17" t="s">
        <v>420</v>
      </c>
      <c r="C17" t="s">
        <v>54</v>
      </c>
      <c r="D17" t="str">
        <f>VLOOKUP(C17,テーブル1[[Type]:[和名]],2,0)</f>
        <v>エメラルジャ</v>
      </c>
      <c r="E17">
        <v>4</v>
      </c>
      <c r="F17">
        <f t="shared" si="3"/>
        <v>2.7E-2</v>
      </c>
      <c r="G17">
        <v>0.2</v>
      </c>
      <c r="H17">
        <f t="shared" si="1"/>
        <v>5.4000000000000003E-3</v>
      </c>
      <c r="I17" t="str">
        <f t="shared" si="2"/>
        <v>ItemFairyCrystal.drops.add(new Drop(ModuleFairy.FairyTypes.emerald[0].createItemStack(), 0.0054));</v>
      </c>
    </row>
    <row r="18" spans="1:9" x14ac:dyDescent="0.15">
      <c r="A18" t="s">
        <v>406</v>
      </c>
      <c r="B18" t="s">
        <v>421</v>
      </c>
      <c r="C18" t="s">
        <v>58</v>
      </c>
      <c r="D18" t="str">
        <f>VLOOKUP(C18,テーブル1[[Type]:[和名]],2,0)</f>
        <v>レドストーニャ</v>
      </c>
      <c r="E18">
        <v>3</v>
      </c>
      <c r="F18">
        <f t="shared" si="3"/>
        <v>0.09</v>
      </c>
      <c r="G18">
        <v>0.2</v>
      </c>
      <c r="H18">
        <f t="shared" si="1"/>
        <v>1.7999999999999999E-2</v>
      </c>
      <c r="I18" t="str">
        <f t="shared" si="2"/>
        <v>ItemFairyCrystal.drops.add(new Drop(ModuleFairy.FairyTypes.redstone[0].createItemStack(), 0.018));</v>
      </c>
    </row>
    <row r="19" spans="1:9" x14ac:dyDescent="0.15">
      <c r="A19" t="s">
        <v>406</v>
      </c>
      <c r="B19" t="s">
        <v>421</v>
      </c>
      <c r="C19" t="s">
        <v>56</v>
      </c>
      <c r="D19" t="str">
        <f>VLOOKUP(C19,テーブル1[[Type]:[和名]],2,0)</f>
        <v>ラピスラズーリャ</v>
      </c>
      <c r="E19">
        <v>4</v>
      </c>
      <c r="F19">
        <f t="shared" si="3"/>
        <v>2.7E-2</v>
      </c>
      <c r="G19">
        <v>0.2</v>
      </c>
      <c r="H19">
        <f t="shared" si="1"/>
        <v>5.4000000000000003E-3</v>
      </c>
      <c r="I19" t="str">
        <f t="shared" si="2"/>
        <v>ItemFairyCrystal.drops.add(new Drop(ModuleFairy.FairyTypes.lapislazuli[0].createItemStack(), 0.0054));</v>
      </c>
    </row>
    <row r="20" spans="1:9" x14ac:dyDescent="0.15">
      <c r="A20" t="s">
        <v>401</v>
      </c>
      <c r="B20" t="s">
        <v>422</v>
      </c>
      <c r="C20" t="s">
        <v>108</v>
      </c>
      <c r="D20" t="str">
        <f>VLOOKUP(C20,テーブル1[[Type]:[和名]],2,0)</f>
        <v>エンデルマーニャ</v>
      </c>
      <c r="E20">
        <v>4</v>
      </c>
      <c r="F20">
        <f t="shared" si="3"/>
        <v>2.7E-2</v>
      </c>
      <c r="G20">
        <v>0.1</v>
      </c>
      <c r="H20">
        <f t="shared" si="1"/>
        <v>2.7000000000000001E-3</v>
      </c>
      <c r="I20" t="str">
        <f t="shared" si="2"/>
        <v>ItemFairyCrystal.drops.add(new Drop(ModuleFairy.FairyTypes.enderman[0].createItemStack(), 0.0027));</v>
      </c>
    </row>
    <row r="21" spans="1:9" x14ac:dyDescent="0.15">
      <c r="A21" t="s">
        <v>401</v>
      </c>
      <c r="B21" t="s">
        <v>422</v>
      </c>
      <c r="C21" t="s">
        <v>76</v>
      </c>
      <c r="D21" t="str">
        <f>VLOOKUP(C21,テーブル1[[Type]:[和名]],2,0)</f>
        <v>スピデーリャ</v>
      </c>
      <c r="E21">
        <v>2</v>
      </c>
      <c r="F21">
        <f t="shared" si="3"/>
        <v>0.3</v>
      </c>
      <c r="G21">
        <v>0.1</v>
      </c>
      <c r="H21">
        <f t="shared" si="1"/>
        <v>0.03</v>
      </c>
      <c r="I21" t="str">
        <f t="shared" si="2"/>
        <v>ItemFairyCrystal.drops.add(new Drop(ModuleFairy.FairyTypes.spider[0].createItemStack(), 0.03));</v>
      </c>
    </row>
    <row r="22" spans="1:9" x14ac:dyDescent="0.15">
      <c r="A22" t="s">
        <v>401</v>
      </c>
      <c r="B22" t="s">
        <v>422</v>
      </c>
      <c r="C22" t="s">
        <v>216</v>
      </c>
      <c r="D22" t="str">
        <f>VLOOKUP(C22,テーブル1[[Type]:[和名]],2,0)</f>
        <v>エンデレドラゴーニャ</v>
      </c>
      <c r="E22">
        <v>5</v>
      </c>
      <c r="F22">
        <f t="shared" si="3"/>
        <v>8.0999999999999996E-3</v>
      </c>
      <c r="G22">
        <v>0.1</v>
      </c>
      <c r="H22">
        <f t="shared" si="1"/>
        <v>8.0999999999999996E-4</v>
      </c>
      <c r="I22" t="str">
        <f t="shared" si="2"/>
        <v>ItemFairyCrystal.drops.add(new Drop(ModuleFairy.FairyTypes.enderdragon[0].createItemStack(), 0.00081));</v>
      </c>
    </row>
    <row r="23" spans="1:9" x14ac:dyDescent="0.15">
      <c r="A23" t="s">
        <v>401</v>
      </c>
      <c r="B23" t="s">
        <v>422</v>
      </c>
      <c r="C23" t="s">
        <v>434</v>
      </c>
      <c r="D23" t="str">
        <f>VLOOKUP(C23,テーブル1[[Type]:[和名]],2,0)</f>
        <v>チッケーニャ</v>
      </c>
      <c r="E23">
        <v>1</v>
      </c>
      <c r="F23">
        <f t="shared" si="3"/>
        <v>1</v>
      </c>
      <c r="G23">
        <v>0.1</v>
      </c>
      <c r="H23">
        <f t="shared" si="1"/>
        <v>0.1</v>
      </c>
      <c r="I23" t="str">
        <f t="shared" si="2"/>
        <v>ItemFairyCrystal.drops.add(new Drop(ModuleFairy.FairyTypes.chicken[0].createItemStack(), 0.1));</v>
      </c>
    </row>
    <row r="24" spans="1:9" x14ac:dyDescent="0.15">
      <c r="A24" t="s">
        <v>401</v>
      </c>
      <c r="B24" t="s">
        <v>423</v>
      </c>
      <c r="C24" t="s">
        <v>74</v>
      </c>
      <c r="D24" t="str">
        <f>VLOOKUP(C24,テーブル1[[Type]:[和名]],2,0)</f>
        <v>スケレトーニャ</v>
      </c>
      <c r="E24">
        <v>1</v>
      </c>
      <c r="F24">
        <f t="shared" si="3"/>
        <v>1</v>
      </c>
      <c r="G24">
        <v>0.1</v>
      </c>
      <c r="H24">
        <f t="shared" si="1"/>
        <v>0.1</v>
      </c>
      <c r="I24" t="str">
        <f t="shared" si="2"/>
        <v>ItemFairyCrystal.drops.add(new Drop(ModuleFairy.FairyTypes.skeleton[0].createItemStack(), 0.1));</v>
      </c>
    </row>
    <row r="25" spans="1:9" x14ac:dyDescent="0.15">
      <c r="A25" t="s">
        <v>401</v>
      </c>
      <c r="B25" t="s">
        <v>423</v>
      </c>
      <c r="C25" t="s">
        <v>70</v>
      </c>
      <c r="D25" t="str">
        <f>VLOOKUP(C25,テーブル1[[Type]:[和名]],2,0)</f>
        <v>ゾンビャ</v>
      </c>
      <c r="E25">
        <v>1</v>
      </c>
      <c r="F25">
        <f t="shared" si="3"/>
        <v>1</v>
      </c>
      <c r="G25">
        <v>0.1</v>
      </c>
      <c r="H25">
        <f t="shared" si="1"/>
        <v>0.1</v>
      </c>
      <c r="I25" t="str">
        <f t="shared" si="2"/>
        <v>ItemFairyCrystal.drops.add(new Drop(ModuleFairy.FairyTypes.zombie[0].createItemStack(), 0.1));</v>
      </c>
    </row>
    <row r="26" spans="1:9" x14ac:dyDescent="0.15">
      <c r="A26" t="s">
        <v>401</v>
      </c>
      <c r="B26" t="s">
        <v>423</v>
      </c>
      <c r="C26" t="s">
        <v>110</v>
      </c>
      <c r="D26" t="str">
        <f>VLOOKUP(C26,テーブル1[[Type]:[和名]],2,0)</f>
        <v>ウィーテレスケレトーニャ</v>
      </c>
      <c r="E26">
        <v>4</v>
      </c>
      <c r="F26">
        <f t="shared" si="3"/>
        <v>2.7E-2</v>
      </c>
      <c r="G26">
        <v>0.1</v>
      </c>
      <c r="H26">
        <f t="shared" si="1"/>
        <v>2.7000000000000001E-3</v>
      </c>
      <c r="I26" t="str">
        <f t="shared" si="2"/>
        <v>ItemFairyCrystal.drops.add(new Drop(ModuleFairy.FairyTypes.witherskeleton[0].createItemStack(), 0.0027));</v>
      </c>
    </row>
    <row r="27" spans="1:9" x14ac:dyDescent="0.15">
      <c r="A27" t="s">
        <v>401</v>
      </c>
      <c r="B27" t="s">
        <v>423</v>
      </c>
      <c r="C27" t="s">
        <v>106</v>
      </c>
      <c r="D27" t="str">
        <f>VLOOKUP(C27,テーブル1[[Type]:[和名]],2,0)</f>
        <v>ウィテーリャ</v>
      </c>
      <c r="E27">
        <v>5</v>
      </c>
      <c r="F27">
        <f t="shared" si="3"/>
        <v>8.0999999999999996E-3</v>
      </c>
      <c r="G27">
        <v>0.1</v>
      </c>
      <c r="H27">
        <f t="shared" si="1"/>
        <v>8.0999999999999996E-4</v>
      </c>
      <c r="I27" t="str">
        <f t="shared" si="2"/>
        <v>ItemFairyCrystal.drops.add(new Drop(ModuleFairy.FairyTypes.wither[0].createItemStack(), 0.00081));</v>
      </c>
    </row>
    <row r="28" spans="1:9" x14ac:dyDescent="0.15">
      <c r="A28" t="s">
        <v>401</v>
      </c>
      <c r="B28" t="s">
        <v>425</v>
      </c>
      <c r="C28" t="s">
        <v>72</v>
      </c>
      <c r="D28" t="str">
        <f>VLOOKUP(C28,テーブル1[[Type]:[和名]],2,0)</f>
        <v>クレペーリャ</v>
      </c>
      <c r="E28">
        <v>2</v>
      </c>
      <c r="F28">
        <f t="shared" si="3"/>
        <v>0.3</v>
      </c>
      <c r="G28">
        <v>0.1</v>
      </c>
      <c r="H28">
        <f t="shared" si="1"/>
        <v>0.03</v>
      </c>
      <c r="I28" t="str">
        <f t="shared" si="2"/>
        <v>ItemFairyCrystal.drops.add(new Drop(ModuleFairy.FairyTypes.creeper[0].createItemStack(), 0.03));</v>
      </c>
    </row>
    <row r="29" spans="1:9" x14ac:dyDescent="0.15">
      <c r="A29" t="s">
        <v>404</v>
      </c>
      <c r="B29" t="s">
        <v>426</v>
      </c>
      <c r="C29" t="s">
        <v>78</v>
      </c>
      <c r="D29" t="str">
        <f>VLOOKUP(C29,テーブル1[[Type]:[和名]],2,0)</f>
        <v>ウェアーチャ</v>
      </c>
      <c r="E29">
        <v>2</v>
      </c>
      <c r="F29">
        <f t="shared" si="3"/>
        <v>0.3</v>
      </c>
      <c r="G29">
        <v>0.1</v>
      </c>
      <c r="H29">
        <f t="shared" si="1"/>
        <v>0.03</v>
      </c>
      <c r="I29" t="str">
        <f t="shared" si="2"/>
        <v>ItemFairyCrystal.drops.add(new Drop(ModuleFairy.FairyTypes.wheat[0].createItemStack(), 0.03));</v>
      </c>
    </row>
    <row r="30" spans="1:9" x14ac:dyDescent="0.15">
      <c r="A30" t="s">
        <v>404</v>
      </c>
      <c r="B30" t="s">
        <v>427</v>
      </c>
      <c r="C30" t="s">
        <v>68</v>
      </c>
      <c r="D30" t="str">
        <f>VLOOKUP(C30,テーブル1[[Type]:[和名]],2,0)</f>
        <v>リラーキャ</v>
      </c>
      <c r="E30">
        <v>3</v>
      </c>
      <c r="F30">
        <f t="shared" si="3"/>
        <v>0.09</v>
      </c>
      <c r="G30">
        <v>0.1</v>
      </c>
      <c r="H30">
        <f t="shared" si="1"/>
        <v>8.9999999999999993E-3</v>
      </c>
      <c r="I30" t="str">
        <f t="shared" si="2"/>
        <v>ItemFairyCrystal.drops.add(new Drop(ModuleFairy.FairyTypes.lilac[0].createItemStack(), 0.009));</v>
      </c>
    </row>
    <row r="31" spans="1:9" x14ac:dyDescent="0.15">
      <c r="A31" t="s">
        <v>403</v>
      </c>
      <c r="B31" t="s">
        <v>428</v>
      </c>
      <c r="C31" t="s">
        <v>150</v>
      </c>
      <c r="D31" t="str">
        <f>VLOOKUP(C31,テーブル1[[Type]:[和名]],2,0)</f>
        <v>トルキャ</v>
      </c>
      <c r="E31">
        <v>1</v>
      </c>
      <c r="F31">
        <f t="shared" si="3"/>
        <v>1</v>
      </c>
      <c r="G31">
        <v>0.1</v>
      </c>
      <c r="H31">
        <f t="shared" si="1"/>
        <v>0.1</v>
      </c>
      <c r="I31" t="str">
        <f t="shared" si="2"/>
        <v>ItemFairyCrystal.drops.add(new Drop(ModuleFairy.FairyTypes.torch[0].createItemStack(), 0.1));</v>
      </c>
    </row>
    <row r="32" spans="1:9" x14ac:dyDescent="0.15">
      <c r="A32" t="s">
        <v>403</v>
      </c>
      <c r="B32" t="s">
        <v>428</v>
      </c>
      <c r="C32" t="s">
        <v>82</v>
      </c>
      <c r="D32" t="str">
        <f>VLOOKUP(C32,テーブル1[[Type]:[和名]],2,0)</f>
        <v>フルナーキャ</v>
      </c>
      <c r="E32">
        <v>2</v>
      </c>
      <c r="F32">
        <f t="shared" si="3"/>
        <v>0.3</v>
      </c>
      <c r="G32">
        <v>0.1</v>
      </c>
      <c r="H32">
        <f t="shared" si="1"/>
        <v>0.03</v>
      </c>
      <c r="I32" t="str">
        <f t="shared" si="2"/>
        <v>ItemFairyCrystal.drops.add(new Drop(ModuleFairy.FairyTypes.furnace[0].createItemStack(), 0.03));</v>
      </c>
    </row>
    <row r="33" spans="1:9" x14ac:dyDescent="0.15">
      <c r="A33" t="s">
        <v>403</v>
      </c>
      <c r="B33" t="s">
        <v>428</v>
      </c>
      <c r="C33" t="s">
        <v>9</v>
      </c>
      <c r="D33" t="str">
        <f>VLOOKUP(C33,テーブル1[[Type]:[和名]],2,0)</f>
        <v>マゲンテグラゼデテッラコッチャ</v>
      </c>
      <c r="E33">
        <v>3</v>
      </c>
      <c r="F33">
        <f t="shared" si="3"/>
        <v>0.09</v>
      </c>
      <c r="G33">
        <v>0.1</v>
      </c>
      <c r="H33">
        <f t="shared" si="1"/>
        <v>8.9999999999999993E-3</v>
      </c>
      <c r="I33" t="str">
        <f t="shared" si="2"/>
        <v>ItemFairyCrystal.drops.add(new Drop(ModuleFairy.FairyTypes.magentaglazedterracotta[0].createItemStack(), 0.009));</v>
      </c>
    </row>
    <row r="34" spans="1:9" x14ac:dyDescent="0.15">
      <c r="A34" t="s">
        <v>403</v>
      </c>
      <c r="B34" t="s">
        <v>429</v>
      </c>
      <c r="C34" t="s">
        <v>80</v>
      </c>
      <c r="D34" t="str">
        <f>VLOOKUP(C34,テーブル1[[Type]:[和名]],2,0)</f>
        <v>ブレアージャ</v>
      </c>
      <c r="E34">
        <v>2</v>
      </c>
      <c r="F34">
        <f t="shared" si="3"/>
        <v>0.3</v>
      </c>
      <c r="G34">
        <v>0.1</v>
      </c>
      <c r="H34">
        <f t="shared" si="1"/>
        <v>0.03</v>
      </c>
      <c r="I34" t="str">
        <f t="shared" si="2"/>
        <v>ItemFairyCrystal.drops.add(new Drop(ModuleFairy.FairyTypes.bread[0].createItemStack(), 0.03));</v>
      </c>
    </row>
    <row r="35" spans="1:9" x14ac:dyDescent="0.15">
      <c r="A35" t="s">
        <v>400</v>
      </c>
      <c r="B35" t="s">
        <v>430</v>
      </c>
      <c r="C35" t="s">
        <v>102</v>
      </c>
      <c r="D35" t="str">
        <f>VLOOKUP(C35,テーブル1[[Type]:[和名]],2,0)</f>
        <v>ダイティーミャ</v>
      </c>
      <c r="E35">
        <v>1</v>
      </c>
      <c r="F35">
        <f t="shared" si="3"/>
        <v>1</v>
      </c>
      <c r="G35">
        <v>0.02</v>
      </c>
      <c r="H35">
        <f t="shared" si="1"/>
        <v>0.02</v>
      </c>
      <c r="I35" t="str">
        <f t="shared" si="2"/>
        <v>ItemFairyCrystal.drops.add(new Drop(ModuleFairy.FairyTypes.daytime[0].createItemStack(), 0.02));</v>
      </c>
    </row>
    <row r="36" spans="1:9" x14ac:dyDescent="0.15">
      <c r="A36" t="s">
        <v>400</v>
      </c>
      <c r="B36" t="s">
        <v>430</v>
      </c>
      <c r="C36" t="s">
        <v>100</v>
      </c>
      <c r="D36" t="str">
        <f>VLOOKUP(C36,テーブル1[[Type]:[和名]],2,0)</f>
        <v>ニグチャ</v>
      </c>
      <c r="E36">
        <v>1</v>
      </c>
      <c r="F36">
        <f t="shared" si="3"/>
        <v>1</v>
      </c>
      <c r="G36">
        <v>0.02</v>
      </c>
      <c r="H36">
        <f t="shared" si="1"/>
        <v>0.02</v>
      </c>
      <c r="I36" t="str">
        <f t="shared" si="2"/>
        <v>ItemFairyCrystal.drops.add(new Drop(ModuleFairy.FairyTypes.night[0].createItemStack(), 0.02));</v>
      </c>
    </row>
    <row r="37" spans="1:9" x14ac:dyDescent="0.15">
      <c r="A37" t="s">
        <v>400</v>
      </c>
      <c r="B37" t="s">
        <v>430</v>
      </c>
      <c r="C37" t="s">
        <v>104</v>
      </c>
      <c r="D37" t="str">
        <f>VLOOKUP(C37,テーブル1[[Type]:[和名]],2,0)</f>
        <v>モルニンギャ</v>
      </c>
      <c r="E37">
        <v>2</v>
      </c>
      <c r="F37">
        <f t="shared" si="3"/>
        <v>0.3</v>
      </c>
      <c r="G37">
        <v>0.02</v>
      </c>
      <c r="H37">
        <f t="shared" si="1"/>
        <v>6.0000000000000001E-3</v>
      </c>
      <c r="I37" t="str">
        <f t="shared" si="2"/>
        <v>ItemFairyCrystal.drops.add(new Drop(ModuleFairy.FairyTypes.morning[0].createItemStack(), 0.006));</v>
      </c>
    </row>
    <row r="38" spans="1:9" x14ac:dyDescent="0.15">
      <c r="A38" t="s">
        <v>400</v>
      </c>
      <c r="B38" t="s">
        <v>431</v>
      </c>
      <c r="C38" t="s">
        <v>98</v>
      </c>
      <c r="D38" t="str">
        <f>VLOOKUP(C38,テーブル1[[Type]:[和名]],2,0)</f>
        <v>フィーニャ</v>
      </c>
      <c r="E38">
        <v>1</v>
      </c>
      <c r="F38">
        <f t="shared" si="3"/>
        <v>1</v>
      </c>
      <c r="G38">
        <v>0.02</v>
      </c>
      <c r="H38">
        <f t="shared" si="1"/>
        <v>0.02</v>
      </c>
      <c r="I38" t="str">
        <f t="shared" si="2"/>
        <v>ItemFairyCrystal.drops.add(new Drop(ModuleFairy.FairyTypes.fine[0].createItemStack(), 0.02));</v>
      </c>
    </row>
    <row r="39" spans="1:9" x14ac:dyDescent="0.15">
      <c r="A39" t="s">
        <v>400</v>
      </c>
      <c r="B39" t="s">
        <v>431</v>
      </c>
      <c r="C39" t="s">
        <v>96</v>
      </c>
      <c r="D39" t="str">
        <f>VLOOKUP(C39,テーブル1[[Type]:[和名]],2,0)</f>
        <v>ライニャ</v>
      </c>
      <c r="E39">
        <v>2</v>
      </c>
      <c r="F39">
        <f t="shared" si="3"/>
        <v>0.3</v>
      </c>
      <c r="G39">
        <v>0.02</v>
      </c>
      <c r="H39">
        <f t="shared" si="1"/>
        <v>6.0000000000000001E-3</v>
      </c>
      <c r="I39" t="str">
        <f t="shared" si="2"/>
        <v>ItemFairyCrystal.drops.add(new Drop(ModuleFairy.FairyTypes.rain[0].createItemStack(), 0.006));</v>
      </c>
    </row>
    <row r="40" spans="1:9" x14ac:dyDescent="0.15">
      <c r="A40" t="s">
        <v>400</v>
      </c>
      <c r="B40" t="s">
        <v>432</v>
      </c>
      <c r="C40" t="s">
        <v>84</v>
      </c>
      <c r="D40" t="str">
        <f>VLOOKUP(C40,テーブル1[[Type]:[和名]],2,0)</f>
        <v>プラインシャ</v>
      </c>
      <c r="E40">
        <v>1</v>
      </c>
      <c r="F40">
        <f t="shared" si="3"/>
        <v>1</v>
      </c>
      <c r="G40">
        <v>0.05</v>
      </c>
      <c r="H40">
        <f t="shared" si="1"/>
        <v>0.05</v>
      </c>
      <c r="I40" t="str">
        <f t="shared" si="2"/>
        <v>ItemFairyCrystal.drops.add(new Drop(ModuleFairy.FairyTypes.plains[0].createItemStack(), 0.05));</v>
      </c>
    </row>
    <row r="41" spans="1:9" x14ac:dyDescent="0.15">
      <c r="A41" t="s">
        <v>400</v>
      </c>
      <c r="B41" t="s">
        <v>432</v>
      </c>
      <c r="C41" t="s">
        <v>86</v>
      </c>
      <c r="D41" t="str">
        <f>VLOOKUP(C41,テーブル1[[Type]:[和名]],2,0)</f>
        <v>フォレスチャ</v>
      </c>
      <c r="E41">
        <v>2</v>
      </c>
      <c r="F41">
        <f t="shared" si="3"/>
        <v>0.3</v>
      </c>
      <c r="G41">
        <v>0.05</v>
      </c>
      <c r="H41">
        <f>F41*G41</f>
        <v>1.4999999999999999E-2</v>
      </c>
      <c r="I41" t="str">
        <f t="shared" si="2"/>
        <v>ItemFairyCrystal.drops.add(new Drop(ModuleFairy.FairyTypes.forest[0].createItemStack(), 0.015));</v>
      </c>
    </row>
    <row r="42" spans="1:9" x14ac:dyDescent="0.15">
      <c r="D42" t="s">
        <v>446</v>
      </c>
      <c r="E42" t="s">
        <v>447</v>
      </c>
      <c r="F42" t="s">
        <v>448</v>
      </c>
    </row>
    <row r="43" spans="1:9" x14ac:dyDescent="0.15">
      <c r="D43" t="s">
        <v>13</v>
      </c>
      <c r="E43">
        <v>1</v>
      </c>
      <c r="F43">
        <v>1</v>
      </c>
    </row>
    <row r="44" spans="1:9" x14ac:dyDescent="0.15">
      <c r="D44" t="s">
        <v>15</v>
      </c>
      <c r="E44">
        <v>1</v>
      </c>
      <c r="F44">
        <v>0.5</v>
      </c>
    </row>
    <row r="45" spans="1:9" x14ac:dyDescent="0.15">
      <c r="D45" t="s">
        <v>120</v>
      </c>
      <c r="E45">
        <v>1</v>
      </c>
      <c r="F45">
        <v>0.5</v>
      </c>
    </row>
    <row r="46" spans="1:9" x14ac:dyDescent="0.15">
      <c r="D46" t="s">
        <v>134</v>
      </c>
      <c r="E46">
        <v>1</v>
      </c>
      <c r="F46">
        <v>0.5</v>
      </c>
    </row>
    <row r="47" spans="1:9" x14ac:dyDescent="0.15">
      <c r="D47" t="s">
        <v>142</v>
      </c>
      <c r="E47">
        <v>1</v>
      </c>
      <c r="F47">
        <v>0.5</v>
      </c>
    </row>
    <row r="48" spans="1:9" x14ac:dyDescent="0.15">
      <c r="D48" t="s">
        <v>144</v>
      </c>
      <c r="E48">
        <v>2</v>
      </c>
      <c r="F48">
        <v>0.15</v>
      </c>
    </row>
    <row r="49" spans="4:6" x14ac:dyDescent="0.15">
      <c r="D49" t="s">
        <v>122</v>
      </c>
      <c r="E49">
        <v>2</v>
      </c>
      <c r="F49">
        <v>0.15</v>
      </c>
    </row>
    <row r="50" spans="4:6" x14ac:dyDescent="0.15">
      <c r="D50" t="s">
        <v>436</v>
      </c>
      <c r="E50">
        <v>1</v>
      </c>
      <c r="F50">
        <v>0.1</v>
      </c>
    </row>
    <row r="51" spans="4:6" x14ac:dyDescent="0.15">
      <c r="D51" t="s">
        <v>130</v>
      </c>
      <c r="E51">
        <v>1</v>
      </c>
      <c r="F51">
        <v>0.1</v>
      </c>
    </row>
    <row r="52" spans="4:6" x14ac:dyDescent="0.15">
      <c r="D52" t="s">
        <v>126</v>
      </c>
      <c r="E52">
        <v>1</v>
      </c>
      <c r="F52">
        <v>0.1</v>
      </c>
    </row>
    <row r="53" spans="4:6" x14ac:dyDescent="0.15">
      <c r="D53" t="s">
        <v>152</v>
      </c>
      <c r="E53">
        <v>1</v>
      </c>
      <c r="F53">
        <v>0.1</v>
      </c>
    </row>
    <row r="54" spans="4:6" x14ac:dyDescent="0.15">
      <c r="D54" t="s">
        <v>112</v>
      </c>
      <c r="E54">
        <v>2</v>
      </c>
      <c r="F54">
        <v>0.06</v>
      </c>
    </row>
    <row r="55" spans="4:6" x14ac:dyDescent="0.15">
      <c r="D55" t="s">
        <v>156</v>
      </c>
      <c r="E55">
        <v>1</v>
      </c>
      <c r="F55">
        <v>0.05</v>
      </c>
    </row>
    <row r="56" spans="4:6" x14ac:dyDescent="0.15">
      <c r="D56" t="s">
        <v>132</v>
      </c>
      <c r="E56">
        <v>2</v>
      </c>
      <c r="F56">
        <v>0.03</v>
      </c>
    </row>
    <row r="57" spans="4:6" x14ac:dyDescent="0.15">
      <c r="D57" t="s">
        <v>128</v>
      </c>
      <c r="E57">
        <v>2</v>
      </c>
      <c r="F57">
        <v>0.03</v>
      </c>
    </row>
    <row r="58" spans="4:6" x14ac:dyDescent="0.15">
      <c r="D58" t="s">
        <v>146</v>
      </c>
      <c r="E58">
        <v>2</v>
      </c>
      <c r="F58">
        <v>0.03</v>
      </c>
    </row>
    <row r="59" spans="4:6" x14ac:dyDescent="0.15">
      <c r="D59" t="s">
        <v>154</v>
      </c>
      <c r="E59">
        <v>2</v>
      </c>
      <c r="F59">
        <v>0.03</v>
      </c>
    </row>
    <row r="60" spans="4:6" x14ac:dyDescent="0.15">
      <c r="D60" t="s">
        <v>148</v>
      </c>
      <c r="E60">
        <v>2</v>
      </c>
      <c r="F60">
        <v>0.03</v>
      </c>
    </row>
    <row r="61" spans="4:6" x14ac:dyDescent="0.15">
      <c r="D61" t="s">
        <v>174</v>
      </c>
      <c r="E61">
        <v>1</v>
      </c>
      <c r="F61">
        <v>0.02</v>
      </c>
    </row>
    <row r="62" spans="4:6" x14ac:dyDescent="0.15">
      <c r="D62" t="s">
        <v>172</v>
      </c>
      <c r="E62">
        <v>1</v>
      </c>
      <c r="F62">
        <v>0.02</v>
      </c>
    </row>
    <row r="63" spans="4:6" x14ac:dyDescent="0.15">
      <c r="D63" t="s">
        <v>170</v>
      </c>
      <c r="E63">
        <v>1</v>
      </c>
      <c r="F63">
        <v>0.02</v>
      </c>
    </row>
    <row r="64" spans="4:6" x14ac:dyDescent="0.15">
      <c r="D64" t="s">
        <v>114</v>
      </c>
      <c r="E64">
        <v>3</v>
      </c>
      <c r="F64">
        <v>1.7999999999999999E-2</v>
      </c>
    </row>
    <row r="65" spans="4:6" x14ac:dyDescent="0.15">
      <c r="D65" t="s">
        <v>118</v>
      </c>
      <c r="E65">
        <v>3</v>
      </c>
      <c r="F65">
        <v>1.7999999999999999E-2</v>
      </c>
    </row>
    <row r="66" spans="4:6" x14ac:dyDescent="0.15">
      <c r="D66" t="s">
        <v>17</v>
      </c>
      <c r="E66">
        <v>2</v>
      </c>
      <c r="F66">
        <v>1.4999999999999999E-2</v>
      </c>
    </row>
    <row r="67" spans="4:6" x14ac:dyDescent="0.15">
      <c r="D67" t="s">
        <v>158</v>
      </c>
      <c r="E67">
        <v>2</v>
      </c>
      <c r="F67">
        <v>1.4999999999999999E-2</v>
      </c>
    </row>
    <row r="68" spans="4:6" x14ac:dyDescent="0.15">
      <c r="D68" t="s">
        <v>124</v>
      </c>
      <c r="E68">
        <v>3</v>
      </c>
      <c r="F68">
        <v>8.9999999999999993E-3</v>
      </c>
    </row>
    <row r="69" spans="4:6" x14ac:dyDescent="0.15">
      <c r="D69" t="s">
        <v>136</v>
      </c>
      <c r="E69">
        <v>3</v>
      </c>
      <c r="F69">
        <v>8.9999999999999993E-3</v>
      </c>
    </row>
    <row r="70" spans="4:6" x14ac:dyDescent="0.15">
      <c r="D70" t="s">
        <v>176</v>
      </c>
      <c r="E70">
        <v>2</v>
      </c>
      <c r="F70">
        <v>6.0000000000000001E-3</v>
      </c>
    </row>
    <row r="71" spans="4:6" x14ac:dyDescent="0.15">
      <c r="D71" t="s">
        <v>168</v>
      </c>
      <c r="E71">
        <v>2</v>
      </c>
      <c r="F71">
        <v>6.0000000000000001E-3</v>
      </c>
    </row>
    <row r="72" spans="4:6" x14ac:dyDescent="0.15">
      <c r="D72" t="s">
        <v>138</v>
      </c>
      <c r="E72">
        <v>4</v>
      </c>
      <c r="F72">
        <v>5.4000000000000003E-3</v>
      </c>
    </row>
    <row r="73" spans="4:6" x14ac:dyDescent="0.15">
      <c r="D73" t="s">
        <v>140</v>
      </c>
      <c r="E73">
        <v>4</v>
      </c>
      <c r="F73">
        <v>5.4000000000000003E-3</v>
      </c>
    </row>
    <row r="74" spans="4:6" x14ac:dyDescent="0.15">
      <c r="D74" t="s">
        <v>116</v>
      </c>
      <c r="E74">
        <v>4</v>
      </c>
      <c r="F74">
        <v>5.4000000000000003E-3</v>
      </c>
    </row>
    <row r="75" spans="4:6" x14ac:dyDescent="0.15">
      <c r="D75" t="s">
        <v>166</v>
      </c>
      <c r="E75">
        <v>3</v>
      </c>
      <c r="F75">
        <v>4.4999999999999997E-3</v>
      </c>
    </row>
    <row r="76" spans="4:6" x14ac:dyDescent="0.15">
      <c r="D76" t="s">
        <v>180</v>
      </c>
      <c r="E76">
        <v>4</v>
      </c>
      <c r="F76">
        <v>2.7000000000000001E-3</v>
      </c>
    </row>
    <row r="77" spans="4:6" x14ac:dyDescent="0.15">
      <c r="D77" t="s">
        <v>182</v>
      </c>
      <c r="E77">
        <v>4</v>
      </c>
      <c r="F77">
        <v>2.7000000000000001E-3</v>
      </c>
    </row>
    <row r="78" spans="4:6" x14ac:dyDescent="0.15">
      <c r="D78" t="s">
        <v>220</v>
      </c>
      <c r="E78">
        <v>5</v>
      </c>
      <c r="F78">
        <v>8.0999999999999996E-4</v>
      </c>
    </row>
    <row r="79" spans="4:6" x14ac:dyDescent="0.15">
      <c r="D79" t="s">
        <v>178</v>
      </c>
      <c r="E79">
        <v>5</v>
      </c>
      <c r="F79">
        <v>8.0999999999999996E-4</v>
      </c>
    </row>
    <row r="80" spans="4:6" x14ac:dyDescent="0.15">
      <c r="D80" t="s">
        <v>164</v>
      </c>
      <c r="E80">
        <v>4</v>
      </c>
      <c r="F80">
        <v>2.7E-4</v>
      </c>
    </row>
    <row r="81" spans="4:6" x14ac:dyDescent="0.15">
      <c r="D81" t="s">
        <v>160</v>
      </c>
      <c r="E81">
        <v>5</v>
      </c>
      <c r="F81">
        <v>8.1000000000000004E-5</v>
      </c>
    </row>
    <row r="82" spans="4:6" x14ac:dyDescent="0.15">
      <c r="D82" t="s">
        <v>162</v>
      </c>
      <c r="E82">
        <v>5</v>
      </c>
      <c r="F82">
        <v>8.1000000000000004E-5</v>
      </c>
    </row>
  </sheetData>
  <sortState xmlns:xlrd2="http://schemas.microsoft.com/office/spreadsheetml/2017/richdata2" ref="D43:F82">
    <sortCondition descending="1" ref="F49"/>
  </sortState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妖精リスト</vt:lpstr>
      <vt:lpstr>旧作妖精カラー</vt:lpstr>
      <vt:lpstr>ドロップリスト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Mirrgie</dc:creator>
  <cp:lastModifiedBy>Riana Mirrgie</cp:lastModifiedBy>
  <dcterms:created xsi:type="dcterms:W3CDTF">2019-07-13T11:53:02Z</dcterms:created>
  <dcterms:modified xsi:type="dcterms:W3CDTF">2019-07-28T10:05:39Z</dcterms:modified>
</cp:coreProperties>
</file>