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C72D234B-1D70-4B4B-B07A-4A4D12B82245}" xr6:coauthVersionLast="45" xr6:coauthVersionMax="45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1" i="1" l="1"/>
  <c r="T61" i="1"/>
  <c r="U61" i="1" s="1"/>
  <c r="AS61" i="1"/>
  <c r="AT61" i="1"/>
  <c r="AU61" i="1"/>
  <c r="AV61" i="1"/>
  <c r="S33" i="1"/>
  <c r="T33" i="1"/>
  <c r="U33" i="1" s="1"/>
  <c r="AS33" i="1"/>
  <c r="AT33" i="1"/>
  <c r="AU33" i="1"/>
  <c r="AV33" i="1"/>
  <c r="S22" i="1"/>
  <c r="T22" i="1"/>
  <c r="AS22" i="1"/>
  <c r="AT22" i="1"/>
  <c r="AU22" i="1"/>
  <c r="AV22" i="1"/>
  <c r="S60" i="1"/>
  <c r="T60" i="1"/>
  <c r="U60" i="1" s="1"/>
  <c r="AS60" i="1"/>
  <c r="AT60" i="1"/>
  <c r="AU60" i="1"/>
  <c r="AV60" i="1"/>
  <c r="S59" i="1"/>
  <c r="T59" i="1"/>
  <c r="U59" i="1" s="1"/>
  <c r="AS59" i="1"/>
  <c r="AT59" i="1"/>
  <c r="AU59" i="1"/>
  <c r="AV59" i="1"/>
  <c r="S38" i="1"/>
  <c r="T38" i="1"/>
  <c r="U38" i="1" s="1"/>
  <c r="AS38" i="1"/>
  <c r="AT38" i="1"/>
  <c r="AU38" i="1"/>
  <c r="AV38" i="1"/>
  <c r="S58" i="1"/>
  <c r="T58" i="1"/>
  <c r="U58" i="1" s="1"/>
  <c r="AS58" i="1"/>
  <c r="AT58" i="1"/>
  <c r="AU58" i="1"/>
  <c r="AV58" i="1"/>
  <c r="S57" i="1"/>
  <c r="T57" i="1"/>
  <c r="U57" i="1" s="1"/>
  <c r="AS57" i="1"/>
  <c r="AT57" i="1"/>
  <c r="AU57" i="1"/>
  <c r="AV57" i="1"/>
  <c r="S21" i="1"/>
  <c r="T21" i="1"/>
  <c r="U21" i="1" s="1"/>
  <c r="AS21" i="1"/>
  <c r="AT21" i="1"/>
  <c r="AU21" i="1"/>
  <c r="AV21" i="1"/>
  <c r="S32" i="1"/>
  <c r="T32" i="1"/>
  <c r="U32" i="1" s="1"/>
  <c r="AS32" i="1"/>
  <c r="AT32" i="1"/>
  <c r="AU32" i="1"/>
  <c r="AV32" i="1"/>
  <c r="V61" i="1" l="1"/>
  <c r="X61" i="1" s="1"/>
  <c r="V60" i="1"/>
  <c r="Z60" i="1" s="1"/>
  <c r="U22" i="1"/>
  <c r="V22" i="1" s="1"/>
  <c r="V33" i="1"/>
  <c r="W33" i="1" s="1"/>
  <c r="V21" i="1"/>
  <c r="X21" i="1" s="1"/>
  <c r="V59" i="1"/>
  <c r="W59" i="1" s="1"/>
  <c r="V57" i="1"/>
  <c r="AB57" i="1" s="1"/>
  <c r="V38" i="1"/>
  <c r="W38" i="1" s="1"/>
  <c r="V58" i="1"/>
  <c r="AB58" i="1" s="1"/>
  <c r="V32" i="1"/>
  <c r="AA32" i="1" s="1"/>
  <c r="W61" i="1" l="1"/>
  <c r="AA61" i="1"/>
  <c r="Z61" i="1"/>
  <c r="Y61" i="1"/>
  <c r="AB61" i="1"/>
  <c r="Y60" i="1"/>
  <c r="W60" i="1"/>
  <c r="AA60" i="1"/>
  <c r="AB22" i="1"/>
  <c r="AA22" i="1"/>
  <c r="Z22" i="1"/>
  <c r="X22" i="1"/>
  <c r="W22" i="1"/>
  <c r="Y22" i="1"/>
  <c r="X60" i="1"/>
  <c r="AW60" i="1" s="1"/>
  <c r="AB60" i="1"/>
  <c r="Z33" i="1"/>
  <c r="AA33" i="1"/>
  <c r="X33" i="1"/>
  <c r="AB33" i="1"/>
  <c r="Y21" i="1"/>
  <c r="Y33" i="1"/>
  <c r="AW61" i="1"/>
  <c r="AA21" i="1"/>
  <c r="AB59" i="1"/>
  <c r="Z21" i="1"/>
  <c r="W21" i="1"/>
  <c r="X57" i="1"/>
  <c r="AB21" i="1"/>
  <c r="Z57" i="1"/>
  <c r="AB38" i="1"/>
  <c r="Y57" i="1"/>
  <c r="X59" i="1"/>
  <c r="Y59" i="1"/>
  <c r="AA59" i="1"/>
  <c r="Z59" i="1"/>
  <c r="W57" i="1"/>
  <c r="Z38" i="1"/>
  <c r="AA38" i="1"/>
  <c r="X38" i="1"/>
  <c r="Y32" i="1"/>
  <c r="AA57" i="1"/>
  <c r="Y38" i="1"/>
  <c r="Z58" i="1"/>
  <c r="X58" i="1"/>
  <c r="AA58" i="1"/>
  <c r="Y58" i="1"/>
  <c r="W58" i="1"/>
  <c r="W32" i="1"/>
  <c r="X32" i="1"/>
  <c r="AB32" i="1"/>
  <c r="Z32" i="1"/>
  <c r="AW22" i="1" l="1"/>
  <c r="AW33" i="1"/>
  <c r="AW57" i="1"/>
  <c r="AW59" i="1"/>
  <c r="AW21" i="1"/>
  <c r="AW58" i="1"/>
  <c r="AW38" i="1"/>
  <c r="AW32" i="1"/>
  <c r="AV2" i="1"/>
  <c r="AV3" i="1"/>
  <c r="AV5" i="1"/>
  <c r="AV7" i="1"/>
  <c r="AV10" i="1"/>
  <c r="AV11" i="1"/>
  <c r="AV14" i="1"/>
  <c r="AV16" i="1"/>
  <c r="AV18" i="1"/>
  <c r="AV23" i="1"/>
  <c r="AV8" i="1"/>
  <c r="AV12" i="1"/>
  <c r="AV15" i="1"/>
  <c r="AV24" i="1"/>
  <c r="AV34" i="1"/>
  <c r="AV35" i="1"/>
  <c r="AV39" i="1"/>
  <c r="AV40" i="1"/>
  <c r="AV46" i="1"/>
  <c r="AV47" i="1"/>
  <c r="AV4" i="1"/>
  <c r="AV9" i="1"/>
  <c r="AV13" i="1"/>
  <c r="AV17" i="1"/>
  <c r="AV19" i="1"/>
  <c r="AV25" i="1"/>
  <c r="AV36" i="1"/>
  <c r="AV37" i="1"/>
  <c r="AV6" i="1"/>
  <c r="AV26" i="1"/>
  <c r="AV48" i="1"/>
  <c r="AV49" i="1"/>
  <c r="AV63" i="1"/>
  <c r="AV64" i="1"/>
  <c r="AV65" i="1"/>
  <c r="AV66" i="1"/>
  <c r="AV67" i="1"/>
  <c r="AV68" i="1"/>
  <c r="AV69" i="1"/>
  <c r="AV70" i="1"/>
  <c r="AV41" i="1"/>
  <c r="AV42" i="1"/>
  <c r="AV43" i="1"/>
  <c r="AV50" i="1"/>
  <c r="AV51" i="1"/>
  <c r="AV52" i="1"/>
  <c r="AV53" i="1"/>
  <c r="AV54" i="1"/>
  <c r="AV62" i="1"/>
  <c r="AV71" i="1"/>
  <c r="AV27" i="1"/>
  <c r="AV28" i="1"/>
  <c r="AV29" i="1"/>
  <c r="AV30" i="1"/>
  <c r="AV31" i="1"/>
  <c r="AV44" i="1"/>
  <c r="AV55" i="1"/>
  <c r="AV20" i="1"/>
  <c r="AV45" i="1"/>
  <c r="AV56" i="1"/>
  <c r="AU2" i="1"/>
  <c r="AU3" i="1"/>
  <c r="AU5" i="1"/>
  <c r="AU7" i="1"/>
  <c r="AU10" i="1"/>
  <c r="AU11" i="1"/>
  <c r="AU14" i="1"/>
  <c r="AU16" i="1"/>
  <c r="AU18" i="1"/>
  <c r="AU23" i="1"/>
  <c r="AU8" i="1"/>
  <c r="AU12" i="1"/>
  <c r="AU15" i="1"/>
  <c r="AU24" i="1"/>
  <c r="AU34" i="1"/>
  <c r="AU35" i="1"/>
  <c r="AU39" i="1"/>
  <c r="AU40" i="1"/>
  <c r="AU46" i="1"/>
  <c r="AU47" i="1"/>
  <c r="AU4" i="1"/>
  <c r="AU9" i="1"/>
  <c r="AU13" i="1"/>
  <c r="AU17" i="1"/>
  <c r="AU19" i="1"/>
  <c r="AU25" i="1"/>
  <c r="AU36" i="1"/>
  <c r="AU37" i="1"/>
  <c r="AU6" i="1"/>
  <c r="AU26" i="1"/>
  <c r="AU48" i="1"/>
  <c r="AU49" i="1"/>
  <c r="AU63" i="1"/>
  <c r="AU64" i="1"/>
  <c r="AU65" i="1"/>
  <c r="AU66" i="1"/>
  <c r="AU67" i="1"/>
  <c r="AU68" i="1"/>
  <c r="AU69" i="1"/>
  <c r="AU70" i="1"/>
  <c r="AU41" i="1"/>
  <c r="AU42" i="1"/>
  <c r="AU43" i="1"/>
  <c r="AU50" i="1"/>
  <c r="AU51" i="1"/>
  <c r="AU52" i="1"/>
  <c r="AU53" i="1"/>
  <c r="AU54" i="1"/>
  <c r="AU62" i="1"/>
  <c r="AU71" i="1"/>
  <c r="AU27" i="1"/>
  <c r="AU28" i="1"/>
  <c r="AU29" i="1"/>
  <c r="AU30" i="1"/>
  <c r="AU31" i="1"/>
  <c r="AU44" i="1"/>
  <c r="AU55" i="1"/>
  <c r="AU20" i="1"/>
  <c r="AU45" i="1"/>
  <c r="AU56" i="1"/>
  <c r="AS2" i="1"/>
  <c r="AS3" i="1"/>
  <c r="AS5" i="1"/>
  <c r="AS7" i="1"/>
  <c r="AS10" i="1"/>
  <c r="AS11" i="1"/>
  <c r="AS14" i="1"/>
  <c r="AS16" i="1"/>
  <c r="AS18" i="1"/>
  <c r="AS23" i="1"/>
  <c r="AS8" i="1"/>
  <c r="AS12" i="1"/>
  <c r="AS15" i="1"/>
  <c r="AS24" i="1"/>
  <c r="AS34" i="1"/>
  <c r="AS35" i="1"/>
  <c r="AS39" i="1"/>
  <c r="AS40" i="1"/>
  <c r="AS46" i="1"/>
  <c r="AS47" i="1"/>
  <c r="AS4" i="1"/>
  <c r="AS9" i="1"/>
  <c r="AS13" i="1"/>
  <c r="AS17" i="1"/>
  <c r="AS19" i="1"/>
  <c r="AS25" i="1"/>
  <c r="AS36" i="1"/>
  <c r="AS37" i="1"/>
  <c r="AS6" i="1"/>
  <c r="AS26" i="1"/>
  <c r="AS48" i="1"/>
  <c r="AS49" i="1"/>
  <c r="AS63" i="1"/>
  <c r="AS64" i="1"/>
  <c r="AS65" i="1"/>
  <c r="AS66" i="1"/>
  <c r="AS67" i="1"/>
  <c r="AS68" i="1"/>
  <c r="AS69" i="1"/>
  <c r="AS70" i="1"/>
  <c r="AS41" i="1"/>
  <c r="AS42" i="1"/>
  <c r="AS43" i="1"/>
  <c r="AS50" i="1"/>
  <c r="AS51" i="1"/>
  <c r="AS52" i="1"/>
  <c r="AS53" i="1"/>
  <c r="AS54" i="1"/>
  <c r="AS62" i="1"/>
  <c r="AS71" i="1"/>
  <c r="AS27" i="1"/>
  <c r="AS28" i="1"/>
  <c r="AS29" i="1"/>
  <c r="AS30" i="1"/>
  <c r="AS31" i="1"/>
  <c r="AS44" i="1"/>
  <c r="AS55" i="1"/>
  <c r="AS20" i="1"/>
  <c r="AS45" i="1"/>
  <c r="AS56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3" i="1"/>
  <c r="AT24" i="1"/>
  <c r="AT25" i="1"/>
  <c r="AT26" i="1"/>
  <c r="AT27" i="1"/>
  <c r="AT28" i="1"/>
  <c r="AT29" i="1"/>
  <c r="AT30" i="1"/>
  <c r="AT31" i="1"/>
  <c r="AT34" i="1"/>
  <c r="AT35" i="1"/>
  <c r="AT36" i="1"/>
  <c r="AT37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62" i="1"/>
  <c r="AT55" i="1"/>
  <c r="AT56" i="1"/>
  <c r="AT63" i="1"/>
  <c r="AT64" i="1"/>
  <c r="AT65" i="1"/>
  <c r="AT66" i="1"/>
  <c r="AT67" i="1"/>
  <c r="AT68" i="1"/>
  <c r="AT69" i="1"/>
  <c r="AT70" i="1"/>
  <c r="AT71" i="1"/>
  <c r="S27" i="1"/>
  <c r="S28" i="1"/>
  <c r="S29" i="1"/>
  <c r="S30" i="1"/>
  <c r="S31" i="1"/>
  <c r="S44" i="1"/>
  <c r="S55" i="1"/>
  <c r="S20" i="1"/>
  <c r="S45" i="1"/>
  <c r="S56" i="1"/>
  <c r="T27" i="1"/>
  <c r="T28" i="1"/>
  <c r="U28" i="1" s="1"/>
  <c r="T29" i="1"/>
  <c r="U29" i="1" s="1"/>
  <c r="T30" i="1"/>
  <c r="T31" i="1"/>
  <c r="T44" i="1"/>
  <c r="U44" i="1" s="1"/>
  <c r="T55" i="1"/>
  <c r="U55" i="1" s="1"/>
  <c r="T20" i="1"/>
  <c r="T45" i="1"/>
  <c r="T56" i="1"/>
  <c r="U56" i="1" s="1"/>
  <c r="U45" i="1" l="1"/>
  <c r="U31" i="1"/>
  <c r="V31" i="1" s="1"/>
  <c r="W31" i="1" s="1"/>
  <c r="U27" i="1"/>
  <c r="U20" i="1"/>
  <c r="U30" i="1"/>
  <c r="V56" i="1"/>
  <c r="AA56" i="1" s="1"/>
  <c r="V27" i="1"/>
  <c r="W27" i="1" s="1"/>
  <c r="V29" i="1"/>
  <c r="W29" i="1" s="1"/>
  <c r="V55" i="1"/>
  <c r="Z55" i="1" s="1"/>
  <c r="V45" i="1"/>
  <c r="Y45" i="1" s="1"/>
  <c r="V30" i="1"/>
  <c r="Z30" i="1" s="1"/>
  <c r="V20" i="1"/>
  <c r="W20" i="1" s="1"/>
  <c r="V44" i="1"/>
  <c r="W44" i="1" s="1"/>
  <c r="V28" i="1"/>
  <c r="Y28" i="1" s="1"/>
  <c r="X56" i="1" l="1"/>
  <c r="W56" i="1"/>
  <c r="Y56" i="1"/>
  <c r="AB56" i="1"/>
  <c r="AW56" i="1" s="1"/>
  <c r="Z27" i="1"/>
  <c r="AA27" i="1"/>
  <c r="Z56" i="1"/>
  <c r="AB27" i="1"/>
  <c r="Y27" i="1"/>
  <c r="X27" i="1"/>
  <c r="X55" i="1"/>
  <c r="AB29" i="1"/>
  <c r="Z29" i="1"/>
  <c r="AA29" i="1"/>
  <c r="W55" i="1"/>
  <c r="Y29" i="1"/>
  <c r="X29" i="1"/>
  <c r="AB55" i="1"/>
  <c r="Y55" i="1"/>
  <c r="AA55" i="1"/>
  <c r="AA45" i="1"/>
  <c r="Y30" i="1"/>
  <c r="X20" i="1"/>
  <c r="Y20" i="1"/>
  <c r="W30" i="1"/>
  <c r="X30" i="1"/>
  <c r="Z45" i="1"/>
  <c r="AB31" i="1"/>
  <c r="W45" i="1"/>
  <c r="X45" i="1"/>
  <c r="AB20" i="1"/>
  <c r="AB44" i="1"/>
  <c r="Z44" i="1"/>
  <c r="Y31" i="1"/>
  <c r="AB30" i="1"/>
  <c r="AA30" i="1"/>
  <c r="Z28" i="1"/>
  <c r="AB45" i="1"/>
  <c r="AA20" i="1"/>
  <c r="Z20" i="1"/>
  <c r="Y44" i="1"/>
  <c r="AA44" i="1"/>
  <c r="X44" i="1"/>
  <c r="AA28" i="1"/>
  <c r="W28" i="1"/>
  <c r="AA31" i="1"/>
  <c r="X31" i="1"/>
  <c r="Z31" i="1"/>
  <c r="X28" i="1"/>
  <c r="AB28" i="1"/>
  <c r="T50" i="1"/>
  <c r="S50" i="1"/>
  <c r="S51" i="1"/>
  <c r="S52" i="1"/>
  <c r="S53" i="1"/>
  <c r="S41" i="1"/>
  <c r="S54" i="1"/>
  <c r="S62" i="1"/>
  <c r="S42" i="1"/>
  <c r="S43" i="1"/>
  <c r="S71" i="1"/>
  <c r="T51" i="1"/>
  <c r="U51" i="1" s="1"/>
  <c r="T52" i="1"/>
  <c r="U52" i="1" s="1"/>
  <c r="T53" i="1"/>
  <c r="U53" i="1" s="1"/>
  <c r="T41" i="1"/>
  <c r="T54" i="1"/>
  <c r="U54" i="1" s="1"/>
  <c r="T62" i="1"/>
  <c r="U62" i="1" s="1"/>
  <c r="T42" i="1"/>
  <c r="U42" i="1" s="1"/>
  <c r="T43" i="1"/>
  <c r="T71" i="1"/>
  <c r="U71" i="1" s="1"/>
  <c r="U50" i="1" l="1"/>
  <c r="U43" i="1"/>
  <c r="U41" i="1"/>
  <c r="AW27" i="1"/>
  <c r="AW55" i="1"/>
  <c r="AW29" i="1"/>
  <c r="AW20" i="1"/>
  <c r="AW30" i="1"/>
  <c r="AW44" i="1"/>
  <c r="AW45" i="1"/>
  <c r="AW28" i="1"/>
  <c r="AW31" i="1"/>
  <c r="V71" i="1"/>
  <c r="X71" i="1" s="1"/>
  <c r="V51" i="1"/>
  <c r="X51" i="1" s="1"/>
  <c r="V41" i="1"/>
  <c r="X41" i="1" s="1"/>
  <c r="V62" i="1"/>
  <c r="W62" i="1" s="1"/>
  <c r="V53" i="1"/>
  <c r="X53" i="1" s="1"/>
  <c r="V42" i="1"/>
  <c r="Z42" i="1" s="1"/>
  <c r="V54" i="1"/>
  <c r="W54" i="1" s="1"/>
  <c r="V52" i="1"/>
  <c r="AB52" i="1" s="1"/>
  <c r="V50" i="1"/>
  <c r="AB50" i="1" s="1"/>
  <c r="V43" i="1"/>
  <c r="AA43" i="1" s="1"/>
  <c r="AV74" i="1"/>
  <c r="AU74" i="1"/>
  <c r="AT74" i="1"/>
  <c r="AS74" i="1"/>
  <c r="T74" i="1"/>
  <c r="S74" i="1"/>
  <c r="AV73" i="1"/>
  <c r="AU73" i="1"/>
  <c r="AT73" i="1"/>
  <c r="AS73" i="1"/>
  <c r="T73" i="1"/>
  <c r="S73" i="1"/>
  <c r="AV72" i="1"/>
  <c r="AU72" i="1"/>
  <c r="AT72" i="1"/>
  <c r="AS72" i="1"/>
  <c r="T72" i="1"/>
  <c r="S72" i="1"/>
  <c r="AA51" i="1" l="1"/>
  <c r="Y53" i="1"/>
  <c r="AB51" i="1"/>
  <c r="Z51" i="1"/>
  <c r="Y71" i="1"/>
  <c r="W71" i="1"/>
  <c r="AB71" i="1"/>
  <c r="Z71" i="1"/>
  <c r="AA71" i="1"/>
  <c r="Z53" i="1"/>
  <c r="Y41" i="1"/>
  <c r="W51" i="1"/>
  <c r="AB41" i="1"/>
  <c r="Z62" i="1"/>
  <c r="X62" i="1"/>
  <c r="AB62" i="1"/>
  <c r="AA62" i="1"/>
  <c r="Z41" i="1"/>
  <c r="AA41" i="1"/>
  <c r="W41" i="1"/>
  <c r="Y51" i="1"/>
  <c r="AB53" i="1"/>
  <c r="AA53" i="1"/>
  <c r="Y62" i="1"/>
  <c r="W53" i="1"/>
  <c r="AA42" i="1"/>
  <c r="X42" i="1"/>
  <c r="Y52" i="1"/>
  <c r="AA52" i="1"/>
  <c r="X50" i="1"/>
  <c r="Y50" i="1"/>
  <c r="W50" i="1"/>
  <c r="Y54" i="1"/>
  <c r="Z52" i="1"/>
  <c r="X52" i="1"/>
  <c r="AA50" i="1"/>
  <c r="Z50" i="1"/>
  <c r="W52" i="1"/>
  <c r="Y42" i="1"/>
  <c r="W42" i="1"/>
  <c r="AA54" i="1"/>
  <c r="AB54" i="1"/>
  <c r="AB42" i="1"/>
  <c r="Z54" i="1"/>
  <c r="X54" i="1"/>
  <c r="Z43" i="1"/>
  <c r="W43" i="1"/>
  <c r="Y43" i="1"/>
  <c r="AB43" i="1"/>
  <c r="X43" i="1"/>
  <c r="U74" i="1"/>
  <c r="V74" i="1" s="1"/>
  <c r="AA74" i="1" s="1"/>
  <c r="U73" i="1"/>
  <c r="V73" i="1" s="1"/>
  <c r="AA73" i="1" s="1"/>
  <c r="U72" i="1"/>
  <c r="V72" i="1" s="1"/>
  <c r="Z7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W51" i="1" l="1"/>
  <c r="AW71" i="1"/>
  <c r="AW41" i="1"/>
  <c r="AW62" i="1"/>
  <c r="AW54" i="1"/>
  <c r="AW53" i="1"/>
  <c r="AW42" i="1"/>
  <c r="AW43" i="1"/>
  <c r="AW50" i="1"/>
  <c r="AW52" i="1"/>
  <c r="W74" i="1"/>
  <c r="Y74" i="1"/>
  <c r="X74" i="1"/>
  <c r="AB74" i="1"/>
  <c r="Z74" i="1"/>
  <c r="W73" i="1"/>
  <c r="Z73" i="1"/>
  <c r="X73" i="1"/>
  <c r="Y73" i="1"/>
  <c r="AB73" i="1"/>
  <c r="X72" i="1"/>
  <c r="AA72" i="1"/>
  <c r="AB72" i="1"/>
  <c r="Y72" i="1"/>
  <c r="W72" i="1"/>
  <c r="S64" i="1"/>
  <c r="S66" i="1"/>
  <c r="S37" i="1"/>
  <c r="S23" i="1"/>
  <c r="S36" i="1"/>
  <c r="S25" i="1"/>
  <c r="S26" i="1"/>
  <c r="T64" i="1"/>
  <c r="U64" i="1" s="1"/>
  <c r="T66" i="1"/>
  <c r="U66" i="1" s="1"/>
  <c r="T37" i="1"/>
  <c r="T23" i="1"/>
  <c r="U23" i="1" s="1"/>
  <c r="T36" i="1"/>
  <c r="U36" i="1" s="1"/>
  <c r="T25" i="1"/>
  <c r="U25" i="1" s="1"/>
  <c r="T26" i="1"/>
  <c r="S7" i="1"/>
  <c r="S8" i="1"/>
  <c r="S9" i="1"/>
  <c r="S6" i="1"/>
  <c r="S68" i="1"/>
  <c r="S67" i="1"/>
  <c r="S65" i="1"/>
  <c r="T7" i="1"/>
  <c r="T8" i="1"/>
  <c r="U8" i="1" s="1"/>
  <c r="T9" i="1"/>
  <c r="U9" i="1" s="1"/>
  <c r="T6" i="1"/>
  <c r="U6" i="1" s="1"/>
  <c r="T68" i="1"/>
  <c r="T67" i="1"/>
  <c r="U67" i="1" s="1"/>
  <c r="T65" i="1"/>
  <c r="U65" i="1" s="1"/>
  <c r="S2" i="1"/>
  <c r="S3" i="1"/>
  <c r="S11" i="1"/>
  <c r="S5" i="1"/>
  <c r="S49" i="1"/>
  <c r="S14" i="1"/>
  <c r="S15" i="1"/>
  <c r="S16" i="1"/>
  <c r="S17" i="1"/>
  <c r="S19" i="1"/>
  <c r="S18" i="1"/>
  <c r="S10" i="1"/>
  <c r="S12" i="1"/>
  <c r="S13" i="1"/>
  <c r="S4" i="1"/>
  <c r="S46" i="1"/>
  <c r="S35" i="1"/>
  <c r="S39" i="1"/>
  <c r="S34" i="1"/>
  <c r="S24" i="1"/>
  <c r="S40" i="1"/>
  <c r="S63" i="1"/>
  <c r="S47" i="1"/>
  <c r="S48" i="1"/>
  <c r="S69" i="1"/>
  <c r="S70" i="1"/>
  <c r="T2" i="1"/>
  <c r="U2" i="1" s="1"/>
  <c r="T3" i="1"/>
  <c r="U3" i="1" s="1"/>
  <c r="T11" i="1"/>
  <c r="T5" i="1"/>
  <c r="U5" i="1" s="1"/>
  <c r="T49" i="1"/>
  <c r="U49" i="1" s="1"/>
  <c r="T14" i="1"/>
  <c r="U14" i="1" s="1"/>
  <c r="T15" i="1"/>
  <c r="T16" i="1"/>
  <c r="U16" i="1" s="1"/>
  <c r="T17" i="1"/>
  <c r="U17" i="1" s="1"/>
  <c r="T19" i="1"/>
  <c r="U19" i="1" s="1"/>
  <c r="T18" i="1"/>
  <c r="T10" i="1"/>
  <c r="U10" i="1" s="1"/>
  <c r="T12" i="1"/>
  <c r="U12" i="1" s="1"/>
  <c r="T13" i="1"/>
  <c r="U13" i="1" s="1"/>
  <c r="T4" i="1"/>
  <c r="T46" i="1"/>
  <c r="U46" i="1" s="1"/>
  <c r="T35" i="1"/>
  <c r="U35" i="1" s="1"/>
  <c r="T39" i="1"/>
  <c r="U39" i="1" s="1"/>
  <c r="T34" i="1"/>
  <c r="T24" i="1"/>
  <c r="U24" i="1" s="1"/>
  <c r="T40" i="1"/>
  <c r="U40" i="1" s="1"/>
  <c r="T63" i="1"/>
  <c r="U63" i="1" s="1"/>
  <c r="T47" i="1"/>
  <c r="T48" i="1"/>
  <c r="U48" i="1" s="1"/>
  <c r="T69" i="1"/>
  <c r="U69" i="1" s="1"/>
  <c r="T70" i="1"/>
  <c r="U70" i="1" s="1"/>
  <c r="U68" i="1" l="1"/>
  <c r="U7" i="1"/>
  <c r="U26" i="1"/>
  <c r="U37" i="1"/>
  <c r="V37" i="1" s="1"/>
  <c r="AA37" i="1" s="1"/>
  <c r="U47" i="1"/>
  <c r="U34" i="1"/>
  <c r="U4" i="1"/>
  <c r="U18" i="1"/>
  <c r="V18" i="1" s="1"/>
  <c r="X18" i="1" s="1"/>
  <c r="U15" i="1"/>
  <c r="U11" i="1"/>
  <c r="V19" i="1"/>
  <c r="Y19" i="1" s="1"/>
  <c r="V23" i="1"/>
  <c r="X23" i="1" s="1"/>
  <c r="V12" i="1"/>
  <c r="W12" i="1" s="1"/>
  <c r="V15" i="1"/>
  <c r="AB15" i="1" s="1"/>
  <c r="V47" i="1"/>
  <c r="X47" i="1" s="1"/>
  <c r="V13" i="1"/>
  <c r="Y13" i="1" s="1"/>
  <c r="V5" i="1"/>
  <c r="Z5" i="1" s="1"/>
  <c r="V24" i="1"/>
  <c r="X24" i="1" s="1"/>
  <c r="V65" i="1"/>
  <c r="Z65" i="1" s="1"/>
  <c r="V2" i="1"/>
  <c r="X2" i="1" s="1"/>
  <c r="V35" i="1"/>
  <c r="Z35" i="1" s="1"/>
  <c r="V7" i="1"/>
  <c r="V66" i="1"/>
  <c r="AB66" i="1" s="1"/>
  <c r="V11" i="1"/>
  <c r="AA11" i="1" s="1"/>
  <c r="V70" i="1"/>
  <c r="AA70" i="1" s="1"/>
  <c r="V67" i="1"/>
  <c r="AA67" i="1" s="1"/>
  <c r="V36" i="1"/>
  <c r="X36" i="1" s="1"/>
  <c r="V3" i="1"/>
  <c r="AB3" i="1" s="1"/>
  <c r="V16" i="1"/>
  <c r="Y16" i="1" s="1"/>
  <c r="V49" i="1"/>
  <c r="AA49" i="1" s="1"/>
  <c r="V40" i="1"/>
  <c r="X40" i="1" s="1"/>
  <c r="V68" i="1"/>
  <c r="AB68" i="1" s="1"/>
  <c r="V25" i="1"/>
  <c r="X25" i="1" s="1"/>
  <c r="V34" i="1"/>
  <c r="AB34" i="1" s="1"/>
  <c r="V46" i="1"/>
  <c r="X46" i="1" s="1"/>
  <c r="V26" i="1"/>
  <c r="Z26" i="1" s="1"/>
  <c r="V39" i="1"/>
  <c r="Y39" i="1" s="1"/>
  <c r="V48" i="1"/>
  <c r="Z48" i="1" s="1"/>
  <c r="V4" i="1"/>
  <c r="Y4" i="1" s="1"/>
  <c r="V14" i="1"/>
  <c r="W14" i="1" s="1"/>
  <c r="V63" i="1"/>
  <c r="AB63" i="1" s="1"/>
  <c r="V10" i="1"/>
  <c r="Y10" i="1" s="1"/>
  <c r="V69" i="1"/>
  <c r="Z69" i="1" s="1"/>
  <c r="V8" i="1"/>
  <c r="Z8" i="1" s="1"/>
  <c r="V17" i="1"/>
  <c r="AA17" i="1" s="1"/>
  <c r="V9" i="1"/>
  <c r="W9" i="1" s="1"/>
  <c r="V64" i="1"/>
  <c r="Z64" i="1" s="1"/>
  <c r="V6" i="1"/>
  <c r="W46" i="1"/>
  <c r="AA19" i="1" l="1"/>
  <c r="Y2" i="1"/>
  <c r="W2" i="1"/>
  <c r="Z2" i="1"/>
  <c r="Z63" i="1"/>
  <c r="Y63" i="1"/>
  <c r="Z19" i="1"/>
  <c r="X19" i="1"/>
  <c r="AB19" i="1"/>
  <c r="AA63" i="1"/>
  <c r="X65" i="1"/>
  <c r="Y65" i="1"/>
  <c r="W36" i="1"/>
  <c r="AA2" i="1"/>
  <c r="AA65" i="1"/>
  <c r="AB65" i="1"/>
  <c r="AB36" i="1"/>
  <c r="Z36" i="1"/>
  <c r="Z34" i="1"/>
  <c r="AA34" i="1"/>
  <c r="X63" i="1"/>
  <c r="Y34" i="1"/>
  <c r="Y36" i="1"/>
  <c r="W63" i="1"/>
  <c r="X34" i="1"/>
  <c r="W19" i="1"/>
  <c r="X3" i="1"/>
  <c r="Z49" i="1"/>
  <c r="Y49" i="1"/>
  <c r="AA3" i="1"/>
  <c r="W49" i="1"/>
  <c r="X39" i="1"/>
  <c r="W39" i="1"/>
  <c r="Z3" i="1"/>
  <c r="Y3" i="1"/>
  <c r="AB39" i="1"/>
  <c r="AA39" i="1"/>
  <c r="Y40" i="1"/>
  <c r="AA47" i="1"/>
  <c r="Y47" i="1"/>
  <c r="Z66" i="1"/>
  <c r="Z17" i="1"/>
  <c r="Z13" i="1"/>
  <c r="W13" i="1"/>
  <c r="X13" i="1"/>
  <c r="AB13" i="1"/>
  <c r="AA13" i="1"/>
  <c r="Z11" i="1"/>
  <c r="X11" i="1"/>
  <c r="Z47" i="1"/>
  <c r="Z39" i="1"/>
  <c r="X49" i="1"/>
  <c r="AB47" i="1"/>
  <c r="W66" i="1"/>
  <c r="Y17" i="1"/>
  <c r="W17" i="1"/>
  <c r="X17" i="1"/>
  <c r="AB48" i="1"/>
  <c r="Y66" i="1"/>
  <c r="Z9" i="1"/>
  <c r="W3" i="1"/>
  <c r="Z40" i="1"/>
  <c r="AA48" i="1"/>
  <c r="AB11" i="1"/>
  <c r="AB26" i="1"/>
  <c r="X66" i="1"/>
  <c r="X70" i="1"/>
  <c r="Y46" i="1"/>
  <c r="Z46" i="1"/>
  <c r="AB46" i="1"/>
  <c r="W40" i="1"/>
  <c r="AA40" i="1"/>
  <c r="Y11" i="1"/>
  <c r="W48" i="1"/>
  <c r="AB23" i="1"/>
  <c r="AB9" i="1"/>
  <c r="Y23" i="1"/>
  <c r="Z23" i="1"/>
  <c r="AA23" i="1"/>
  <c r="AA12" i="1"/>
  <c r="AA35" i="1"/>
  <c r="Z12" i="1"/>
  <c r="Z70" i="1"/>
  <c r="Z15" i="1"/>
  <c r="AA24" i="1"/>
  <c r="W4" i="1"/>
  <c r="AB10" i="1"/>
  <c r="Z10" i="1"/>
  <c r="W10" i="1"/>
  <c r="AA10" i="1"/>
  <c r="X12" i="1"/>
  <c r="Y12" i="1"/>
  <c r="AB16" i="1"/>
  <c r="AA5" i="1"/>
  <c r="Y35" i="1"/>
  <c r="X69" i="1"/>
  <c r="W16" i="1"/>
  <c r="X4" i="1"/>
  <c r="AB18" i="1"/>
  <c r="AA64" i="1"/>
  <c r="W70" i="1"/>
  <c r="Y69" i="1"/>
  <c r="X35" i="1"/>
  <c r="W35" i="1"/>
  <c r="Y70" i="1"/>
  <c r="AA69" i="1"/>
  <c r="AB5" i="1"/>
  <c r="AB70" i="1"/>
  <c r="Y5" i="1"/>
  <c r="X16" i="1"/>
  <c r="AA4" i="1"/>
  <c r="Z4" i="1"/>
  <c r="X64" i="1"/>
  <c r="W69" i="1"/>
  <c r="W5" i="1"/>
  <c r="Z16" i="1"/>
  <c r="W7" i="1"/>
  <c r="Z24" i="1"/>
  <c r="Y64" i="1"/>
  <c r="AB69" i="1"/>
  <c r="AB4" i="1"/>
  <c r="AA26" i="1"/>
  <c r="Y68" i="1"/>
  <c r="AA16" i="1"/>
  <c r="AB35" i="1"/>
  <c r="X5" i="1"/>
  <c r="AB12" i="1"/>
  <c r="W8" i="1"/>
  <c r="AB25" i="1"/>
  <c r="Y37" i="1"/>
  <c r="AB67" i="1"/>
  <c r="W15" i="1"/>
  <c r="Z18" i="1"/>
  <c r="X15" i="1"/>
  <c r="Z37" i="1"/>
  <c r="W67" i="1"/>
  <c r="X67" i="1"/>
  <c r="Z14" i="1"/>
  <c r="AA14" i="1"/>
  <c r="AA18" i="1"/>
  <c r="AB37" i="1"/>
  <c r="W37" i="1"/>
  <c r="AA8" i="1"/>
  <c r="X7" i="1"/>
  <c r="Z7" i="1"/>
  <c r="AA7" i="1"/>
  <c r="Y9" i="1"/>
  <c r="X10" i="1"/>
  <c r="Y48" i="1"/>
  <c r="AA46" i="1"/>
  <c r="AB40" i="1"/>
  <c r="W11" i="1"/>
  <c r="AB2" i="1"/>
  <c r="W23" i="1"/>
  <c r="AA6" i="1"/>
  <c r="W18" i="1"/>
  <c r="W24" i="1"/>
  <c r="AB14" i="1"/>
  <c r="Y24" i="1"/>
  <c r="Y18" i="1"/>
  <c r="X14" i="1"/>
  <c r="Y14" i="1"/>
  <c r="AB24" i="1"/>
  <c r="AA15" i="1"/>
  <c r="Y15" i="1"/>
  <c r="X37" i="1"/>
  <c r="Y67" i="1"/>
  <c r="Y8" i="1"/>
  <c r="Z67" i="1"/>
  <c r="Z6" i="1"/>
  <c r="AB17" i="1"/>
  <c r="W34" i="1"/>
  <c r="AB49" i="1"/>
  <c r="AA36" i="1"/>
  <c r="AA66" i="1"/>
  <c r="W65" i="1"/>
  <c r="W47" i="1"/>
  <c r="X48" i="1"/>
  <c r="AB8" i="1"/>
  <c r="AA9" i="1"/>
  <c r="W26" i="1"/>
  <c r="X26" i="1"/>
  <c r="Y7" i="1"/>
  <c r="AA68" i="1"/>
  <c r="Z68" i="1"/>
  <c r="AB64" i="1"/>
  <c r="X68" i="1"/>
  <c r="AB7" i="1"/>
  <c r="X8" i="1"/>
  <c r="X9" i="1"/>
  <c r="Y26" i="1"/>
  <c r="Y25" i="1"/>
  <c r="W25" i="1"/>
  <c r="AA25" i="1"/>
  <c r="W64" i="1"/>
  <c r="W68" i="1"/>
  <c r="Z25" i="1"/>
  <c r="X6" i="1"/>
  <c r="AB6" i="1"/>
  <c r="Y6" i="1"/>
  <c r="W6" i="1"/>
  <c r="AW69" i="1" l="1"/>
  <c r="AW9" i="1"/>
  <c r="AW19" i="1"/>
  <c r="AW2" i="1"/>
  <c r="AW23" i="1"/>
  <c r="AW46" i="1"/>
  <c r="AW14" i="1"/>
  <c r="AW12" i="1"/>
  <c r="AW37" i="1"/>
  <c r="AW4" i="1"/>
  <c r="AW48" i="1"/>
  <c r="AW66" i="1"/>
  <c r="AW6" i="1"/>
  <c r="AW26" i="1"/>
  <c r="AW47" i="1"/>
  <c r="AW24" i="1"/>
  <c r="AW7" i="1"/>
  <c r="AW70" i="1"/>
  <c r="AW16" i="1"/>
  <c r="AW10" i="1"/>
  <c r="AW3" i="1"/>
  <c r="AW39" i="1"/>
  <c r="AW36" i="1"/>
  <c r="AW68" i="1"/>
  <c r="AW65" i="1"/>
  <c r="AW34" i="1"/>
  <c r="AW18" i="1"/>
  <c r="AW11" i="1"/>
  <c r="AW67" i="1"/>
  <c r="AW15" i="1"/>
  <c r="AW8" i="1"/>
  <c r="AW35" i="1"/>
  <c r="AW17" i="1"/>
  <c r="AW13" i="1"/>
  <c r="AW63" i="1"/>
  <c r="AW25" i="1"/>
  <c r="AW64" i="1"/>
  <c r="AW5" i="1"/>
  <c r="AW40" i="1"/>
  <c r="AW49" i="1"/>
</calcChain>
</file>

<file path=xl/sharedStrings.xml><?xml version="1.0" encoding="utf-8"?>
<sst xmlns="http://schemas.openxmlformats.org/spreadsheetml/2006/main" count="857" uniqueCount="663">
  <si>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</si>
  <si>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</si>
  <si>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</si>
  <si>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</si>
  <si>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</si>
  <si>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</si>
  <si>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</si>
  <si>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</si>
  <si>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</si>
  <si>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</si>
  <si>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</si>
  <si>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</si>
  <si>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</si>
  <si>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</si>
  <si>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</si>
  <si>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</si>
  <si>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</si>
  <si>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</si>
  <si>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</si>
  <si>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</si>
  <si>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</si>
  <si>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</si>
  <si>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</si>
  <si>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</si>
  <si>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</si>
  <si>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</si>
  <si>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</si>
  <si>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</si>
  <si>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</si>
  <si>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</si>
  <si>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</si>
  <si>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</si>
  <si>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</si>
  <si>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</si>
  <si>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</si>
  <si>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</si>
  <si>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</si>
  <si>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</si>
  <si>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</si>
  <si>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</si>
  <si>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</si>
  <si>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</si>
  <si>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</si>
  <si>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</si>
  <si>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</si>
  <si>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</si>
  <si>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</si>
  <si>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</si>
  <si>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</si>
  <si>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</si>
  <si>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</si>
  <si>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</si>
  <si>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</si>
  <si>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</si>
  <si>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</si>
  <si>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</si>
  <si>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</si>
  <si>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</si>
  <si>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</si>
  <si>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</si>
  <si>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</si>
  <si>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</si>
  <si>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</si>
  <si>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</si>
  <si>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</si>
  <si>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</si>
  <si>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</si>
  <si>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</si>
  <si>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</si>
  <si>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</si>
  <si>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</si>
  <si>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</si>
  <si>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</si>
  <si>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</si>
  <si>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</si>
  <si>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</si>
  <si>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</si>
  <si>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</si>
  <si>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</si>
  <si>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</si>
  <si>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</si>
  <si>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</si>
  <si>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</si>
  <si>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</si>
  <si>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</si>
  <si>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</si>
  <si>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</si>
  <si>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</si>
  <si>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</si>
  <si>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</si>
  <si>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</si>
  <si>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</si>
  <si>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</si>
  <si>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</si>
  <si>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</si>
  <si>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</si>
  <si>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</si>
  <si>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</si>
  <si>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</si>
  <si>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</si>
  <si>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</si>
  <si>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</si>
  <si>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</si>
  <si>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</si>
  <si>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</si>
  <si>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</si>
  <si>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</si>
  <si>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</si>
  <si>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</si>
  <si>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</si>
  <si>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</si>
  <si>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</si>
  <si>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</si>
  <si>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</si>
  <si>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</si>
  <si>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</si>
  <si>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</si>
  <si>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</si>
  <si>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</si>
  <si>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</si>
  <si>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</si>
  <si>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</si>
  <si>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</si>
  <si>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</si>
  <si>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</si>
  <si>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</si>
  <si>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</si>
  <si>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</si>
  <si>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</si>
  <si>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</si>
  <si>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</si>
  <si>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</si>
  <si>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</si>
  <si>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</si>
  <si>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</si>
  <si>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</si>
  <si>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</si>
  <si>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</si>
  <si>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</si>
  <si>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</si>
  <si>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</si>
  <si>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</si>
  <si>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</si>
  <si>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</si>
  <si>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</si>
  <si>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</si>
  <si>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</si>
  <si>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</si>
  <si>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</si>
  <si>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</si>
  <si>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</si>
  <si>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</si>
  <si>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</si>
  <si>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</si>
  <si>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</si>
  <si>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</si>
  <si>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</si>
  <si>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</si>
  <si>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</si>
  <si>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</si>
  <si>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</si>
  <si>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</si>
  <si>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</si>
  <si>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</si>
  <si>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</si>
  <si>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</si>
  <si>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</si>
  <si>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</si>
  <si>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</si>
  <si>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</si>
  <si>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</si>
  <si>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</si>
  <si>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</si>
  <si>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</si>
  <si>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</si>
  <si>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</si>
  <si>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</si>
  <si>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</si>
  <si>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</si>
  <si>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</si>
  <si>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</si>
  <si>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</si>
  <si>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</si>
  <si>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</si>
  <si>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</si>
  <si>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</si>
  <si>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</si>
  <si>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</si>
  <si>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</si>
  <si>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</si>
  <si>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</si>
  <si>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</si>
  <si>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</si>
  <si>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</si>
  <si>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</si>
  <si>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</si>
  <si>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</si>
  <si>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</si>
  <si>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</si>
  <si>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</si>
  <si>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</si>
  <si>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</si>
  <si>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</si>
  <si>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</si>
  <si>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</si>
  <si>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</si>
  <si>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</si>
  <si>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</si>
  <si>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</si>
  <si>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</si>
  <si>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</si>
  <si>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</si>
  <si>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</si>
  <si>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</si>
  <si>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</si>
  <si>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</si>
  <si>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</si>
  <si>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</si>
  <si>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</si>
  <si>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</si>
  <si>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</si>
  <si>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</si>
  <si>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</si>
  <si>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</si>
  <si>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</si>
  <si>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</si>
  <si>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</si>
  <si>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</si>
  <si>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</si>
  <si>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</si>
  <si>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</si>
  <si>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</si>
  <si>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</si>
  <si>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</si>
  <si>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</si>
  <si>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</si>
  <si>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</si>
  <si>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</si>
  <si>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</si>
  <si>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</si>
  <si>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</si>
  <si>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</si>
  <si>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</si>
  <si>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</si>
  <si>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</si>
  <si>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</si>
  <si>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</si>
  <si>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</si>
  <si>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</si>
  <si>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</si>
  <si>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</si>
  <si>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</si>
  <si>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</si>
  <si>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</si>
  <si>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</si>
  <si>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</si>
  <si>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</si>
  <si>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</si>
  <si>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</si>
  <si>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</si>
  <si>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</si>
  <si>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</si>
  <si>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</si>
  <si>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</si>
  <si>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</si>
  <si>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</si>
  <si>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</si>
  <si>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</si>
  <si>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</si>
  <si>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</si>
  <si>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</si>
  <si>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</si>
  <si>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</si>
  <si>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</si>
  <si>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</si>
  <si>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</si>
  <si>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</si>
  <si>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</si>
  <si>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</si>
  <si>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</si>
  <si>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</si>
  <si>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</si>
  <si>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</si>
  <si>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</si>
  <si>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</si>
  <si>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</si>
  <si>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</si>
  <si>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</si>
  <si>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</si>
  <si>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</si>
  <si>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</si>
  <si>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</si>
  <si>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</si>
  <si>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</si>
  <si>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</si>
  <si>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</si>
  <si>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</si>
  <si>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</si>
  <si>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</si>
  <si>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</si>
  <si>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</si>
  <si>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</si>
  <si>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</si>
  <si>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</si>
  <si>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</si>
  <si>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</si>
  <si>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</si>
  <si>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</si>
  <si>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</si>
  <si>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</si>
  <si>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</si>
  <si>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</si>
  <si>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</si>
  <si>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</si>
  <si>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</si>
  <si>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</si>
  <si>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</si>
  <si>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</si>
  <si>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</si>
  <si>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</si>
  <si>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</si>
  <si>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</si>
  <si>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</si>
  <si>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</si>
  <si>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</si>
  <si>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</si>
  <si>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</si>
  <si>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</si>
  <si>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</si>
  <si>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</si>
  <si>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</si>
  <si>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</si>
  <si>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</si>
  <si>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</si>
  <si>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</si>
  <si>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</si>
  <si>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</si>
  <si>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</si>
  <si>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</si>
  <si>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</si>
  <si>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</si>
  <si>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</si>
  <si>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</si>
  <si>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</si>
  <si>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</si>
  <si>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</si>
  <si>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</si>
  <si>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</si>
  <si>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</si>
  <si>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</si>
  <si>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</si>
  <si>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</si>
  <si>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</si>
  <si>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</si>
  <si>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</si>
  <si>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</si>
  <si>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</si>
  <si>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</si>
  <si>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</si>
  <si>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</si>
  <si>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</si>
  <si>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</si>
  <si>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</si>
  <si>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</si>
  <si>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</si>
  <si>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</si>
  <si>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</si>
  <si>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</si>
  <si>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</si>
  <si>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</si>
  <si>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</si>
  <si>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</si>
  <si>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</si>
  <si>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</si>
  <si>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</si>
  <si>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</si>
  <si>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</si>
  <si>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</si>
  <si>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</si>
  <si>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</si>
  <si>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</si>
  <si>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</si>
  <si>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</si>
  <si>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</si>
  <si>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</si>
  <si>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</si>
  <si>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</si>
  <si>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</si>
  <si>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</si>
  <si>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</si>
  <si>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</si>
  <si>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</si>
  <si>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</si>
  <si>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</si>
  <si>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</si>
  <si>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</si>
  <si>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</si>
  <si>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</si>
  <si>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</si>
  <si>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</si>
  <si>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</si>
  <si>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</si>
  <si>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</si>
  <si>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</si>
  <si>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</si>
  <si>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</si>
  <si>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</si>
  <si>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</si>
  <si>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</si>
  <si>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</si>
  <si>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</si>
  <si>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</si>
  <si>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</si>
  <si>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</si>
  <si>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</si>
  <si>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</si>
  <si>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</si>
  <si>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</si>
  <si>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</si>
  <si>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</si>
  <si>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</si>
  <si>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</si>
  <si>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</si>
  <si>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</si>
  <si>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</si>
  <si>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</si>
  <si>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</si>
  <si>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</si>
  <si>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</si>
  <si>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</si>
  <si>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</si>
  <si>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</si>
  <si>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</si>
  <si>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</si>
  <si>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</si>
  <si>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</si>
  <si>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</si>
  <si>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</si>
  <si>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</si>
  <si>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</si>
  <si>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</si>
  <si>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</si>
  <si>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</si>
  <si>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</si>
  <si>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</si>
  <si>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</si>
  <si>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</si>
  <si>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</si>
  <si>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</si>
  <si>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</si>
  <si>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</si>
  <si>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</si>
  <si>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</si>
  <si>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</si>
  <si>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</si>
  <si>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</si>
  <si>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</si>
  <si>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</si>
  <si>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</si>
  <si>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</si>
  <si>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</si>
  <si>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</si>
  <si>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</si>
  <si>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</si>
  <si>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</si>
  <si>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</si>
  <si>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</si>
  <si>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</si>
  <si>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</si>
  <si>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</si>
  <si>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</si>
  <si>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</si>
  <si>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</si>
  <si>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</si>
  <si>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</si>
  <si>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</si>
  <si>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</si>
  <si>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</si>
  <si>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</si>
  <si>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</si>
  <si>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</si>
  <si>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</si>
  <si>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</si>
  <si>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</si>
  <si>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</si>
  <si>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</si>
  <si>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</si>
  <si>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</si>
  <si>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</si>
  <si>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</si>
  <si>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</si>
  <si>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</si>
  <si>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</si>
  <si>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</si>
  <si>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</si>
  <si>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</si>
  <si>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</si>
  <si>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</si>
  <si>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</si>
  <si>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</si>
  <si>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</si>
  <si>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</si>
  <si>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</si>
  <si>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</si>
  <si>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</si>
  <si>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</si>
  <si>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</si>
  <si>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</si>
  <si>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</si>
  <si>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</si>
  <si>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</si>
  <si>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</si>
  <si>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</si>
  <si>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</si>
  <si>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</si>
  <si>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</si>
  <si>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</si>
  <si>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</si>
  <si>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</si>
  <si>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</si>
  <si>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</si>
  <si>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</si>
  <si>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朝精</t>
  </si>
  <si>
    <t>砂精</t>
  </si>
  <si>
    <t>金精</t>
  </si>
  <si>
    <t>蜘蛛精</t>
  </si>
  <si>
    <t>骸骨精</t>
  </si>
  <si>
    <t>匠精</t>
  </si>
  <si>
    <t>麦精</t>
  </si>
  <si>
    <t>松明精</t>
  </si>
  <si>
    <t>溶岩精</t>
  </si>
  <si>
    <t>星精</t>
  </si>
  <si>
    <t>砂利精</t>
  </si>
  <si>
    <t>翠玉精</t>
  </si>
  <si>
    <t>瑠璃石精</t>
  </si>
  <si>
    <t>枯骸骨精</t>
  </si>
  <si>
    <t>枯精</t>
  </si>
  <si>
    <t>雷精</t>
  </si>
  <si>
    <t>鶏精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</si>
  <si>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</si>
  <si>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</si>
  <si>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</si>
  <si>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</si>
  <si>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</si>
  <si>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</si>
  <si>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</si>
  <si>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</si>
  <si>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</si>
  <si>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</si>
  <si>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</si>
  <si>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</si>
  <si>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</si>
  <si>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</si>
  <si>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</si>
  <si>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</si>
  <si>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</si>
  <si>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</si>
  <si>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</si>
  <si>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</si>
  <si>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</si>
  <si>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</si>
  <si>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</si>
  <si>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</si>
  <si>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</si>
  <si>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</si>
  <si>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</si>
  <si>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</si>
  <si>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</si>
  <si>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</si>
  <si>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</si>
  <si>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</si>
  <si>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</si>
  <si>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</si>
  <si>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</si>
  <si>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</si>
  <si>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</si>
  <si>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</si>
  <si>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</si>
  <si>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</si>
  <si>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</si>
  <si>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</si>
  <si>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</si>
  <si>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</si>
  <si>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</si>
  <si>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</si>
  <si>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</si>
  <si>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</si>
  <si>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</si>
  <si>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</si>
  <si>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</si>
  <si>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</si>
  <si>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</si>
  <si>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</si>
  <si>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</si>
  <si>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</si>
  <si>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</si>
  <si>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</si>
  <si>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</si>
  <si>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</si>
  <si>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</si>
  <si>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</si>
  <si>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</si>
  <si>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</si>
  <si>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</si>
  <si>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</si>
  <si>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</si>
  <si>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</si>
  <si>
    <t>CHEMICAL</t>
    <phoneticPr fontId="1"/>
  </si>
  <si>
    <t>SLASH</t>
    <phoneticPr fontId="1"/>
  </si>
  <si>
    <t>FOOD</t>
    <phoneticPr fontId="1"/>
  </si>
  <si>
    <t>villager</t>
    <phoneticPr fontId="1"/>
  </si>
  <si>
    <t>glowstone</t>
    <phoneticPr fontId="1"/>
  </si>
  <si>
    <t>brewingstand</t>
    <phoneticPr fontId="1"/>
  </si>
  <si>
    <t>hoe</t>
    <phoneticPr fontId="1"/>
  </si>
  <si>
    <t>netherstar</t>
    <phoneticPr fontId="1"/>
  </si>
  <si>
    <t>shield</t>
    <phoneticPr fontId="1"/>
  </si>
  <si>
    <t>hopper</t>
    <phoneticPr fontId="1"/>
  </si>
  <si>
    <t>coal</t>
    <phoneticPr fontId="1"/>
  </si>
  <si>
    <t>librarian</t>
    <phoneticPr fontId="1"/>
  </si>
  <si>
    <t>mina</t>
    <phoneticPr fontId="1"/>
  </si>
  <si>
    <t>銀子精</t>
    <rPh sb="2" eb="3">
      <t>セイ</t>
    </rPh>
    <phoneticPr fontId="1"/>
  </si>
  <si>
    <t>司書精</t>
    <rPh sb="0" eb="2">
      <t>シショ</t>
    </rPh>
    <phoneticPr fontId="1"/>
  </si>
  <si>
    <t>村人精</t>
    <rPh sb="0" eb="2">
      <t>ムラビト</t>
    </rPh>
    <phoneticPr fontId="1"/>
  </si>
  <si>
    <t>醸造台精</t>
    <rPh sb="0" eb="2">
      <t>ジョウゾウ</t>
    </rPh>
    <rPh sb="2" eb="3">
      <t>ダイ</t>
    </rPh>
    <rPh sb="3" eb="4">
      <t>セイ</t>
    </rPh>
    <phoneticPr fontId="1"/>
  </si>
  <si>
    <t>鍬精</t>
    <rPh sb="0" eb="1">
      <t>クワ</t>
    </rPh>
    <rPh sb="1" eb="2">
      <t>セイ</t>
    </rPh>
    <phoneticPr fontId="1"/>
  </si>
  <si>
    <t>地獄星精</t>
    <rPh sb="0" eb="2">
      <t>ジゴク</t>
    </rPh>
    <rPh sb="2" eb="3">
      <t>ホシ</t>
    </rPh>
    <rPh sb="3" eb="4">
      <t>セイ</t>
    </rPh>
    <phoneticPr fontId="1"/>
  </si>
  <si>
    <t>盾精</t>
    <rPh sb="0" eb="1">
      <t>タテ</t>
    </rPh>
    <phoneticPr fontId="1"/>
  </si>
  <si>
    <t>漏斗精</t>
    <rPh sb="0" eb="2">
      <t>ロウト</t>
    </rPh>
    <phoneticPr fontId="1"/>
  </si>
  <si>
    <t>石炭精</t>
    <rPh sb="0" eb="2">
      <t>セキタン</t>
    </rPh>
    <phoneticPr fontId="1"/>
  </si>
  <si>
    <t>蛍光石精</t>
    <rPh sb="0" eb="2">
      <t>ケイコウ</t>
    </rPh>
    <rPh sb="2" eb="3">
      <t>イシ</t>
    </rPh>
    <phoneticPr fontId="1"/>
  </si>
  <si>
    <t>発射機精</t>
    <rPh sb="0" eb="2">
      <t>ハッシャ</t>
    </rPh>
    <phoneticPr fontId="1"/>
  </si>
  <si>
    <t>付魔精</t>
    <rPh sb="0" eb="1">
      <t>ツキ</t>
    </rPh>
    <rPh sb="1" eb="2">
      <t>マ</t>
    </rPh>
    <rPh sb="2" eb="3">
      <t>セイ</t>
    </rPh>
    <phoneticPr fontId="1"/>
  </si>
  <si>
    <t>赤紫釉陶精</t>
    <rPh sb="3" eb="4">
      <t>トウ</t>
    </rPh>
    <rPh sb="4" eb="5">
      <t>セイ</t>
    </rPh>
    <phoneticPr fontId="1"/>
  </si>
  <si>
    <t>釜戸精</t>
    <rPh sb="0" eb="2">
      <t>カマド</t>
    </rPh>
    <phoneticPr fontId="1"/>
  </si>
  <si>
    <t>紫丁香精</t>
    <phoneticPr fontId="1"/>
  </si>
  <si>
    <t>硬屍精</t>
    <rPh sb="0" eb="1">
      <t>コウ</t>
    </rPh>
    <phoneticPr fontId="1"/>
  </si>
  <si>
    <t>終界人精</t>
    <rPh sb="1" eb="2">
      <t>カイ</t>
    </rPh>
    <rPh sb="2" eb="3">
      <t>ジン</t>
    </rPh>
    <phoneticPr fontId="1"/>
  </si>
  <si>
    <t>終界龍精</t>
    <rPh sb="1" eb="2">
      <t>カイ</t>
    </rPh>
    <rPh sb="2" eb="3">
      <t>リュウ</t>
    </rPh>
    <phoneticPr fontId="1"/>
  </si>
  <si>
    <t>Minia</t>
    <phoneticPr fontId="1"/>
  </si>
  <si>
    <t>Villageria</t>
    <phoneticPr fontId="1"/>
  </si>
  <si>
    <t>Glowstonia</t>
    <phoneticPr fontId="1"/>
  </si>
  <si>
    <t>Brewingestandia</t>
    <phoneticPr fontId="1"/>
  </si>
  <si>
    <t>Craftingetablia</t>
    <phoneticPr fontId="1"/>
  </si>
  <si>
    <t>Hia</t>
    <phoneticPr fontId="1"/>
  </si>
  <si>
    <t>Netherestaria</t>
    <phoneticPr fontId="1"/>
  </si>
  <si>
    <t>Shieldia</t>
    <phoneticPr fontId="1"/>
  </si>
  <si>
    <t>Hopperia</t>
    <phoneticPr fontId="1"/>
  </si>
  <si>
    <t>Coalia</t>
    <phoneticPr fontId="1"/>
  </si>
  <si>
    <t>Librariania</t>
    <phoneticPr fontId="1"/>
  </si>
  <si>
    <t>ヴィッラゲーリャ</t>
    <phoneticPr fontId="1"/>
  </si>
  <si>
    <t>グロウストーニャ</t>
    <phoneticPr fontId="1"/>
  </si>
  <si>
    <t>ブレウィンゲスタンジャ</t>
    <phoneticPr fontId="1"/>
  </si>
  <si>
    <t>ヒャ</t>
    <phoneticPr fontId="1"/>
  </si>
  <si>
    <t>ネーテレスターリャ</t>
    <phoneticPr fontId="1"/>
  </si>
  <si>
    <t>シエルジャ</t>
    <phoneticPr fontId="1"/>
  </si>
  <si>
    <t>ホッペーリャ</t>
    <phoneticPr fontId="1"/>
  </si>
  <si>
    <t>コアーリャ</t>
    <phoneticPr fontId="1"/>
  </si>
  <si>
    <t>リブラリアーニャ</t>
    <phoneticPr fontId="1"/>
  </si>
  <si>
    <t>ミーニャ</t>
    <phoneticPr fontId="1"/>
  </si>
  <si>
    <t>H</t>
    <phoneticPr fontId="1"/>
  </si>
  <si>
    <t>A概念</t>
    <rPh sb="1" eb="3">
      <t>ガイネン</t>
    </rPh>
    <phoneticPr fontId="1"/>
  </si>
  <si>
    <t>特殊倍率</t>
    <rPh sb="0" eb="2">
      <t>トクシュ</t>
    </rPh>
    <rPh sb="2" eb="4">
      <t>バイリツ</t>
    </rPh>
    <phoneticPr fontId="1"/>
  </si>
  <si>
    <t>KNOWLEDGE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</si>
</sst>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6"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W71" totalsRowShown="0" headerRowDxfId="50" dataDxfId="49">
  <autoFilter ref="A1:AW71" xr:uid="{75B54AD4-ACAB-4F59-97B1-A32EA130B0BF}"/>
  <sortState xmlns:xlrd2="http://schemas.microsoft.com/office/spreadsheetml/2017/richdata2" ref="A2:AW71">
    <sortCondition ref="B1:B71"/>
  </sortState>
  <tableColumns count="49">
    <tableColumn id="1" xr3:uid="{6147C270-8C7A-4819-9E28-350D0331C4D0}" name="No" dataDxfId="48"/>
    <tableColumn id="26" xr3:uid="{7E104AB5-5E29-4B6A-BFBB-37072B207152}" name="階級" dataDxfId="47"/>
    <tableColumn id="34" xr3:uid="{BEFDB93C-CC3C-473D-9156-A784BE96DC6E}" name="分類" dataDxfId="46"/>
    <tableColumn id="23" xr3:uid="{5638B175-C2AF-4D6D-86F0-67835CFC7917}" name="タイプ" dataDxfId="45"/>
    <tableColumn id="2" xr3:uid="{D470D4EF-3C6C-4E71-B7BA-8C149342046D}" name="Type" dataDxfId="44"/>
    <tableColumn id="30" xr3:uid="{33B63A19-8CBA-411B-A1BD-A133496C6BAF}" name="短縮和名" dataDxfId="43"/>
    <tableColumn id="3" xr3:uid="{E535B2E0-7C7F-41D2-9743-A0F1B6F764D8}" name="和名" dataDxfId="42"/>
    <tableColumn id="4" xr3:uid="{3F619E31-811F-4382-B4D5-C3C1F037EFDB}" name="英名" dataDxfId="41"/>
    <tableColumn id="39" xr3:uid="{3E7A2936-ACD6-4A23-BE81-BBC7A14460E4}" name="Color" dataDxfId="40"/>
    <tableColumn id="12" xr3:uid="{D5C273B8-52B3-4C00-894E-8AE8DCF70728}" name="レア" dataDxfId="39"/>
    <tableColumn id="14" xr3:uid="{021ADF5F-C1D6-4992-85B6-7C4ACFCBE005}" name="コスト" dataDxfId="38"/>
    <tableColumn id="5" xr3:uid="{AE6F6DC2-97AF-475D-917F-B914349AE42C}" name="基礎Shine" dataDxfId="37"/>
    <tableColumn id="6" xr3:uid="{592C3106-789F-46C6-84E7-D4D3A1566511}" name="基礎Fire" dataDxfId="36"/>
    <tableColumn id="7" xr3:uid="{B7A1B9A3-3658-4251-9488-C7EB28DDA828}" name="基礎Wind" dataDxfId="35"/>
    <tableColumn id="8" xr3:uid="{53D9BDAB-CC6B-4E70-8605-30718A287EC4}" name="基礎Gaia" dataDxfId="34"/>
    <tableColumn id="9" xr3:uid="{EB888AF3-8815-48CE-A95E-C5931929A1AC}" name="基礎Aqua" dataDxfId="33"/>
    <tableColumn id="10" xr3:uid="{68F80D1D-DFED-4D2F-92EF-7D17590D4A36}" name="基礎Dark" dataDxfId="32"/>
    <tableColumn id="45" xr3:uid="{0A19614E-0FAE-4CB9-94EF-E0B3FBBD091F}" name="特殊倍率" dataDxfId="2"/>
    <tableColumn id="13" xr3:uid="{D846AE64-655F-4052-B5F1-3F4B9699D0FA}" name="レア度倍率" dataDxfId="31">
      <calculatedColumnFormula>2^((テーブル1[[#This Row],[レア]]-1)/4)</calculatedColumnFormula>
    </tableColumn>
    <tableColumn id="11" xr3:uid="{833C82E7-E230-4A58-9D49-6C1CDD4BBDAD}" name="分散度倍率　" dataDxfId="30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1">
      <calculatedColumnFormula>テーブル1[[#This Row],[特殊倍率]]*テーブル1[[#This Row],[分散度倍率　]]*テーブル1[[#This Row],[レア度倍率]]</calculatedColumnFormula>
    </tableColumn>
    <tableColumn id="15" xr3:uid="{B031CBD1-7BDB-4552-BC58-A8FCCA491403}" name="合計値" dataDxfId="29">
      <calculatedColumnFormula>テーブル1[[#This Row],[コスト]]*テーブル1[[#This Row],[効率]]</calculatedColumnFormula>
    </tableColumn>
    <tableColumn id="16" xr3:uid="{FCD4377E-4837-4BD9-8716-12CB589EDF74}" name="Shine" dataDxfId="28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7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6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5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4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3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2"/>
    <tableColumn id="44" xr3:uid="{D91E944B-F524-4F9B-9D06-B8EE217F8C86}" name="CRAFT" dataDxfId="21"/>
    <tableColumn id="48" xr3:uid="{FDAEB361-38D6-4EFA-B314-79F5DF42167E}" name="FELL" dataDxfId="20"/>
    <tableColumn id="46" xr3:uid="{ECCD46C1-F4EB-408C-AEB7-098E1A6BA65B}" name="LIGHT" dataDxfId="19"/>
    <tableColumn id="47" xr3:uid="{E006FC6A-6503-4BBD-94D8-3FBB62985153}" name="FLAME" dataDxfId="18"/>
    <tableColumn id="49" xr3:uid="{2BF29954-473B-4B0C-9781-028B561200CB}" name="WATER" dataDxfId="17"/>
    <tableColumn id="24" xr3:uid="{E078FC75-CC53-492A-A97D-107EA20B4296}" name="CRYSTAL" dataDxfId="16"/>
    <tableColumn id="25" xr3:uid="{3CFDC570-BDAB-4914-ABC3-2C36BC441EFF}" name="ART" dataDxfId="15"/>
    <tableColumn id="27" xr3:uid="{57B5D258-645E-405C-8646-A5BA9977E94A}" name="STORE" dataDxfId="14"/>
    <tableColumn id="28" xr3:uid="{FC7CB677-4A50-4B6E-A9B9-30E79C62F98D}" name="WARP" dataDxfId="13"/>
    <tableColumn id="29" xr3:uid="{0A208B09-58DF-41DC-8C05-5263F315034B}" name="SHOOT" dataDxfId="12"/>
    <tableColumn id="31" xr3:uid="{B7C69519-DEF6-4AE2-A3F5-853F5A3D600F}" name="BREAK" dataDxfId="11"/>
    <tableColumn id="32" xr3:uid="{EF23F12F-E8B4-4880-9CA7-0217FC0413E6}" name="CHEMICAL" dataDxfId="10"/>
    <tableColumn id="33" xr3:uid="{D40F96E4-B2C9-4D5D-AB4C-D11CBE93B14C}" name="SLASH" dataDxfId="9"/>
    <tableColumn id="42" xr3:uid="{DF3E8FB8-984D-4C55-A75B-2EEC0C39F73E}" name="FOOD" dataDxfId="8"/>
    <tableColumn id="50" xr3:uid="{EB8957B0-BD4F-49BA-B5B3-34135A2A5AB9}" name="KNOWLEDGE" dataDxfId="0"/>
    <tableColumn id="36" xr3:uid="{6E6ACD45-A41E-49C5-B88F-DADA04458437}" name="Code宣言" dataDxfId="7">
      <calculatedColumnFormula>"public static VariantFairy[] "&amp;テーブル1[[#This Row],[Type]]&amp;";"</calculatedColumnFormula>
    </tableColumn>
    <tableColumn id="35" xr3:uid="{163385B1-C9C9-410C-ABD5-0FB9C9D39FBB}" name="Code登録" dataDxfId="6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calculatedColumnFormula>
    </tableColumn>
    <tableColumn id="37" xr3:uid="{4F31450C-EC23-4854-A316-C804DD0EAC46}" name="Code英名" dataDxfId="5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4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3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5" dataDxfId="54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53"/>
    <tableColumn id="15" xr3:uid="{60E9BA99-755B-467A-9053-1708ABE43FE6}" name="列1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51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W74"/>
  <sheetViews>
    <sheetView tabSelected="1" zoomScaleNormal="100" workbookViewId="0">
      <pane xSplit="5" ySplit="1" topLeftCell="AB32" activePane="bottomRight" state="frozen"/>
      <selection pane="topRight" activeCell="D1" sqref="D1"/>
      <selection pane="bottomLeft" activeCell="A2" sqref="A2"/>
      <selection pane="bottomRight" activeCell="AC61" sqref="AC61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8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1" width="4" style="1" customWidth="1"/>
    <col min="22" max="22" width="4.75" style="1" customWidth="1"/>
    <col min="23" max="28" width="4" style="1" customWidth="1"/>
    <col min="29" max="44" width="2.625" style="1" customWidth="1"/>
    <col min="45" max="45" width="12.75" style="1" customWidth="1"/>
    <col min="46" max="46" width="44.75" style="1" customWidth="1"/>
    <col min="47" max="48" width="12.75" style="1" customWidth="1"/>
    <col min="49" max="49" width="25.875" style="1" customWidth="1"/>
    <col min="50" max="16384" width="9" style="1"/>
  </cols>
  <sheetData>
    <row r="1" spans="1:49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512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661</v>
      </c>
      <c r="S1" s="2" t="s">
        <v>33</v>
      </c>
      <c r="T1" s="2" t="s">
        <v>30</v>
      </c>
      <c r="U1" s="2" t="s">
        <v>47</v>
      </c>
      <c r="V1" s="2" t="s">
        <v>35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455</v>
      </c>
      <c r="AD1" s="2" t="s">
        <v>456</v>
      </c>
      <c r="AE1" s="2" t="s">
        <v>458</v>
      </c>
      <c r="AF1" s="2" t="s">
        <v>457</v>
      </c>
      <c r="AG1" s="2" t="s">
        <v>460</v>
      </c>
      <c r="AH1" s="2" t="s">
        <v>459</v>
      </c>
      <c r="AI1" s="2" t="s">
        <v>461</v>
      </c>
      <c r="AJ1" s="2" t="s">
        <v>462</v>
      </c>
      <c r="AK1" s="2" t="s">
        <v>471</v>
      </c>
      <c r="AL1" s="2" t="s">
        <v>472</v>
      </c>
      <c r="AM1" s="2" t="s">
        <v>511</v>
      </c>
      <c r="AN1" s="2" t="s">
        <v>606</v>
      </c>
      <c r="AO1" s="2" t="s">
        <v>607</v>
      </c>
      <c r="AP1" s="2" t="s">
        <v>608</v>
      </c>
      <c r="AQ1" s="2" t="s">
        <v>609</v>
      </c>
      <c r="AR1" s="2" t="s">
        <v>662</v>
      </c>
      <c r="AS1" s="2" t="s">
        <v>452</v>
      </c>
      <c r="AT1" s="2" t="s">
        <v>453</v>
      </c>
      <c r="AU1" s="2" t="s">
        <v>450</v>
      </c>
      <c r="AV1" s="2" t="s">
        <v>451</v>
      </c>
      <c r="AW1" s="2" t="s">
        <v>449</v>
      </c>
    </row>
    <row r="2" spans="1:49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513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v>1</v>
      </c>
      <c r="S2" s="5">
        <f>2^((テーブル1[[#This Row],[レア]]-1)/4)</f>
        <v>1</v>
      </c>
      <c r="T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" s="5">
        <f>テーブル1[[#This Row],[特殊倍率]]*テーブル1[[#This Row],[分散度倍率　]]*テーブル1[[#This Row],[レア度倍率]]</f>
        <v>0.95926411932526434</v>
      </c>
      <c r="V2" s="10">
        <f>テーブル1[[#This Row],[コスト]]*テーブル1[[#This Row],[効率]]</f>
        <v>14.388961789878966</v>
      </c>
      <c r="W2" s="9">
        <f>テーブル1[[#This Row],[基礎Shine]]*テーブル1[[#This Row],[合計値]]/SUM(テーブル1[[#This Row],[基礎Shine]:[基礎Dark]])</f>
        <v>0</v>
      </c>
      <c r="X2" s="9">
        <f>テーブル1[[#This Row],[基礎Fire]]*テーブル1[[#This Row],[合計値]]/SUM(テーブル1[[#This Row],[基礎Shine]:[基礎Dark]])</f>
        <v>0</v>
      </c>
      <c r="Y2" s="9">
        <f>テーブル1[[#This Row],[基礎Wind]]*テーブル1[[#This Row],[合計値]]/SUM(テーブル1[[#This Row],[基礎Shine]:[基礎Dark]])</f>
        <v>2.2136864292121485</v>
      </c>
      <c r="Z2" s="9">
        <f>テーブル1[[#This Row],[基礎Gaia]]*テーブル1[[#This Row],[合計値]]/SUM(テーブル1[[#This Row],[基礎Shine]:[基礎Dark]])</f>
        <v>0</v>
      </c>
      <c r="AA2" s="9">
        <f>テーブル1[[#This Row],[基礎Aqua]]*テーブル1[[#This Row],[合計値]]/SUM(テーブル1[[#This Row],[基礎Shine]:[基礎Dark]])</f>
        <v>1.1068432146060743</v>
      </c>
      <c r="AB2" s="9">
        <f>テーブル1[[#This Row],[基礎Dark]]*テーブル1[[#This Row],[合計値]]/SUM(テーブル1[[#This Row],[基礎Shine]:[基礎Dark]])</f>
        <v>11.068432146060742</v>
      </c>
      <c r="AC2" s="14"/>
      <c r="AD2" s="14"/>
      <c r="AE2" s="14"/>
      <c r="AF2" s="14"/>
      <c r="AG2" s="14"/>
      <c r="AH2" s="14"/>
      <c r="AI2" s="14"/>
      <c r="AJ2" s="14">
        <v>1</v>
      </c>
      <c r="AK2" s="14"/>
      <c r="AL2" s="14"/>
      <c r="AM2" s="14">
        <v>3</v>
      </c>
      <c r="AN2" s="14"/>
      <c r="AO2" s="14"/>
      <c r="AP2" s="14"/>
      <c r="AQ2" s="14"/>
      <c r="AR2" s="14"/>
      <c r="AS2" s="13" t="str">
        <f>"public static VariantFairy[] "&amp;テーブル1[[#This Row],[Type]]&amp;";"</f>
        <v>public static VariantFairy[] air;</v>
      </c>
      <c r="AT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r(0, air = v(t(0, "air", 1, 15, m(0, 0, 2, 0, 1, 10), a(0, 0, 0, 0, 0, 0, 0, 1, 0, 0, 3, 0), c(0xFFBE80, 0xDEFFFF, 0xDEFFFF, 0xB0FFFF))));</v>
      </c>
      <c r="AU2" s="13" t="str">
        <f>"mirageFairy2019.fairy."&amp;テーブル1[[#This Row],[Type]]&amp;".name="&amp;テーブル1[[#This Row],[英名]]</f>
        <v>mirageFairy2019.fairy.air.name=Airia</v>
      </c>
      <c r="AV2" s="13" t="str">
        <f>"mirageFairy2019.fairy."&amp;テーブル1[[#This Row],[Type]]&amp;".name="&amp;テーブル1[[#This Row],[和名]]</f>
        <v>mirageFairy2019.fairy.air.name=アイリャ</v>
      </c>
      <c r="AW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</row>
    <row r="3" spans="1:49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514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v>1</v>
      </c>
      <c r="S3" s="5">
        <f>2^((テーブル1[[#This Row],[レア]]-1)/4)</f>
        <v>1</v>
      </c>
      <c r="T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U3" s="5">
        <f>テーブル1[[#This Row],[特殊倍率]]*テーブル1[[#This Row],[分散度倍率　]]*テーブル1[[#This Row],[レア度倍率]]</f>
        <v>0.83508791942836935</v>
      </c>
      <c r="V3" s="10">
        <f>テーブル1[[#This Row],[コスト]]*テーブル1[[#This Row],[効率]]</f>
        <v>41.754395971418468</v>
      </c>
      <c r="W3" s="9">
        <f>テーブル1[[#This Row],[基礎Shine]]*テーブル1[[#This Row],[合計値]]/SUM(テーブル1[[#This Row],[基礎Shine]:[基礎Dark]])</f>
        <v>0</v>
      </c>
      <c r="X3" s="9">
        <f>テーブル1[[#This Row],[基礎Fire]]*テーブル1[[#This Row],[合計値]]/SUM(テーブル1[[#This Row],[基礎Shine]:[基礎Dark]])</f>
        <v>0</v>
      </c>
      <c r="Y3" s="9">
        <f>テーブル1[[#This Row],[基礎Wind]]*テーブル1[[#This Row],[合計値]]/SUM(テーブル1[[#This Row],[基礎Shine]:[基礎Dark]])</f>
        <v>1.8154085204964552</v>
      </c>
      <c r="Z3" s="9">
        <f>テーブル1[[#This Row],[基礎Gaia]]*テーブル1[[#This Row],[合計値]]/SUM(テーブル1[[#This Row],[基礎Shine]:[基礎Dark]])</f>
        <v>7.2616340819858207</v>
      </c>
      <c r="AA3" s="9">
        <f>テーブル1[[#This Row],[基礎Aqua]]*テーブル1[[#This Row],[合計値]]/SUM(テーブル1[[#This Row],[基礎Shine]:[基礎Dark]])</f>
        <v>14.523268163971641</v>
      </c>
      <c r="AB3" s="9">
        <f>テーブル1[[#This Row],[基礎Dark]]*テーブル1[[#This Row],[合計値]]/SUM(テーブル1[[#This Row],[基礎Shine]:[基礎Dark]])</f>
        <v>18.154085204964552</v>
      </c>
      <c r="AC3" s="14">
        <v>1</v>
      </c>
      <c r="AD3" s="14"/>
      <c r="AE3" s="14"/>
      <c r="AF3" s="14"/>
      <c r="AG3" s="14"/>
      <c r="AH3" s="14">
        <v>10</v>
      </c>
      <c r="AI3" s="14"/>
      <c r="AJ3" s="14">
        <v>5</v>
      </c>
      <c r="AK3" s="14"/>
      <c r="AL3" s="14"/>
      <c r="AM3" s="14"/>
      <c r="AN3" s="14">
        <v>1</v>
      </c>
      <c r="AO3" s="14">
        <v>7</v>
      </c>
      <c r="AP3" s="14"/>
      <c r="AQ3" s="14">
        <v>1</v>
      </c>
      <c r="AR3" s="14"/>
      <c r="AS3" s="13" t="str">
        <f>"public static VariantFairy[] "&amp;テーブル1[[#This Row],[Type]]&amp;";"</f>
        <v>public static VariantFairy[] water;</v>
      </c>
      <c r="AT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r(1, water = v(t(1, "water", 1, 50, m(0, 0, 1, 4, 8, 10), a(1, 0, 0, 0, 0, 10, 0, 5, 0, 0, 0, 1), c(0x5469F2, 0x5985FF, 0x172AD3, 0x2D40F4))));</v>
      </c>
      <c r="AU3" s="13" t="str">
        <f>"mirageFairy2019.fairy."&amp;テーブル1[[#This Row],[Type]]&amp;".name="&amp;テーブル1[[#This Row],[英名]]</f>
        <v>mirageFairy2019.fairy.water.name=Wateria</v>
      </c>
      <c r="AV3" s="13" t="str">
        <f>"mirageFairy2019.fairy."&amp;テーブル1[[#This Row],[Type]]&amp;".name="&amp;テーブル1[[#This Row],[和名]]</f>
        <v>mirageFairy2019.fairy.water.name=ワテーリャ</v>
      </c>
      <c r="AW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</row>
    <row r="4" spans="1:49" x14ac:dyDescent="0.15">
      <c r="A4" s="4">
        <v>20</v>
      </c>
      <c r="B4" s="4">
        <v>1</v>
      </c>
      <c r="C4" s="4" t="s">
        <v>399</v>
      </c>
      <c r="D4" s="4" t="s">
        <v>413</v>
      </c>
      <c r="E4" s="6" t="s">
        <v>67</v>
      </c>
      <c r="F4" s="6" t="s">
        <v>530</v>
      </c>
      <c r="G4" s="6" t="s">
        <v>145</v>
      </c>
      <c r="H4" s="6" t="s">
        <v>193</v>
      </c>
      <c r="I4" s="11" t="s">
        <v>305</v>
      </c>
      <c r="J4" s="3">
        <v>2</v>
      </c>
      <c r="K4" s="8">
        <v>58</v>
      </c>
      <c r="L4" s="7"/>
      <c r="M4" s="7">
        <v>18</v>
      </c>
      <c r="N4" s="7"/>
      <c r="O4" s="7">
        <v>4</v>
      </c>
      <c r="P4" s="7"/>
      <c r="Q4" s="7">
        <v>10</v>
      </c>
      <c r="R4" s="5">
        <v>1</v>
      </c>
      <c r="S4" s="5">
        <f>2^((テーブル1[[#This Row],[レア]]-1)/4)</f>
        <v>1.189207115002721</v>
      </c>
      <c r="T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U4" s="5">
        <f>テーブル1[[#This Row],[特殊倍率]]*テーブル1[[#This Row],[分散度倍率　]]*テーブル1[[#This Row],[レア度倍率]]</f>
        <v>1.0676541947137328</v>
      </c>
      <c r="V4" s="10">
        <f>テーブル1[[#This Row],[コスト]]*テーブル1[[#This Row],[効率]]</f>
        <v>61.923943293396505</v>
      </c>
      <c r="W4" s="9">
        <f>テーブル1[[#This Row],[基礎Shine]]*テーブル1[[#This Row],[合計値]]/SUM(テーブル1[[#This Row],[基礎Shine]:[基礎Dark]])</f>
        <v>0</v>
      </c>
      <c r="X4" s="9">
        <f>テーブル1[[#This Row],[基礎Fire]]*テーブル1[[#This Row],[合計値]]/SUM(テーブル1[[#This Row],[基礎Shine]:[基礎Dark]])</f>
        <v>34.832218102535535</v>
      </c>
      <c r="Y4" s="9">
        <f>テーブル1[[#This Row],[基礎Wind]]*テーブル1[[#This Row],[合計値]]/SUM(テーブル1[[#This Row],[基礎Shine]:[基礎Dark]])</f>
        <v>0</v>
      </c>
      <c r="Z4" s="9">
        <f>テーブル1[[#This Row],[基礎Gaia]]*テーブル1[[#This Row],[合計値]]/SUM(テーブル1[[#This Row],[基礎Shine]:[基礎Dark]])</f>
        <v>7.7404929116745631</v>
      </c>
      <c r="AA4" s="9">
        <f>テーブル1[[#This Row],[基礎Aqua]]*テーブル1[[#This Row],[合計値]]/SUM(テーブル1[[#This Row],[基礎Shine]:[基礎Dark]])</f>
        <v>0</v>
      </c>
      <c r="AB4" s="9">
        <f>テーブル1[[#This Row],[基礎Dark]]*テーブル1[[#This Row],[合計値]]/SUM(テーブル1[[#This Row],[基礎Shine]:[基礎Dark]])</f>
        <v>19.351232279186409</v>
      </c>
      <c r="AC4" s="14">
        <v>8</v>
      </c>
      <c r="AD4" s="14">
        <v>1</v>
      </c>
      <c r="AE4" s="14">
        <v>1</v>
      </c>
      <c r="AF4" s="14">
        <v>13</v>
      </c>
      <c r="AG4" s="14">
        <v>18</v>
      </c>
      <c r="AH4" s="14"/>
      <c r="AI4" s="14"/>
      <c r="AJ4" s="14">
        <v>1</v>
      </c>
      <c r="AK4" s="14"/>
      <c r="AL4" s="14"/>
      <c r="AM4" s="14"/>
      <c r="AN4" s="14">
        <v>3</v>
      </c>
      <c r="AO4" s="14">
        <v>3</v>
      </c>
      <c r="AP4" s="14"/>
      <c r="AQ4" s="14"/>
      <c r="AR4" s="14"/>
      <c r="AS4" s="13" t="str">
        <f>"public static VariantFairy[] "&amp;テーブル1[[#This Row],[Type]]&amp;";"</f>
        <v>public static VariantFairy[] lava;</v>
      </c>
      <c r="AT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r(20, lava = v(t(20, "lava", 2, 58, m(0, 18, 0, 4, 0, 10), a(8, 1, 1, 13, 18, 0, 0, 1, 0, 0, 0, 3), c(0xCD4208, 0xEDB54A, 0xCC4108, 0x4C1500))));</v>
      </c>
      <c r="AU4" s="13" t="str">
        <f>"mirageFairy2019.fairy."&amp;テーブル1[[#This Row],[Type]]&amp;".name="&amp;テーブル1[[#This Row],[英名]]</f>
        <v>mirageFairy2019.fairy.lava.name=Lavia</v>
      </c>
      <c r="AV4" s="13" t="str">
        <f>"mirageFairy2019.fairy."&amp;テーブル1[[#This Row],[Type]]&amp;".name="&amp;テーブル1[[#This Row],[和名]]</f>
        <v>mirageFairy2019.fairy.lava.name=ラービャ</v>
      </c>
      <c r="AW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</row>
    <row r="5" spans="1:49" x14ac:dyDescent="0.15">
      <c r="A5" s="4">
        <v>2</v>
      </c>
      <c r="B5" s="4">
        <v>1</v>
      </c>
      <c r="C5" s="4" t="s">
        <v>399</v>
      </c>
      <c r="D5" s="4" t="s">
        <v>415</v>
      </c>
      <c r="E5" s="6" t="s">
        <v>6</v>
      </c>
      <c r="F5" s="6" t="s">
        <v>515</v>
      </c>
      <c r="G5" s="6" t="s">
        <v>18</v>
      </c>
      <c r="H5" s="6" t="s">
        <v>20</v>
      </c>
      <c r="I5" s="11" t="s">
        <v>226</v>
      </c>
      <c r="J5" s="3">
        <v>2</v>
      </c>
      <c r="K5" s="8">
        <v>20</v>
      </c>
      <c r="L5" s="7">
        <v>1</v>
      </c>
      <c r="M5" s="7">
        <v>17</v>
      </c>
      <c r="N5" s="7">
        <v>1</v>
      </c>
      <c r="O5" s="7"/>
      <c r="P5" s="7"/>
      <c r="Q5" s="7">
        <v>10</v>
      </c>
      <c r="R5" s="5">
        <v>1</v>
      </c>
      <c r="S5" s="5">
        <f>2^((テーブル1[[#This Row],[レア]]-1)/4)</f>
        <v>1.189207115002721</v>
      </c>
      <c r="T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U5" s="5">
        <f>テーブル1[[#This Row],[特殊倍率]]*テーブル1[[#This Row],[分散度倍率　]]*テーブル1[[#This Row],[レア度倍率]]</f>
        <v>1.0783485199381362</v>
      </c>
      <c r="V5" s="10">
        <f>テーブル1[[#This Row],[コスト]]*テーブル1[[#This Row],[効率]]</f>
        <v>21.566970398762724</v>
      </c>
      <c r="W5" s="9">
        <f>テーブル1[[#This Row],[基礎Shine]]*テーブル1[[#This Row],[合計値]]/SUM(テーブル1[[#This Row],[基礎Shine]:[基礎Dark]])</f>
        <v>0.74368863444009392</v>
      </c>
      <c r="X5" s="9">
        <f>テーブル1[[#This Row],[基礎Fire]]*テーブル1[[#This Row],[合計値]]/SUM(テーブル1[[#This Row],[基礎Shine]:[基礎Dark]])</f>
        <v>12.642706785481597</v>
      </c>
      <c r="Y5" s="9">
        <f>テーブル1[[#This Row],[基礎Wind]]*テーブル1[[#This Row],[合計値]]/SUM(テーブル1[[#This Row],[基礎Shine]:[基礎Dark]])</f>
        <v>0.74368863444009392</v>
      </c>
      <c r="Z5" s="9">
        <f>テーブル1[[#This Row],[基礎Gaia]]*テーブル1[[#This Row],[合計値]]/SUM(テーブル1[[#This Row],[基礎Shine]:[基礎Dark]])</f>
        <v>0</v>
      </c>
      <c r="AA5" s="9">
        <f>テーブル1[[#This Row],[基礎Aqua]]*テーブル1[[#This Row],[合計値]]/SUM(テーブル1[[#This Row],[基礎Shine]:[基礎Dark]])</f>
        <v>0</v>
      </c>
      <c r="AB5" s="9">
        <f>テーブル1[[#This Row],[基礎Dark]]*テーブル1[[#This Row],[合計値]]/SUM(テーブル1[[#This Row],[基礎Shine]:[基礎Dark]])</f>
        <v>7.4368863444009392</v>
      </c>
      <c r="AC5" s="14">
        <v>7</v>
      </c>
      <c r="AD5" s="14">
        <v>2</v>
      </c>
      <c r="AE5" s="14">
        <v>1</v>
      </c>
      <c r="AF5" s="14">
        <v>10</v>
      </c>
      <c r="AG5" s="14">
        <v>15</v>
      </c>
      <c r="AH5" s="14"/>
      <c r="AI5" s="14"/>
      <c r="AJ5" s="14">
        <v>6</v>
      </c>
      <c r="AK5" s="14"/>
      <c r="AL5" s="14"/>
      <c r="AM5" s="14"/>
      <c r="AN5" s="14">
        <v>4</v>
      </c>
      <c r="AO5" s="14">
        <v>8</v>
      </c>
      <c r="AP5" s="14"/>
      <c r="AQ5" s="14"/>
      <c r="AR5" s="14"/>
      <c r="AS5" s="13" t="str">
        <f>"public static VariantFairy[] "&amp;テーブル1[[#This Row],[Type]]&amp;";"</f>
        <v>public static VariantFairy[] fire;</v>
      </c>
      <c r="AT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r(2, fire = v(t(2, "fire", 2, 20, m(1, 17, 1, 0, 0, 10), a(7, 2, 1, 10, 15, 0, 0, 6, 0, 0, 0, 4), c(0xFF6C01, 0xF9DFA4, 0xFF7324, 0xFF4000))));</v>
      </c>
      <c r="AU5" s="13" t="str">
        <f>"mirageFairy2019.fairy."&amp;テーブル1[[#This Row],[Type]]&amp;".name="&amp;テーブル1[[#This Row],[英名]]</f>
        <v>mirageFairy2019.fairy.fire.name=Firia</v>
      </c>
      <c r="AV5" s="13" t="str">
        <f>"mirageFairy2019.fairy."&amp;テーブル1[[#This Row],[Type]]&amp;".name="&amp;テーブル1[[#This Row],[和名]]</f>
        <v>mirageFairy2019.fairy.fire.name=フィーリャ</v>
      </c>
      <c r="AW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</row>
    <row r="6" spans="1:49" x14ac:dyDescent="0.15">
      <c r="A6" s="4">
        <v>28</v>
      </c>
      <c r="B6" s="4">
        <v>1</v>
      </c>
      <c r="C6" s="4" t="s">
        <v>399</v>
      </c>
      <c r="D6" s="4" t="s">
        <v>415</v>
      </c>
      <c r="E6" s="6" t="s">
        <v>95</v>
      </c>
      <c r="F6" s="6" t="s">
        <v>537</v>
      </c>
      <c r="G6" s="6" t="s">
        <v>167</v>
      </c>
      <c r="H6" s="6" t="s">
        <v>208</v>
      </c>
      <c r="I6" s="11" t="s">
        <v>309</v>
      </c>
      <c r="J6" s="3">
        <v>3</v>
      </c>
      <c r="K6" s="8">
        <v>18</v>
      </c>
      <c r="L6" s="7">
        <v>2</v>
      </c>
      <c r="M6" s="7">
        <v>9</v>
      </c>
      <c r="N6" s="7">
        <v>3</v>
      </c>
      <c r="O6" s="7">
        <v>2</v>
      </c>
      <c r="P6" s="7"/>
      <c r="Q6" s="7">
        <v>10</v>
      </c>
      <c r="R6" s="5">
        <v>1</v>
      </c>
      <c r="S6" s="5">
        <f>2^((テーブル1[[#This Row],[レア]]-1)/4)</f>
        <v>1.4142135623730951</v>
      </c>
      <c r="T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6" s="5">
        <f>テーブル1[[#This Row],[特殊倍率]]*テーブル1[[#This Row],[分散度倍率　]]*テーブル1[[#This Row],[レア度倍率]]</f>
        <v>1.1328838852957988</v>
      </c>
      <c r="V6" s="10">
        <f>テーブル1[[#This Row],[コスト]]*テーブル1[[#This Row],[効率]]</f>
        <v>20.391909935324378</v>
      </c>
      <c r="W6" s="9">
        <f>テーブル1[[#This Row],[基礎Shine]]*テーブル1[[#This Row],[合計値]]/SUM(テーブル1[[#This Row],[基礎Shine]:[基礎Dark]])</f>
        <v>1.5686084565634137</v>
      </c>
      <c r="X6" s="9">
        <f>テーブル1[[#This Row],[基礎Fire]]*テーブル1[[#This Row],[合計値]]/SUM(テーブル1[[#This Row],[基礎Shine]:[基礎Dark]])</f>
        <v>7.058738054535362</v>
      </c>
      <c r="Y6" s="9">
        <f>テーブル1[[#This Row],[基礎Wind]]*テーブル1[[#This Row],[合計値]]/SUM(テーブル1[[#This Row],[基礎Shine]:[基礎Dark]])</f>
        <v>2.3529126848451205</v>
      </c>
      <c r="Z6" s="9">
        <f>テーブル1[[#This Row],[基礎Gaia]]*テーブル1[[#This Row],[合計値]]/SUM(テーブル1[[#This Row],[基礎Shine]:[基礎Dark]])</f>
        <v>1.5686084565634137</v>
      </c>
      <c r="AA6" s="9">
        <f>テーブル1[[#This Row],[基礎Aqua]]*テーブル1[[#This Row],[合計値]]/SUM(テーブル1[[#This Row],[基礎Shine]:[基礎Dark]])</f>
        <v>0</v>
      </c>
      <c r="AB6" s="9">
        <f>テーブル1[[#This Row],[基礎Dark]]*テーブル1[[#This Row],[合計値]]/SUM(テーブル1[[#This Row],[基礎Shine]:[基礎Dark]])</f>
        <v>7.8430422828170681</v>
      </c>
      <c r="AC6" s="14">
        <v>9</v>
      </c>
      <c r="AD6" s="14"/>
      <c r="AE6" s="14">
        <v>1</v>
      </c>
      <c r="AF6" s="14">
        <v>8</v>
      </c>
      <c r="AG6" s="14">
        <v>11</v>
      </c>
      <c r="AH6" s="14"/>
      <c r="AI6" s="14"/>
      <c r="AJ6" s="14">
        <v>6</v>
      </c>
      <c r="AK6" s="14"/>
      <c r="AL6" s="14">
        <v>4</v>
      </c>
      <c r="AM6" s="14">
        <v>5</v>
      </c>
      <c r="AN6" s="14">
        <v>11</v>
      </c>
      <c r="AO6" s="14">
        <v>11</v>
      </c>
      <c r="AP6" s="14"/>
      <c r="AQ6" s="14"/>
      <c r="AR6" s="14"/>
      <c r="AS6" s="13" t="str">
        <f>"public static VariantFairy[] "&amp;テーブル1[[#This Row],[Type]]&amp;";"</f>
        <v>public static VariantFairy[] thunder;</v>
      </c>
      <c r="AT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r(28, thunder = v(t(28, "thunder", 3, 18, m(2, 9, 3, 2, 0, 10), a(9, 0, 1, 8, 11, 0, 0, 6, 0, 4, 5, 11), c(0xB4FFFF, 0x4D5670, 0x4D5670, 0xFFEB00))));</v>
      </c>
      <c r="AU6" s="13" t="str">
        <f>"mirageFairy2019.fairy."&amp;テーブル1[[#This Row],[Type]]&amp;".name="&amp;テーブル1[[#This Row],[英名]]</f>
        <v>mirageFairy2019.fairy.thunder.name=Thunderia</v>
      </c>
      <c r="AV6" s="13" t="str">
        <f>"mirageFairy2019.fairy."&amp;テーブル1[[#This Row],[Type]]&amp;".name="&amp;テーブル1[[#This Row],[和名]]</f>
        <v>mirageFairy2019.fairy.thunder.name=ツンデーリャ</v>
      </c>
      <c r="AW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</row>
    <row r="7" spans="1:49" x14ac:dyDescent="0.15">
      <c r="A7" s="4">
        <v>3</v>
      </c>
      <c r="B7" s="4">
        <v>1</v>
      </c>
      <c r="C7" s="4" t="s">
        <v>399</v>
      </c>
      <c r="D7" s="4" t="s">
        <v>416</v>
      </c>
      <c r="E7" s="6" t="s">
        <v>89</v>
      </c>
      <c r="F7" s="6" t="s">
        <v>516</v>
      </c>
      <c r="G7" s="6" t="s">
        <v>161</v>
      </c>
      <c r="H7" s="6" t="s">
        <v>205</v>
      </c>
      <c r="I7" s="11" t="s">
        <v>303</v>
      </c>
      <c r="J7" s="3">
        <v>5</v>
      </c>
      <c r="K7" s="8">
        <v>99</v>
      </c>
      <c r="L7" s="7">
        <v>10</v>
      </c>
      <c r="M7" s="7">
        <v>40</v>
      </c>
      <c r="N7" s="7">
        <v>40</v>
      </c>
      <c r="O7" s="7">
        <v>20</v>
      </c>
      <c r="P7" s="7">
        <v>20</v>
      </c>
      <c r="Q7" s="7">
        <v>60</v>
      </c>
      <c r="R7" s="5">
        <v>1</v>
      </c>
      <c r="S7" s="5">
        <f>2^((テーブル1[[#This Row],[レア]]-1)/4)</f>
        <v>2</v>
      </c>
      <c r="T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U7" s="5">
        <f>テーブル1[[#This Row],[特殊倍率]]*テーブル1[[#This Row],[分散度倍率　]]*テーブル1[[#This Row],[レア度倍率]]</f>
        <v>1.4810975522865644</v>
      </c>
      <c r="V7" s="10">
        <f>テーブル1[[#This Row],[コスト]]*テーブル1[[#This Row],[効率]]</f>
        <v>146.62865767636987</v>
      </c>
      <c r="W7" s="9">
        <f>テーブル1[[#This Row],[基礎Shine]]*テーブル1[[#This Row],[合計値]]/SUM(テーブル1[[#This Row],[基礎Shine]:[基礎Dark]])</f>
        <v>7.717297772440519</v>
      </c>
      <c r="X7" s="9">
        <f>テーブル1[[#This Row],[基礎Fire]]*テーブル1[[#This Row],[合計値]]/SUM(テーブル1[[#This Row],[基礎Shine]:[基礎Dark]])</f>
        <v>30.869191089762076</v>
      </c>
      <c r="Y7" s="9">
        <f>テーブル1[[#This Row],[基礎Wind]]*テーブル1[[#This Row],[合計値]]/SUM(テーブル1[[#This Row],[基礎Shine]:[基礎Dark]])</f>
        <v>30.869191089762076</v>
      </c>
      <c r="Z7" s="9">
        <f>テーブル1[[#This Row],[基礎Gaia]]*テーブル1[[#This Row],[合計値]]/SUM(テーブル1[[#This Row],[基礎Shine]:[基礎Dark]])</f>
        <v>15.434595544881038</v>
      </c>
      <c r="AA7" s="9">
        <f>テーブル1[[#This Row],[基礎Aqua]]*テーブル1[[#This Row],[合計値]]/SUM(テーブル1[[#This Row],[基礎Shine]:[基礎Dark]])</f>
        <v>15.434595544881038</v>
      </c>
      <c r="AB7" s="9">
        <f>テーブル1[[#This Row],[基礎Dark]]*テーブル1[[#This Row],[合計値]]/SUM(テーブル1[[#This Row],[基礎Shine]:[基礎Dark]])</f>
        <v>46.30378663464311</v>
      </c>
      <c r="AC7" s="14">
        <v>2</v>
      </c>
      <c r="AD7" s="14"/>
      <c r="AE7" s="14"/>
      <c r="AF7" s="14">
        <v>21</v>
      </c>
      <c r="AG7" s="14">
        <v>6</v>
      </c>
      <c r="AH7" s="14"/>
      <c r="AI7" s="14"/>
      <c r="AJ7" s="14">
        <v>6</v>
      </c>
      <c r="AK7" s="14"/>
      <c r="AL7" s="14"/>
      <c r="AM7" s="14"/>
      <c r="AN7" s="14">
        <v>2</v>
      </c>
      <c r="AO7" s="14"/>
      <c r="AP7" s="14"/>
      <c r="AQ7" s="14"/>
      <c r="AR7" s="14">
        <v>1</v>
      </c>
      <c r="AS7" s="13" t="str">
        <f>"public static VariantFairy[] "&amp;テーブル1[[#This Row],[Type]]&amp;";"</f>
        <v>public static VariantFairy[] sun;</v>
      </c>
      <c r="AT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r(3, sun = v(t(3, "sun", 5, 99, m(10, 40, 40, 20, 20, 60), a(2, 0, 0, 21, 6, 0, 0, 6, 0, 0, 0, 2), c(0xff2f00, 0xff972b, 0xff7500, 0xffe7b2))));</v>
      </c>
      <c r="AU7" s="13" t="str">
        <f>"mirageFairy2019.fairy."&amp;テーブル1[[#This Row],[Type]]&amp;".name="&amp;テーブル1[[#This Row],[英名]]</f>
        <v>mirageFairy2019.fairy.sun.name=Sunia</v>
      </c>
      <c r="AV7" s="13" t="str">
        <f>"mirageFairy2019.fairy."&amp;テーブル1[[#This Row],[Type]]&amp;".name="&amp;テーブル1[[#This Row],[和名]]</f>
        <v>mirageFairy2019.fairy.sun.name=スーニャ</v>
      </c>
      <c r="AW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</row>
    <row r="8" spans="1:49" x14ac:dyDescent="0.15">
      <c r="A8" s="4">
        <v>10</v>
      </c>
      <c r="B8" s="4">
        <v>1</v>
      </c>
      <c r="C8" s="4" t="s">
        <v>399</v>
      </c>
      <c r="D8" s="4" t="s">
        <v>416</v>
      </c>
      <c r="E8" s="6" t="s">
        <v>91</v>
      </c>
      <c r="F8" s="6" t="s">
        <v>555</v>
      </c>
      <c r="G8" s="6" t="s">
        <v>163</v>
      </c>
      <c r="H8" s="6" t="s">
        <v>206</v>
      </c>
      <c r="I8" s="11" t="s">
        <v>304</v>
      </c>
      <c r="J8" s="3">
        <v>5</v>
      </c>
      <c r="K8" s="8">
        <v>95</v>
      </c>
      <c r="L8" s="7">
        <v>10</v>
      </c>
      <c r="M8" s="7">
        <v>25</v>
      </c>
      <c r="N8" s="7">
        <v>25</v>
      </c>
      <c r="O8" s="7">
        <v>20</v>
      </c>
      <c r="P8" s="7">
        <v>20</v>
      </c>
      <c r="Q8" s="7">
        <v>90</v>
      </c>
      <c r="R8" s="5">
        <v>1</v>
      </c>
      <c r="S8" s="5">
        <f>2^((テーブル1[[#This Row],[レア]]-1)/4)</f>
        <v>2</v>
      </c>
      <c r="T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U8" s="5">
        <f>テーブル1[[#This Row],[特殊倍率]]*テーブル1[[#This Row],[分散度倍率　]]*テーブル1[[#This Row],[レア度倍率]]</f>
        <v>1.7144879657061456</v>
      </c>
      <c r="V8" s="10">
        <f>テーブル1[[#This Row],[コスト]]*テーブル1[[#This Row],[効率]]</f>
        <v>162.87635674208383</v>
      </c>
      <c r="W8" s="9">
        <f>テーブル1[[#This Row],[基礎Shine]]*テーブル1[[#This Row],[合計値]]/SUM(テーブル1[[#This Row],[基礎Shine]:[基礎Dark]])</f>
        <v>8.5724398285307277</v>
      </c>
      <c r="X8" s="9">
        <f>テーブル1[[#This Row],[基礎Fire]]*テーブル1[[#This Row],[合計値]]/SUM(テーブル1[[#This Row],[基礎Shine]:[基礎Dark]])</f>
        <v>21.431099571326818</v>
      </c>
      <c r="Y8" s="9">
        <f>テーブル1[[#This Row],[基礎Wind]]*テーブル1[[#This Row],[合計値]]/SUM(テーブル1[[#This Row],[基礎Shine]:[基礎Dark]])</f>
        <v>21.431099571326818</v>
      </c>
      <c r="Z8" s="9">
        <f>テーブル1[[#This Row],[基礎Gaia]]*テーブル1[[#This Row],[合計値]]/SUM(テーブル1[[#This Row],[基礎Shine]:[基礎Dark]])</f>
        <v>17.144879657061455</v>
      </c>
      <c r="AA8" s="9">
        <f>テーブル1[[#This Row],[基礎Aqua]]*テーブル1[[#This Row],[合計値]]/SUM(テーブル1[[#This Row],[基礎Shine]:[基礎Dark]])</f>
        <v>17.144879657061455</v>
      </c>
      <c r="AB8" s="9">
        <f>テーブル1[[#This Row],[基礎Dark]]*テーブル1[[#This Row],[合計値]]/SUM(テーブル1[[#This Row],[基礎Shine]:[基礎Dark]])</f>
        <v>77.151958456776555</v>
      </c>
      <c r="AC8" s="14"/>
      <c r="AD8" s="14"/>
      <c r="AE8" s="14"/>
      <c r="AF8" s="14">
        <v>6</v>
      </c>
      <c r="AG8" s="14"/>
      <c r="AH8" s="14"/>
      <c r="AI8" s="14">
        <v>2</v>
      </c>
      <c r="AJ8" s="14">
        <v>6</v>
      </c>
      <c r="AK8" s="14"/>
      <c r="AL8" s="14"/>
      <c r="AM8" s="14"/>
      <c r="AN8" s="14"/>
      <c r="AO8" s="14"/>
      <c r="AP8" s="14"/>
      <c r="AQ8" s="14"/>
      <c r="AR8" s="14">
        <v>1</v>
      </c>
      <c r="AS8" s="13" t="str">
        <f>"public static VariantFairy[] "&amp;テーブル1[[#This Row],[Type]]&amp;";"</f>
        <v>public static VariantFairy[] moon;</v>
      </c>
      <c r="AT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r(10, moon = v(t(10, "moon", 5, 95, m(10, 25, 25, 20, 20, 90), a(0, 0, 0, 6, 0, 0, 2, 6, 0, 0, 0, 0), c(0xD9E4FF, 0x747D93, 0x0C121F, 0x2D4272))));</v>
      </c>
      <c r="AU8" s="13" t="str">
        <f>"mirageFairy2019.fairy."&amp;テーブル1[[#This Row],[Type]]&amp;".name="&amp;テーブル1[[#This Row],[英名]]</f>
        <v>mirageFairy2019.fairy.moon.name=Moonia</v>
      </c>
      <c r="AV8" s="13" t="str">
        <f>"mirageFairy2019.fairy."&amp;テーブル1[[#This Row],[Type]]&amp;".name="&amp;テーブル1[[#This Row],[和名]]</f>
        <v>mirageFairy2019.fairy.moon.name=モーニャ</v>
      </c>
      <c r="AW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</row>
    <row r="9" spans="1:49" x14ac:dyDescent="0.15">
      <c r="A9" s="4">
        <v>21</v>
      </c>
      <c r="B9" s="4">
        <v>1</v>
      </c>
      <c r="C9" s="4" t="s">
        <v>399</v>
      </c>
      <c r="D9" s="4" t="s">
        <v>416</v>
      </c>
      <c r="E9" s="6" t="s">
        <v>93</v>
      </c>
      <c r="F9" s="6" t="s">
        <v>531</v>
      </c>
      <c r="G9" s="6" t="s">
        <v>165</v>
      </c>
      <c r="H9" s="6" t="s">
        <v>207</v>
      </c>
      <c r="I9" s="11" t="s">
        <v>300</v>
      </c>
      <c r="J9" s="3">
        <v>4</v>
      </c>
      <c r="K9" s="8">
        <v>98</v>
      </c>
      <c r="L9" s="7">
        <v>10</v>
      </c>
      <c r="M9" s="7">
        <v>30</v>
      </c>
      <c r="N9" s="7">
        <v>50</v>
      </c>
      <c r="O9" s="7">
        <v>10</v>
      </c>
      <c r="P9" s="7">
        <v>30</v>
      </c>
      <c r="Q9" s="7">
        <v>90</v>
      </c>
      <c r="R9" s="5">
        <v>1</v>
      </c>
      <c r="S9" s="5">
        <f>2^((テーブル1[[#This Row],[レア]]-1)/4)</f>
        <v>1.681792830507429</v>
      </c>
      <c r="T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U9" s="5">
        <f>テーブル1[[#This Row],[特殊倍率]]*テーブル1[[#This Row],[分散度倍率　]]*テーブル1[[#This Row],[レア度倍率]]</f>
        <v>1.3766016183448562</v>
      </c>
      <c r="V9" s="10">
        <f>テーブル1[[#This Row],[コスト]]*テーブル1[[#This Row],[効率]]</f>
        <v>134.90695859779589</v>
      </c>
      <c r="W9" s="9">
        <f>テーブル1[[#This Row],[基礎Shine]]*テーブル1[[#This Row],[合計値]]/SUM(テーブル1[[#This Row],[基礎Shine]:[基礎Dark]])</f>
        <v>6.132134481717995</v>
      </c>
      <c r="X9" s="9">
        <f>テーブル1[[#This Row],[基礎Fire]]*テーブル1[[#This Row],[合計値]]/SUM(テーブル1[[#This Row],[基礎Shine]:[基礎Dark]])</f>
        <v>18.396403445153986</v>
      </c>
      <c r="Y9" s="9">
        <f>テーブル1[[#This Row],[基礎Wind]]*テーブル1[[#This Row],[合計値]]/SUM(テーブル1[[#This Row],[基礎Shine]:[基礎Dark]])</f>
        <v>30.660672408589974</v>
      </c>
      <c r="Z9" s="9">
        <f>テーブル1[[#This Row],[基礎Gaia]]*テーブル1[[#This Row],[合計値]]/SUM(テーブル1[[#This Row],[基礎Shine]:[基礎Dark]])</f>
        <v>6.132134481717995</v>
      </c>
      <c r="AA9" s="9">
        <f>テーブル1[[#This Row],[基礎Aqua]]*テーブル1[[#This Row],[合計値]]/SUM(テーブル1[[#This Row],[基礎Shine]:[基礎Dark]])</f>
        <v>18.396403445153986</v>
      </c>
      <c r="AB9" s="9">
        <f>テーブル1[[#This Row],[基礎Dark]]*テーブル1[[#This Row],[合計値]]/SUM(テーブル1[[#This Row],[基礎Shine]:[基礎Dark]])</f>
        <v>55.189210335461958</v>
      </c>
      <c r="AC9" s="14"/>
      <c r="AD9" s="14"/>
      <c r="AE9" s="14"/>
      <c r="AF9" s="14">
        <v>4</v>
      </c>
      <c r="AG9" s="14">
        <v>2</v>
      </c>
      <c r="AH9" s="14"/>
      <c r="AI9" s="14">
        <v>1</v>
      </c>
      <c r="AJ9" s="14">
        <v>7</v>
      </c>
      <c r="AK9" s="14"/>
      <c r="AL9" s="14"/>
      <c r="AM9" s="14"/>
      <c r="AN9" s="14"/>
      <c r="AO9" s="14"/>
      <c r="AP9" s="14"/>
      <c r="AQ9" s="14"/>
      <c r="AR9" s="14">
        <v>1</v>
      </c>
      <c r="AS9" s="13" t="str">
        <f>"public static VariantFairy[] "&amp;テーブル1[[#This Row],[Type]]&amp;";"</f>
        <v>public static VariantFairy[] star;</v>
      </c>
      <c r="AT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r(21, star = v(t(21, "star", 4, 98, m(10, 30, 50, 10, 30, 90), a(0, 0, 0, 4, 2, 0, 1, 7, 0, 0, 0, 0), c(0xffffff, 0x2C2C2E, 0x0E0E10, 0x191919))));</v>
      </c>
      <c r="AU9" s="13" t="str">
        <f>"mirageFairy2019.fairy."&amp;テーブル1[[#This Row],[Type]]&amp;".name="&amp;テーブル1[[#This Row],[英名]]</f>
        <v>mirageFairy2019.fairy.star.name=Staria</v>
      </c>
      <c r="AV9" s="13" t="str">
        <f>"mirageFairy2019.fairy."&amp;テーブル1[[#This Row],[Type]]&amp;".name="&amp;テーブル1[[#This Row],[和名]]</f>
        <v>mirageFairy2019.fairy.star.name=スターリャ</v>
      </c>
      <c r="AW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</row>
    <row r="10" spans="1:49" x14ac:dyDescent="0.15">
      <c r="A10" s="4">
        <v>4</v>
      </c>
      <c r="B10" s="4">
        <v>1</v>
      </c>
      <c r="C10" s="4" t="s">
        <v>405</v>
      </c>
      <c r="D10" s="4" t="s">
        <v>417</v>
      </c>
      <c r="E10" s="6" t="s">
        <v>61</v>
      </c>
      <c r="F10" s="6" t="s">
        <v>517</v>
      </c>
      <c r="G10" s="6" t="s">
        <v>121</v>
      </c>
      <c r="H10" s="6" t="s">
        <v>190</v>
      </c>
      <c r="I10" s="11" t="s">
        <v>320</v>
      </c>
      <c r="J10" s="3">
        <v>1</v>
      </c>
      <c r="K10" s="8">
        <v>83</v>
      </c>
      <c r="L10" s="7"/>
      <c r="M10" s="7"/>
      <c r="N10" s="7"/>
      <c r="O10" s="7">
        <v>8</v>
      </c>
      <c r="P10" s="7"/>
      <c r="Q10" s="7">
        <v>10</v>
      </c>
      <c r="R10" s="5">
        <v>1</v>
      </c>
      <c r="S10" s="5">
        <f>2^((テーブル1[[#This Row],[レア]]-1)/4)</f>
        <v>1</v>
      </c>
      <c r="T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0" s="5">
        <f>テーブル1[[#This Row],[特殊倍率]]*テーブル1[[#This Row],[分散度倍率　]]*テーブル1[[#This Row],[レア度倍率]]</f>
        <v>0.89502507092797245</v>
      </c>
      <c r="V10" s="10">
        <f>テーブル1[[#This Row],[コスト]]*テーブル1[[#This Row],[効率]]</f>
        <v>74.287080887021716</v>
      </c>
      <c r="W10" s="9">
        <f>テーブル1[[#This Row],[基礎Shine]]*テーブル1[[#This Row],[合計値]]/SUM(テーブル1[[#This Row],[基礎Shine]:[基礎Dark]])</f>
        <v>0</v>
      </c>
      <c r="X10" s="9">
        <f>テーブル1[[#This Row],[基礎Fire]]*テーブル1[[#This Row],[合計値]]/SUM(テーブル1[[#This Row],[基礎Shine]:[基礎Dark]])</f>
        <v>0</v>
      </c>
      <c r="Y10" s="9">
        <f>テーブル1[[#This Row],[基礎Wind]]*テーブル1[[#This Row],[合計値]]/SUM(テーブル1[[#This Row],[基礎Shine]:[基礎Dark]])</f>
        <v>0</v>
      </c>
      <c r="Z10" s="9">
        <f>テーブル1[[#This Row],[基礎Gaia]]*テーブル1[[#This Row],[合計値]]/SUM(テーブル1[[#This Row],[基礎Shine]:[基礎Dark]])</f>
        <v>33.016480394231877</v>
      </c>
      <c r="AA10" s="9">
        <f>テーブル1[[#This Row],[基礎Aqua]]*テーブル1[[#This Row],[合計値]]/SUM(テーブル1[[#This Row],[基礎Shine]:[基礎Dark]])</f>
        <v>0</v>
      </c>
      <c r="AB10" s="9">
        <f>テーブル1[[#This Row],[基礎Dark]]*テーブル1[[#This Row],[合計値]]/SUM(テーブル1[[#This Row],[基礎Shine]:[基礎Dark]])</f>
        <v>41.270600492789839</v>
      </c>
      <c r="AC10" s="14">
        <v>2</v>
      </c>
      <c r="AD10" s="14"/>
      <c r="AE10" s="14">
        <v>2</v>
      </c>
      <c r="AF10" s="14"/>
      <c r="AG10" s="14"/>
      <c r="AH10" s="14"/>
      <c r="AI10" s="14">
        <v>3</v>
      </c>
      <c r="AJ10" s="14">
        <v>2</v>
      </c>
      <c r="AK10" s="14"/>
      <c r="AL10" s="14"/>
      <c r="AM10" s="14"/>
      <c r="AN10" s="14">
        <v>4</v>
      </c>
      <c r="AO10" s="14"/>
      <c r="AP10" s="14"/>
      <c r="AQ10" s="14"/>
      <c r="AR10" s="14"/>
      <c r="AS10" s="13" t="str">
        <f>"public static VariantFairy[] "&amp;テーブル1[[#This Row],[Type]]&amp;";"</f>
        <v>public static VariantFairy[] stone;</v>
      </c>
      <c r="AT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r(4, stone = v(t(4, "stone", 1, 83, m(0, 0, 0, 8, 0, 10), a(2, 0, 2, 0, 0, 0, 3, 2, 0, 0, 0, 4), c(0x333333, 0x8F8F8F, 0x686868, 0x747474))));</v>
      </c>
      <c r="AU10" s="13" t="str">
        <f>"mirageFairy2019.fairy."&amp;テーブル1[[#This Row],[Type]]&amp;".name="&amp;テーブル1[[#This Row],[英名]]</f>
        <v>mirageFairy2019.fairy.stone.name=Stonia</v>
      </c>
      <c r="AV10" s="13" t="str">
        <f>"mirageFairy2019.fairy."&amp;テーブル1[[#This Row],[Type]]&amp;".name="&amp;テーブル1[[#This Row],[和名]]</f>
        <v>mirageFairy2019.fairy.stone.name=ストーニャ</v>
      </c>
      <c r="AW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</row>
    <row r="11" spans="1:49" x14ac:dyDescent="0.15">
      <c r="A11" s="4">
        <v>5</v>
      </c>
      <c r="B11" s="4">
        <v>1</v>
      </c>
      <c r="C11" s="4" t="s">
        <v>405</v>
      </c>
      <c r="D11" s="4" t="s">
        <v>418</v>
      </c>
      <c r="E11" s="6" t="s">
        <v>8</v>
      </c>
      <c r="F11" s="6" t="s">
        <v>518</v>
      </c>
      <c r="G11" s="6" t="s">
        <v>135</v>
      </c>
      <c r="H11" s="6" t="s">
        <v>21</v>
      </c>
      <c r="I11" s="11" t="s">
        <v>225</v>
      </c>
      <c r="J11" s="3">
        <v>1</v>
      </c>
      <c r="K11" s="8">
        <v>70</v>
      </c>
      <c r="L11" s="7"/>
      <c r="M11" s="7"/>
      <c r="N11" s="7"/>
      <c r="O11" s="7"/>
      <c r="P11" s="7">
        <v>5</v>
      </c>
      <c r="Q11" s="7">
        <v>10</v>
      </c>
      <c r="R11" s="5">
        <v>1</v>
      </c>
      <c r="S11" s="5">
        <f>2^((テーブル1[[#This Row],[レア]]-1)/4)</f>
        <v>1</v>
      </c>
      <c r="T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11" s="5">
        <f>テーブル1[[#This Row],[特殊倍率]]*テーブル1[[#This Row],[分散度倍率　]]*テーブル1[[#This Row],[レア度倍率]]</f>
        <v>0.93303299153680741</v>
      </c>
      <c r="V11" s="10">
        <f>テーブル1[[#This Row],[コスト]]*テーブル1[[#This Row],[効率]]</f>
        <v>65.312309407576521</v>
      </c>
      <c r="W11" s="9">
        <f>テーブル1[[#This Row],[基礎Shine]]*テーブル1[[#This Row],[合計値]]/SUM(テーブル1[[#This Row],[基礎Shine]:[基礎Dark]])</f>
        <v>0</v>
      </c>
      <c r="X11" s="9">
        <f>テーブル1[[#This Row],[基礎Fire]]*テーブル1[[#This Row],[合計値]]/SUM(テーブル1[[#This Row],[基礎Shine]:[基礎Dark]])</f>
        <v>0</v>
      </c>
      <c r="Y11" s="9">
        <f>テーブル1[[#This Row],[基礎Wind]]*テーブル1[[#This Row],[合計値]]/SUM(テーブル1[[#This Row],[基礎Shine]:[基礎Dark]])</f>
        <v>0</v>
      </c>
      <c r="Z11" s="9">
        <f>テーブル1[[#This Row],[基礎Gaia]]*テーブル1[[#This Row],[合計値]]/SUM(テーブル1[[#This Row],[基礎Shine]:[基礎Dark]])</f>
        <v>0</v>
      </c>
      <c r="AA11" s="9">
        <f>テーブル1[[#This Row],[基礎Aqua]]*テーブル1[[#This Row],[合計値]]/SUM(テーブル1[[#This Row],[基礎Shine]:[基礎Dark]])</f>
        <v>21.770769802525511</v>
      </c>
      <c r="AB11" s="9">
        <f>テーブル1[[#This Row],[基礎Dark]]*テーブル1[[#This Row],[合計値]]/SUM(テーブル1[[#This Row],[基礎Shine]:[基礎Dark]])</f>
        <v>43.541539605051021</v>
      </c>
      <c r="AC11" s="14">
        <v>1</v>
      </c>
      <c r="AD11" s="14"/>
      <c r="AE11" s="14"/>
      <c r="AF11" s="14"/>
      <c r="AG11" s="14"/>
      <c r="AH11" s="14">
        <v>1</v>
      </c>
      <c r="AI11" s="14">
        <v>1</v>
      </c>
      <c r="AJ11" s="14">
        <v>1</v>
      </c>
      <c r="AK11" s="14"/>
      <c r="AL11" s="14"/>
      <c r="AM11" s="14"/>
      <c r="AN11" s="14"/>
      <c r="AO11" s="14"/>
      <c r="AP11" s="14"/>
      <c r="AQ11" s="14">
        <v>1</v>
      </c>
      <c r="AR11" s="14"/>
      <c r="AS11" s="13" t="str">
        <f>"public static VariantFairy[] "&amp;テーブル1[[#This Row],[Type]]&amp;";"</f>
        <v>public static VariantFairy[] dirt;</v>
      </c>
      <c r="AT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r(5, dirt = v(t(5, "dirt", 1, 70, m(0, 0, 0, 0, 5, 10), a(1, 0, 0, 0, 0, 1, 1, 1, 0, 0, 0, 0), c(0xB87440, 0xB9855C, 0x593D29, 0x914A18))));</v>
      </c>
      <c r="AU11" s="13" t="str">
        <f>"mirageFairy2019.fairy."&amp;テーブル1[[#This Row],[Type]]&amp;".name="&amp;テーブル1[[#This Row],[英名]]</f>
        <v>mirageFairy2019.fairy.dirt.name=Dirtia</v>
      </c>
      <c r="AV11" s="13" t="str">
        <f>"mirageFairy2019.fairy."&amp;テーブル1[[#This Row],[Type]]&amp;".name="&amp;テーブル1[[#This Row],[和名]]</f>
        <v>mirageFairy2019.fairy.dirt.name=ディルチャ</v>
      </c>
      <c r="AW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</row>
    <row r="12" spans="1:49" x14ac:dyDescent="0.15">
      <c r="A12" s="4">
        <v>11</v>
      </c>
      <c r="B12" s="4">
        <v>1</v>
      </c>
      <c r="C12" s="4" t="s">
        <v>405</v>
      </c>
      <c r="D12" s="4" t="s">
        <v>418</v>
      </c>
      <c r="E12" s="6" t="s">
        <v>63</v>
      </c>
      <c r="F12" s="6" t="s">
        <v>523</v>
      </c>
      <c r="G12" s="6" t="s">
        <v>143</v>
      </c>
      <c r="H12" s="6" t="s">
        <v>191</v>
      </c>
      <c r="I12" s="11" t="s">
        <v>308</v>
      </c>
      <c r="J12" s="3">
        <v>1</v>
      </c>
      <c r="K12" s="8">
        <v>64</v>
      </c>
      <c r="L12" s="7">
        <v>0.1</v>
      </c>
      <c r="M12" s="7"/>
      <c r="N12" s="7"/>
      <c r="O12" s="7">
        <v>4</v>
      </c>
      <c r="P12" s="7">
        <v>1</v>
      </c>
      <c r="Q12" s="7">
        <v>10</v>
      </c>
      <c r="R12" s="5">
        <v>1</v>
      </c>
      <c r="S12" s="5">
        <f>2^((テーブル1[[#This Row],[レア]]-1)/4)</f>
        <v>1</v>
      </c>
      <c r="T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12" s="5">
        <f>テーブル1[[#This Row],[特殊倍率]]*テーブル1[[#This Row],[分散度倍率　]]*テーブル1[[#This Row],[レア度倍率]]</f>
        <v>0.93174042930477308</v>
      </c>
      <c r="V12" s="10">
        <f>テーブル1[[#This Row],[コスト]]*テーブル1[[#This Row],[効率]]</f>
        <v>59.631387475505477</v>
      </c>
      <c r="W12" s="9">
        <f>テーブル1[[#This Row],[基礎Shine]]*テーブル1[[#This Row],[合計値]]/SUM(テーブル1[[#This Row],[基礎Shine]:[基礎Dark]])</f>
        <v>0.39490985083116215</v>
      </c>
      <c r="X12" s="9">
        <f>テーブル1[[#This Row],[基礎Fire]]*テーブル1[[#This Row],[合計値]]/SUM(テーブル1[[#This Row],[基礎Shine]:[基礎Dark]])</f>
        <v>0</v>
      </c>
      <c r="Y12" s="9">
        <f>テーブル1[[#This Row],[基礎Wind]]*テーブル1[[#This Row],[合計値]]/SUM(テーブル1[[#This Row],[基礎Shine]:[基礎Dark]])</f>
        <v>0</v>
      </c>
      <c r="Z12" s="9">
        <f>テーブル1[[#This Row],[基礎Gaia]]*テーブル1[[#This Row],[合計値]]/SUM(テーブル1[[#This Row],[基礎Shine]:[基礎Dark]])</f>
        <v>15.796394033246484</v>
      </c>
      <c r="AA12" s="9">
        <f>テーブル1[[#This Row],[基礎Aqua]]*テーブル1[[#This Row],[合計値]]/SUM(テーブル1[[#This Row],[基礎Shine]:[基礎Dark]])</f>
        <v>3.949098508311621</v>
      </c>
      <c r="AB12" s="9">
        <f>テーブル1[[#This Row],[基礎Dark]]*テーブル1[[#This Row],[合計値]]/SUM(テーブル1[[#This Row],[基礎Shine]:[基礎Dark]])</f>
        <v>39.490985083116207</v>
      </c>
      <c r="AC12" s="14">
        <v>1</v>
      </c>
      <c r="AD12" s="14"/>
      <c r="AE12" s="14"/>
      <c r="AF12" s="14"/>
      <c r="AG12" s="14"/>
      <c r="AH12" s="14"/>
      <c r="AI12" s="14">
        <v>7</v>
      </c>
      <c r="AJ12" s="14">
        <v>3</v>
      </c>
      <c r="AK12" s="14"/>
      <c r="AL12" s="14"/>
      <c r="AM12" s="14"/>
      <c r="AN12" s="14"/>
      <c r="AO12" s="14"/>
      <c r="AP12" s="14">
        <v>1</v>
      </c>
      <c r="AQ12" s="14"/>
      <c r="AR12" s="14"/>
      <c r="AS12" s="13" t="str">
        <f>"public static VariantFairy[] "&amp;テーブル1[[#This Row],[Type]]&amp;";"</f>
        <v>public static VariantFairy[] sand;</v>
      </c>
      <c r="AT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r(11, sand = v(t(11, "sand", 1, 64, m(0.1, 0, 0, 4, 1, 10), a(1, 0, 0, 0, 0, 0, 7, 3, 0, 0, 0, 0), c(0xB87440, 0xEEE4B6, 0xC2BC84, 0xD8D09B))));</v>
      </c>
      <c r="AU12" s="13" t="str">
        <f>"mirageFairy2019.fairy."&amp;テーブル1[[#This Row],[Type]]&amp;".name="&amp;テーブル1[[#This Row],[英名]]</f>
        <v>mirageFairy2019.fairy.sand.name=Sandia</v>
      </c>
      <c r="AV12" s="13" t="str">
        <f>"mirageFairy2019.fairy."&amp;テーブル1[[#This Row],[Type]]&amp;".name="&amp;テーブル1[[#This Row],[和名]]</f>
        <v>mirageFairy2019.fairy.sand.name=サンジャ</v>
      </c>
      <c r="AW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</row>
    <row r="13" spans="1:49" x14ac:dyDescent="0.15">
      <c r="A13" s="4">
        <v>22</v>
      </c>
      <c r="B13" s="4">
        <v>1</v>
      </c>
      <c r="C13" s="4" t="s">
        <v>405</v>
      </c>
      <c r="D13" s="4" t="s">
        <v>418</v>
      </c>
      <c r="E13" s="6" t="s">
        <v>65</v>
      </c>
      <c r="F13" s="6" t="s">
        <v>532</v>
      </c>
      <c r="G13" s="6" t="s">
        <v>123</v>
      </c>
      <c r="H13" s="6" t="s">
        <v>192</v>
      </c>
      <c r="I13" s="11" t="s">
        <v>441</v>
      </c>
      <c r="J13" s="3">
        <v>2</v>
      </c>
      <c r="K13" s="8">
        <v>77</v>
      </c>
      <c r="L13" s="7"/>
      <c r="M13" s="7"/>
      <c r="N13" s="7"/>
      <c r="O13" s="7">
        <v>12</v>
      </c>
      <c r="P13" s="7"/>
      <c r="Q13" s="7">
        <v>10</v>
      </c>
      <c r="R13" s="5">
        <v>1</v>
      </c>
      <c r="S13" s="5">
        <f>2^((テーブル1[[#This Row],[レア]]-1)/4)</f>
        <v>1.189207115002721</v>
      </c>
      <c r="T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13" s="5">
        <f>テーブル1[[#This Row],[特殊倍率]]*テーブル1[[#This Row],[分散度倍率　]]*テーブル1[[#This Row],[レア度倍率]]</f>
        <v>1.0594630943592951</v>
      </c>
      <c r="V13" s="10">
        <f>テーブル1[[#This Row],[コスト]]*テーブル1[[#This Row],[効率]]</f>
        <v>81.578658265665723</v>
      </c>
      <c r="W13" s="9">
        <f>テーブル1[[#This Row],[基礎Shine]]*テーブル1[[#This Row],[合計値]]/SUM(テーブル1[[#This Row],[基礎Shine]:[基礎Dark]])</f>
        <v>0</v>
      </c>
      <c r="X13" s="9">
        <f>テーブル1[[#This Row],[基礎Fire]]*テーブル1[[#This Row],[合計値]]/SUM(テーブル1[[#This Row],[基礎Shine]:[基礎Dark]])</f>
        <v>0</v>
      </c>
      <c r="Y13" s="9">
        <f>テーブル1[[#This Row],[基礎Wind]]*テーブル1[[#This Row],[合計値]]/SUM(テーブル1[[#This Row],[基礎Shine]:[基礎Dark]])</f>
        <v>0</v>
      </c>
      <c r="Z13" s="9">
        <f>テーブル1[[#This Row],[基礎Gaia]]*テーブル1[[#This Row],[合計値]]/SUM(テーブル1[[#This Row],[基礎Shine]:[基礎Dark]])</f>
        <v>44.497449963090396</v>
      </c>
      <c r="AA13" s="9">
        <f>テーブル1[[#This Row],[基礎Aqua]]*テーブル1[[#This Row],[合計値]]/SUM(テーブル1[[#This Row],[基礎Shine]:[基礎Dark]])</f>
        <v>0</v>
      </c>
      <c r="AB13" s="9">
        <f>テーブル1[[#This Row],[基礎Dark]]*テーブル1[[#This Row],[合計値]]/SUM(テーブル1[[#This Row],[基礎Shine]:[基礎Dark]])</f>
        <v>37.081208302575327</v>
      </c>
      <c r="AC13" s="14">
        <v>1</v>
      </c>
      <c r="AD13" s="14"/>
      <c r="AE13" s="14"/>
      <c r="AF13" s="14"/>
      <c r="AG13" s="14"/>
      <c r="AH13" s="14"/>
      <c r="AI13" s="14">
        <v>3</v>
      </c>
      <c r="AJ13" s="14">
        <v>1</v>
      </c>
      <c r="AK13" s="14"/>
      <c r="AL13" s="14"/>
      <c r="AM13" s="14"/>
      <c r="AN13" s="14">
        <v>5</v>
      </c>
      <c r="AO13" s="14"/>
      <c r="AP13" s="14">
        <v>3</v>
      </c>
      <c r="AQ13" s="14"/>
      <c r="AR13" s="14"/>
      <c r="AS13" s="13" t="str">
        <f>"public static VariantFairy[] "&amp;テーブル1[[#This Row],[Type]]&amp;";"</f>
        <v>public static VariantFairy[] gravel;</v>
      </c>
      <c r="AT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r(22, gravel = v(t(22, "gravel", 2, 77, m(0, 0, 0, 12, 0, 10), a(1, 0, 0, 0, 0, 0, 3, 1, 0, 0, 0, 5), c(0x333333, 0xC0B5B6, 0x968B8E, 0x63565C))));</v>
      </c>
      <c r="AU13" s="13" t="str">
        <f>"mirageFairy2019.fairy."&amp;テーブル1[[#This Row],[Type]]&amp;".name="&amp;テーブル1[[#This Row],[英名]]</f>
        <v>mirageFairy2019.fairy.gravel.name=Gravelia</v>
      </c>
      <c r="AV13" s="13" t="str">
        <f>"mirageFairy2019.fairy."&amp;テーブル1[[#This Row],[Type]]&amp;".name="&amp;テーブル1[[#This Row],[和名]]</f>
        <v>mirageFairy2019.fairy.gravel.name=グラベーリャ</v>
      </c>
      <c r="AW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</row>
    <row r="14" spans="1:49" x14ac:dyDescent="0.15">
      <c r="A14" s="4">
        <v>6</v>
      </c>
      <c r="B14" s="4">
        <v>1</v>
      </c>
      <c r="C14" s="4" t="s">
        <v>407</v>
      </c>
      <c r="D14" s="4" t="s">
        <v>419</v>
      </c>
      <c r="E14" s="6" t="s">
        <v>49</v>
      </c>
      <c r="F14" s="6" t="s">
        <v>519</v>
      </c>
      <c r="G14" s="6" t="s">
        <v>113</v>
      </c>
      <c r="H14" s="6" t="s">
        <v>184</v>
      </c>
      <c r="I14" s="11" t="s">
        <v>312</v>
      </c>
      <c r="J14" s="3">
        <v>2</v>
      </c>
      <c r="K14" s="8">
        <v>86</v>
      </c>
      <c r="L14" s="7"/>
      <c r="M14" s="7">
        <v>1</v>
      </c>
      <c r="N14" s="7"/>
      <c r="O14" s="7">
        <v>10</v>
      </c>
      <c r="P14" s="7">
        <v>1</v>
      </c>
      <c r="Q14" s="7">
        <v>4</v>
      </c>
      <c r="R14" s="5">
        <v>1</v>
      </c>
      <c r="S14" s="5">
        <f>2^((テーブル1[[#This Row],[レア]]-1)/4)</f>
        <v>1.189207115002721</v>
      </c>
      <c r="T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14" s="5">
        <f>テーブル1[[#This Row],[特殊倍率]]*テーブル1[[#This Row],[分散度倍率　]]*テーブル1[[#This Row],[レア度倍率]]</f>
        <v>1.0942937012607394</v>
      </c>
      <c r="V14" s="10">
        <f>テーブル1[[#This Row],[コスト]]*テーブル1[[#This Row],[効率]]</f>
        <v>94.109258308423591</v>
      </c>
      <c r="W14" s="9">
        <f>テーブル1[[#This Row],[基礎Shine]]*テーブル1[[#This Row],[合計値]]/SUM(テーブル1[[#This Row],[基礎Shine]:[基礎Dark]])</f>
        <v>0</v>
      </c>
      <c r="X14" s="9">
        <f>テーブル1[[#This Row],[基礎Fire]]*テーブル1[[#This Row],[合計値]]/SUM(テーブル1[[#This Row],[基礎Shine]:[基礎Dark]])</f>
        <v>5.8818286442764744</v>
      </c>
      <c r="Y14" s="9">
        <f>テーブル1[[#This Row],[基礎Wind]]*テーブル1[[#This Row],[合計値]]/SUM(テーブル1[[#This Row],[基礎Shine]:[基礎Dark]])</f>
        <v>0</v>
      </c>
      <c r="Z14" s="9">
        <f>テーブル1[[#This Row],[基礎Gaia]]*テーブル1[[#This Row],[合計値]]/SUM(テーブル1[[#This Row],[基礎Shine]:[基礎Dark]])</f>
        <v>58.818286442764744</v>
      </c>
      <c r="AA14" s="9">
        <f>テーブル1[[#This Row],[基礎Aqua]]*テーブル1[[#This Row],[合計値]]/SUM(テーブル1[[#This Row],[基礎Shine]:[基礎Dark]])</f>
        <v>5.8818286442764744</v>
      </c>
      <c r="AB14" s="9">
        <f>テーブル1[[#This Row],[基礎Dark]]*テーブル1[[#This Row],[合計値]]/SUM(テーブル1[[#This Row],[基礎Shine]:[基礎Dark]])</f>
        <v>23.527314577105898</v>
      </c>
      <c r="AC14" s="14">
        <v>2</v>
      </c>
      <c r="AD14" s="14"/>
      <c r="AE14" s="14">
        <v>2</v>
      </c>
      <c r="AF14" s="14">
        <v>1</v>
      </c>
      <c r="AG14" s="14"/>
      <c r="AH14" s="14"/>
      <c r="AI14" s="14">
        <v>4</v>
      </c>
      <c r="AJ14" s="14">
        <v>2</v>
      </c>
      <c r="AK14" s="14"/>
      <c r="AL14" s="14"/>
      <c r="AM14" s="14"/>
      <c r="AN14" s="14">
        <v>3</v>
      </c>
      <c r="AO14" s="14"/>
      <c r="AP14" s="14">
        <v>5</v>
      </c>
      <c r="AQ14" s="14"/>
      <c r="AR14" s="14"/>
      <c r="AS14" s="13" t="str">
        <f>"public static VariantFairy[] "&amp;テーブル1[[#This Row],[Type]]&amp;";"</f>
        <v>public static VariantFairy[] iron;</v>
      </c>
      <c r="AT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r(6, iron = v(t(6, "iron", 2, 86, m(0, 1, 0, 10, 1, 4), a(2, 0, 2, 1, 0, 0, 4, 2, 0, 0, 0, 3), c(0xA0A0A0, 0xD8D8D8, 0x727272, 0xD8AF93))));</v>
      </c>
      <c r="AU14" s="13" t="str">
        <f>"mirageFairy2019.fairy."&amp;テーブル1[[#This Row],[Type]]&amp;".name="&amp;テーブル1[[#This Row],[英名]]</f>
        <v>mirageFairy2019.fairy.iron.name=Ironia</v>
      </c>
      <c r="AV14" s="13" t="str">
        <f>"mirageFairy2019.fairy."&amp;テーブル1[[#This Row],[Type]]&amp;".name="&amp;テーブル1[[#This Row],[和名]]</f>
        <v>mirageFairy2019.fairy.iron.name=イローニャ</v>
      </c>
      <c r="AW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</row>
    <row r="15" spans="1:49" x14ac:dyDescent="0.15">
      <c r="A15" s="4">
        <v>12</v>
      </c>
      <c r="B15" s="4">
        <v>1</v>
      </c>
      <c r="C15" s="4" t="s">
        <v>407</v>
      </c>
      <c r="D15" s="4" t="s">
        <v>419</v>
      </c>
      <c r="E15" s="6" t="s">
        <v>51</v>
      </c>
      <c r="F15" s="6" t="s">
        <v>524</v>
      </c>
      <c r="G15" s="6" t="s">
        <v>115</v>
      </c>
      <c r="H15" s="6" t="s">
        <v>185</v>
      </c>
      <c r="I15" s="11" t="s">
        <v>313</v>
      </c>
      <c r="J15" s="3">
        <v>3</v>
      </c>
      <c r="K15" s="8">
        <v>93</v>
      </c>
      <c r="L15" s="7">
        <v>1</v>
      </c>
      <c r="M15" s="7"/>
      <c r="N15" s="7">
        <v>12</v>
      </c>
      <c r="O15" s="7">
        <v>10</v>
      </c>
      <c r="P15" s="7">
        <v>3</v>
      </c>
      <c r="Q15" s="7">
        <v>15</v>
      </c>
      <c r="R15" s="5">
        <v>1</v>
      </c>
      <c r="S15" s="5">
        <f>2^((テーブル1[[#This Row],[レア]]-1)/4)</f>
        <v>1.4142135623730951</v>
      </c>
      <c r="T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U15" s="5">
        <f>テーブル1[[#This Row],[特殊倍率]]*テーブル1[[#This Row],[分散度倍率　]]*テーブル1[[#This Row],[レア度倍率]]</f>
        <v>1.1121360858318723</v>
      </c>
      <c r="V15" s="10">
        <f>テーブル1[[#This Row],[コスト]]*テーブル1[[#This Row],[効率]]</f>
        <v>103.42865598236412</v>
      </c>
      <c r="W15" s="9">
        <f>テーブル1[[#This Row],[基礎Shine]]*テーブル1[[#This Row],[合計値]]/SUM(テーブル1[[#This Row],[基礎Shine]:[基礎Dark]])</f>
        <v>2.52265014591132</v>
      </c>
      <c r="X15" s="9">
        <f>テーブル1[[#This Row],[基礎Fire]]*テーブル1[[#This Row],[合計値]]/SUM(テーブル1[[#This Row],[基礎Shine]:[基礎Dark]])</f>
        <v>0</v>
      </c>
      <c r="Y15" s="9">
        <f>テーブル1[[#This Row],[基礎Wind]]*テーブル1[[#This Row],[合計値]]/SUM(テーブル1[[#This Row],[基礎Shine]:[基礎Dark]])</f>
        <v>30.271801750935836</v>
      </c>
      <c r="Z15" s="9">
        <f>テーブル1[[#This Row],[基礎Gaia]]*テーブル1[[#This Row],[合計値]]/SUM(テーブル1[[#This Row],[基礎Shine]:[基礎Dark]])</f>
        <v>25.226501459113202</v>
      </c>
      <c r="AA15" s="9">
        <f>テーブル1[[#This Row],[基礎Aqua]]*テーブル1[[#This Row],[合計値]]/SUM(テーブル1[[#This Row],[基礎Shine]:[基礎Dark]])</f>
        <v>7.567950437733959</v>
      </c>
      <c r="AB15" s="9">
        <f>テーブル1[[#This Row],[基礎Dark]]*テーブル1[[#This Row],[合計値]]/SUM(テーブル1[[#This Row],[基礎Shine]:[基礎Dark]])</f>
        <v>37.839752188669799</v>
      </c>
      <c r="AC15" s="14">
        <v>1</v>
      </c>
      <c r="AD15" s="14"/>
      <c r="AE15" s="14">
        <v>1</v>
      </c>
      <c r="AF15" s="14">
        <v>1</v>
      </c>
      <c r="AG15" s="14"/>
      <c r="AH15" s="14"/>
      <c r="AI15" s="14">
        <v>3</v>
      </c>
      <c r="AJ15" s="14">
        <v>12</v>
      </c>
      <c r="AK15" s="14"/>
      <c r="AL15" s="14"/>
      <c r="AM15" s="14"/>
      <c r="AN15" s="14">
        <v>1</v>
      </c>
      <c r="AO15" s="14"/>
      <c r="AP15" s="14">
        <v>2</v>
      </c>
      <c r="AQ15" s="14"/>
      <c r="AR15" s="14"/>
      <c r="AS15" s="13" t="str">
        <f>"public static VariantFairy[] "&amp;テーブル1[[#This Row],[Type]]&amp;";"</f>
        <v>public static VariantFairy[] gold;</v>
      </c>
      <c r="AT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r(12, gold = v(t(12, "gold", 3, 93, m(1, 0, 12, 10, 3, 15), a(1, 0, 1, 1, 0, 0, 3, 12, 0, 0, 0, 1), c(0xA0A0A0, 0xFFFF0B, 0xDC7613, 0xDEDE00))));</v>
      </c>
      <c r="AU15" s="13" t="str">
        <f>"mirageFairy2019.fairy."&amp;テーブル1[[#This Row],[Type]]&amp;".name="&amp;テーブル1[[#This Row],[英名]]</f>
        <v>mirageFairy2019.fairy.gold.name=Goldia</v>
      </c>
      <c r="AV15" s="13" t="str">
        <f>"mirageFairy2019.fairy."&amp;テーブル1[[#This Row],[Type]]&amp;".name="&amp;テーブル1[[#This Row],[和名]]</f>
        <v>mirageFairy2019.fairy.gold.name=ゴルジャ</v>
      </c>
      <c r="AW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</row>
    <row r="16" spans="1:49" x14ac:dyDescent="0.15">
      <c r="A16" s="4">
        <v>7</v>
      </c>
      <c r="B16" s="4">
        <v>1</v>
      </c>
      <c r="C16" s="4" t="s">
        <v>407</v>
      </c>
      <c r="D16" s="4" t="s">
        <v>420</v>
      </c>
      <c r="E16" s="6" t="s">
        <v>53</v>
      </c>
      <c r="F16" s="6" t="s">
        <v>520</v>
      </c>
      <c r="G16" s="6" t="s">
        <v>139</v>
      </c>
      <c r="H16" s="6" t="s">
        <v>186</v>
      </c>
      <c r="I16" s="11" t="s">
        <v>314</v>
      </c>
      <c r="J16" s="3">
        <v>4</v>
      </c>
      <c r="K16" s="8">
        <v>76</v>
      </c>
      <c r="L16" s="7">
        <v>10</v>
      </c>
      <c r="M16" s="7">
        <v>13</v>
      </c>
      <c r="N16" s="7">
        <v>19</v>
      </c>
      <c r="O16" s="7">
        <v>49</v>
      </c>
      <c r="P16" s="7">
        <v>23</v>
      </c>
      <c r="Q16" s="7"/>
      <c r="R16" s="5">
        <v>1</v>
      </c>
      <c r="S16" s="5">
        <f>2^((テーブル1[[#This Row],[レア]]-1)/4)</f>
        <v>1.681792830507429</v>
      </c>
      <c r="T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U16" s="5">
        <f>テーブル1[[#This Row],[特殊倍率]]*テーブル1[[#This Row],[分散度倍率　]]*テーブル1[[#This Row],[レア度倍率]]</f>
        <v>1.3992889218971736</v>
      </c>
      <c r="V16" s="10">
        <f>テーブル1[[#This Row],[コスト]]*テーブル1[[#This Row],[効率]]</f>
        <v>106.3459580641852</v>
      </c>
      <c r="W16" s="9">
        <f>テーブル1[[#This Row],[基礎Shine]]*テーブル1[[#This Row],[合計値]]/SUM(テーブル1[[#This Row],[基礎Shine]:[基礎Dark]])</f>
        <v>9.328592812647825</v>
      </c>
      <c r="X16" s="9">
        <f>テーブル1[[#This Row],[基礎Fire]]*テーブル1[[#This Row],[合計値]]/SUM(テーブル1[[#This Row],[基礎Shine]:[基礎Dark]])</f>
        <v>12.127170656442171</v>
      </c>
      <c r="Y16" s="9">
        <f>テーブル1[[#This Row],[基礎Wind]]*テーブル1[[#This Row],[合計値]]/SUM(テーブル1[[#This Row],[基礎Shine]:[基礎Dark]])</f>
        <v>17.724326344030867</v>
      </c>
      <c r="Z16" s="9">
        <f>テーブル1[[#This Row],[基礎Gaia]]*テーブル1[[#This Row],[合計値]]/SUM(テーブル1[[#This Row],[基礎Shine]:[基礎Dark]])</f>
        <v>45.710104781974337</v>
      </c>
      <c r="AA16" s="9">
        <f>テーブル1[[#This Row],[基礎Aqua]]*テーブル1[[#This Row],[合計値]]/SUM(テーブル1[[#This Row],[基礎Shine]:[基礎Dark]])</f>
        <v>21.455763469089995</v>
      </c>
      <c r="AB16" s="9">
        <f>テーブル1[[#This Row],[基礎Dark]]*テーブル1[[#This Row],[合計値]]/SUM(テーブル1[[#This Row],[基礎Shine]:[基礎Dark]])</f>
        <v>0</v>
      </c>
      <c r="AC16" s="14">
        <v>1</v>
      </c>
      <c r="AD16" s="14"/>
      <c r="AE16" s="14">
        <v>2</v>
      </c>
      <c r="AF16" s="14">
        <v>1</v>
      </c>
      <c r="AG16" s="14"/>
      <c r="AH16" s="14"/>
      <c r="AI16" s="14">
        <v>17</v>
      </c>
      <c r="AJ16" s="14">
        <v>8</v>
      </c>
      <c r="AK16" s="14"/>
      <c r="AL16" s="14"/>
      <c r="AM16" s="14"/>
      <c r="AN16" s="14">
        <v>10</v>
      </c>
      <c r="AO16" s="14"/>
      <c r="AP16" s="14">
        <v>7</v>
      </c>
      <c r="AQ16" s="14"/>
      <c r="AR16" s="14">
        <v>1</v>
      </c>
      <c r="AS16" s="13" t="str">
        <f>"public static VariantFairy[] "&amp;テーブル1[[#This Row],[Type]]&amp;";"</f>
        <v>public static VariantFairy[] diamond;</v>
      </c>
      <c r="AT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r(7, diamond = v(t(7, "diamond", 4, 76, m(10, 13, 19, 49, 23, 0), a(1, 0, 2, 1, 0, 0, 17, 8, 0, 0, 0, 10), c(0x97FFE3, 0xD1FAF3, 0x70FFD9, 0x30DBBD))));</v>
      </c>
      <c r="AU16" s="13" t="str">
        <f>"mirageFairy2019.fairy."&amp;テーブル1[[#This Row],[Type]]&amp;".name="&amp;テーブル1[[#This Row],[英名]]</f>
        <v>mirageFairy2019.fairy.diamond.name=Diamondia</v>
      </c>
      <c r="AV16" s="13" t="str">
        <f>"mirageFairy2019.fairy."&amp;テーブル1[[#This Row],[Type]]&amp;".name="&amp;テーブル1[[#This Row],[和名]]</f>
        <v>mirageFairy2019.fairy.diamond.name=ディアモンジャ</v>
      </c>
      <c r="AW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</row>
    <row r="17" spans="1:49" x14ac:dyDescent="0.15">
      <c r="A17" s="4">
        <v>23</v>
      </c>
      <c r="B17" s="4">
        <v>1</v>
      </c>
      <c r="C17" s="4" t="s">
        <v>407</v>
      </c>
      <c r="D17" s="4" t="s">
        <v>420</v>
      </c>
      <c r="E17" s="6" t="s">
        <v>55</v>
      </c>
      <c r="F17" s="6" t="s">
        <v>533</v>
      </c>
      <c r="G17" s="6" t="s">
        <v>141</v>
      </c>
      <c r="H17" s="6" t="s">
        <v>187</v>
      </c>
      <c r="I17" s="11" t="s">
        <v>440</v>
      </c>
      <c r="J17" s="3">
        <v>4</v>
      </c>
      <c r="K17" s="8">
        <v>73</v>
      </c>
      <c r="L17" s="7">
        <v>10</v>
      </c>
      <c r="M17" s="7"/>
      <c r="N17" s="7">
        <v>6</v>
      </c>
      <c r="O17" s="7"/>
      <c r="P17" s="7">
        <v>42</v>
      </c>
      <c r="Q17" s="7">
        <v>71</v>
      </c>
      <c r="R17" s="5">
        <v>1</v>
      </c>
      <c r="S17" s="5">
        <f>2^((テーブル1[[#This Row],[レア]]-1)/4)</f>
        <v>1.681792830507429</v>
      </c>
      <c r="T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U17" s="5">
        <f>テーブル1[[#This Row],[特殊倍率]]*テーブル1[[#This Row],[分散度倍率　]]*テーブル1[[#This Row],[レア度倍率]]</f>
        <v>1.5017240335541679</v>
      </c>
      <c r="V17" s="10">
        <f>テーブル1[[#This Row],[コスト]]*テーブル1[[#This Row],[効率]]</f>
        <v>109.62585444945427</v>
      </c>
      <c r="W17" s="9">
        <f>テーブル1[[#This Row],[基礎Shine]]*テーブル1[[#This Row],[合計値]]/SUM(テーブル1[[#This Row],[基礎Shine]:[基礎Dark]])</f>
        <v>8.4981282518956789</v>
      </c>
      <c r="X17" s="9">
        <f>テーブル1[[#This Row],[基礎Fire]]*テーブル1[[#This Row],[合計値]]/SUM(テーブル1[[#This Row],[基礎Shine]:[基礎Dark]])</f>
        <v>0</v>
      </c>
      <c r="Y17" s="9">
        <f>テーブル1[[#This Row],[基礎Wind]]*テーブル1[[#This Row],[合計値]]/SUM(テーブル1[[#This Row],[基礎Shine]:[基礎Dark]])</f>
        <v>5.0988769511374077</v>
      </c>
      <c r="Z17" s="9">
        <f>テーブル1[[#This Row],[基礎Gaia]]*テーブル1[[#This Row],[合計値]]/SUM(テーブル1[[#This Row],[基礎Shine]:[基礎Dark]])</f>
        <v>0</v>
      </c>
      <c r="AA17" s="9">
        <f>テーブル1[[#This Row],[基礎Aqua]]*テーブル1[[#This Row],[合計値]]/SUM(テーブル1[[#This Row],[基礎Shine]:[基礎Dark]])</f>
        <v>35.692138657961856</v>
      </c>
      <c r="AB17" s="9">
        <f>テーブル1[[#This Row],[基礎Dark]]*テーブル1[[#This Row],[合計値]]/SUM(テーブル1[[#This Row],[基礎Shine]:[基礎Dark]])</f>
        <v>60.336710588459326</v>
      </c>
      <c r="AC17" s="14"/>
      <c r="AD17" s="14"/>
      <c r="AE17" s="14"/>
      <c r="AF17" s="14">
        <v>1</v>
      </c>
      <c r="AG17" s="14"/>
      <c r="AH17" s="14"/>
      <c r="AI17" s="14">
        <v>15</v>
      </c>
      <c r="AJ17" s="14">
        <v>9</v>
      </c>
      <c r="AK17" s="14"/>
      <c r="AL17" s="14"/>
      <c r="AM17" s="14"/>
      <c r="AN17" s="14">
        <v>8</v>
      </c>
      <c r="AO17" s="14"/>
      <c r="AP17" s="14">
        <v>4</v>
      </c>
      <c r="AQ17" s="14"/>
      <c r="AR17" s="14">
        <v>1</v>
      </c>
      <c r="AS17" s="13" t="str">
        <f>"public static VariantFairy[] "&amp;テーブル1[[#This Row],[Type]]&amp;";"</f>
        <v>public static VariantFairy[] emerald;</v>
      </c>
      <c r="AT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r(23, emerald = v(t(23, "emerald", 4, 73, m(10, 0, 6, 0, 42, 71), a(0, 0, 0, 1, 0, 0, 15, 9, 0, 0, 0, 8), c(0x9FF9B5, 0x81F99E, 0x17DD62, 0x008A25))));</v>
      </c>
      <c r="AU17" s="13" t="str">
        <f>"mirageFairy2019.fairy."&amp;テーブル1[[#This Row],[Type]]&amp;".name="&amp;テーブル1[[#This Row],[英名]]</f>
        <v>mirageFairy2019.fairy.emerald.name=Emeraldia</v>
      </c>
      <c r="AV17" s="13" t="str">
        <f>"mirageFairy2019.fairy."&amp;テーブル1[[#This Row],[Type]]&amp;".name="&amp;テーブル1[[#This Row],[和名]]</f>
        <v>mirageFairy2019.fairy.emerald.name=エメラルジャ</v>
      </c>
      <c r="AW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</row>
    <row r="18" spans="1:49" x14ac:dyDescent="0.15">
      <c r="A18" s="4">
        <v>8</v>
      </c>
      <c r="B18" s="4">
        <v>1</v>
      </c>
      <c r="C18" s="4" t="s">
        <v>407</v>
      </c>
      <c r="D18" s="4" t="s">
        <v>421</v>
      </c>
      <c r="E18" s="6" t="s">
        <v>59</v>
      </c>
      <c r="F18" s="6" t="s">
        <v>521</v>
      </c>
      <c r="G18" s="6" t="s">
        <v>119</v>
      </c>
      <c r="H18" s="6" t="s">
        <v>189</v>
      </c>
      <c r="I18" s="11" t="s">
        <v>302</v>
      </c>
      <c r="J18" s="3">
        <v>3</v>
      </c>
      <c r="K18" s="8">
        <v>54</v>
      </c>
      <c r="L18" s="7">
        <v>1</v>
      </c>
      <c r="M18" s="7">
        <v>35</v>
      </c>
      <c r="N18" s="7">
        <v>11</v>
      </c>
      <c r="O18" s="7">
        <v>10</v>
      </c>
      <c r="P18" s="7"/>
      <c r="Q18" s="7">
        <v>6</v>
      </c>
      <c r="R18" s="5">
        <v>1</v>
      </c>
      <c r="S18" s="5">
        <f>2^((テーブル1[[#This Row],[レア]]-1)/4)</f>
        <v>1.4142135623730951</v>
      </c>
      <c r="T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8" s="5">
        <f>テーブル1[[#This Row],[特殊倍率]]*テーブル1[[#This Row],[分散度倍率　]]*テーブル1[[#This Row],[レア度倍率]]</f>
        <v>1.2657565939702802</v>
      </c>
      <c r="V18" s="10">
        <f>テーブル1[[#This Row],[コスト]]*テーブル1[[#This Row],[効率]]</f>
        <v>68.350856074395125</v>
      </c>
      <c r="W18" s="9">
        <f>テーブル1[[#This Row],[基礎Shine]]*テーブル1[[#This Row],[合計値]]/SUM(テーブル1[[#This Row],[基礎Shine]:[基礎Dark]])</f>
        <v>1.0849342234030972</v>
      </c>
      <c r="X18" s="9">
        <f>テーブル1[[#This Row],[基礎Fire]]*テーブル1[[#This Row],[合計値]]/SUM(テーブル1[[#This Row],[基礎Shine]:[基礎Dark]])</f>
        <v>37.972697819108404</v>
      </c>
      <c r="Y18" s="9">
        <f>テーブル1[[#This Row],[基礎Wind]]*テーブル1[[#This Row],[合計値]]/SUM(テーブル1[[#This Row],[基礎Shine]:[基礎Dark]])</f>
        <v>11.93427645743407</v>
      </c>
      <c r="Z18" s="9">
        <f>テーブル1[[#This Row],[基礎Gaia]]*テーブル1[[#This Row],[合計値]]/SUM(テーブル1[[#This Row],[基礎Shine]:[基礎Dark]])</f>
        <v>10.849342234030971</v>
      </c>
      <c r="AA18" s="9">
        <f>テーブル1[[#This Row],[基礎Aqua]]*テーブル1[[#This Row],[合計値]]/SUM(テーブル1[[#This Row],[基礎Shine]:[基礎Dark]])</f>
        <v>0</v>
      </c>
      <c r="AB18" s="9">
        <f>テーブル1[[#This Row],[基礎Dark]]*テーブル1[[#This Row],[合計値]]/SUM(テーブル1[[#This Row],[基礎Shine]:[基礎Dark]])</f>
        <v>6.5096053404185836</v>
      </c>
      <c r="AC18" s="14"/>
      <c r="AD18" s="14"/>
      <c r="AE18" s="14"/>
      <c r="AF18" s="14">
        <v>7</v>
      </c>
      <c r="AG18" s="14"/>
      <c r="AH18" s="14"/>
      <c r="AI18" s="14">
        <v>6</v>
      </c>
      <c r="AJ18" s="14">
        <v>4</v>
      </c>
      <c r="AK18" s="14"/>
      <c r="AL18" s="14">
        <v>1</v>
      </c>
      <c r="AM18" s="14"/>
      <c r="AN18" s="14"/>
      <c r="AO18" s="14">
        <v>4</v>
      </c>
      <c r="AP18" s="14"/>
      <c r="AQ18" s="14"/>
      <c r="AR18" s="14">
        <v>4</v>
      </c>
      <c r="AS18" s="13" t="str">
        <f>"public static VariantFairy[] "&amp;テーブル1[[#This Row],[Type]]&amp;";"</f>
        <v>public static VariantFairy[] redstone;</v>
      </c>
      <c r="AT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r(8, redstone = v(t(8, "redstone", 3, 54, m(1, 35, 11, 10, 0, 6), a(0, 0, 0, 7, 0, 0, 6, 4, 0, 1, 0, 0), c(0xFF5959, 0xFF0000, 0xCD0000, 0xBA0000))));</v>
      </c>
      <c r="AU18" s="13" t="str">
        <f>"mirageFairy2019.fairy."&amp;テーブル1[[#This Row],[Type]]&amp;".name="&amp;テーブル1[[#This Row],[英名]]</f>
        <v>mirageFairy2019.fairy.redstone.name=Redstonia</v>
      </c>
      <c r="AV18" s="13" t="str">
        <f>"mirageFairy2019.fairy."&amp;テーブル1[[#This Row],[Type]]&amp;".name="&amp;テーブル1[[#This Row],[和名]]</f>
        <v>mirageFairy2019.fairy.redstone.name=レドストーニャ</v>
      </c>
      <c r="AW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</row>
    <row r="19" spans="1:49" x14ac:dyDescent="0.15">
      <c r="A19" s="4">
        <v>24</v>
      </c>
      <c r="B19" s="4">
        <v>1</v>
      </c>
      <c r="C19" s="4" t="s">
        <v>407</v>
      </c>
      <c r="D19" s="4" t="s">
        <v>421</v>
      </c>
      <c r="E19" s="6" t="s">
        <v>57</v>
      </c>
      <c r="F19" s="6" t="s">
        <v>534</v>
      </c>
      <c r="G19" s="6" t="s">
        <v>117</v>
      </c>
      <c r="H19" s="6" t="s">
        <v>188</v>
      </c>
      <c r="I19" s="11" t="s">
        <v>311</v>
      </c>
      <c r="J19" s="3">
        <v>4</v>
      </c>
      <c r="K19" s="8">
        <v>62</v>
      </c>
      <c r="L19" s="7">
        <v>1</v>
      </c>
      <c r="M19" s="7"/>
      <c r="N19" s="7">
        <v>8</v>
      </c>
      <c r="O19" s="7">
        <v>10</v>
      </c>
      <c r="P19" s="7">
        <v>18</v>
      </c>
      <c r="Q19" s="7"/>
      <c r="R19" s="5">
        <v>1</v>
      </c>
      <c r="S19" s="5">
        <f>2^((テーブル1[[#This Row],[レア]]-1)/4)</f>
        <v>1.681792830507429</v>
      </c>
      <c r="T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U19" s="5">
        <f>テーブル1[[#This Row],[特殊倍率]]*テーブル1[[#This Row],[分散度倍率　]]*テーブル1[[#This Row],[レア度倍率]]</f>
        <v>1.4528531518106746</v>
      </c>
      <c r="V19" s="10">
        <f>テーブル1[[#This Row],[コスト]]*テーブル1[[#This Row],[効率]]</f>
        <v>90.076895412261834</v>
      </c>
      <c r="W19" s="9">
        <f>テーブル1[[#This Row],[基礎Shine]]*テーブル1[[#This Row],[合計値]]/SUM(テーブル1[[#This Row],[基礎Shine]:[基礎Dark]])</f>
        <v>2.4345106868178874</v>
      </c>
      <c r="X19" s="9">
        <f>テーブル1[[#This Row],[基礎Fire]]*テーブル1[[#This Row],[合計値]]/SUM(テーブル1[[#This Row],[基礎Shine]:[基礎Dark]])</f>
        <v>0</v>
      </c>
      <c r="Y19" s="9">
        <f>テーブル1[[#This Row],[基礎Wind]]*テーブル1[[#This Row],[合計値]]/SUM(テーブル1[[#This Row],[基礎Shine]:[基礎Dark]])</f>
        <v>19.476085494543099</v>
      </c>
      <c r="Z19" s="9">
        <f>テーブル1[[#This Row],[基礎Gaia]]*テーブル1[[#This Row],[合計値]]/SUM(テーブル1[[#This Row],[基礎Shine]:[基礎Dark]])</f>
        <v>24.345106868178874</v>
      </c>
      <c r="AA19" s="9">
        <f>テーブル1[[#This Row],[基礎Aqua]]*テーブル1[[#This Row],[合計値]]/SUM(テーブル1[[#This Row],[基礎Shine]:[基礎Dark]])</f>
        <v>43.821192362721973</v>
      </c>
      <c r="AB19" s="9">
        <f>テーブル1[[#This Row],[基礎Dark]]*テーブル1[[#This Row],[合計値]]/SUM(テーブル1[[#This Row],[基礎Shine]:[基礎Dark]])</f>
        <v>0</v>
      </c>
      <c r="AC19" s="14"/>
      <c r="AD19" s="14"/>
      <c r="AE19" s="14"/>
      <c r="AF19" s="14"/>
      <c r="AG19" s="14"/>
      <c r="AH19" s="14"/>
      <c r="AI19" s="14">
        <v>9</v>
      </c>
      <c r="AJ19" s="14">
        <v>10</v>
      </c>
      <c r="AK19" s="14"/>
      <c r="AL19" s="14"/>
      <c r="AM19" s="14"/>
      <c r="AN19" s="14">
        <v>3</v>
      </c>
      <c r="AO19" s="14"/>
      <c r="AP19" s="14">
        <v>1</v>
      </c>
      <c r="AQ19" s="14"/>
      <c r="AR19" s="14">
        <v>2</v>
      </c>
      <c r="AS19" s="13" t="str">
        <f>"public static VariantFairy[] "&amp;テーブル1[[#This Row],[Type]]&amp;";"</f>
        <v>public static VariantFairy[] lapislazuli;</v>
      </c>
      <c r="AT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r(24, lapislazuli = v(t(24, "lapislazuli", 4, 62, m(1, 0, 8, 10, 18, 0), a(0, 0, 0, 0, 0, 0, 9, 10, 0, 0, 0, 3), c(0xA2B7E8, 0x4064EC, 0x224BD5, 0x0A33C2))));</v>
      </c>
      <c r="AU19" s="13" t="str">
        <f>"mirageFairy2019.fairy."&amp;テーブル1[[#This Row],[Type]]&amp;".name="&amp;テーブル1[[#This Row],[英名]]</f>
        <v>mirageFairy2019.fairy.lapislazuli.name=Lapislazulia</v>
      </c>
      <c r="AV19" s="13" t="str">
        <f>"mirageFairy2019.fairy."&amp;テーブル1[[#This Row],[Type]]&amp;".name="&amp;テーブル1[[#This Row],[和名]]</f>
        <v>mirageFairy2019.fairy.lapislazuli.name=ラピスラズーリャ</v>
      </c>
      <c r="AW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</row>
    <row r="20" spans="1:49" x14ac:dyDescent="0.15">
      <c r="A20" s="4">
        <v>57</v>
      </c>
      <c r="B20" s="4">
        <v>1</v>
      </c>
      <c r="C20" s="4" t="s">
        <v>407</v>
      </c>
      <c r="D20" s="4" t="s">
        <v>421</v>
      </c>
      <c r="E20" s="6" t="s">
        <v>242</v>
      </c>
      <c r="F20" s="6" t="s">
        <v>572</v>
      </c>
      <c r="G20" s="6" t="s">
        <v>581</v>
      </c>
      <c r="H20" s="6" t="s">
        <v>592</v>
      </c>
      <c r="I20" s="11" t="s">
        <v>596</v>
      </c>
      <c r="J20" s="3">
        <v>3</v>
      </c>
      <c r="K20" s="8">
        <v>78</v>
      </c>
      <c r="L20" s="7">
        <v>1</v>
      </c>
      <c r="M20" s="7">
        <v>2</v>
      </c>
      <c r="N20" s="7">
        <v>3</v>
      </c>
      <c r="O20" s="7">
        <v>10</v>
      </c>
      <c r="P20" s="7"/>
      <c r="Q20" s="7"/>
      <c r="R20" s="5">
        <v>1</v>
      </c>
      <c r="S20" s="5">
        <f>2^((テーブル1[[#This Row],[レア]]-1)/4)</f>
        <v>1.4142135623730951</v>
      </c>
      <c r="T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20" s="5">
        <f>テーブル1[[#This Row],[特殊倍率]]*テーブル1[[#This Row],[分散度倍率　]]*テーブル1[[#This Row],[レア度倍率]]</f>
        <v>1.3013418554419336</v>
      </c>
      <c r="V20" s="10">
        <f>テーブル1[[#This Row],[コスト]]*テーブル1[[#This Row],[効率]]</f>
        <v>101.50466472447081</v>
      </c>
      <c r="W20" s="9">
        <f>テーブル1[[#This Row],[基礎Shine]]*テーブル1[[#This Row],[合計値]]/SUM(テーブル1[[#This Row],[基礎Shine]:[基礎Dark]])</f>
        <v>6.3440415452794259</v>
      </c>
      <c r="X20" s="9">
        <f>テーブル1[[#This Row],[基礎Fire]]*テーブル1[[#This Row],[合計値]]/SUM(テーブル1[[#This Row],[基礎Shine]:[基礎Dark]])</f>
        <v>12.688083090558852</v>
      </c>
      <c r="Y20" s="9">
        <f>テーブル1[[#This Row],[基礎Wind]]*テーブル1[[#This Row],[合計値]]/SUM(テーブル1[[#This Row],[基礎Shine]:[基礎Dark]])</f>
        <v>19.032124635838279</v>
      </c>
      <c r="Z20" s="9">
        <f>テーブル1[[#This Row],[基礎Gaia]]*テーブル1[[#This Row],[合計値]]/SUM(テーブル1[[#This Row],[基礎Shine]:[基礎Dark]])</f>
        <v>63.440415452794255</v>
      </c>
      <c r="AA20" s="9">
        <f>テーブル1[[#This Row],[基礎Aqua]]*テーブル1[[#This Row],[合計値]]/SUM(テーブル1[[#This Row],[基礎Shine]:[基礎Dark]])</f>
        <v>0</v>
      </c>
      <c r="AB20" s="9">
        <f>テーブル1[[#This Row],[基礎Dark]]*テーブル1[[#This Row],[合計値]]/SUM(テーブル1[[#This Row],[基礎Shine]:[基礎Dark]])</f>
        <v>0</v>
      </c>
      <c r="AC20" s="14">
        <v>3</v>
      </c>
      <c r="AD20" s="14"/>
      <c r="AE20" s="14"/>
      <c r="AF20" s="14"/>
      <c r="AG20" s="14"/>
      <c r="AH20" s="14"/>
      <c r="AI20" s="14">
        <v>10</v>
      </c>
      <c r="AJ20" s="14">
        <v>7</v>
      </c>
      <c r="AK20" s="14"/>
      <c r="AL20" s="14"/>
      <c r="AM20" s="14"/>
      <c r="AN20" s="14">
        <v>10</v>
      </c>
      <c r="AO20" s="14"/>
      <c r="AP20" s="14">
        <v>4</v>
      </c>
      <c r="AQ20" s="14"/>
      <c r="AR20" s="14"/>
      <c r="AS20" s="13" t="str">
        <f>"public static VariantFairy[] "&amp;テーブル1[[#This Row],[Type]]&amp;";"</f>
        <v>public static VariantFairy[] obsidian;</v>
      </c>
      <c r="AT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r(57, obsidian = v(t(57, "obsidian", 3, 78, m(1, 2, 3, 10, 0, 0), a(3, 0, 0, 0, 0, 0, 10, 7, 0, 0, 0, 10), c(0x775599, 0x6029B3, 0x2E095E, 0x0F0033))));</v>
      </c>
      <c r="AU20" s="13" t="str">
        <f>"mirageFairy2019.fairy."&amp;テーブル1[[#This Row],[Type]]&amp;".name="&amp;テーブル1[[#This Row],[英名]]</f>
        <v>mirageFairy2019.fairy.obsidian.name=Obsidiania</v>
      </c>
      <c r="AV20" s="13" t="str">
        <f>"mirageFairy2019.fairy."&amp;テーブル1[[#This Row],[Type]]&amp;".name="&amp;テーブル1[[#This Row],[和名]]</f>
        <v>mirageFairy2019.fairy.obsidian.name=オブシディアーニャ</v>
      </c>
      <c r="AW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</row>
    <row r="21" spans="1:49" x14ac:dyDescent="0.15">
      <c r="A21" s="4">
        <v>60</v>
      </c>
      <c r="B21" s="4">
        <v>1</v>
      </c>
      <c r="C21" s="4" t="s">
        <v>407</v>
      </c>
      <c r="D21" s="4" t="s">
        <v>421</v>
      </c>
      <c r="E21" s="6" t="s">
        <v>611</v>
      </c>
      <c r="F21" s="6" t="s">
        <v>629</v>
      </c>
      <c r="G21" s="6" t="s">
        <v>650</v>
      </c>
      <c r="H21" s="6" t="s">
        <v>640</v>
      </c>
      <c r="I21" s="11"/>
      <c r="J21" s="3">
        <v>3</v>
      </c>
      <c r="K21" s="8">
        <v>39</v>
      </c>
      <c r="L21" s="7">
        <v>2</v>
      </c>
      <c r="M21" s="7"/>
      <c r="N21" s="7">
        <v>7</v>
      </c>
      <c r="O21" s="7">
        <v>10</v>
      </c>
      <c r="P21" s="7"/>
      <c r="Q21" s="7"/>
      <c r="R21" s="5">
        <v>1</v>
      </c>
      <c r="S21" s="5">
        <f>2^((テーブル1[[#This Row],[レア]]-1)/4)</f>
        <v>1.4142135623730951</v>
      </c>
      <c r="T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21" s="5">
        <f>テーブル1[[#This Row],[特殊倍率]]*テーブル1[[#This Row],[分散度倍率　]]*テーブル1[[#This Row],[レア度倍率]]</f>
        <v>1.2483305489016119</v>
      </c>
      <c r="V21" s="10">
        <f>テーブル1[[#This Row],[コスト]]*テーブル1[[#This Row],[効率]]</f>
        <v>48.684891407162866</v>
      </c>
      <c r="W21" s="9">
        <f>テーブル1[[#This Row],[基礎Shine]]*テーブル1[[#This Row],[合計値]]/SUM(テーブル1[[#This Row],[基礎Shine]:[基礎Dark]])</f>
        <v>5.124725411280302</v>
      </c>
      <c r="X21" s="9">
        <f>テーブル1[[#This Row],[基礎Fire]]*テーブル1[[#This Row],[合計値]]/SUM(テーブル1[[#This Row],[基礎Shine]:[基礎Dark]])</f>
        <v>0</v>
      </c>
      <c r="Y21" s="9">
        <f>テーブル1[[#This Row],[基礎Wind]]*テーブル1[[#This Row],[合計値]]/SUM(テーブル1[[#This Row],[基礎Shine]:[基礎Dark]])</f>
        <v>17.936538939481057</v>
      </c>
      <c r="Z21" s="9">
        <f>テーブル1[[#This Row],[基礎Gaia]]*テーブル1[[#This Row],[合計値]]/SUM(テーブル1[[#This Row],[基礎Shine]:[基礎Dark]])</f>
        <v>25.623627056401507</v>
      </c>
      <c r="AA21" s="9">
        <f>テーブル1[[#This Row],[基礎Aqua]]*テーブル1[[#This Row],[合計値]]/SUM(テーブル1[[#This Row],[基礎Shine]:[基礎Dark]])</f>
        <v>0</v>
      </c>
      <c r="AB21" s="9">
        <f>テーブル1[[#This Row],[基礎Dark]]*テーブル1[[#This Row],[合計値]]/SUM(テーブル1[[#This Row],[基礎Shine]:[基礎Dark]])</f>
        <v>0</v>
      </c>
      <c r="AC21" s="14"/>
      <c r="AD21" s="14"/>
      <c r="AE21" s="14"/>
      <c r="AF21" s="14">
        <v>14</v>
      </c>
      <c r="AG21" s="14"/>
      <c r="AH21" s="14"/>
      <c r="AI21" s="14">
        <v>7</v>
      </c>
      <c r="AJ21" s="14">
        <v>9</v>
      </c>
      <c r="AK21" s="14"/>
      <c r="AL21" s="14"/>
      <c r="AM21" s="14"/>
      <c r="AN21" s="14"/>
      <c r="AO21" s="14">
        <v>2</v>
      </c>
      <c r="AP21" s="14"/>
      <c r="AQ21" s="14"/>
      <c r="AR21" s="14"/>
      <c r="AS21" s="13" t="str">
        <f>"public static VariantFairy[] "&amp;テーブル1[[#This Row],[Type]]&amp;";"</f>
        <v>public static VariantFairy[] glowstone;</v>
      </c>
      <c r="AT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r(60, glowstone = v(t(60, "glowstone", 3, 39, m(2, 0, 7, 10, 0, 0), a(0, 0, 0, 14, 0, 0, 7, 9, 0, 0, 0, 0), c())));</v>
      </c>
      <c r="AU21" s="13" t="str">
        <f>"mirageFairy2019.fairy."&amp;テーブル1[[#This Row],[Type]]&amp;".name="&amp;テーブル1[[#This Row],[英名]]</f>
        <v>mirageFairy2019.fairy.glowstone.name=Glowstonia</v>
      </c>
      <c r="AV21" s="13" t="str">
        <f>"mirageFairy2019.fairy."&amp;テーブル1[[#This Row],[Type]]&amp;".name="&amp;テーブル1[[#This Row],[和名]]</f>
        <v>mirageFairy2019.fairy.glowstone.name=グロウストーニャ</v>
      </c>
      <c r="AW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60&lt;/td&gt;&lt;td&gt;蛍光石精グロウストーニャ&lt;/td&gt;&lt;td&gt;3&lt;/td&gt;&lt;td&gt;39&lt;/td&gt;&lt;td&gt;5&lt;/td&gt;&lt;td&gt;0&lt;/td&gt;&lt;td&gt;17&lt;/td&gt;&lt;td&gt;25&lt;/td&gt;&lt;td&gt;0&lt;/td&gt;&lt;td&gt;0&lt;/td&gt;&lt;/tr&gt;</v>
      </c>
    </row>
    <row r="22" spans="1:49" x14ac:dyDescent="0.15">
      <c r="A22" s="4">
        <v>61</v>
      </c>
      <c r="B22" s="4">
        <v>1</v>
      </c>
      <c r="C22" s="4" t="s">
        <v>407</v>
      </c>
      <c r="D22" s="4" t="s">
        <v>421</v>
      </c>
      <c r="E22" s="6" t="s">
        <v>617</v>
      </c>
      <c r="F22" s="6" t="s">
        <v>628</v>
      </c>
      <c r="G22" s="6" t="s">
        <v>656</v>
      </c>
      <c r="H22" s="6" t="s">
        <v>647</v>
      </c>
      <c r="I22" s="11"/>
      <c r="J22" s="3">
        <v>1</v>
      </c>
      <c r="K22" s="8">
        <v>61</v>
      </c>
      <c r="L22" s="7"/>
      <c r="M22" s="7">
        <v>9</v>
      </c>
      <c r="N22" s="7"/>
      <c r="O22" s="7">
        <v>10</v>
      </c>
      <c r="P22" s="7"/>
      <c r="Q22" s="7">
        <v>7</v>
      </c>
      <c r="R22" s="5">
        <v>1</v>
      </c>
      <c r="S22" s="5">
        <f>2^((テーブル1[[#This Row],[レア]]-1)/4)</f>
        <v>1</v>
      </c>
      <c r="T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22" s="5">
        <f>テーブル1[[#This Row],[特殊倍率]]*テーブル1[[#This Row],[分散度倍率　]]*テーブル1[[#This Row],[レア度倍率]]</f>
        <v>0.80106987758962211</v>
      </c>
      <c r="V22" s="10">
        <f>テーブル1[[#This Row],[コスト]]*テーブル1[[#This Row],[効率]]</f>
        <v>48.865262532966952</v>
      </c>
      <c r="W22" s="9">
        <f>テーブル1[[#This Row],[基礎Shine]]*テーブル1[[#This Row],[合計値]]/SUM(テーブル1[[#This Row],[基礎Shine]:[基礎Dark]])</f>
        <v>0</v>
      </c>
      <c r="X22" s="9">
        <f>テーブル1[[#This Row],[基礎Fire]]*テーブル1[[#This Row],[合計値]]/SUM(テーブル1[[#This Row],[基礎Shine]:[基礎Dark]])</f>
        <v>16.914898569103944</v>
      </c>
      <c r="Y22" s="9">
        <f>テーブル1[[#This Row],[基礎Wind]]*テーブル1[[#This Row],[合計値]]/SUM(テーブル1[[#This Row],[基礎Shine]:[基礎Dark]])</f>
        <v>0</v>
      </c>
      <c r="Z22" s="9">
        <f>テーブル1[[#This Row],[基礎Gaia]]*テーブル1[[#This Row],[合計値]]/SUM(テーブル1[[#This Row],[基礎Shine]:[基礎Dark]])</f>
        <v>18.794331743448826</v>
      </c>
      <c r="AA22" s="9">
        <f>テーブル1[[#This Row],[基礎Aqua]]*テーブル1[[#This Row],[合計値]]/SUM(テーブル1[[#This Row],[基礎Shine]:[基礎Dark]])</f>
        <v>0</v>
      </c>
      <c r="AB22" s="9">
        <f>テーブル1[[#This Row],[基礎Dark]]*テーブル1[[#This Row],[合計値]]/SUM(テーブル1[[#This Row],[基礎Shine]:[基礎Dark]])</f>
        <v>13.156032220414179</v>
      </c>
      <c r="AC22" s="14"/>
      <c r="AD22" s="14"/>
      <c r="AE22" s="14"/>
      <c r="AF22" s="14"/>
      <c r="AG22" s="14">
        <v>3</v>
      </c>
      <c r="AH22" s="14"/>
      <c r="AI22" s="14">
        <v>6</v>
      </c>
      <c r="AJ22" s="14">
        <v>2</v>
      </c>
      <c r="AK22" s="14"/>
      <c r="AL22" s="14"/>
      <c r="AM22" s="14"/>
      <c r="AN22" s="14"/>
      <c r="AO22" s="14">
        <v>3</v>
      </c>
      <c r="AP22" s="14"/>
      <c r="AQ22" s="14"/>
      <c r="AR22" s="14">
        <v>2</v>
      </c>
      <c r="AS22" s="13" t="str">
        <f>"public static VariantFairy[] "&amp;テーブル1[[#This Row],[Type]]&amp;";"</f>
        <v>public static VariantFairy[] coal;</v>
      </c>
      <c r="AT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r(61, coal = v(t(61, "coal", 1, 61, m(0, 9, 0, 10, 0, 7), a(0, 0, 0, 0, 3, 0, 6, 2, 0, 0, 0, 0), c())));</v>
      </c>
      <c r="AU22" s="13" t="str">
        <f>"mirageFairy2019.fairy."&amp;テーブル1[[#This Row],[Type]]&amp;".name="&amp;テーブル1[[#This Row],[英名]]</f>
        <v>mirageFairy2019.fairy.coal.name=Coalia</v>
      </c>
      <c r="AV22" s="13" t="str">
        <f>"mirageFairy2019.fairy."&amp;テーブル1[[#This Row],[Type]]&amp;".name="&amp;テーブル1[[#This Row],[和名]]</f>
        <v>mirageFairy2019.fairy.coal.name=コアーリャ</v>
      </c>
      <c r="AW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&lt;tr&gt;&lt;td&gt;61&lt;/td&gt;&lt;td&gt;石炭精コアーリャ&lt;/td&gt;&lt;td&gt;1&lt;/td&gt;&lt;td&gt;61&lt;/td&gt;&lt;td&gt;0&lt;/td&gt;&lt;td&gt;16&lt;/td&gt;&lt;td&gt;0&lt;/td&gt;&lt;td&gt;18&lt;/td&gt;&lt;td&gt;0&lt;/td&gt;&lt;td&gt;13&lt;/td&gt;&lt;/tr&gt;</v>
      </c>
    </row>
    <row r="23" spans="1:49" x14ac:dyDescent="0.15">
      <c r="A23" s="4">
        <v>9</v>
      </c>
      <c r="B23" s="4">
        <v>1</v>
      </c>
      <c r="C23" s="4" t="s">
        <v>408</v>
      </c>
      <c r="D23" s="4" t="s">
        <v>422</v>
      </c>
      <c r="E23" s="6" t="s">
        <v>109</v>
      </c>
      <c r="F23" s="6" t="s">
        <v>636</v>
      </c>
      <c r="G23" s="6" t="s">
        <v>181</v>
      </c>
      <c r="H23" s="6" t="s">
        <v>215</v>
      </c>
      <c r="I23" s="11" t="s">
        <v>324</v>
      </c>
      <c r="J23" s="3">
        <v>4</v>
      </c>
      <c r="K23" s="8">
        <v>48</v>
      </c>
      <c r="L23" s="7">
        <v>1</v>
      </c>
      <c r="M23" s="7">
        <v>12</v>
      </c>
      <c r="N23" s="7">
        <v>12</v>
      </c>
      <c r="O23" s="7">
        <v>16</v>
      </c>
      <c r="P23" s="7">
        <v>10</v>
      </c>
      <c r="Q23" s="7">
        <v>1</v>
      </c>
      <c r="R23" s="5">
        <v>1</v>
      </c>
      <c r="S23" s="5">
        <f>2^((テーブル1[[#This Row],[レア]]-1)/4)</f>
        <v>1.681792830507429</v>
      </c>
      <c r="T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U23" s="5">
        <f>テーブル1[[#This Row],[特殊倍率]]*テーブル1[[#This Row],[分散度倍率　]]*テーブル1[[#This Row],[レア度倍率]]</f>
        <v>1.2311444133449163</v>
      </c>
      <c r="V23" s="10">
        <f>テーブル1[[#This Row],[コスト]]*テーブル1[[#This Row],[効率]]</f>
        <v>59.094931840555986</v>
      </c>
      <c r="W23" s="9">
        <f>テーブル1[[#This Row],[基礎Shine]]*テーブル1[[#This Row],[合計値]]/SUM(テーブル1[[#This Row],[基礎Shine]:[基礎Dark]])</f>
        <v>1.136440996933769</v>
      </c>
      <c r="X23" s="9">
        <f>テーブル1[[#This Row],[基礎Fire]]*テーブル1[[#This Row],[合計値]]/SUM(テーブル1[[#This Row],[基礎Shine]:[基礎Dark]])</f>
        <v>13.637291963205227</v>
      </c>
      <c r="Y23" s="9">
        <f>テーブル1[[#This Row],[基礎Wind]]*テーブル1[[#This Row],[合計値]]/SUM(テーブル1[[#This Row],[基礎Shine]:[基礎Dark]])</f>
        <v>13.637291963205227</v>
      </c>
      <c r="Z23" s="9">
        <f>テーブル1[[#This Row],[基礎Gaia]]*テーブル1[[#This Row],[合計値]]/SUM(テーブル1[[#This Row],[基礎Shine]:[基礎Dark]])</f>
        <v>18.183055950940304</v>
      </c>
      <c r="AA23" s="9">
        <f>テーブル1[[#This Row],[基礎Aqua]]*テーブル1[[#This Row],[合計値]]/SUM(テーブル1[[#This Row],[基礎Shine]:[基礎Dark]])</f>
        <v>11.364409969337689</v>
      </c>
      <c r="AB23" s="9">
        <f>テーブル1[[#This Row],[基礎Dark]]*テーブル1[[#This Row],[合計値]]/SUM(テーブル1[[#This Row],[基礎Shine]:[基礎Dark]])</f>
        <v>1.136440996933769</v>
      </c>
      <c r="AC23" s="14">
        <v>11</v>
      </c>
      <c r="AD23" s="14">
        <v>3</v>
      </c>
      <c r="AE23" s="14">
        <v>5</v>
      </c>
      <c r="AF23" s="14">
        <v>2</v>
      </c>
      <c r="AG23" s="14"/>
      <c r="AH23" s="14">
        <v>1</v>
      </c>
      <c r="AI23" s="14">
        <v>2</v>
      </c>
      <c r="AJ23" s="14">
        <v>6</v>
      </c>
      <c r="AK23" s="14">
        <v>1</v>
      </c>
      <c r="AL23" s="14">
        <v>12</v>
      </c>
      <c r="AM23" s="14"/>
      <c r="AN23" s="14">
        <v>4</v>
      </c>
      <c r="AO23" s="14">
        <v>2</v>
      </c>
      <c r="AP23" s="14"/>
      <c r="AQ23" s="14">
        <v>2</v>
      </c>
      <c r="AR23" s="14">
        <v>8</v>
      </c>
      <c r="AS23" s="13" t="str">
        <f>"public static VariantFairy[] "&amp;テーブル1[[#This Row],[Type]]&amp;";"</f>
        <v>public static VariantFairy[] enderman;</v>
      </c>
      <c r="AT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r(9, enderman = v(t(9, "enderman", 4, 48, m(1, 12, 12, 16, 10, 1), a(11, 3, 5, 2, 0, 1, 2, 6, 1, 12, 0, 4), c(0x000000, 0x161616, 0x161616, 0xEF84FA))));</v>
      </c>
      <c r="AU23" s="13" t="str">
        <f>"mirageFairy2019.fairy."&amp;テーブル1[[#This Row],[Type]]&amp;".name="&amp;テーブル1[[#This Row],[英名]]</f>
        <v>mirageFairy2019.fairy.enderman.name=Endermania</v>
      </c>
      <c r="AV23" s="13" t="str">
        <f>"mirageFairy2019.fairy."&amp;テーブル1[[#This Row],[Type]]&amp;".name="&amp;テーブル1[[#This Row],[和名]]</f>
        <v>mirageFairy2019.fairy.enderman.name=エンデルマーニャ</v>
      </c>
      <c r="AW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界人精エンデルマーニャ&lt;/td&gt;&lt;td&gt;4&lt;/td&gt;&lt;td&gt;48&lt;/td&gt;&lt;td&gt;1&lt;/td&gt;&lt;td&gt;13&lt;/td&gt;&lt;td&gt;13&lt;/td&gt;&lt;td&gt;18&lt;/td&gt;&lt;td&gt;11&lt;/td&gt;&lt;td&gt;1&lt;/td&gt;&lt;/tr&gt;</v>
      </c>
    </row>
    <row r="24" spans="1:49" x14ac:dyDescent="0.15">
      <c r="A24" s="4">
        <v>13</v>
      </c>
      <c r="B24" s="4">
        <v>1</v>
      </c>
      <c r="C24" s="4" t="s">
        <v>408</v>
      </c>
      <c r="D24" s="4" t="s">
        <v>422</v>
      </c>
      <c r="E24" s="6" t="s">
        <v>77</v>
      </c>
      <c r="F24" s="6" t="s">
        <v>525</v>
      </c>
      <c r="G24" s="6" t="s">
        <v>133</v>
      </c>
      <c r="H24" s="6" t="s">
        <v>198</v>
      </c>
      <c r="I24" s="11" t="s">
        <v>319</v>
      </c>
      <c r="J24" s="3">
        <v>2</v>
      </c>
      <c r="K24" s="8">
        <v>43</v>
      </c>
      <c r="L24" s="7"/>
      <c r="M24" s="7"/>
      <c r="N24" s="7"/>
      <c r="O24" s="7"/>
      <c r="P24" s="7">
        <v>10</v>
      </c>
      <c r="Q24" s="7">
        <v>4</v>
      </c>
      <c r="R24" s="5">
        <v>1</v>
      </c>
      <c r="S24" s="5">
        <f>2^((テーブル1[[#This Row],[レア]]-1)/4)</f>
        <v>1.189207115002721</v>
      </c>
      <c r="T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24" s="5">
        <f>テーブル1[[#This Row],[特殊倍率]]*テーブル1[[#This Row],[分散度倍率　]]*テーブル1[[#This Row],[レア度倍率]]</f>
        <v>1.1250584846888094</v>
      </c>
      <c r="V24" s="10">
        <f>テーブル1[[#This Row],[コスト]]*テーブル1[[#This Row],[効率]]</f>
        <v>48.377514841618805</v>
      </c>
      <c r="W24" s="9">
        <f>テーブル1[[#This Row],[基礎Shine]]*テーブル1[[#This Row],[合計値]]/SUM(テーブル1[[#This Row],[基礎Shine]:[基礎Dark]])</f>
        <v>0</v>
      </c>
      <c r="X24" s="9">
        <f>テーブル1[[#This Row],[基礎Fire]]*テーブル1[[#This Row],[合計値]]/SUM(テーブル1[[#This Row],[基礎Shine]:[基礎Dark]])</f>
        <v>0</v>
      </c>
      <c r="Y24" s="9">
        <f>テーブル1[[#This Row],[基礎Wind]]*テーブル1[[#This Row],[合計値]]/SUM(テーブル1[[#This Row],[基礎Shine]:[基礎Dark]])</f>
        <v>0</v>
      </c>
      <c r="Z24" s="9">
        <f>テーブル1[[#This Row],[基礎Gaia]]*テーブル1[[#This Row],[合計値]]/SUM(テーブル1[[#This Row],[基礎Shine]:[基礎Dark]])</f>
        <v>0</v>
      </c>
      <c r="AA24" s="9">
        <f>テーブル1[[#This Row],[基礎Aqua]]*テーブル1[[#This Row],[合計値]]/SUM(テーブル1[[#This Row],[基礎Shine]:[基礎Dark]])</f>
        <v>34.555367744013431</v>
      </c>
      <c r="AB24" s="9">
        <f>テーブル1[[#This Row],[基礎Dark]]*テーブル1[[#This Row],[合計値]]/SUM(テーブル1[[#This Row],[基礎Shine]:[基礎Dark]])</f>
        <v>13.822147097605372</v>
      </c>
      <c r="AC24" s="14">
        <v>10</v>
      </c>
      <c r="AD24" s="14"/>
      <c r="AE24" s="14"/>
      <c r="AF24" s="14">
        <v>2</v>
      </c>
      <c r="AG24" s="14"/>
      <c r="AH24" s="14">
        <v>2</v>
      </c>
      <c r="AI24" s="14"/>
      <c r="AJ24" s="14">
        <v>2</v>
      </c>
      <c r="AK24" s="14"/>
      <c r="AL24" s="14"/>
      <c r="AM24" s="14"/>
      <c r="AN24" s="14">
        <v>2</v>
      </c>
      <c r="AO24" s="14">
        <v>2</v>
      </c>
      <c r="AP24" s="14">
        <v>1</v>
      </c>
      <c r="AQ24" s="14">
        <v>3</v>
      </c>
      <c r="AR24" s="14">
        <v>4</v>
      </c>
      <c r="AS24" s="13" t="str">
        <f>"public static VariantFairy[] "&amp;テーブル1[[#This Row],[Type]]&amp;";"</f>
        <v>public static VariantFairy[] spider;</v>
      </c>
      <c r="AT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r(13, spider = v(t(13, "spider", 2, 43, m(0, 0, 0, 0, 10, 4), a(10, 0, 0, 2, 0, 2, 0, 2, 0, 0, 0, 2), c(0x494422, 0x61554A, 0x52483F, 0xA80E0E))));</v>
      </c>
      <c r="AU24" s="13" t="str">
        <f>"mirageFairy2019.fairy."&amp;テーブル1[[#This Row],[Type]]&amp;".name="&amp;テーブル1[[#This Row],[英名]]</f>
        <v>mirageFairy2019.fairy.spider.name=Spideria</v>
      </c>
      <c r="AV24" s="13" t="str">
        <f>"mirageFairy2019.fairy."&amp;テーブル1[[#This Row],[Type]]&amp;".name="&amp;テーブル1[[#This Row],[和名]]</f>
        <v>mirageFairy2019.fairy.spider.name=スピデーリャ</v>
      </c>
      <c r="AW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</row>
    <row r="25" spans="1:49" x14ac:dyDescent="0.15">
      <c r="A25" s="4">
        <v>25</v>
      </c>
      <c r="B25" s="4">
        <v>1</v>
      </c>
      <c r="C25" s="4" t="s">
        <v>408</v>
      </c>
      <c r="D25" s="4" t="s">
        <v>422</v>
      </c>
      <c r="E25" s="6" t="s">
        <v>217</v>
      </c>
      <c r="F25" s="6" t="s">
        <v>637</v>
      </c>
      <c r="G25" s="6" t="s">
        <v>221</v>
      </c>
      <c r="H25" s="6" t="s">
        <v>218</v>
      </c>
      <c r="I25" s="11" t="s">
        <v>325</v>
      </c>
      <c r="J25" s="3">
        <v>5</v>
      </c>
      <c r="K25" s="8">
        <v>61</v>
      </c>
      <c r="L25" s="7">
        <v>3</v>
      </c>
      <c r="M25" s="7"/>
      <c r="N25" s="7">
        <v>51</v>
      </c>
      <c r="O25" s="7"/>
      <c r="P25" s="7">
        <v>10</v>
      </c>
      <c r="Q25" s="7"/>
      <c r="R25" s="5">
        <v>1</v>
      </c>
      <c r="S25" s="5">
        <f>2^((テーブル1[[#This Row],[レア]]-1)/4)</f>
        <v>2</v>
      </c>
      <c r="T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U25" s="5">
        <f>テーブル1[[#This Row],[特殊倍率]]*テーブル1[[#This Row],[分散度倍率　]]*テーブル1[[#This Row],[レア度倍率]]</f>
        <v>1.930560288044044</v>
      </c>
      <c r="V25" s="10">
        <f>テーブル1[[#This Row],[コスト]]*テーブル1[[#This Row],[効率]]</f>
        <v>117.76417757068668</v>
      </c>
      <c r="W25" s="9">
        <f>テーブル1[[#This Row],[基礎Shine]]*テーブル1[[#This Row],[合計値]]/SUM(テーブル1[[#This Row],[基礎Shine]:[基礎Dark]])</f>
        <v>5.5201958236259383</v>
      </c>
      <c r="X25" s="9">
        <f>テーブル1[[#This Row],[基礎Fire]]*テーブル1[[#This Row],[合計値]]/SUM(テーブル1[[#This Row],[基礎Shine]:[基礎Dark]])</f>
        <v>0</v>
      </c>
      <c r="Y25" s="9">
        <f>テーブル1[[#This Row],[基礎Wind]]*テーブル1[[#This Row],[合計値]]/SUM(テーブル1[[#This Row],[基礎Shine]:[基礎Dark]])</f>
        <v>93.843329001640953</v>
      </c>
      <c r="Z25" s="9">
        <f>テーブル1[[#This Row],[基礎Gaia]]*テーブル1[[#This Row],[合計値]]/SUM(テーブル1[[#This Row],[基礎Shine]:[基礎Dark]])</f>
        <v>0</v>
      </c>
      <c r="AA25" s="9">
        <f>テーブル1[[#This Row],[基礎Aqua]]*テーブル1[[#This Row],[合計値]]/SUM(テーブル1[[#This Row],[基礎Shine]:[基礎Dark]])</f>
        <v>18.400652745419794</v>
      </c>
      <c r="AB25" s="9">
        <f>テーブル1[[#This Row],[基礎Dark]]*テーブル1[[#This Row],[合計値]]/SUM(テーブル1[[#This Row],[基礎Shine]:[基礎Dark]])</f>
        <v>0</v>
      </c>
      <c r="AC25" s="14">
        <v>20</v>
      </c>
      <c r="AD25" s="14"/>
      <c r="AE25" s="14"/>
      <c r="AF25" s="14">
        <v>2</v>
      </c>
      <c r="AG25" s="14"/>
      <c r="AH25" s="14">
        <v>2</v>
      </c>
      <c r="AI25" s="14"/>
      <c r="AJ25" s="14">
        <v>5</v>
      </c>
      <c r="AK25" s="14"/>
      <c r="AL25" s="14">
        <v>2</v>
      </c>
      <c r="AM25" s="14">
        <v>7</v>
      </c>
      <c r="AN25" s="14">
        <v>9</v>
      </c>
      <c r="AO25" s="14">
        <v>1</v>
      </c>
      <c r="AP25" s="14"/>
      <c r="AQ25" s="14">
        <v>2</v>
      </c>
      <c r="AR25" s="14">
        <v>5</v>
      </c>
      <c r="AS25" s="13" t="str">
        <f>"public static VariantFairy[] "&amp;テーブル1[[#This Row],[Type]]&amp;";"</f>
        <v>public static VariantFairy[] enderdragon;</v>
      </c>
      <c r="AT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r(25, enderdragon = v(t(25, "enderdragon", 5, 61, m(3, 0, 51, 0, 10, 0), a(20, 0, 0, 2, 0, 2, 0, 5, 0, 2, 7, 9), c(0x000000, 0x181818, 0x181818, 0xA500E2))));</v>
      </c>
      <c r="AU25" s="13" t="str">
        <f>"mirageFairy2019.fairy."&amp;テーブル1[[#This Row],[Type]]&amp;".name="&amp;テーブル1[[#This Row],[英名]]</f>
        <v>mirageFairy2019.fairy.enderdragon.name=Enderedragonia</v>
      </c>
      <c r="AV25" s="13" t="str">
        <f>"mirageFairy2019.fairy."&amp;テーブル1[[#This Row],[Type]]&amp;".name="&amp;テーブル1[[#This Row],[和名]]</f>
        <v>mirageFairy2019.fairy.enderdragon.name=エンデレドラゴーニャ</v>
      </c>
      <c r="AW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界龍精エンデレドラゴーニャ&lt;/td&gt;&lt;td&gt;5&lt;/td&gt;&lt;td&gt;61&lt;/td&gt;&lt;td&gt;5&lt;/td&gt;&lt;td&gt;0&lt;/td&gt;&lt;td&gt;93&lt;/td&gt;&lt;td&gt;0&lt;/td&gt;&lt;td&gt;18&lt;/td&gt;&lt;td&gt;0&lt;/td&gt;&lt;/tr&gt;</v>
      </c>
    </row>
    <row r="26" spans="1:49" x14ac:dyDescent="0.15">
      <c r="A26" s="4">
        <v>29</v>
      </c>
      <c r="B26" s="4">
        <v>1</v>
      </c>
      <c r="C26" s="4" t="s">
        <v>408</v>
      </c>
      <c r="D26" s="4" t="s">
        <v>422</v>
      </c>
      <c r="E26" s="6" t="s">
        <v>435</v>
      </c>
      <c r="F26" s="6" t="s">
        <v>538</v>
      </c>
      <c r="G26" s="6" t="s">
        <v>437</v>
      </c>
      <c r="H26" s="6" t="s">
        <v>438</v>
      </c>
      <c r="I26" s="11" t="s">
        <v>439</v>
      </c>
      <c r="J26" s="3">
        <v>1</v>
      </c>
      <c r="K26" s="8">
        <v>39</v>
      </c>
      <c r="L26" s="7"/>
      <c r="M26" s="7"/>
      <c r="N26" s="7">
        <v>1</v>
      </c>
      <c r="O26" s="7"/>
      <c r="P26" s="7">
        <v>10</v>
      </c>
      <c r="Q26" s="7">
        <v>7</v>
      </c>
      <c r="R26" s="5">
        <v>1</v>
      </c>
      <c r="S26" s="5">
        <f>2^((テーブル1[[#This Row],[レア]]-1)/4)</f>
        <v>1</v>
      </c>
      <c r="T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26" s="5">
        <f>テーブル1[[#This Row],[特殊倍率]]*テーブル1[[#This Row],[分散度倍率　]]*テーブル1[[#This Row],[レア度倍率]]</f>
        <v>0.89502507092797245</v>
      </c>
      <c r="V26" s="10">
        <f>テーブル1[[#This Row],[コスト]]*テーブル1[[#This Row],[効率]]</f>
        <v>34.905977766190922</v>
      </c>
      <c r="W26" s="9">
        <f>テーブル1[[#This Row],[基礎Shine]]*テーブル1[[#This Row],[合計値]]/SUM(テーブル1[[#This Row],[基礎Shine]:[基礎Dark]])</f>
        <v>0</v>
      </c>
      <c r="X26" s="9">
        <f>テーブル1[[#This Row],[基礎Fire]]*テーブル1[[#This Row],[合計値]]/SUM(テーブル1[[#This Row],[基礎Shine]:[基礎Dark]])</f>
        <v>0</v>
      </c>
      <c r="Y26" s="9">
        <f>テーブル1[[#This Row],[基礎Wind]]*テーブル1[[#This Row],[合計値]]/SUM(テーブル1[[#This Row],[基礎Shine]:[基礎Dark]])</f>
        <v>1.9392209870106067</v>
      </c>
      <c r="Z26" s="9">
        <f>テーブル1[[#This Row],[基礎Gaia]]*テーブル1[[#This Row],[合計値]]/SUM(テーブル1[[#This Row],[基礎Shine]:[基礎Dark]])</f>
        <v>0</v>
      </c>
      <c r="AA26" s="9">
        <f>テーブル1[[#This Row],[基礎Aqua]]*テーブル1[[#This Row],[合計値]]/SUM(テーブル1[[#This Row],[基礎Shine]:[基礎Dark]])</f>
        <v>19.392209870106068</v>
      </c>
      <c r="AB26" s="9">
        <f>テーブル1[[#This Row],[基礎Dark]]*テーブル1[[#This Row],[合計値]]/SUM(テーブル1[[#This Row],[基礎Shine]:[基礎Dark]])</f>
        <v>13.574546909074249</v>
      </c>
      <c r="AC26" s="14">
        <v>1</v>
      </c>
      <c r="AD26" s="14"/>
      <c r="AE26" s="14"/>
      <c r="AF26" s="14"/>
      <c r="AG26" s="14"/>
      <c r="AH26" s="14">
        <v>3</v>
      </c>
      <c r="AI26" s="14"/>
      <c r="AJ26" s="14">
        <v>1</v>
      </c>
      <c r="AK26" s="14"/>
      <c r="AL26" s="14"/>
      <c r="AM26" s="14">
        <v>2</v>
      </c>
      <c r="AN26" s="14"/>
      <c r="AO26" s="14">
        <v>1</v>
      </c>
      <c r="AP26" s="14"/>
      <c r="AQ26" s="14">
        <v>14</v>
      </c>
      <c r="AR26" s="14">
        <v>3</v>
      </c>
      <c r="AS26" s="13" t="str">
        <f>"public static VariantFairy[] "&amp;テーブル1[[#This Row],[Type]]&amp;";"</f>
        <v>public static VariantFairy[] chicken;</v>
      </c>
      <c r="AT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r(29, chicken = v(t(29, "chicken", 1, 39, m(0, 0, 1, 0, 10, 7), a(1, 0, 0, 0, 0, 3, 0, 1, 0, 0, 2, 0), c(0xFFDFA3, 0xFFFFFF, 0xFFFFFF, 0xD93117))));</v>
      </c>
      <c r="AU26" s="13" t="str">
        <f>"mirageFairy2019.fairy."&amp;テーブル1[[#This Row],[Type]]&amp;".name="&amp;テーブル1[[#This Row],[英名]]</f>
        <v>mirageFairy2019.fairy.chicken.name=Chickenia</v>
      </c>
      <c r="AV26" s="13" t="str">
        <f>"mirageFairy2019.fairy."&amp;テーブル1[[#This Row],[Type]]&amp;".name="&amp;テーブル1[[#This Row],[和名]]</f>
        <v>mirageFairy2019.fairy.chicken.name=チッケーニャ</v>
      </c>
      <c r="AW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</row>
    <row r="27" spans="1:49" x14ac:dyDescent="0.15">
      <c r="A27" s="4">
        <v>50</v>
      </c>
      <c r="B27" s="4">
        <v>1</v>
      </c>
      <c r="C27" s="4" t="s">
        <v>408</v>
      </c>
      <c r="D27" s="4" t="s">
        <v>422</v>
      </c>
      <c r="E27" s="6" t="s">
        <v>559</v>
      </c>
      <c r="F27" s="6" t="s">
        <v>565</v>
      </c>
      <c r="G27" s="6" t="s">
        <v>574</v>
      </c>
      <c r="H27" s="6" t="s">
        <v>585</v>
      </c>
      <c r="I27" s="11" t="s">
        <v>597</v>
      </c>
      <c r="J27" s="3">
        <v>2</v>
      </c>
      <c r="K27" s="8">
        <v>29</v>
      </c>
      <c r="L27" s="7"/>
      <c r="M27" s="7"/>
      <c r="N27" s="7"/>
      <c r="O27" s="7"/>
      <c r="P27" s="7">
        <v>10</v>
      </c>
      <c r="Q27" s="7">
        <v>3</v>
      </c>
      <c r="R27" s="5">
        <v>1</v>
      </c>
      <c r="S27" s="5">
        <f>2^((テーブル1[[#This Row],[レア]]-1)/4)</f>
        <v>1.189207115002721</v>
      </c>
      <c r="T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7" s="5">
        <f>テーブル1[[#This Row],[特殊倍率]]*テーブル1[[#This Row],[分散度倍率　]]*テーブル1[[#This Row],[レア度倍率]]</f>
        <v>1.1407637158684236</v>
      </c>
      <c r="V27" s="10">
        <f>テーブル1[[#This Row],[コスト]]*テーブル1[[#This Row],[効率]]</f>
        <v>33.082147760184284</v>
      </c>
      <c r="W27" s="9">
        <f>テーブル1[[#This Row],[基礎Shine]]*テーブル1[[#This Row],[合計値]]/SUM(テーブル1[[#This Row],[基礎Shine]:[基礎Dark]])</f>
        <v>0</v>
      </c>
      <c r="X27" s="9">
        <f>テーブル1[[#This Row],[基礎Fire]]*テーブル1[[#This Row],[合計値]]/SUM(テーブル1[[#This Row],[基礎Shine]:[基礎Dark]])</f>
        <v>0</v>
      </c>
      <c r="Y27" s="9">
        <f>テーブル1[[#This Row],[基礎Wind]]*テーブル1[[#This Row],[合計値]]/SUM(テーブル1[[#This Row],[基礎Shine]:[基礎Dark]])</f>
        <v>0</v>
      </c>
      <c r="Z27" s="9">
        <f>テーブル1[[#This Row],[基礎Gaia]]*テーブル1[[#This Row],[合計値]]/SUM(テーブル1[[#This Row],[基礎Shine]:[基礎Dark]])</f>
        <v>0</v>
      </c>
      <c r="AA27" s="9">
        <f>テーブル1[[#This Row],[基礎Aqua]]*テーブル1[[#This Row],[合計値]]/SUM(テーブル1[[#This Row],[基礎Shine]:[基礎Dark]])</f>
        <v>25.447805969372528</v>
      </c>
      <c r="AB27" s="9">
        <f>テーブル1[[#This Row],[基礎Dark]]*テーブル1[[#This Row],[合計値]]/SUM(テーブル1[[#This Row],[基礎Shine]:[基礎Dark]])</f>
        <v>7.6343417908117583</v>
      </c>
      <c r="AC27" s="14"/>
      <c r="AD27" s="14"/>
      <c r="AE27" s="14"/>
      <c r="AF27" s="14"/>
      <c r="AG27" s="14"/>
      <c r="AH27" s="14">
        <v>4</v>
      </c>
      <c r="AI27" s="14"/>
      <c r="AJ27" s="14">
        <v>1</v>
      </c>
      <c r="AK27" s="14"/>
      <c r="AL27" s="14"/>
      <c r="AM27" s="14"/>
      <c r="AN27" s="14"/>
      <c r="AO27" s="14">
        <v>1</v>
      </c>
      <c r="AP27" s="14"/>
      <c r="AQ27" s="14">
        <v>10</v>
      </c>
      <c r="AR27" s="14">
        <v>1</v>
      </c>
      <c r="AS27" s="13" t="str">
        <f>"public static VariantFairy[] "&amp;テーブル1[[#This Row],[Type]]&amp;";"</f>
        <v>public static VariantFairy[] fish;</v>
      </c>
      <c r="AT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r(50, fish = v(t(50, "fish", 2, 29, m(0, 0, 0, 0, 10, 3), a(0, 0, 0, 0, 0, 4, 0, 1, 0, 0, 0, 0), c(0x6B9F93, 0x5A867C, 0x43655D, 0xADBEDB))));</v>
      </c>
      <c r="AU27" s="13" t="str">
        <f>"mirageFairy2019.fairy."&amp;テーブル1[[#This Row],[Type]]&amp;".name="&amp;テーブル1[[#This Row],[英名]]</f>
        <v>mirageFairy2019.fairy.fish.name=Fishia</v>
      </c>
      <c r="AV27" s="13" t="str">
        <f>"mirageFairy2019.fairy."&amp;テーブル1[[#This Row],[Type]]&amp;".name="&amp;テーブル1[[#This Row],[和名]]</f>
        <v>mirageFairy2019.fairy.fish.name=フィーシャ</v>
      </c>
      <c r="AW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</row>
    <row r="28" spans="1:49" x14ac:dyDescent="0.15">
      <c r="A28" s="4">
        <v>51</v>
      </c>
      <c r="B28" s="4">
        <v>1</v>
      </c>
      <c r="C28" s="4" t="s">
        <v>408</v>
      </c>
      <c r="D28" s="4" t="s">
        <v>422</v>
      </c>
      <c r="E28" s="6" t="s">
        <v>560</v>
      </c>
      <c r="F28" s="6" t="s">
        <v>566</v>
      </c>
      <c r="G28" s="6" t="s">
        <v>575</v>
      </c>
      <c r="H28" s="6" t="s">
        <v>586</v>
      </c>
      <c r="I28" s="11" t="s">
        <v>598</v>
      </c>
      <c r="J28" s="3">
        <v>2</v>
      </c>
      <c r="K28" s="8">
        <v>27</v>
      </c>
      <c r="L28" s="7"/>
      <c r="M28" s="7"/>
      <c r="N28" s="7"/>
      <c r="O28" s="7"/>
      <c r="P28" s="7">
        <v>10</v>
      </c>
      <c r="Q28" s="7">
        <v>3</v>
      </c>
      <c r="R28" s="5">
        <v>1</v>
      </c>
      <c r="S28" s="5">
        <f>2^((テーブル1[[#This Row],[レア]]-1)/4)</f>
        <v>1.189207115002721</v>
      </c>
      <c r="T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8" s="5">
        <f>テーブル1[[#This Row],[特殊倍率]]*テーブル1[[#This Row],[分散度倍率　]]*テーブル1[[#This Row],[レア度倍率]]</f>
        <v>1.1407637158684236</v>
      </c>
      <c r="V28" s="10">
        <f>テーブル1[[#This Row],[コスト]]*テーブル1[[#This Row],[効率]]</f>
        <v>30.800620328447437</v>
      </c>
      <c r="W28" s="9">
        <f>テーブル1[[#This Row],[基礎Shine]]*テーブル1[[#This Row],[合計値]]/SUM(テーブル1[[#This Row],[基礎Shine]:[基礎Dark]])</f>
        <v>0</v>
      </c>
      <c r="X28" s="9">
        <f>テーブル1[[#This Row],[基礎Fire]]*テーブル1[[#This Row],[合計値]]/SUM(テーブル1[[#This Row],[基礎Shine]:[基礎Dark]])</f>
        <v>0</v>
      </c>
      <c r="Y28" s="9">
        <f>テーブル1[[#This Row],[基礎Wind]]*テーブル1[[#This Row],[合計値]]/SUM(テーブル1[[#This Row],[基礎Shine]:[基礎Dark]])</f>
        <v>0</v>
      </c>
      <c r="Z28" s="9">
        <f>テーブル1[[#This Row],[基礎Gaia]]*テーブル1[[#This Row],[合計値]]/SUM(テーブル1[[#This Row],[基礎Shine]:[基礎Dark]])</f>
        <v>0</v>
      </c>
      <c r="AA28" s="9">
        <f>テーブル1[[#This Row],[基礎Aqua]]*テーブル1[[#This Row],[合計値]]/SUM(テーブル1[[#This Row],[基礎Shine]:[基礎Dark]])</f>
        <v>23.69278486803649</v>
      </c>
      <c r="AB28" s="9">
        <f>テーブル1[[#This Row],[基礎Dark]]*テーブル1[[#This Row],[合計値]]/SUM(テーブル1[[#This Row],[基礎Shine]:[基礎Dark]])</f>
        <v>7.1078354604109473</v>
      </c>
      <c r="AC28" s="14"/>
      <c r="AD28" s="14"/>
      <c r="AE28" s="14"/>
      <c r="AF28" s="14"/>
      <c r="AG28" s="14"/>
      <c r="AH28" s="14">
        <v>4</v>
      </c>
      <c r="AI28" s="14"/>
      <c r="AJ28" s="14">
        <v>1</v>
      </c>
      <c r="AK28" s="14"/>
      <c r="AL28" s="14"/>
      <c r="AM28" s="14"/>
      <c r="AN28" s="14"/>
      <c r="AO28" s="14">
        <v>1</v>
      </c>
      <c r="AP28" s="14"/>
      <c r="AQ28" s="14">
        <v>11</v>
      </c>
      <c r="AR28" s="14">
        <v>1</v>
      </c>
      <c r="AS28" s="13" t="str">
        <f>"public static VariantFairy[] "&amp;テーブル1[[#This Row],[Type]]&amp;";"</f>
        <v>public static VariantFairy[] cod;</v>
      </c>
      <c r="AT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r(51, cod = v(t(51, "cod", 2, 27, m(0, 0, 0, 0, 10, 3), a(0, 0, 0, 0, 0, 4, 0, 1, 0, 0, 0, 0), c(0xC6A271, 0xD6C5AD, 0x986D4E, 0xBEA989))));</v>
      </c>
      <c r="AU28" s="13" t="str">
        <f>"mirageFairy2019.fairy."&amp;テーブル1[[#This Row],[Type]]&amp;".name="&amp;テーブル1[[#This Row],[英名]]</f>
        <v>mirageFairy2019.fairy.cod.name=Codia</v>
      </c>
      <c r="AV28" s="13" t="str">
        <f>"mirageFairy2019.fairy."&amp;テーブル1[[#This Row],[Type]]&amp;".name="&amp;テーブル1[[#This Row],[和名]]</f>
        <v>mirageFairy2019.fairy.cod.name=コージャ</v>
      </c>
      <c r="AW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</row>
    <row r="29" spans="1:49" x14ac:dyDescent="0.15">
      <c r="A29" s="4">
        <v>52</v>
      </c>
      <c r="B29" s="4">
        <v>1</v>
      </c>
      <c r="C29" s="4" t="s">
        <v>408</v>
      </c>
      <c r="D29" s="4" t="s">
        <v>422</v>
      </c>
      <c r="E29" s="6" t="s">
        <v>556</v>
      </c>
      <c r="F29" s="6" t="s">
        <v>567</v>
      </c>
      <c r="G29" s="6" t="s">
        <v>576</v>
      </c>
      <c r="H29" s="6" t="s">
        <v>587</v>
      </c>
      <c r="I29" s="11" t="s">
        <v>599</v>
      </c>
      <c r="J29" s="3">
        <v>3</v>
      </c>
      <c r="K29" s="8">
        <v>31</v>
      </c>
      <c r="L29" s="7"/>
      <c r="M29" s="7"/>
      <c r="N29" s="7"/>
      <c r="O29" s="7">
        <v>4</v>
      </c>
      <c r="P29" s="7">
        <v>10</v>
      </c>
      <c r="Q29" s="7">
        <v>2</v>
      </c>
      <c r="R29" s="5">
        <v>1</v>
      </c>
      <c r="S29" s="5">
        <f>2^((テーブル1[[#This Row],[レア]]-1)/4)</f>
        <v>1.4142135623730951</v>
      </c>
      <c r="T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29" s="5">
        <f>テーブル1[[#This Row],[特殊倍率]]*テーブル1[[#This Row],[分散度倍率　]]*テーブル1[[#This Row],[レア度倍率]]</f>
        <v>1.3013418554419336</v>
      </c>
      <c r="V29" s="10">
        <f>テーブル1[[#This Row],[コスト]]*テーブル1[[#This Row],[効率]]</f>
        <v>40.341597518699942</v>
      </c>
      <c r="W29" s="9">
        <f>テーブル1[[#This Row],[基礎Shine]]*テーブル1[[#This Row],[合計値]]/SUM(テーブル1[[#This Row],[基礎Shine]:[基礎Dark]])</f>
        <v>0</v>
      </c>
      <c r="X29" s="9">
        <f>テーブル1[[#This Row],[基礎Fire]]*テーブル1[[#This Row],[合計値]]/SUM(テーブル1[[#This Row],[基礎Shine]:[基礎Dark]])</f>
        <v>0</v>
      </c>
      <c r="Y29" s="9">
        <f>テーブル1[[#This Row],[基礎Wind]]*テーブル1[[#This Row],[合計値]]/SUM(テーブル1[[#This Row],[基礎Shine]:[基礎Dark]])</f>
        <v>0</v>
      </c>
      <c r="Z29" s="9">
        <f>テーブル1[[#This Row],[基礎Gaia]]*テーブル1[[#This Row],[合計値]]/SUM(テーブル1[[#This Row],[基礎Shine]:[基礎Dark]])</f>
        <v>10.085399379674985</v>
      </c>
      <c r="AA29" s="9">
        <f>テーブル1[[#This Row],[基礎Aqua]]*テーブル1[[#This Row],[合計値]]/SUM(テーブル1[[#This Row],[基礎Shine]:[基礎Dark]])</f>
        <v>25.213498449187462</v>
      </c>
      <c r="AB29" s="9">
        <f>テーブル1[[#This Row],[基礎Dark]]*テーブル1[[#This Row],[合計値]]/SUM(テーブル1[[#This Row],[基礎Shine]:[基礎Dark]])</f>
        <v>5.0426996898374927</v>
      </c>
      <c r="AC29" s="14"/>
      <c r="AD29" s="14"/>
      <c r="AE29" s="14"/>
      <c r="AF29" s="14"/>
      <c r="AG29" s="14"/>
      <c r="AH29" s="14">
        <v>4</v>
      </c>
      <c r="AI29" s="14"/>
      <c r="AJ29" s="14">
        <v>2</v>
      </c>
      <c r="AK29" s="14"/>
      <c r="AL29" s="14"/>
      <c r="AM29" s="14"/>
      <c r="AN29" s="14"/>
      <c r="AO29" s="14">
        <v>1</v>
      </c>
      <c r="AP29" s="14"/>
      <c r="AQ29" s="14">
        <v>12</v>
      </c>
      <c r="AR29" s="14">
        <v>1</v>
      </c>
      <c r="AS29" s="13" t="str">
        <f>"public static VariantFairy[] "&amp;テーブル1[[#This Row],[Type]]&amp;";"</f>
        <v>public static VariantFairy[] salmon;</v>
      </c>
      <c r="AT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r(52, salmon = v(t(52, "salmon", 3, 31, m(0, 0, 0, 4, 10, 2), a(0, 0, 0, 0, 0, 4, 0, 2, 0, 0, 0, 0), c(0xAB3533, 0xFF6763, 0x6B8073, 0xBD928B))));</v>
      </c>
      <c r="AU29" s="13" t="str">
        <f>"mirageFairy2019.fairy."&amp;テーブル1[[#This Row],[Type]]&amp;".name="&amp;テーブル1[[#This Row],[英名]]</f>
        <v>mirageFairy2019.fairy.salmon.name=Salmonia</v>
      </c>
      <c r="AV29" s="13" t="str">
        <f>"mirageFairy2019.fairy."&amp;テーブル1[[#This Row],[Type]]&amp;".name="&amp;テーブル1[[#This Row],[和名]]</f>
        <v>mirageFairy2019.fairy.salmon.name=サルモーニャ</v>
      </c>
      <c r="AW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</row>
    <row r="30" spans="1:49" x14ac:dyDescent="0.15">
      <c r="A30" s="4">
        <v>53</v>
      </c>
      <c r="B30" s="4">
        <v>1</v>
      </c>
      <c r="C30" s="4" t="s">
        <v>408</v>
      </c>
      <c r="D30" s="4" t="s">
        <v>422</v>
      </c>
      <c r="E30" s="6" t="s">
        <v>557</v>
      </c>
      <c r="F30" s="6" t="s">
        <v>568</v>
      </c>
      <c r="G30" s="6" t="s">
        <v>577</v>
      </c>
      <c r="H30" s="6" t="s">
        <v>588</v>
      </c>
      <c r="I30" s="11" t="s">
        <v>600</v>
      </c>
      <c r="J30" s="3">
        <v>4</v>
      </c>
      <c r="K30" s="8">
        <v>36</v>
      </c>
      <c r="L30" s="7"/>
      <c r="M30" s="7">
        <v>12</v>
      </c>
      <c r="N30" s="7"/>
      <c r="O30" s="7"/>
      <c r="P30" s="7">
        <v>10</v>
      </c>
      <c r="Q30" s="7"/>
      <c r="R30" s="5">
        <v>1</v>
      </c>
      <c r="S30" s="5">
        <f>2^((テーブル1[[#This Row],[レア]]-1)/4)</f>
        <v>1.681792830507429</v>
      </c>
      <c r="T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30" s="5">
        <f>テーブル1[[#This Row],[特殊倍率]]*テーブル1[[#This Row],[分散度倍率　]]*テーブル1[[#This Row],[レア度倍率]]</f>
        <v>1.4983070768766813</v>
      </c>
      <c r="V30" s="10">
        <f>テーブル1[[#This Row],[コスト]]*テーブル1[[#This Row],[効率]]</f>
        <v>53.939054767560528</v>
      </c>
      <c r="W30" s="9">
        <f>テーブル1[[#This Row],[基礎Shine]]*テーブル1[[#This Row],[合計値]]/SUM(テーブル1[[#This Row],[基礎Shine]:[基礎Dark]])</f>
        <v>0</v>
      </c>
      <c r="X30" s="9">
        <f>テーブル1[[#This Row],[基礎Fire]]*テーブル1[[#This Row],[合計値]]/SUM(テーブル1[[#This Row],[基礎Shine]:[基礎Dark]])</f>
        <v>29.421302600487561</v>
      </c>
      <c r="Y30" s="9">
        <f>テーブル1[[#This Row],[基礎Wind]]*テーブル1[[#This Row],[合計値]]/SUM(テーブル1[[#This Row],[基礎Shine]:[基礎Dark]])</f>
        <v>0</v>
      </c>
      <c r="Z30" s="9">
        <f>テーブル1[[#This Row],[基礎Gaia]]*テーブル1[[#This Row],[合計値]]/SUM(テーブル1[[#This Row],[基礎Shine]:[基礎Dark]])</f>
        <v>0</v>
      </c>
      <c r="AA30" s="9">
        <f>テーブル1[[#This Row],[基礎Aqua]]*テーブル1[[#This Row],[合計値]]/SUM(テーブル1[[#This Row],[基礎Shine]:[基礎Dark]])</f>
        <v>24.517752167072967</v>
      </c>
      <c r="AB30" s="9">
        <f>テーブル1[[#This Row],[基礎Dark]]*テーブル1[[#This Row],[合計値]]/SUM(テーブル1[[#This Row],[基礎Shine]:[基礎Dark]])</f>
        <v>0</v>
      </c>
      <c r="AC30" s="14">
        <v>11</v>
      </c>
      <c r="AD30" s="14"/>
      <c r="AE30" s="14"/>
      <c r="AF30" s="14"/>
      <c r="AG30" s="14"/>
      <c r="AH30" s="14">
        <v>8</v>
      </c>
      <c r="AI30" s="14"/>
      <c r="AJ30" s="14">
        <v>3</v>
      </c>
      <c r="AK30" s="14">
        <v>1</v>
      </c>
      <c r="AL30" s="14"/>
      <c r="AM30" s="14"/>
      <c r="AN30" s="14"/>
      <c r="AO30" s="14">
        <v>7</v>
      </c>
      <c r="AP30" s="14">
        <v>3</v>
      </c>
      <c r="AQ30" s="14">
        <v>4</v>
      </c>
      <c r="AR30" s="14">
        <v>1</v>
      </c>
      <c r="AS30" s="13" t="str">
        <f>"public static VariantFairy[] "&amp;テーブル1[[#This Row],[Type]]&amp;";"</f>
        <v>public static VariantFairy[] pufferfish;</v>
      </c>
      <c r="AT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r(53, pufferfish = v(t(53, "pufferfish", 4, 36, m(0, 12, 0, 0, 10, 0), a(11, 0, 0, 0, 0, 8, 0, 3, 1, 0, 0, 0), c(0xEBDE39, 0xEBC500, 0xBF9B00, 0x429BBA))));</v>
      </c>
      <c r="AU30" s="13" t="str">
        <f>"mirageFairy2019.fairy."&amp;テーブル1[[#This Row],[Type]]&amp;".name="&amp;テーブル1[[#This Row],[英名]]</f>
        <v>mirageFairy2019.fairy.pufferfish.name=Pufferfishia</v>
      </c>
      <c r="AV30" s="13" t="str">
        <f>"mirageFairy2019.fairy."&amp;テーブル1[[#This Row],[Type]]&amp;".name="&amp;テーブル1[[#This Row],[和名]]</f>
        <v>mirageFairy2019.fairy.pufferfish.name=プッフェルフィーシャ</v>
      </c>
      <c r="AW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</row>
    <row r="31" spans="1:49" x14ac:dyDescent="0.15">
      <c r="A31" s="4">
        <v>54</v>
      </c>
      <c r="B31" s="4">
        <v>1</v>
      </c>
      <c r="C31" s="4" t="s">
        <v>408</v>
      </c>
      <c r="D31" s="4" t="s">
        <v>422</v>
      </c>
      <c r="E31" s="6" t="s">
        <v>558</v>
      </c>
      <c r="F31" s="6" t="s">
        <v>569</v>
      </c>
      <c r="G31" s="6" t="s">
        <v>578</v>
      </c>
      <c r="H31" s="6" t="s">
        <v>589</v>
      </c>
      <c r="I31" s="11" t="s">
        <v>601</v>
      </c>
      <c r="J31" s="3">
        <v>4</v>
      </c>
      <c r="K31" s="8">
        <v>26</v>
      </c>
      <c r="L31" s="7">
        <v>1</v>
      </c>
      <c r="M31" s="7"/>
      <c r="N31" s="7">
        <v>12</v>
      </c>
      <c r="O31" s="7"/>
      <c r="P31" s="7">
        <v>10</v>
      </c>
      <c r="Q31" s="7"/>
      <c r="R31" s="5">
        <v>1</v>
      </c>
      <c r="S31" s="5">
        <f>2^((テーブル1[[#This Row],[レア]]-1)/4)</f>
        <v>1.681792830507429</v>
      </c>
      <c r="T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U31" s="5">
        <f>テーブル1[[#This Row],[特殊倍率]]*テーブル1[[#This Row],[分散度倍率　]]*テーブル1[[#This Row],[レア度倍率]]</f>
        <v>1.4810975522865641</v>
      </c>
      <c r="V31" s="10">
        <f>テーブル1[[#This Row],[コスト]]*テーブル1[[#This Row],[効率]]</f>
        <v>38.508536359450666</v>
      </c>
      <c r="W31" s="9">
        <f>テーブル1[[#This Row],[基礎Shine]]*テーブル1[[#This Row],[合計値]]/SUM(テーブル1[[#This Row],[基礎Shine]:[基礎Dark]])</f>
        <v>1.6742841895413334</v>
      </c>
      <c r="X31" s="9">
        <f>テーブル1[[#This Row],[基礎Fire]]*テーブル1[[#This Row],[合計値]]/SUM(テーブル1[[#This Row],[基礎Shine]:[基礎Dark]])</f>
        <v>0</v>
      </c>
      <c r="Y31" s="9">
        <f>テーブル1[[#This Row],[基礎Wind]]*テーブル1[[#This Row],[合計値]]/SUM(テーブル1[[#This Row],[基礎Shine]:[基礎Dark]])</f>
        <v>20.091410274496003</v>
      </c>
      <c r="Z31" s="9">
        <f>テーブル1[[#This Row],[基礎Gaia]]*テーブル1[[#This Row],[合計値]]/SUM(テーブル1[[#This Row],[基礎Shine]:[基礎Dark]])</f>
        <v>0</v>
      </c>
      <c r="AA31" s="9">
        <f>テーブル1[[#This Row],[基礎Aqua]]*テーブル1[[#This Row],[合計値]]/SUM(テーブル1[[#This Row],[基礎Shine]:[基礎Dark]])</f>
        <v>16.742841895413331</v>
      </c>
      <c r="AB31" s="9">
        <f>テーブル1[[#This Row],[基礎Dark]]*テーブル1[[#This Row],[合計値]]/SUM(テーブル1[[#This Row],[基礎Shine]:[基礎Dark]])</f>
        <v>0</v>
      </c>
      <c r="AC31" s="14"/>
      <c r="AD31" s="14"/>
      <c r="AE31" s="14"/>
      <c r="AF31" s="14"/>
      <c r="AG31" s="14"/>
      <c r="AH31" s="14">
        <v>5</v>
      </c>
      <c r="AI31" s="14"/>
      <c r="AJ31" s="14">
        <v>9</v>
      </c>
      <c r="AK31" s="14"/>
      <c r="AL31" s="14"/>
      <c r="AM31" s="14"/>
      <c r="AN31" s="14"/>
      <c r="AO31" s="14">
        <v>1</v>
      </c>
      <c r="AP31" s="14"/>
      <c r="AQ31" s="14">
        <v>7</v>
      </c>
      <c r="AR31" s="14">
        <v>2</v>
      </c>
      <c r="AS31" s="13" t="str">
        <f>"public static VariantFairy[] "&amp;テーブル1[[#This Row],[Type]]&amp;";"</f>
        <v>public static VariantFairy[] clownfish;</v>
      </c>
      <c r="AT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r(54, clownfish = v(t(54, "clownfish", 4, 26, m(1, 0, 12, 0, 10, 0), a(0, 0, 0, 0, 0, 5, 0, 9, 0, 0, 0, 0), c(0xE46A22, 0xF46F20, 0xA94B1D, 0xFFDBC5))));</v>
      </c>
      <c r="AU31" s="13" t="str">
        <f>"mirageFairy2019.fairy."&amp;テーブル1[[#This Row],[Type]]&amp;".name="&amp;テーブル1[[#This Row],[英名]]</f>
        <v>mirageFairy2019.fairy.clownfish.name=Clownfishia</v>
      </c>
      <c r="AV31" s="13" t="str">
        <f>"mirageFairy2019.fairy."&amp;テーブル1[[#This Row],[Type]]&amp;".name="&amp;テーブル1[[#This Row],[和名]]</f>
        <v>mirageFairy2019.fairy.clownfish.name=クロウンフィーシャ</v>
      </c>
      <c r="AW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</row>
    <row r="32" spans="1:49" x14ac:dyDescent="0.15">
      <c r="A32" s="4">
        <v>62</v>
      </c>
      <c r="B32" s="4">
        <v>1</v>
      </c>
      <c r="C32" s="4" t="s">
        <v>408</v>
      </c>
      <c r="D32" s="4" t="s">
        <v>422</v>
      </c>
      <c r="E32" s="6" t="s">
        <v>610</v>
      </c>
      <c r="F32" s="6" t="s">
        <v>622</v>
      </c>
      <c r="G32" s="6" t="s">
        <v>649</v>
      </c>
      <c r="H32" s="6" t="s">
        <v>639</v>
      </c>
      <c r="I32" s="11"/>
      <c r="J32" s="3">
        <v>3</v>
      </c>
      <c r="K32" s="8">
        <v>50</v>
      </c>
      <c r="L32" s="7">
        <v>1</v>
      </c>
      <c r="M32" s="7">
        <v>5</v>
      </c>
      <c r="N32" s="7">
        <v>5</v>
      </c>
      <c r="O32" s="7">
        <v>10</v>
      </c>
      <c r="P32" s="7">
        <v>10</v>
      </c>
      <c r="Q32" s="7">
        <v>15</v>
      </c>
      <c r="R32" s="5">
        <v>1</v>
      </c>
      <c r="S32" s="5">
        <f>2^((テーブル1[[#This Row],[レア]]-1)/4)</f>
        <v>1.4142135623730951</v>
      </c>
      <c r="T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0.75088645181738511</v>
      </c>
      <c r="U32" s="5">
        <f>テーブル1[[#This Row],[特殊倍率]]*テーブル1[[#This Row],[分散度倍率　]]*テーブル1[[#This Row],[レア度倍率]]</f>
        <v>1.0619138039623577</v>
      </c>
      <c r="V32" s="10">
        <f>テーブル1[[#This Row],[コスト]]*テーブル1[[#This Row],[効率]]</f>
        <v>53.095690198117886</v>
      </c>
      <c r="W32" s="9">
        <f>テーブル1[[#This Row],[基礎Shine]]*テーブル1[[#This Row],[合計値]]/SUM(テーブル1[[#This Row],[基礎Shine]:[基礎Dark]])</f>
        <v>1.1542541347416932</v>
      </c>
      <c r="X32" s="9">
        <f>テーブル1[[#This Row],[基礎Fire]]*テーブル1[[#This Row],[合計値]]/SUM(テーブル1[[#This Row],[基礎Shine]:[基礎Dark]])</f>
        <v>5.7712706737084654</v>
      </c>
      <c r="Y32" s="9">
        <f>テーブル1[[#This Row],[基礎Wind]]*テーブル1[[#This Row],[合計値]]/SUM(テーブル1[[#This Row],[基礎Shine]:[基礎Dark]])</f>
        <v>5.7712706737084654</v>
      </c>
      <c r="Z32" s="9">
        <f>テーブル1[[#This Row],[基礎Gaia]]*テーブル1[[#This Row],[合計値]]/SUM(テーブル1[[#This Row],[基礎Shine]:[基礎Dark]])</f>
        <v>11.542541347416931</v>
      </c>
      <c r="AA32" s="9">
        <f>テーブル1[[#This Row],[基礎Aqua]]*テーブル1[[#This Row],[合計値]]/SUM(テーブル1[[#This Row],[基礎Shine]:[基礎Dark]])</f>
        <v>11.542541347416931</v>
      </c>
      <c r="AB32" s="9">
        <f>テーブル1[[#This Row],[基礎Dark]]*テーブル1[[#This Row],[合計値]]/SUM(テーブル1[[#This Row],[基礎Shine]:[基礎Dark]])</f>
        <v>17.313812021125397</v>
      </c>
      <c r="AC32" s="14">
        <v>4</v>
      </c>
      <c r="AD32" s="14">
        <v>8</v>
      </c>
      <c r="AE32" s="14">
        <v>5</v>
      </c>
      <c r="AF32" s="14"/>
      <c r="AG32" s="14"/>
      <c r="AH32" s="14">
        <v>2</v>
      </c>
      <c r="AI32" s="14"/>
      <c r="AJ32" s="14">
        <v>6</v>
      </c>
      <c r="AK32" s="14">
        <v>4</v>
      </c>
      <c r="AL32" s="14"/>
      <c r="AM32" s="14">
        <v>2</v>
      </c>
      <c r="AN32" s="14">
        <v>5</v>
      </c>
      <c r="AO32" s="14">
        <v>3</v>
      </c>
      <c r="AP32" s="14">
        <v>4</v>
      </c>
      <c r="AQ32" s="14">
        <v>2</v>
      </c>
      <c r="AR32" s="14">
        <v>7</v>
      </c>
      <c r="AS32" s="13" t="str">
        <f>"public static VariantFairy[] "&amp;テーブル1[[#This Row],[Type]]&amp;";"</f>
        <v>public static VariantFairy[] villager;</v>
      </c>
      <c r="AT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r(62, villager = v(t(62, "villager", 3, 50, m(1, 5, 5, 10, 10, 15), a(4, 8, 5, 0, 0, 2, 0, 6, 4, 0, 2, 5), c())));</v>
      </c>
      <c r="AU32" s="13" t="str">
        <f>"mirageFairy2019.fairy."&amp;テーブル1[[#This Row],[Type]]&amp;".name="&amp;テーブル1[[#This Row],[英名]]</f>
        <v>mirageFairy2019.fairy.villager.name=Villageria</v>
      </c>
      <c r="AV32" s="13" t="str">
        <f>"mirageFairy2019.fairy."&amp;テーブル1[[#This Row],[Type]]&amp;".name="&amp;テーブル1[[#This Row],[和名]]</f>
        <v>mirageFairy2019.fairy.villager.name=ヴィッラゲーリャ</v>
      </c>
      <c r="AW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&lt;tr&gt;&lt;td&gt;62&lt;/td&gt;&lt;td&gt;村人精ヴィッラゲーリャ&lt;/td&gt;&lt;td&gt;3&lt;/td&gt;&lt;td&gt;50&lt;/td&gt;&lt;td&gt;1&lt;/td&gt;&lt;td&gt;5&lt;/td&gt;&lt;td&gt;5&lt;/td&gt;&lt;td&gt;11&lt;/td&gt;&lt;td&gt;11&lt;/td&gt;&lt;td&gt;17&lt;/td&gt;&lt;/tr&gt;</v>
      </c>
    </row>
    <row r="33" spans="1:49" x14ac:dyDescent="0.15">
      <c r="A33" s="4">
        <v>63</v>
      </c>
      <c r="B33" s="4">
        <v>1</v>
      </c>
      <c r="C33" s="4" t="s">
        <v>408</v>
      </c>
      <c r="D33" s="4" t="s">
        <v>422</v>
      </c>
      <c r="E33" s="6" t="s">
        <v>618</v>
      </c>
      <c r="F33" s="6" t="s">
        <v>621</v>
      </c>
      <c r="G33" s="6" t="s">
        <v>657</v>
      </c>
      <c r="H33" s="6" t="s">
        <v>648</v>
      </c>
      <c r="I33" s="11"/>
      <c r="J33" s="3">
        <v>4</v>
      </c>
      <c r="K33" s="8">
        <v>42</v>
      </c>
      <c r="L33" s="7">
        <v>3</v>
      </c>
      <c r="M33" s="7">
        <v>15</v>
      </c>
      <c r="N33" s="7">
        <v>15</v>
      </c>
      <c r="O33" s="7">
        <v>1</v>
      </c>
      <c r="P33" s="7">
        <v>10</v>
      </c>
      <c r="Q33" s="7">
        <v>1</v>
      </c>
      <c r="R33" s="5">
        <v>1</v>
      </c>
      <c r="S33" s="5">
        <f>2^((テーブル1[[#This Row],[レア]]-1)/4)</f>
        <v>1.681792830507429</v>
      </c>
      <c r="T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0.75785828325519899</v>
      </c>
      <c r="U33" s="5">
        <f>テーブル1[[#This Row],[特殊倍率]]*テーブル1[[#This Row],[分散度倍率　]]*テーブル1[[#This Row],[レア度倍率]]</f>
        <v>1.274560627319262</v>
      </c>
      <c r="V33" s="10">
        <f>テーブル1[[#This Row],[コスト]]*テーブル1[[#This Row],[効率]]</f>
        <v>53.531546347409005</v>
      </c>
      <c r="W33" s="9">
        <f>テーブル1[[#This Row],[基礎Shine]]*テーブル1[[#This Row],[合計値]]/SUM(テーブル1[[#This Row],[基礎Shine]:[基礎Dark]])</f>
        <v>3.5687697564939338</v>
      </c>
      <c r="X33" s="9">
        <f>テーブル1[[#This Row],[基礎Fire]]*テーブル1[[#This Row],[合計値]]/SUM(テーブル1[[#This Row],[基礎Shine]:[基礎Dark]])</f>
        <v>17.843848782469671</v>
      </c>
      <c r="Y33" s="9">
        <f>テーブル1[[#This Row],[基礎Wind]]*テーブル1[[#This Row],[合計値]]/SUM(テーブル1[[#This Row],[基礎Shine]:[基礎Dark]])</f>
        <v>17.843848782469671</v>
      </c>
      <c r="Z33" s="9">
        <f>テーブル1[[#This Row],[基礎Gaia]]*テーブル1[[#This Row],[合計値]]/SUM(テーブル1[[#This Row],[基礎Shine]:[基礎Dark]])</f>
        <v>1.1895899188313113</v>
      </c>
      <c r="AA33" s="9">
        <f>テーブル1[[#This Row],[基礎Aqua]]*テーブル1[[#This Row],[合計値]]/SUM(テーブル1[[#This Row],[基礎Shine]:[基礎Dark]])</f>
        <v>11.895899188313113</v>
      </c>
      <c r="AB33" s="9">
        <f>テーブル1[[#This Row],[基礎Dark]]*テーブル1[[#This Row],[合計値]]/SUM(テーブル1[[#This Row],[基礎Shine]:[基礎Dark]])</f>
        <v>1.1895899188313113</v>
      </c>
      <c r="AC33" s="14">
        <v>2</v>
      </c>
      <c r="AD33" s="14">
        <v>4</v>
      </c>
      <c r="AE33" s="14">
        <v>3</v>
      </c>
      <c r="AF33" s="14"/>
      <c r="AG33" s="14"/>
      <c r="AH33" s="14">
        <v>2</v>
      </c>
      <c r="AI33" s="14"/>
      <c r="AJ33" s="14">
        <v>8</v>
      </c>
      <c r="AK33" s="14">
        <v>4</v>
      </c>
      <c r="AL33" s="14"/>
      <c r="AM33" s="14">
        <v>1</v>
      </c>
      <c r="AN33" s="14">
        <v>2</v>
      </c>
      <c r="AO33" s="14">
        <v>6</v>
      </c>
      <c r="AP33" s="14">
        <v>2</v>
      </c>
      <c r="AQ33" s="14">
        <v>2</v>
      </c>
      <c r="AR33" s="14">
        <v>15</v>
      </c>
      <c r="AS33" s="13" t="str">
        <f>"public static VariantFairy[] "&amp;テーブル1[[#This Row],[Type]]&amp;";"</f>
        <v>public static VariantFairy[] librarian;</v>
      </c>
      <c r="AT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r(63, librarian = v(t(63, "librarian", 4, 42, m(3, 15, 15, 1, 10, 1), a(2, 4, 3, 0, 0, 2, 0, 8, 4, 0, 1, 2), c())));</v>
      </c>
      <c r="AU33" s="13" t="str">
        <f>"mirageFairy2019.fairy."&amp;テーブル1[[#This Row],[Type]]&amp;".name="&amp;テーブル1[[#This Row],[英名]]</f>
        <v>mirageFairy2019.fairy.librarian.name=Librariania</v>
      </c>
      <c r="AV33" s="13" t="str">
        <f>"mirageFairy2019.fairy."&amp;テーブル1[[#This Row],[Type]]&amp;".name="&amp;テーブル1[[#This Row],[和名]]</f>
        <v>mirageFairy2019.fairy.librarian.name=リブラリアーニャ</v>
      </c>
      <c r="AW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&lt;tr&gt;&lt;td&gt;63&lt;/td&gt;&lt;td&gt;司書精リブラリアーニャ&lt;/td&gt;&lt;td&gt;4&lt;/td&gt;&lt;td&gt;42&lt;/td&gt;&lt;td&gt;3&lt;/td&gt;&lt;td&gt;17&lt;/td&gt;&lt;td&gt;17&lt;/td&gt;&lt;td&gt;1&lt;/td&gt;&lt;td&gt;11&lt;/td&gt;&lt;td&gt;1&lt;/td&gt;&lt;/tr&gt;</v>
      </c>
    </row>
    <row r="34" spans="1:49" x14ac:dyDescent="0.15">
      <c r="A34" s="4">
        <v>14</v>
      </c>
      <c r="B34" s="4">
        <v>1</v>
      </c>
      <c r="C34" s="4" t="s">
        <v>408</v>
      </c>
      <c r="D34" s="4" t="s">
        <v>424</v>
      </c>
      <c r="E34" s="6" t="s">
        <v>75</v>
      </c>
      <c r="F34" s="6" t="s">
        <v>526</v>
      </c>
      <c r="G34" s="6" t="s">
        <v>131</v>
      </c>
      <c r="H34" s="6" t="s">
        <v>197</v>
      </c>
      <c r="I34" s="11" t="s">
        <v>307</v>
      </c>
      <c r="J34" s="3">
        <v>1</v>
      </c>
      <c r="K34" s="8">
        <v>49</v>
      </c>
      <c r="L34" s="7"/>
      <c r="M34" s="7">
        <v>8</v>
      </c>
      <c r="N34" s="7">
        <v>10</v>
      </c>
      <c r="O34" s="7">
        <v>5</v>
      </c>
      <c r="P34" s="7"/>
      <c r="Q34" s="7">
        <v>8</v>
      </c>
      <c r="R34" s="5">
        <v>1</v>
      </c>
      <c r="S34" s="5">
        <f>2^((テーブル1[[#This Row],[レア]]-1)/4)</f>
        <v>1</v>
      </c>
      <c r="T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U34" s="5">
        <f>テーブル1[[#This Row],[特殊倍率]]*テーブル1[[#This Row],[分散度倍率　]]*テーブル1[[#This Row],[レア度倍率]]</f>
        <v>0.74742462431746925</v>
      </c>
      <c r="V34" s="10">
        <f>テーブル1[[#This Row],[コスト]]*テーブル1[[#This Row],[効率]]</f>
        <v>36.62380659155599</v>
      </c>
      <c r="W34" s="9">
        <f>テーブル1[[#This Row],[基礎Shine]]*テーブル1[[#This Row],[合計値]]/SUM(テーブル1[[#This Row],[基礎Shine]:[基礎Dark]])</f>
        <v>0</v>
      </c>
      <c r="X34" s="9">
        <f>テーブル1[[#This Row],[基礎Fire]]*テーブル1[[#This Row],[合計値]]/SUM(テーブル1[[#This Row],[基礎Shine]:[基礎Dark]])</f>
        <v>9.4513049268531582</v>
      </c>
      <c r="Y34" s="9">
        <f>テーブル1[[#This Row],[基礎Wind]]*テーブル1[[#This Row],[合計値]]/SUM(テーブル1[[#This Row],[基礎Shine]:[基礎Dark]])</f>
        <v>11.814131158566449</v>
      </c>
      <c r="Z34" s="9">
        <f>テーブル1[[#This Row],[基礎Gaia]]*テーブル1[[#This Row],[合計値]]/SUM(テーブル1[[#This Row],[基礎Shine]:[基礎Dark]])</f>
        <v>5.9070655792832243</v>
      </c>
      <c r="AA34" s="9">
        <f>テーブル1[[#This Row],[基礎Aqua]]*テーブル1[[#This Row],[合計値]]/SUM(テーブル1[[#This Row],[基礎Shine]:[基礎Dark]])</f>
        <v>0</v>
      </c>
      <c r="AB34" s="9">
        <f>テーブル1[[#This Row],[基礎Dark]]*テーブル1[[#This Row],[合計値]]/SUM(テーブル1[[#This Row],[基礎Shine]:[基礎Dark]])</f>
        <v>9.4513049268531582</v>
      </c>
      <c r="AC34" s="14">
        <v>12</v>
      </c>
      <c r="AD34" s="14">
        <v>1</v>
      </c>
      <c r="AE34" s="14">
        <v>3</v>
      </c>
      <c r="AF34" s="14"/>
      <c r="AG34" s="14"/>
      <c r="AH34" s="14"/>
      <c r="AI34" s="14"/>
      <c r="AJ34" s="14">
        <v>2</v>
      </c>
      <c r="AK34" s="14"/>
      <c r="AL34" s="14">
        <v>1</v>
      </c>
      <c r="AM34" s="14">
        <v>12</v>
      </c>
      <c r="AN34" s="14">
        <v>5</v>
      </c>
      <c r="AO34" s="14">
        <v>2</v>
      </c>
      <c r="AP34" s="14"/>
      <c r="AQ34" s="14"/>
      <c r="AR34" s="14">
        <v>4</v>
      </c>
      <c r="AS34" s="13" t="str">
        <f>"public static VariantFairy[] "&amp;テーブル1[[#This Row],[Type]]&amp;";"</f>
        <v>public static VariantFairy[] skeleton;</v>
      </c>
      <c r="AT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r(14, skeleton = v(t(14, "skeleton", 1, 49, m(0, 8, 10, 5, 0, 8), a(12, 1, 3, 0, 0, 0, 0, 2, 0, 1, 12, 5), c(0xCACACA, 0xCFCFCF, 0xCFCFCF, 0x494949))));</v>
      </c>
      <c r="AU34" s="13" t="str">
        <f>"mirageFairy2019.fairy."&amp;テーブル1[[#This Row],[Type]]&amp;".name="&amp;テーブル1[[#This Row],[英名]]</f>
        <v>mirageFairy2019.fairy.skeleton.name=Skeletonia</v>
      </c>
      <c r="AV34" s="13" t="str">
        <f>"mirageFairy2019.fairy."&amp;テーブル1[[#This Row],[Type]]&amp;".name="&amp;テーブル1[[#This Row],[和名]]</f>
        <v>mirageFairy2019.fairy.skeleton.name=スケレトーニャ</v>
      </c>
      <c r="AW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</row>
    <row r="35" spans="1:49" x14ac:dyDescent="0.15">
      <c r="A35" s="4">
        <v>15</v>
      </c>
      <c r="B35" s="4">
        <v>1</v>
      </c>
      <c r="C35" s="4" t="s">
        <v>408</v>
      </c>
      <c r="D35" s="4" t="s">
        <v>424</v>
      </c>
      <c r="E35" s="6" t="s">
        <v>71</v>
      </c>
      <c r="F35" s="6" t="s">
        <v>635</v>
      </c>
      <c r="G35" s="6" t="s">
        <v>127</v>
      </c>
      <c r="H35" s="6" t="s">
        <v>195</v>
      </c>
      <c r="I35" s="11" t="s">
        <v>321</v>
      </c>
      <c r="J35" s="3">
        <v>1</v>
      </c>
      <c r="K35" s="8">
        <v>55</v>
      </c>
      <c r="L35" s="7"/>
      <c r="M35" s="7">
        <v>9</v>
      </c>
      <c r="N35" s="7">
        <v>10</v>
      </c>
      <c r="O35" s="7"/>
      <c r="P35" s="7">
        <v>2</v>
      </c>
      <c r="Q35" s="7">
        <v>9</v>
      </c>
      <c r="R35" s="5">
        <v>1</v>
      </c>
      <c r="S35" s="5">
        <f>2^((テーブル1[[#This Row],[レア]]-1)/4)</f>
        <v>1</v>
      </c>
      <c r="T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U35" s="5">
        <f>テーブル1[[#This Row],[特殊倍率]]*テーブル1[[#This Row],[分散度倍率　]]*テーブル1[[#This Row],[レア度倍率]]</f>
        <v>0.75785828325519911</v>
      </c>
      <c r="V35" s="10">
        <f>テーブル1[[#This Row],[コスト]]*テーブル1[[#This Row],[効率]]</f>
        <v>41.682205579035951</v>
      </c>
      <c r="W35" s="9">
        <f>テーブル1[[#This Row],[基礎Shine]]*テーブル1[[#This Row],[合計値]]/SUM(テーブル1[[#This Row],[基礎Shine]:[基礎Dark]])</f>
        <v>0</v>
      </c>
      <c r="X35" s="9">
        <f>テーブル1[[#This Row],[基礎Fire]]*テーブル1[[#This Row],[合計値]]/SUM(テーブル1[[#This Row],[基礎Shine]:[基礎Dark]])</f>
        <v>12.504661673710785</v>
      </c>
      <c r="Y35" s="9">
        <f>テーブル1[[#This Row],[基礎Wind]]*テーブル1[[#This Row],[合計値]]/SUM(テーブル1[[#This Row],[基礎Shine]:[基礎Dark]])</f>
        <v>13.894068526345317</v>
      </c>
      <c r="Z35" s="9">
        <f>テーブル1[[#This Row],[基礎Gaia]]*テーブル1[[#This Row],[合計値]]/SUM(テーブル1[[#This Row],[基礎Shine]:[基礎Dark]])</f>
        <v>0</v>
      </c>
      <c r="AA35" s="9">
        <f>テーブル1[[#This Row],[基礎Aqua]]*テーブル1[[#This Row],[合計値]]/SUM(テーブル1[[#This Row],[基礎Shine]:[基礎Dark]])</f>
        <v>2.7788137052690636</v>
      </c>
      <c r="AB35" s="9">
        <f>テーブル1[[#This Row],[基礎Dark]]*テーブル1[[#This Row],[合計値]]/SUM(テーブル1[[#This Row],[基礎Shine]:[基礎Dark]])</f>
        <v>12.504661673710785</v>
      </c>
      <c r="AC35" s="14">
        <v>13</v>
      </c>
      <c r="AD35" s="14"/>
      <c r="AE35" s="14">
        <v>1</v>
      </c>
      <c r="AF35" s="14"/>
      <c r="AG35" s="14"/>
      <c r="AH35" s="14">
        <v>4</v>
      </c>
      <c r="AI35" s="14"/>
      <c r="AJ35" s="14">
        <v>1</v>
      </c>
      <c r="AK35" s="14">
        <v>2</v>
      </c>
      <c r="AL35" s="14"/>
      <c r="AM35" s="14"/>
      <c r="AN35" s="14">
        <v>2</v>
      </c>
      <c r="AO35" s="14">
        <v>3</v>
      </c>
      <c r="AP35" s="14">
        <v>2</v>
      </c>
      <c r="AQ35" s="14">
        <v>4</v>
      </c>
      <c r="AR35" s="14">
        <v>3</v>
      </c>
      <c r="AS35" s="13" t="str">
        <f>"public static VariantFairy[] "&amp;テーブル1[[#This Row],[Type]]&amp;";"</f>
        <v>public static VariantFairy[] zombie;</v>
      </c>
      <c r="AT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r(15, zombie = v(t(15, "zombie", 1, 55, m(0, 9, 10, 0, 2, 9), a(13, 0, 1, 0, 0, 4, 0, 1, 2, 0, 0, 2), c(0x2B4219, 0x00AAAA, 0x322976, 0x2B4219))));</v>
      </c>
      <c r="AU35" s="13" t="str">
        <f>"mirageFairy2019.fairy."&amp;テーブル1[[#This Row],[Type]]&amp;".name="&amp;テーブル1[[#This Row],[英名]]</f>
        <v>mirageFairy2019.fairy.zombie.name=Zombia</v>
      </c>
      <c r="AV35" s="13" t="str">
        <f>"mirageFairy2019.fairy."&amp;テーブル1[[#This Row],[Type]]&amp;".name="&amp;テーブル1[[#This Row],[和名]]</f>
        <v>mirageFairy2019.fairy.zombie.name=ゾンビャ</v>
      </c>
      <c r="AW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&lt;tr&gt;&lt;td&gt;15&lt;/td&gt;&lt;td&gt;硬屍精ゾンビャ&lt;/td&gt;&lt;td&gt;1&lt;/td&gt;&lt;td&gt;55&lt;/td&gt;&lt;td&gt;0&lt;/td&gt;&lt;td&gt;12&lt;/td&gt;&lt;td&gt;13&lt;/td&gt;&lt;td&gt;0&lt;/td&gt;&lt;td&gt;2&lt;/td&gt;&lt;td&gt;12&lt;/td&gt;&lt;/tr&gt;</v>
      </c>
    </row>
    <row r="36" spans="1:49" x14ac:dyDescent="0.15">
      <c r="A36" s="4">
        <v>26</v>
      </c>
      <c r="B36" s="4">
        <v>1</v>
      </c>
      <c r="C36" s="4" t="s">
        <v>408</v>
      </c>
      <c r="D36" s="4" t="s">
        <v>424</v>
      </c>
      <c r="E36" s="6" t="s">
        <v>111</v>
      </c>
      <c r="F36" s="6" t="s">
        <v>535</v>
      </c>
      <c r="G36" s="6" t="s">
        <v>183</v>
      </c>
      <c r="H36" s="6" t="s">
        <v>219</v>
      </c>
      <c r="I36" s="11" t="s">
        <v>318</v>
      </c>
      <c r="J36" s="3">
        <v>4</v>
      </c>
      <c r="K36" s="8">
        <v>69</v>
      </c>
      <c r="L36" s="7"/>
      <c r="M36" s="7">
        <v>11</v>
      </c>
      <c r="N36" s="7">
        <v>10</v>
      </c>
      <c r="O36" s="7">
        <v>4</v>
      </c>
      <c r="P36" s="7">
        <v>1</v>
      </c>
      <c r="Q36" s="7">
        <v>1</v>
      </c>
      <c r="R36" s="5">
        <v>1</v>
      </c>
      <c r="S36" s="5">
        <f>2^((テーブル1[[#This Row],[レア]]-1)/4)</f>
        <v>1.681792830507429</v>
      </c>
      <c r="T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U36" s="5">
        <f>テーブル1[[#This Row],[特殊倍率]]*テーブル1[[#This Row],[分散度倍率　]]*テーブル1[[#This Row],[レア度倍率]]</f>
        <v>1.3746753157810041</v>
      </c>
      <c r="V36" s="10">
        <f>テーブル1[[#This Row],[コスト]]*テーブル1[[#This Row],[効率]]</f>
        <v>94.852596788889286</v>
      </c>
      <c r="W36" s="9">
        <f>テーブル1[[#This Row],[基礎Shine]]*テーブル1[[#This Row],[合計値]]/SUM(テーブル1[[#This Row],[基礎Shine]:[基礎Dark]])</f>
        <v>0</v>
      </c>
      <c r="X36" s="9">
        <f>テーブル1[[#This Row],[基礎Fire]]*テーブル1[[#This Row],[合計値]]/SUM(テーブル1[[#This Row],[基礎Shine]:[基礎Dark]])</f>
        <v>38.643650543621561</v>
      </c>
      <c r="Y36" s="9">
        <f>テーブル1[[#This Row],[基礎Wind]]*テーブル1[[#This Row],[合計値]]/SUM(テーブル1[[#This Row],[基礎Shine]:[基礎Dark]])</f>
        <v>35.130591403292328</v>
      </c>
      <c r="Z36" s="9">
        <f>テーブル1[[#This Row],[基礎Gaia]]*テーブル1[[#This Row],[合計値]]/SUM(テーブル1[[#This Row],[基礎Shine]:[基礎Dark]])</f>
        <v>14.052236561316931</v>
      </c>
      <c r="AA36" s="9">
        <f>テーブル1[[#This Row],[基礎Aqua]]*テーブル1[[#This Row],[合計値]]/SUM(テーブル1[[#This Row],[基礎Shine]:[基礎Dark]])</f>
        <v>3.5130591403292328</v>
      </c>
      <c r="AB36" s="9">
        <f>テーブル1[[#This Row],[基礎Dark]]*テーブル1[[#This Row],[合計値]]/SUM(テーブル1[[#This Row],[基礎Shine]:[基礎Dark]])</f>
        <v>3.5130591403292328</v>
      </c>
      <c r="AC36" s="14">
        <v>17</v>
      </c>
      <c r="AD36" s="14">
        <v>1</v>
      </c>
      <c r="AE36" s="14">
        <v>3</v>
      </c>
      <c r="AF36" s="14"/>
      <c r="AG36" s="14"/>
      <c r="AH36" s="14"/>
      <c r="AI36" s="14"/>
      <c r="AJ36" s="14">
        <v>3</v>
      </c>
      <c r="AK36" s="14"/>
      <c r="AL36" s="14"/>
      <c r="AM36" s="14"/>
      <c r="AN36" s="14">
        <v>7</v>
      </c>
      <c r="AO36" s="14">
        <v>2</v>
      </c>
      <c r="AP36" s="14">
        <v>4</v>
      </c>
      <c r="AQ36" s="14">
        <v>1</v>
      </c>
      <c r="AR36" s="14">
        <v>5</v>
      </c>
      <c r="AS36" s="13" t="str">
        <f>"public static VariantFairy[] "&amp;テーブル1[[#This Row],[Type]]&amp;";"</f>
        <v>public static VariantFairy[] witherskeleton;</v>
      </c>
      <c r="AT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r(26, witherskeleton = v(t(26, "witherskeleton", 4, 69, m(0, 11, 10, 4, 1, 1), a(17, 1, 3, 0, 0, 0, 0, 3, 0, 0, 0, 7), c(0x505252, 0x1C1C1C, 0x1C1C1C, 0x060606))));</v>
      </c>
      <c r="AU36" s="13" t="str">
        <f>"mirageFairy2019.fairy."&amp;テーブル1[[#This Row],[Type]]&amp;".name="&amp;テーブル1[[#This Row],[英名]]</f>
        <v>mirageFairy2019.fairy.witherskeleton.name=Withereskeletonia</v>
      </c>
      <c r="AV36" s="13" t="str">
        <f>"mirageFairy2019.fairy."&amp;テーブル1[[#This Row],[Type]]&amp;".name="&amp;テーブル1[[#This Row],[和名]]</f>
        <v>mirageFairy2019.fairy.witherskeleton.name=ウィーテレスケレトーニャ</v>
      </c>
      <c r="AW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</row>
    <row r="37" spans="1:49" x14ac:dyDescent="0.15">
      <c r="A37" s="4">
        <v>27</v>
      </c>
      <c r="B37" s="4">
        <v>1</v>
      </c>
      <c r="C37" s="4" t="s">
        <v>408</v>
      </c>
      <c r="D37" s="4" t="s">
        <v>424</v>
      </c>
      <c r="E37" s="6" t="s">
        <v>107</v>
      </c>
      <c r="F37" s="6" t="s">
        <v>536</v>
      </c>
      <c r="G37" s="6" t="s">
        <v>179</v>
      </c>
      <c r="H37" s="6" t="s">
        <v>214</v>
      </c>
      <c r="I37" s="11" t="s">
        <v>322</v>
      </c>
      <c r="J37" s="3">
        <v>5</v>
      </c>
      <c r="K37" s="8">
        <v>52</v>
      </c>
      <c r="L37" s="7"/>
      <c r="M37" s="7">
        <v>8</v>
      </c>
      <c r="N37" s="7">
        <v>10</v>
      </c>
      <c r="O37" s="7">
        <v>3</v>
      </c>
      <c r="P37" s="7">
        <v>1</v>
      </c>
      <c r="Q37" s="7"/>
      <c r="R37" s="5">
        <v>1</v>
      </c>
      <c r="S37" s="5">
        <f>2^((テーブル1[[#This Row],[レア]]-1)/4)</f>
        <v>2</v>
      </c>
      <c r="T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U37" s="5">
        <f>テーブル1[[#This Row],[特殊倍率]]*テーブル1[[#This Row],[分散度倍率　]]*テーブル1[[#This Row],[レア度倍率]]</f>
        <v>1.6934906247250543</v>
      </c>
      <c r="V37" s="10">
        <f>テーブル1[[#This Row],[コスト]]*テーブル1[[#This Row],[効率]]</f>
        <v>88.061512485702821</v>
      </c>
      <c r="W37" s="9">
        <f>テーブル1[[#This Row],[基礎Shine]]*テーブル1[[#This Row],[合計値]]/SUM(テーブル1[[#This Row],[基礎Shine]:[基礎Dark]])</f>
        <v>0</v>
      </c>
      <c r="X37" s="9">
        <f>テーブル1[[#This Row],[基礎Fire]]*テーブル1[[#This Row],[合計値]]/SUM(テーブル1[[#This Row],[基礎Shine]:[基礎Dark]])</f>
        <v>32.02236817661921</v>
      </c>
      <c r="Y37" s="9">
        <f>テーブル1[[#This Row],[基礎Wind]]*テーブル1[[#This Row],[合計値]]/SUM(テーブル1[[#This Row],[基礎Shine]:[基礎Dark]])</f>
        <v>40.027960220774006</v>
      </c>
      <c r="Z37" s="9">
        <f>テーブル1[[#This Row],[基礎Gaia]]*テーブル1[[#This Row],[合計値]]/SUM(テーブル1[[#This Row],[基礎Shine]:[基礎Dark]])</f>
        <v>12.008388066232204</v>
      </c>
      <c r="AA37" s="9">
        <f>テーブル1[[#This Row],[基礎Aqua]]*テーブル1[[#This Row],[合計値]]/SUM(テーブル1[[#This Row],[基礎Shine]:[基礎Dark]])</f>
        <v>4.0027960220774013</v>
      </c>
      <c r="AB37" s="9">
        <f>テーブル1[[#This Row],[基礎Dark]]*テーブル1[[#This Row],[合計値]]/SUM(テーブル1[[#This Row],[基礎Shine]:[基礎Dark]])</f>
        <v>0</v>
      </c>
      <c r="AC37" s="14">
        <v>25</v>
      </c>
      <c r="AD37" s="14"/>
      <c r="AE37" s="14">
        <v>3</v>
      </c>
      <c r="AF37" s="14">
        <v>2</v>
      </c>
      <c r="AG37" s="14">
        <v>1</v>
      </c>
      <c r="AH37" s="14">
        <v>1</v>
      </c>
      <c r="AI37" s="14"/>
      <c r="AJ37" s="14">
        <v>2</v>
      </c>
      <c r="AK37" s="14"/>
      <c r="AL37" s="14"/>
      <c r="AM37" s="14">
        <v>14</v>
      </c>
      <c r="AN37" s="14">
        <v>15</v>
      </c>
      <c r="AO37" s="14">
        <v>2</v>
      </c>
      <c r="AP37" s="14"/>
      <c r="AQ37" s="14">
        <v>1</v>
      </c>
      <c r="AR37" s="14">
        <v>4</v>
      </c>
      <c r="AS37" s="13" t="str">
        <f>"public static VariantFairy[] "&amp;テーブル1[[#This Row],[Type]]&amp;";"</f>
        <v>public static VariantFairy[] wither;</v>
      </c>
      <c r="AT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r(27, wither = v(t(27, "wither", 5, 52, m(0, 8, 10, 3, 1, 0), a(25, 0, 3, 2, 1, 1, 0, 2, 0, 0, 14, 15), c(0x181818, 0x3C3C3C, 0x141414, 0x557272))));</v>
      </c>
      <c r="AU37" s="13" t="str">
        <f>"mirageFairy2019.fairy."&amp;テーブル1[[#This Row],[Type]]&amp;".name="&amp;テーブル1[[#This Row],[英名]]</f>
        <v>mirageFairy2019.fairy.wither.name=Witheria</v>
      </c>
      <c r="AV37" s="13" t="str">
        <f>"mirageFairy2019.fairy."&amp;テーブル1[[#This Row],[Type]]&amp;".name="&amp;テーブル1[[#This Row],[和名]]</f>
        <v>mirageFairy2019.fairy.wither.name=ウィテーリャ</v>
      </c>
      <c r="AW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</row>
    <row r="38" spans="1:49" x14ac:dyDescent="0.15">
      <c r="A38" s="4">
        <v>64</v>
      </c>
      <c r="B38" s="4">
        <v>1</v>
      </c>
      <c r="C38" s="4" t="s">
        <v>408</v>
      </c>
      <c r="D38" s="4" t="s">
        <v>424</v>
      </c>
      <c r="E38" s="6" t="s">
        <v>614</v>
      </c>
      <c r="F38" s="6" t="s">
        <v>625</v>
      </c>
      <c r="G38" s="6" t="s">
        <v>653</v>
      </c>
      <c r="H38" s="6" t="s">
        <v>644</v>
      </c>
      <c r="I38" s="11"/>
      <c r="J38" s="3">
        <v>5</v>
      </c>
      <c r="K38" s="8">
        <v>41</v>
      </c>
      <c r="L38" s="7">
        <v>2</v>
      </c>
      <c r="M38" s="7">
        <v>8</v>
      </c>
      <c r="N38" s="7">
        <v>10</v>
      </c>
      <c r="O38" s="7"/>
      <c r="P38" s="7"/>
      <c r="Q38" s="7"/>
      <c r="R38" s="5">
        <v>1</v>
      </c>
      <c r="S38" s="5">
        <f>2^((テーブル1[[#This Row],[レア]]-1)/4)</f>
        <v>2</v>
      </c>
      <c r="T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38" s="5">
        <f>テーブル1[[#This Row],[特殊倍率]]*テーブル1[[#This Row],[分散度倍率　]]*テーブル1[[#This Row],[レア度倍率]]</f>
        <v>1.7411011265922482</v>
      </c>
      <c r="V38" s="10">
        <f>テーブル1[[#This Row],[コスト]]*テーブル1[[#This Row],[効率]]</f>
        <v>71.385146190282171</v>
      </c>
      <c r="W38" s="9">
        <f>テーブル1[[#This Row],[基礎Shine]]*テーブル1[[#This Row],[合計値]]/SUM(テーブル1[[#This Row],[基礎Shine]:[基礎Dark]])</f>
        <v>7.1385146190282169</v>
      </c>
      <c r="X38" s="9">
        <f>テーブル1[[#This Row],[基礎Fire]]*テーブル1[[#This Row],[合計値]]/SUM(テーブル1[[#This Row],[基礎Shine]:[基礎Dark]])</f>
        <v>28.554058476112868</v>
      </c>
      <c r="Y38" s="9">
        <f>テーブル1[[#This Row],[基礎Wind]]*テーブル1[[#This Row],[合計値]]/SUM(テーブル1[[#This Row],[基礎Shine]:[基礎Dark]])</f>
        <v>35.692573095141086</v>
      </c>
      <c r="Z38" s="9">
        <f>テーブル1[[#This Row],[基礎Gaia]]*テーブル1[[#This Row],[合計値]]/SUM(テーブル1[[#This Row],[基礎Shine]:[基礎Dark]])</f>
        <v>0</v>
      </c>
      <c r="AA38" s="9">
        <f>テーブル1[[#This Row],[基礎Aqua]]*テーブル1[[#This Row],[合計値]]/SUM(テーブル1[[#This Row],[基礎Shine]:[基礎Dark]])</f>
        <v>0</v>
      </c>
      <c r="AB38" s="9">
        <f>テーブル1[[#This Row],[基礎Dark]]*テーブル1[[#This Row],[合計値]]/SUM(テーブル1[[#This Row],[基礎Shine]:[基礎Dark]])</f>
        <v>0</v>
      </c>
      <c r="AC38" s="14"/>
      <c r="AD38" s="14"/>
      <c r="AE38" s="14"/>
      <c r="AF38" s="14">
        <v>5</v>
      </c>
      <c r="AG38" s="14"/>
      <c r="AH38" s="14"/>
      <c r="AI38" s="14">
        <v>15</v>
      </c>
      <c r="AJ38" s="14">
        <v>9</v>
      </c>
      <c r="AK38" s="14"/>
      <c r="AL38" s="14"/>
      <c r="AM38" s="14"/>
      <c r="AN38" s="14"/>
      <c r="AO38" s="14"/>
      <c r="AP38" s="14"/>
      <c r="AQ38" s="14"/>
      <c r="AR38" s="14">
        <v>10</v>
      </c>
      <c r="AS38" s="13" t="str">
        <f>"public static VariantFairy[] "&amp;テーブル1[[#This Row],[Type]]&amp;";"</f>
        <v>public static VariantFairy[] netherstar;</v>
      </c>
      <c r="AT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r(64, netherstar = v(t(64, "netherstar", 5, 41, m(2, 8, 10, 0, 0, 0), a(0, 0, 0, 5, 0, 0, 15, 9, 0, 0, 0, 0), c())));</v>
      </c>
      <c r="AU38" s="13" t="str">
        <f>"mirageFairy2019.fairy."&amp;テーブル1[[#This Row],[Type]]&amp;".name="&amp;テーブル1[[#This Row],[英名]]</f>
        <v>mirageFairy2019.fairy.netherstar.name=Netherestaria</v>
      </c>
      <c r="AV38" s="13" t="str">
        <f>"mirageFairy2019.fairy."&amp;テーブル1[[#This Row],[Type]]&amp;".name="&amp;テーブル1[[#This Row],[和名]]</f>
        <v>mirageFairy2019.fairy.netherstar.name=ネーテレスターリャ</v>
      </c>
      <c r="AW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64&lt;/td&gt;&lt;td&gt;地獄星精ネーテレスターリャ&lt;/td&gt;&lt;td&gt;5&lt;/td&gt;&lt;td&gt;41&lt;/td&gt;&lt;td&gt;7&lt;/td&gt;&lt;td&gt;28&lt;/td&gt;&lt;td&gt;35&lt;/td&gt;&lt;td&gt;0&lt;/td&gt;&lt;td&gt;0&lt;/td&gt;&lt;td&gt;0&lt;/td&gt;&lt;/tr&gt;</v>
      </c>
    </row>
    <row r="39" spans="1:49" x14ac:dyDescent="0.15">
      <c r="A39" s="4">
        <v>16</v>
      </c>
      <c r="B39" s="4">
        <v>1</v>
      </c>
      <c r="C39" s="4" t="s">
        <v>408</v>
      </c>
      <c r="D39" s="4" t="s">
        <v>425</v>
      </c>
      <c r="E39" s="6" t="s">
        <v>73</v>
      </c>
      <c r="F39" s="6" t="s">
        <v>527</v>
      </c>
      <c r="G39" s="6" t="s">
        <v>129</v>
      </c>
      <c r="H39" s="6" t="s">
        <v>196</v>
      </c>
      <c r="I39" s="11" t="s">
        <v>317</v>
      </c>
      <c r="J39" s="3">
        <v>2</v>
      </c>
      <c r="K39" s="8">
        <v>35</v>
      </c>
      <c r="L39" s="7"/>
      <c r="M39" s="7"/>
      <c r="N39" s="7">
        <v>10</v>
      </c>
      <c r="O39" s="7"/>
      <c r="P39" s="7">
        <v>12</v>
      </c>
      <c r="Q39" s="7">
        <v>4</v>
      </c>
      <c r="R39" s="5">
        <v>1</v>
      </c>
      <c r="S39" s="5">
        <f>2^((テーブル1[[#This Row],[レア]]-1)/4)</f>
        <v>1.189207115002721</v>
      </c>
      <c r="T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U39" s="5">
        <f>テーブル1[[#This Row],[特殊倍率]]*テーブル1[[#This Row],[分散度倍率　]]*テーブル1[[#This Row],[レア度倍率]]</f>
        <v>1.0116194403019225</v>
      </c>
      <c r="V39" s="10">
        <f>テーブル1[[#This Row],[コスト]]*テーブル1[[#This Row],[効率]]</f>
        <v>35.40668041056729</v>
      </c>
      <c r="W39" s="9">
        <f>テーブル1[[#This Row],[基礎Shine]]*テーブル1[[#This Row],[合計値]]/SUM(テーブル1[[#This Row],[基礎Shine]:[基礎Dark]])</f>
        <v>0</v>
      </c>
      <c r="X39" s="9">
        <f>テーブル1[[#This Row],[基礎Fire]]*テーブル1[[#This Row],[合計値]]/SUM(テーブル1[[#This Row],[基礎Shine]:[基礎Dark]])</f>
        <v>0</v>
      </c>
      <c r="Y39" s="9">
        <f>テーブル1[[#This Row],[基礎Wind]]*テーブル1[[#This Row],[合計値]]/SUM(テーブル1[[#This Row],[基礎Shine]:[基礎Dark]])</f>
        <v>13.617954004064341</v>
      </c>
      <c r="Z39" s="9">
        <f>テーブル1[[#This Row],[基礎Gaia]]*テーブル1[[#This Row],[合計値]]/SUM(テーブル1[[#This Row],[基礎Shine]:[基礎Dark]])</f>
        <v>0</v>
      </c>
      <c r="AA39" s="9">
        <f>テーブル1[[#This Row],[基礎Aqua]]*テーブル1[[#This Row],[合計値]]/SUM(テーブル1[[#This Row],[基礎Shine]:[基礎Dark]])</f>
        <v>16.341544804877209</v>
      </c>
      <c r="AB39" s="9">
        <f>テーブル1[[#This Row],[基礎Dark]]*テーブル1[[#This Row],[合計値]]/SUM(テーブル1[[#This Row],[基礎Shine]:[基礎Dark]])</f>
        <v>5.4471816016257373</v>
      </c>
      <c r="AC39" s="14">
        <v>10</v>
      </c>
      <c r="AD39" s="14"/>
      <c r="AE39" s="14">
        <v>3</v>
      </c>
      <c r="AF39" s="14"/>
      <c r="AG39" s="14">
        <v>3</v>
      </c>
      <c r="AH39" s="14">
        <v>2</v>
      </c>
      <c r="AI39" s="14"/>
      <c r="AJ39" s="14">
        <v>4</v>
      </c>
      <c r="AK39" s="14"/>
      <c r="AL39" s="14"/>
      <c r="AM39" s="14">
        <v>3</v>
      </c>
      <c r="AN39" s="14">
        <v>17</v>
      </c>
      <c r="AO39" s="14">
        <v>6</v>
      </c>
      <c r="AP39" s="14"/>
      <c r="AQ39" s="14">
        <v>2</v>
      </c>
      <c r="AR39" s="14">
        <v>3</v>
      </c>
      <c r="AS39" s="13" t="str">
        <f>"public static VariantFairy[] "&amp;テーブル1[[#This Row],[Type]]&amp;";"</f>
        <v>public static VariantFairy[] creeper;</v>
      </c>
      <c r="AT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r(16, creeper = v(t(16, "creeper", 2, 35, m(0, 0, 10, 0, 12, 4), a(10, 0, 3, 0, 3, 2, 0, 4, 0, 0, 3, 17), c(0x5BAA53, 0xD6FFCF, 0x5EE74C, 0x000000))));</v>
      </c>
      <c r="AU39" s="13" t="str">
        <f>"mirageFairy2019.fairy."&amp;テーブル1[[#This Row],[Type]]&amp;".name="&amp;テーブル1[[#This Row],[英名]]</f>
        <v>mirageFairy2019.fairy.creeper.name=Creeperia</v>
      </c>
      <c r="AV39" s="13" t="str">
        <f>"mirageFairy2019.fairy."&amp;テーブル1[[#This Row],[Type]]&amp;".name="&amp;テーブル1[[#This Row],[和名]]</f>
        <v>mirageFairy2019.fairy.creeper.name=クレペーリャ</v>
      </c>
      <c r="AW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</row>
    <row r="40" spans="1:49" x14ac:dyDescent="0.15">
      <c r="A40" s="4">
        <v>17</v>
      </c>
      <c r="B40" s="4">
        <v>1</v>
      </c>
      <c r="C40" s="4" t="s">
        <v>409</v>
      </c>
      <c r="D40" s="4" t="s">
        <v>426</v>
      </c>
      <c r="E40" s="6" t="s">
        <v>79</v>
      </c>
      <c r="F40" s="6" t="s">
        <v>528</v>
      </c>
      <c r="G40" s="6" t="s">
        <v>147</v>
      </c>
      <c r="H40" s="6" t="s">
        <v>199</v>
      </c>
      <c r="I40" s="11" t="s">
        <v>323</v>
      </c>
      <c r="J40" s="3">
        <v>2</v>
      </c>
      <c r="K40" s="8">
        <v>31</v>
      </c>
      <c r="L40" s="7"/>
      <c r="M40" s="7"/>
      <c r="N40" s="7"/>
      <c r="O40" s="7"/>
      <c r="P40" s="7">
        <v>10</v>
      </c>
      <c r="Q40" s="7">
        <v>5</v>
      </c>
      <c r="R40" s="5">
        <v>1</v>
      </c>
      <c r="S40" s="5">
        <f>2^((テーブル1[[#This Row],[レア]]-1)/4)</f>
        <v>1.189207115002721</v>
      </c>
      <c r="T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40" s="5">
        <f>テーブル1[[#This Row],[特殊倍率]]*テーブル1[[#This Row],[分散度倍率　]]*テーブル1[[#This Row],[レア度倍率]]</f>
        <v>1.1095694720678451</v>
      </c>
      <c r="V40" s="10">
        <f>テーブル1[[#This Row],[コスト]]*テーブル1[[#This Row],[効率]]</f>
        <v>34.396653634103195</v>
      </c>
      <c r="W40" s="9">
        <f>テーブル1[[#This Row],[基礎Shine]]*テーブル1[[#This Row],[合計値]]/SUM(テーブル1[[#This Row],[基礎Shine]:[基礎Dark]])</f>
        <v>0</v>
      </c>
      <c r="X40" s="9">
        <f>テーブル1[[#This Row],[基礎Fire]]*テーブル1[[#This Row],[合計値]]/SUM(テーブル1[[#This Row],[基礎Shine]:[基礎Dark]])</f>
        <v>0</v>
      </c>
      <c r="Y40" s="9">
        <f>テーブル1[[#This Row],[基礎Wind]]*テーブル1[[#This Row],[合計値]]/SUM(テーブル1[[#This Row],[基礎Shine]:[基礎Dark]])</f>
        <v>0</v>
      </c>
      <c r="Z40" s="9">
        <f>テーブル1[[#This Row],[基礎Gaia]]*テーブル1[[#This Row],[合計値]]/SUM(テーブル1[[#This Row],[基礎Shine]:[基礎Dark]])</f>
        <v>0</v>
      </c>
      <c r="AA40" s="9">
        <f>テーブル1[[#This Row],[基礎Aqua]]*テーブル1[[#This Row],[合計値]]/SUM(テーブル1[[#This Row],[基礎Shine]:[基礎Dark]])</f>
        <v>22.931102422735464</v>
      </c>
      <c r="AB40" s="9">
        <f>テーブル1[[#This Row],[基礎Dark]]*テーブル1[[#This Row],[合計値]]/SUM(テーブル1[[#This Row],[基礎Shine]:[基礎Dark]])</f>
        <v>11.465551211367732</v>
      </c>
      <c r="AC40" s="14"/>
      <c r="AD40" s="14"/>
      <c r="AE40" s="14">
        <v>1</v>
      </c>
      <c r="AF40" s="14"/>
      <c r="AG40" s="14"/>
      <c r="AH40" s="14">
        <v>1</v>
      </c>
      <c r="AI40" s="14"/>
      <c r="AJ40" s="14">
        <v>1</v>
      </c>
      <c r="AK40" s="14"/>
      <c r="AL40" s="14"/>
      <c r="AM40" s="14"/>
      <c r="AN40" s="14"/>
      <c r="AO40" s="14">
        <v>1</v>
      </c>
      <c r="AP40" s="14"/>
      <c r="AQ40" s="14">
        <v>6</v>
      </c>
      <c r="AR40" s="14"/>
      <c r="AS40" s="13" t="str">
        <f>"public static VariantFairy[] "&amp;テーブル1[[#This Row],[Type]]&amp;";"</f>
        <v>public static VariantFairy[] wheat;</v>
      </c>
      <c r="AT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r(17, wheat = v(t(17, "wheat", 2, 31, m(0, 0, 0, 0, 10, 5), a(0, 0, 1, 0, 0, 1, 0, 1, 0, 0, 0, 0), c(0x168700, 0xD5DA45, 0x716125, 0x9E8714))));</v>
      </c>
      <c r="AU40" s="13" t="str">
        <f>"mirageFairy2019.fairy."&amp;テーブル1[[#This Row],[Type]]&amp;".name="&amp;テーブル1[[#This Row],[英名]]</f>
        <v>mirageFairy2019.fairy.wheat.name=Wheatia</v>
      </c>
      <c r="AV40" s="13" t="str">
        <f>"mirageFairy2019.fairy."&amp;テーブル1[[#This Row],[Type]]&amp;".name="&amp;テーブル1[[#This Row],[和名]]</f>
        <v>mirageFairy2019.fairy.wheat.name=ウェアーチャ</v>
      </c>
      <c r="AW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</row>
    <row r="41" spans="1:49" x14ac:dyDescent="0.15">
      <c r="A41" s="4">
        <v>40</v>
      </c>
      <c r="B41" s="4">
        <v>1</v>
      </c>
      <c r="C41" s="4" t="s">
        <v>409</v>
      </c>
      <c r="D41" s="4" t="s">
        <v>426</v>
      </c>
      <c r="E41" s="6" t="s">
        <v>476</v>
      </c>
      <c r="F41" s="6" t="s">
        <v>546</v>
      </c>
      <c r="G41" s="6" t="s">
        <v>486</v>
      </c>
      <c r="H41" s="6" t="s">
        <v>499</v>
      </c>
      <c r="I41" s="11" t="s">
        <v>501</v>
      </c>
      <c r="J41" s="3">
        <v>2</v>
      </c>
      <c r="K41" s="8">
        <v>43</v>
      </c>
      <c r="L41" s="7">
        <v>0.1</v>
      </c>
      <c r="M41" s="7"/>
      <c r="N41" s="7">
        <v>3</v>
      </c>
      <c r="O41" s="7"/>
      <c r="P41" s="7">
        <v>10</v>
      </c>
      <c r="Q41" s="7">
        <v>2</v>
      </c>
      <c r="R41" s="5">
        <v>1</v>
      </c>
      <c r="S41" s="5">
        <f>2^((テーブル1[[#This Row],[レア]]-1)/4)</f>
        <v>1.189207115002721</v>
      </c>
      <c r="T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41" s="5">
        <f>テーブル1[[#This Row],[特殊倍率]]*テーブル1[[#This Row],[分散度倍率　]]*テーブル1[[#This Row],[レア度倍率]]</f>
        <v>1.1080323478649259</v>
      </c>
      <c r="V41" s="10">
        <f>テーブル1[[#This Row],[コスト]]*テーブル1[[#This Row],[効率]]</f>
        <v>47.645390958191811</v>
      </c>
      <c r="W41" s="9">
        <f>テーブル1[[#This Row],[基礎Shine]]*テーブル1[[#This Row],[合計値]]/SUM(テーブル1[[#This Row],[基礎Shine]:[基礎Dark]])</f>
        <v>0.31553239045160142</v>
      </c>
      <c r="X41" s="9">
        <f>テーブル1[[#This Row],[基礎Fire]]*テーブル1[[#This Row],[合計値]]/SUM(テーブル1[[#This Row],[基礎Shine]:[基礎Dark]])</f>
        <v>0</v>
      </c>
      <c r="Y41" s="9">
        <f>テーブル1[[#This Row],[基礎Wind]]*テーブル1[[#This Row],[合計値]]/SUM(テーブル1[[#This Row],[基礎Shine]:[基礎Dark]])</f>
        <v>9.4659717135480435</v>
      </c>
      <c r="Z41" s="9">
        <f>テーブル1[[#This Row],[基礎Gaia]]*テーブル1[[#This Row],[合計値]]/SUM(テーブル1[[#This Row],[基礎Shine]:[基礎Dark]])</f>
        <v>0</v>
      </c>
      <c r="AA41" s="9">
        <f>テーブル1[[#This Row],[基礎Aqua]]*テーブル1[[#This Row],[合計値]]/SUM(テーブル1[[#This Row],[基礎Shine]:[基礎Dark]])</f>
        <v>31.55323904516014</v>
      </c>
      <c r="AB41" s="9">
        <f>テーブル1[[#This Row],[基礎Dark]]*テーブル1[[#This Row],[合計値]]/SUM(テーブル1[[#This Row],[基礎Shine]:[基礎Dark]])</f>
        <v>6.3106478090320284</v>
      </c>
      <c r="AC41" s="14"/>
      <c r="AD41" s="14"/>
      <c r="AE41" s="14">
        <v>4</v>
      </c>
      <c r="AF41" s="14"/>
      <c r="AG41" s="14"/>
      <c r="AH41" s="14">
        <v>2</v>
      </c>
      <c r="AI41" s="14"/>
      <c r="AJ41" s="14">
        <v>6</v>
      </c>
      <c r="AK41" s="14"/>
      <c r="AL41" s="14"/>
      <c r="AM41" s="14"/>
      <c r="AN41" s="14"/>
      <c r="AO41" s="14">
        <v>2</v>
      </c>
      <c r="AP41" s="14"/>
      <c r="AQ41" s="14">
        <v>12</v>
      </c>
      <c r="AR41" s="14"/>
      <c r="AS41" s="13" t="str">
        <f>"public static VariantFairy[] "&amp;テーブル1[[#This Row],[Type]]&amp;";"</f>
        <v>public static VariantFairy[] apple;</v>
      </c>
      <c r="AT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r(40, apple = v(t(40, "apple", 2, 43, m(0.1, 0, 3, 0, 10, 2), a(0, 0, 4, 0, 0, 2, 0, 6, 0, 0, 0, 0), c(0xFF755D, 0xFF564E, 0xFF0000, 0x01A900))));</v>
      </c>
      <c r="AU41" s="13" t="str">
        <f>"mirageFairy2019.fairy."&amp;テーブル1[[#This Row],[Type]]&amp;".name="&amp;テーブル1[[#This Row],[英名]]</f>
        <v>mirageFairy2019.fairy.apple.name=Applia</v>
      </c>
      <c r="AV41" s="13" t="str">
        <f>"mirageFairy2019.fairy."&amp;テーブル1[[#This Row],[Type]]&amp;".name="&amp;テーブル1[[#This Row],[和名]]</f>
        <v>mirageFairy2019.fairy.apple.name=アップーリャ</v>
      </c>
      <c r="AW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</row>
    <row r="42" spans="1:49" x14ac:dyDescent="0.15">
      <c r="A42" s="4">
        <v>41</v>
      </c>
      <c r="B42" s="4">
        <v>1</v>
      </c>
      <c r="C42" s="4" t="s">
        <v>409</v>
      </c>
      <c r="D42" s="4" t="s">
        <v>426</v>
      </c>
      <c r="E42" s="6" t="s">
        <v>479</v>
      </c>
      <c r="F42" s="6" t="s">
        <v>547</v>
      </c>
      <c r="G42" s="6" t="s">
        <v>489</v>
      </c>
      <c r="H42" s="6" t="s">
        <v>494</v>
      </c>
      <c r="I42" s="11" t="s">
        <v>502</v>
      </c>
      <c r="J42" s="3">
        <v>3</v>
      </c>
      <c r="K42" s="8">
        <v>38</v>
      </c>
      <c r="L42" s="7"/>
      <c r="M42" s="7"/>
      <c r="N42" s="7">
        <v>1</v>
      </c>
      <c r="O42" s="7"/>
      <c r="P42" s="7">
        <v>10</v>
      </c>
      <c r="Q42" s="7"/>
      <c r="R42" s="5">
        <v>1</v>
      </c>
      <c r="S42" s="5">
        <f>2^((テーブル1[[#This Row],[レア]]-1)/4)</f>
        <v>1.4142135623730951</v>
      </c>
      <c r="T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U42" s="5">
        <f>テーブル1[[#This Row],[特殊倍率]]*テーブル1[[#This Row],[分散度倍率　]]*テーブル1[[#This Row],[レア度倍率]]</f>
        <v>1.3947436663504056</v>
      </c>
      <c r="V42" s="10">
        <f>テーブル1[[#This Row],[コスト]]*テーブル1[[#This Row],[効率]]</f>
        <v>53.000259321315411</v>
      </c>
      <c r="W42" s="9">
        <f>テーブル1[[#This Row],[基礎Shine]]*テーブル1[[#This Row],[合計値]]/SUM(テーブル1[[#This Row],[基礎Shine]:[基礎Dark]])</f>
        <v>0</v>
      </c>
      <c r="X42" s="9">
        <f>テーブル1[[#This Row],[基礎Fire]]*テーブル1[[#This Row],[合計値]]/SUM(テーブル1[[#This Row],[基礎Shine]:[基礎Dark]])</f>
        <v>0</v>
      </c>
      <c r="Y42" s="9">
        <f>テーブル1[[#This Row],[基礎Wind]]*テーブル1[[#This Row],[合計値]]/SUM(テーブル1[[#This Row],[基礎Shine]:[基礎Dark]])</f>
        <v>4.8182053928468553</v>
      </c>
      <c r="Z42" s="9">
        <f>テーブル1[[#This Row],[基礎Gaia]]*テーブル1[[#This Row],[合計値]]/SUM(テーブル1[[#This Row],[基礎Shine]:[基礎Dark]])</f>
        <v>0</v>
      </c>
      <c r="AA42" s="9">
        <f>テーブル1[[#This Row],[基礎Aqua]]*テーブル1[[#This Row],[合計値]]/SUM(テーブル1[[#This Row],[基礎Shine]:[基礎Dark]])</f>
        <v>48.182053928468555</v>
      </c>
      <c r="AB42" s="9">
        <f>テーブル1[[#This Row],[基礎Dark]]*テーブル1[[#This Row],[合計値]]/SUM(テーブル1[[#This Row],[基礎Shine]:[基礎Dark]])</f>
        <v>0</v>
      </c>
      <c r="AC42" s="14"/>
      <c r="AD42" s="14"/>
      <c r="AE42" s="14">
        <v>1</v>
      </c>
      <c r="AF42" s="14"/>
      <c r="AG42" s="14"/>
      <c r="AH42" s="14">
        <v>2</v>
      </c>
      <c r="AI42" s="14"/>
      <c r="AJ42" s="14">
        <v>3</v>
      </c>
      <c r="AK42" s="14"/>
      <c r="AL42" s="14"/>
      <c r="AM42" s="14"/>
      <c r="AN42" s="14"/>
      <c r="AO42" s="14">
        <v>1</v>
      </c>
      <c r="AP42" s="14"/>
      <c r="AQ42" s="14">
        <v>10</v>
      </c>
      <c r="AR42" s="14"/>
      <c r="AS42" s="13" t="str">
        <f>"public static VariantFairy[] "&amp;テーブル1[[#This Row],[Type]]&amp;";"</f>
        <v>public static VariantFairy[] carrot;</v>
      </c>
      <c r="AT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r(41, carrot = v(t(41, "carrot", 3, 38, m(0, 0, 1, 0, 10, 0), a(0, 0, 1, 0, 0, 2, 0, 3, 0, 0, 0, 0), c(0xFF8F00, 0xFFAD66, 0xFF9600, 0x01A900))));</v>
      </c>
      <c r="AU42" s="13" t="str">
        <f>"mirageFairy2019.fairy."&amp;テーブル1[[#This Row],[Type]]&amp;".name="&amp;テーブル1[[#This Row],[英名]]</f>
        <v>mirageFairy2019.fairy.carrot.name=Carrotia</v>
      </c>
      <c r="AV42" s="13" t="str">
        <f>"mirageFairy2019.fairy."&amp;テーブル1[[#This Row],[Type]]&amp;".name="&amp;テーブル1[[#This Row],[和名]]</f>
        <v>mirageFairy2019.fairy.carrot.name=カッローチャ</v>
      </c>
      <c r="AW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</row>
    <row r="43" spans="1:49" x14ac:dyDescent="0.15">
      <c r="A43" s="4">
        <v>42</v>
      </c>
      <c r="B43" s="4">
        <v>1</v>
      </c>
      <c r="C43" s="4" t="s">
        <v>409</v>
      </c>
      <c r="D43" s="4" t="s">
        <v>426</v>
      </c>
      <c r="E43" s="6" t="s">
        <v>480</v>
      </c>
      <c r="F43" s="6" t="s">
        <v>548</v>
      </c>
      <c r="G43" s="6" t="s">
        <v>490</v>
      </c>
      <c r="H43" s="6" t="s">
        <v>493</v>
      </c>
      <c r="I43" s="11" t="s">
        <v>503</v>
      </c>
      <c r="J43" s="3">
        <v>2</v>
      </c>
      <c r="K43" s="8">
        <v>41</v>
      </c>
      <c r="L43" s="7"/>
      <c r="M43" s="7">
        <v>7</v>
      </c>
      <c r="N43" s="7"/>
      <c r="O43" s="7"/>
      <c r="P43" s="7">
        <v>10</v>
      </c>
      <c r="Q43" s="7">
        <v>2</v>
      </c>
      <c r="R43" s="5">
        <v>1</v>
      </c>
      <c r="S43" s="5">
        <f>2^((テーブル1[[#This Row],[レア]]-1)/4)</f>
        <v>1.189207115002721</v>
      </c>
      <c r="T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43" s="5">
        <f>テーブル1[[#This Row],[特殊倍率]]*テーブル1[[#This Row],[分散度倍率　]]*テーブル1[[#This Row],[レア度倍率]]</f>
        <v>1.0497166836230671</v>
      </c>
      <c r="V43" s="10">
        <f>テーブル1[[#This Row],[コスト]]*テーブル1[[#This Row],[効率]]</f>
        <v>43.03838402854575</v>
      </c>
      <c r="W43" s="9">
        <f>テーブル1[[#This Row],[基礎Shine]]*テーブル1[[#This Row],[合計値]]/SUM(テーブル1[[#This Row],[基礎Shine]:[基礎Dark]])</f>
        <v>0</v>
      </c>
      <c r="X43" s="9">
        <f>テーブル1[[#This Row],[基礎Fire]]*テーブル1[[#This Row],[合計値]]/SUM(テーブル1[[#This Row],[基礎Shine]:[基礎Dark]])</f>
        <v>15.856246747358961</v>
      </c>
      <c r="Y43" s="9">
        <f>テーブル1[[#This Row],[基礎Wind]]*テーブル1[[#This Row],[合計値]]/SUM(テーブル1[[#This Row],[基礎Shine]:[基礎Dark]])</f>
        <v>0</v>
      </c>
      <c r="Z43" s="9">
        <f>テーブル1[[#This Row],[基礎Gaia]]*テーブル1[[#This Row],[合計値]]/SUM(テーブル1[[#This Row],[基礎Shine]:[基礎Dark]])</f>
        <v>0</v>
      </c>
      <c r="AA43" s="9">
        <f>テーブル1[[#This Row],[基礎Aqua]]*テーブル1[[#This Row],[合計値]]/SUM(テーブル1[[#This Row],[基礎Shine]:[基礎Dark]])</f>
        <v>22.651781067655659</v>
      </c>
      <c r="AB43" s="9">
        <f>テーブル1[[#This Row],[基礎Dark]]*テーブル1[[#This Row],[合計値]]/SUM(テーブル1[[#This Row],[基礎Shine]:[基礎Dark]])</f>
        <v>4.5303562135311317</v>
      </c>
      <c r="AC43" s="14">
        <v>9</v>
      </c>
      <c r="AD43" s="14"/>
      <c r="AE43" s="14">
        <v>1</v>
      </c>
      <c r="AF43" s="14"/>
      <c r="AG43" s="14"/>
      <c r="AH43" s="14">
        <v>4</v>
      </c>
      <c r="AI43" s="14"/>
      <c r="AJ43" s="14">
        <v>2</v>
      </c>
      <c r="AK43" s="14"/>
      <c r="AL43" s="14"/>
      <c r="AM43" s="14">
        <v>1</v>
      </c>
      <c r="AN43" s="14">
        <v>2</v>
      </c>
      <c r="AO43" s="14">
        <v>3</v>
      </c>
      <c r="AP43" s="14">
        <v>7</v>
      </c>
      <c r="AQ43" s="14">
        <v>4</v>
      </c>
      <c r="AR43" s="14"/>
      <c r="AS43" s="13" t="str">
        <f>"public static VariantFairy[] "&amp;テーブル1[[#This Row],[Type]]&amp;";"</f>
        <v>public static VariantFairy[] cactus;</v>
      </c>
      <c r="AT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r(42, cactus = v(t(42, "cactus", 2, 41, m(0, 7, 0, 0, 10, 2), a(9, 0, 1, 0, 0, 4, 0, 2, 0, 0, 1, 2), c(0x008200, 0xB0FFAC, 0x00E100, 0x010000))));</v>
      </c>
      <c r="AU43" s="13" t="str">
        <f>"mirageFairy2019.fairy."&amp;テーブル1[[#This Row],[Type]]&amp;".name="&amp;テーブル1[[#This Row],[英名]]</f>
        <v>mirageFairy2019.fairy.cactus.name=Cactusia</v>
      </c>
      <c r="AV43" s="13" t="str">
        <f>"mirageFairy2019.fairy."&amp;テーブル1[[#This Row],[Type]]&amp;".name="&amp;テーブル1[[#This Row],[和名]]</f>
        <v>mirageFairy2019.fairy.cactus.name=カクトゥーシャ</v>
      </c>
      <c r="AW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</row>
    <row r="44" spans="1:49" x14ac:dyDescent="0.15">
      <c r="A44" s="4">
        <v>55</v>
      </c>
      <c r="B44" s="4">
        <v>1</v>
      </c>
      <c r="C44" s="4" t="s">
        <v>409</v>
      </c>
      <c r="D44" s="4" t="s">
        <v>426</v>
      </c>
      <c r="E44" s="6" t="s">
        <v>561</v>
      </c>
      <c r="F44" s="6" t="s">
        <v>570</v>
      </c>
      <c r="G44" s="6" t="s">
        <v>579</v>
      </c>
      <c r="H44" s="6" t="s">
        <v>590</v>
      </c>
      <c r="I44" s="11" t="s">
        <v>602</v>
      </c>
      <c r="J44" s="3">
        <v>2</v>
      </c>
      <c r="K44" s="8">
        <v>95</v>
      </c>
      <c r="L44" s="7"/>
      <c r="M44" s="7"/>
      <c r="N44" s="7"/>
      <c r="O44" s="7">
        <v>8</v>
      </c>
      <c r="P44" s="7">
        <v>10</v>
      </c>
      <c r="Q44" s="7">
        <v>6</v>
      </c>
      <c r="R44" s="5">
        <v>1</v>
      </c>
      <c r="S44" s="5">
        <f>2^((テーブル1[[#This Row],[レア]]-1)/4)</f>
        <v>1.189207115002721</v>
      </c>
      <c r="T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44" s="5">
        <f>テーブル1[[#This Row],[特殊倍率]]*テーブル1[[#This Row],[分散度倍率　]]*テーブル1[[#This Row],[レア度倍率]]</f>
        <v>0.97942029758692684</v>
      </c>
      <c r="V44" s="10">
        <f>テーブル1[[#This Row],[コスト]]*テーブル1[[#This Row],[効率]]</f>
        <v>93.044928270758049</v>
      </c>
      <c r="W44" s="9">
        <f>テーブル1[[#This Row],[基礎Shine]]*テーブル1[[#This Row],[合計値]]/SUM(テーブル1[[#This Row],[基礎Shine]:[基礎Dark]])</f>
        <v>0</v>
      </c>
      <c r="X44" s="9">
        <f>テーブル1[[#This Row],[基礎Fire]]*テーブル1[[#This Row],[合計値]]/SUM(テーブル1[[#This Row],[基礎Shine]:[基礎Dark]])</f>
        <v>0</v>
      </c>
      <c r="Y44" s="9">
        <f>テーブル1[[#This Row],[基礎Wind]]*テーブル1[[#This Row],[合計値]]/SUM(テーブル1[[#This Row],[基礎Shine]:[基礎Dark]])</f>
        <v>0</v>
      </c>
      <c r="Z44" s="9">
        <f>テーブル1[[#This Row],[基礎Gaia]]*テーブル1[[#This Row],[合計値]]/SUM(テーブル1[[#This Row],[基礎Shine]:[基礎Dark]])</f>
        <v>31.014976090252684</v>
      </c>
      <c r="AA44" s="9">
        <f>テーブル1[[#This Row],[基礎Aqua]]*テーブル1[[#This Row],[合計値]]/SUM(テーブル1[[#This Row],[基礎Shine]:[基礎Dark]])</f>
        <v>38.768720112815856</v>
      </c>
      <c r="AB44" s="9">
        <f>テーブル1[[#This Row],[基礎Dark]]*テーブル1[[#This Row],[合計値]]/SUM(テーブル1[[#This Row],[基礎Shine]:[基礎Dark]])</f>
        <v>23.261232067689509</v>
      </c>
      <c r="AC44" s="14"/>
      <c r="AD44" s="14"/>
      <c r="AE44" s="14">
        <v>8</v>
      </c>
      <c r="AF44" s="14"/>
      <c r="AG44" s="14"/>
      <c r="AH44" s="14">
        <v>1</v>
      </c>
      <c r="AI44" s="14"/>
      <c r="AJ44" s="14">
        <v>2</v>
      </c>
      <c r="AK44" s="14"/>
      <c r="AL44" s="14"/>
      <c r="AM44" s="14"/>
      <c r="AN44" s="14"/>
      <c r="AO44" s="14">
        <v>1</v>
      </c>
      <c r="AP44" s="14"/>
      <c r="AQ44" s="14">
        <v>1</v>
      </c>
      <c r="AR44" s="14"/>
      <c r="AS44" s="13" t="str">
        <f>"public static VariantFairy[] "&amp;テーブル1[[#This Row],[Type]]&amp;";"</f>
        <v>public static VariantFairy[] spruce;</v>
      </c>
      <c r="AT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r(55, spruce = v(t(55, "spruce", 2, 95, m(0, 0, 0, 8, 10, 6), a(0, 0, 8, 0, 0, 1, 0, 2, 0, 0, 0, 0), c(0x795C36, 0x583E1F, 0x23160A, 0x4C784C))));</v>
      </c>
      <c r="AU44" s="13" t="str">
        <f>"mirageFairy2019.fairy."&amp;テーブル1[[#This Row],[Type]]&amp;".name="&amp;テーブル1[[#This Row],[英名]]</f>
        <v>mirageFairy2019.fairy.spruce.name=Sprucia</v>
      </c>
      <c r="AV44" s="13" t="str">
        <f>"mirageFairy2019.fairy."&amp;テーブル1[[#This Row],[Type]]&amp;".name="&amp;テーブル1[[#This Row],[和名]]</f>
        <v>mirageFairy2019.fairy.spruce.name=スプルーキャ</v>
      </c>
      <c r="AW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</row>
    <row r="45" spans="1:49" x14ac:dyDescent="0.15">
      <c r="A45" s="4">
        <v>58</v>
      </c>
      <c r="B45" s="4">
        <v>1</v>
      </c>
      <c r="C45" s="4" t="s">
        <v>409</v>
      </c>
      <c r="D45" s="4" t="s">
        <v>426</v>
      </c>
      <c r="E45" s="6" t="s">
        <v>563</v>
      </c>
      <c r="F45" s="6" t="s">
        <v>573</v>
      </c>
      <c r="G45" s="6" t="s">
        <v>582</v>
      </c>
      <c r="H45" s="6" t="s">
        <v>593</v>
      </c>
      <c r="I45" s="11" t="s">
        <v>603</v>
      </c>
      <c r="J45" s="3">
        <v>1</v>
      </c>
      <c r="K45" s="8">
        <v>17</v>
      </c>
      <c r="L45" s="7"/>
      <c r="M45" s="7"/>
      <c r="N45" s="7"/>
      <c r="O45" s="7"/>
      <c r="P45" s="7">
        <v>10</v>
      </c>
      <c r="Q45" s="7">
        <v>3</v>
      </c>
      <c r="R45" s="5">
        <v>1</v>
      </c>
      <c r="S45" s="5">
        <f>2^((テーブル1[[#This Row],[レア]]-1)/4)</f>
        <v>1</v>
      </c>
      <c r="T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45" s="5">
        <f>テーブル1[[#This Row],[特殊倍率]]*テーブル1[[#This Row],[分散度倍率　]]*テーブル1[[#This Row],[レア度倍率]]</f>
        <v>0.95926411932526434</v>
      </c>
      <c r="V45" s="10">
        <f>テーブル1[[#This Row],[コスト]]*テーブル1[[#This Row],[効率]]</f>
        <v>16.307490028529493</v>
      </c>
      <c r="W45" s="9">
        <f>テーブル1[[#This Row],[基礎Shine]]*テーブル1[[#This Row],[合計値]]/SUM(テーブル1[[#This Row],[基礎Shine]:[基礎Dark]])</f>
        <v>0</v>
      </c>
      <c r="X45" s="9">
        <f>テーブル1[[#This Row],[基礎Fire]]*テーブル1[[#This Row],[合計値]]/SUM(テーブル1[[#This Row],[基礎Shine]:[基礎Dark]])</f>
        <v>0</v>
      </c>
      <c r="Y45" s="9">
        <f>テーブル1[[#This Row],[基礎Wind]]*テーブル1[[#This Row],[合計値]]/SUM(テーブル1[[#This Row],[基礎Shine]:[基礎Dark]])</f>
        <v>0</v>
      </c>
      <c r="Z45" s="9">
        <f>テーブル1[[#This Row],[基礎Gaia]]*テーブル1[[#This Row],[合計値]]/SUM(テーブル1[[#This Row],[基礎Shine]:[基礎Dark]])</f>
        <v>0</v>
      </c>
      <c r="AA45" s="9">
        <f>テーブル1[[#This Row],[基礎Aqua]]*テーブル1[[#This Row],[合計値]]/SUM(テーブル1[[#This Row],[基礎Shine]:[基礎Dark]])</f>
        <v>12.544223098868839</v>
      </c>
      <c r="AB45" s="9">
        <f>テーブル1[[#This Row],[基礎Dark]]*テーブル1[[#This Row],[合計値]]/SUM(テーブル1[[#This Row],[基礎Shine]:[基礎Dark]])</f>
        <v>3.7632669296606522</v>
      </c>
      <c r="AC45" s="14"/>
      <c r="AD45" s="14"/>
      <c r="AE45" s="14">
        <v>1</v>
      </c>
      <c r="AF45" s="14"/>
      <c r="AG45" s="14"/>
      <c r="AH45" s="14">
        <v>1</v>
      </c>
      <c r="AI45" s="14"/>
      <c r="AJ45" s="14">
        <v>1</v>
      </c>
      <c r="AK45" s="14"/>
      <c r="AL45" s="14"/>
      <c r="AM45" s="14"/>
      <c r="AN45" s="14"/>
      <c r="AO45" s="14">
        <v>1</v>
      </c>
      <c r="AP45" s="14"/>
      <c r="AQ45" s="14">
        <v>5</v>
      </c>
      <c r="AR45" s="14"/>
      <c r="AS45" s="13" t="str">
        <f>"public static VariantFairy[] "&amp;テーブル1[[#This Row],[Type]]&amp;";"</f>
        <v>public static VariantFairy[] seed;</v>
      </c>
      <c r="AT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r(58, seed = v(t(58, "seed", 1, 17, m(0, 0, 0, 0, 10, 3), a(0, 0, 1, 0, 0, 1, 0, 1, 0, 0, 0, 0), c(0x03B50A, 0x03FF14, 0x037B0A, 0xAAAE36))));</v>
      </c>
      <c r="AU45" s="13" t="str">
        <f>"mirageFairy2019.fairy."&amp;テーブル1[[#This Row],[Type]]&amp;".name="&amp;テーブル1[[#This Row],[英名]]</f>
        <v>mirageFairy2019.fairy.seed.name=Seedia</v>
      </c>
      <c r="AV45" s="13" t="str">
        <f>"mirageFairy2019.fairy."&amp;テーブル1[[#This Row],[Type]]&amp;".name="&amp;テーブル1[[#This Row],[和名]]</f>
        <v>mirageFairy2019.fairy.seed.name=セージャ</v>
      </c>
      <c r="AW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</row>
    <row r="46" spans="1:49" x14ac:dyDescent="0.15">
      <c r="A46" s="4">
        <v>18</v>
      </c>
      <c r="B46" s="4">
        <v>1</v>
      </c>
      <c r="C46" s="4" t="s">
        <v>409</v>
      </c>
      <c r="D46" s="4" t="s">
        <v>427</v>
      </c>
      <c r="E46" s="6" t="s">
        <v>69</v>
      </c>
      <c r="F46" s="6" t="s">
        <v>634</v>
      </c>
      <c r="G46" s="6" t="s">
        <v>125</v>
      </c>
      <c r="H46" s="6" t="s">
        <v>194</v>
      </c>
      <c r="I46" s="11" t="s">
        <v>316</v>
      </c>
      <c r="J46" s="3">
        <v>3</v>
      </c>
      <c r="K46" s="8">
        <v>28</v>
      </c>
      <c r="L46" s="7"/>
      <c r="M46" s="7"/>
      <c r="N46" s="7">
        <v>1</v>
      </c>
      <c r="O46" s="7">
        <v>1</v>
      </c>
      <c r="P46" s="7">
        <v>10</v>
      </c>
      <c r="Q46" s="7"/>
      <c r="R46" s="5">
        <v>1</v>
      </c>
      <c r="S46" s="5">
        <f>2^((テーブル1[[#This Row],[レア]]-1)/4)</f>
        <v>1.4142135623730951</v>
      </c>
      <c r="T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U46" s="5">
        <f>テーブル1[[#This Row],[特殊倍率]]*テーブル1[[#This Row],[分散度倍率　]]*テーブル1[[#This Row],[レア度倍率]]</f>
        <v>1.3755418181397439</v>
      </c>
      <c r="V46" s="10">
        <f>テーブル1[[#This Row],[コスト]]*テーブル1[[#This Row],[効率]]</f>
        <v>38.515170907912825</v>
      </c>
      <c r="W46" s="9">
        <f>テーブル1[[#This Row],[基礎Shine]]*テーブル1[[#This Row],[合計値]]/SUM(テーブル1[[#This Row],[基礎Shine]:[基礎Dark]])</f>
        <v>0</v>
      </c>
      <c r="X46" s="9">
        <f>テーブル1[[#This Row],[基礎Fire]]*テーブル1[[#This Row],[合計値]]/SUM(テーブル1[[#This Row],[基礎Shine]:[基礎Dark]])</f>
        <v>0</v>
      </c>
      <c r="Y46" s="9">
        <f>テーブル1[[#This Row],[基礎Wind]]*テーブル1[[#This Row],[合計値]]/SUM(テーブル1[[#This Row],[基礎Shine]:[基礎Dark]])</f>
        <v>3.209597575659402</v>
      </c>
      <c r="Z46" s="9">
        <f>テーブル1[[#This Row],[基礎Gaia]]*テーブル1[[#This Row],[合計値]]/SUM(テーブル1[[#This Row],[基礎Shine]:[基礎Dark]])</f>
        <v>3.209597575659402</v>
      </c>
      <c r="AA46" s="9">
        <f>テーブル1[[#This Row],[基礎Aqua]]*テーブル1[[#This Row],[合計値]]/SUM(テーブル1[[#This Row],[基礎Shine]:[基礎Dark]])</f>
        <v>32.095975756594022</v>
      </c>
      <c r="AB46" s="9">
        <f>テーブル1[[#This Row],[基礎Dark]]*テーブル1[[#This Row],[合計値]]/SUM(テーブル1[[#This Row],[基礎Shine]:[基礎Dark]])</f>
        <v>0</v>
      </c>
      <c r="AC46" s="14"/>
      <c r="AD46" s="14"/>
      <c r="AE46" s="14">
        <v>1</v>
      </c>
      <c r="AF46" s="14"/>
      <c r="AG46" s="14"/>
      <c r="AH46" s="14">
        <v>2</v>
      </c>
      <c r="AI46" s="14"/>
      <c r="AJ46" s="14">
        <v>11</v>
      </c>
      <c r="AK46" s="14"/>
      <c r="AL46" s="14"/>
      <c r="AM46" s="14"/>
      <c r="AN46" s="14"/>
      <c r="AO46" s="14">
        <v>1</v>
      </c>
      <c r="AP46" s="14"/>
      <c r="AQ46" s="14">
        <v>2</v>
      </c>
      <c r="AR46" s="14"/>
      <c r="AS46" s="13" t="str">
        <f>"public static VariantFairy[] "&amp;テーブル1[[#This Row],[Type]]&amp;";"</f>
        <v>public static VariantFairy[] lilac;</v>
      </c>
      <c r="AT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r(18, lilac = v(t(18, "lilac", 3, 28, m(0, 0, 1, 1, 10, 0), a(0, 0, 1, 0, 0, 2, 0, 11, 0, 0, 0, 0), c(0x63D700, 0xF0C9FF, 0xDC8CE6, 0xA22CFF))));</v>
      </c>
      <c r="AU46" s="13" t="str">
        <f>"mirageFairy2019.fairy."&amp;テーブル1[[#This Row],[Type]]&amp;".name="&amp;テーブル1[[#This Row],[英名]]</f>
        <v>mirageFairy2019.fairy.lilac.name=Lilacia</v>
      </c>
      <c r="AV46" s="13" t="str">
        <f>"mirageFairy2019.fairy."&amp;テーブル1[[#This Row],[Type]]&amp;".name="&amp;テーブル1[[#This Row],[和名]]</f>
        <v>mirageFairy2019.fairy.lilac.name=リラーキャ</v>
      </c>
      <c r="AW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&lt;tr&gt;&lt;td&gt;18&lt;/td&gt;&lt;td&gt;紫丁香精リラーキャ&lt;/td&gt;&lt;td&gt;3&lt;/td&gt;&lt;td&gt;28&lt;/td&gt;&lt;td&gt;0&lt;/td&gt;&lt;td&gt;0&lt;/td&gt;&lt;td&gt;3&lt;/td&gt;&lt;td&gt;3&lt;/td&gt;&lt;td&gt;32&lt;/td&gt;&lt;td&gt;0&lt;/td&gt;&lt;/tr&gt;</v>
      </c>
    </row>
    <row r="47" spans="1:49" x14ac:dyDescent="0.15">
      <c r="A47" s="4">
        <v>19</v>
      </c>
      <c r="B47" s="4">
        <v>1</v>
      </c>
      <c r="C47" s="4" t="s">
        <v>410</v>
      </c>
      <c r="D47" s="4" t="s">
        <v>428</v>
      </c>
      <c r="E47" s="6" t="s">
        <v>151</v>
      </c>
      <c r="F47" s="6" t="s">
        <v>529</v>
      </c>
      <c r="G47" s="6" t="s">
        <v>153</v>
      </c>
      <c r="H47" s="6" t="s">
        <v>201</v>
      </c>
      <c r="I47" s="11" t="s">
        <v>443</v>
      </c>
      <c r="J47" s="3">
        <v>1</v>
      </c>
      <c r="K47" s="8">
        <v>19</v>
      </c>
      <c r="L47" s="7">
        <v>0.1</v>
      </c>
      <c r="M47" s="7">
        <v>1</v>
      </c>
      <c r="N47" s="7">
        <v>1</v>
      </c>
      <c r="O47" s="7">
        <v>10</v>
      </c>
      <c r="P47" s="7">
        <v>4</v>
      </c>
      <c r="Q47" s="7"/>
      <c r="R47" s="5">
        <v>1</v>
      </c>
      <c r="S47" s="5">
        <f>2^((テーブル1[[#This Row],[レア]]-1)/4)</f>
        <v>1</v>
      </c>
      <c r="T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47" s="5">
        <f>テーブル1[[#This Row],[特殊倍率]]*テーブル1[[#This Row],[分散度倍率　]]*テーブル1[[#This Row],[レア度倍率]]</f>
        <v>0.91891288347904987</v>
      </c>
      <c r="V47" s="10">
        <f>テーブル1[[#This Row],[コスト]]*テーブル1[[#This Row],[効率]]</f>
        <v>17.459344786101948</v>
      </c>
      <c r="W47" s="9">
        <f>テーブル1[[#This Row],[基礎Shine]]*テーブル1[[#This Row],[合計値]]/SUM(テーブル1[[#This Row],[基礎Shine]:[基礎Dark]])</f>
        <v>0.10844313531740341</v>
      </c>
      <c r="X47" s="9">
        <f>テーブル1[[#This Row],[基礎Fire]]*テーブル1[[#This Row],[合計値]]/SUM(テーブル1[[#This Row],[基礎Shine]:[基礎Dark]])</f>
        <v>1.0844313531740339</v>
      </c>
      <c r="Y47" s="9">
        <f>テーブル1[[#This Row],[基礎Wind]]*テーブル1[[#This Row],[合計値]]/SUM(テーブル1[[#This Row],[基礎Shine]:[基礎Dark]])</f>
        <v>1.0844313531740339</v>
      </c>
      <c r="Z47" s="9">
        <f>テーブル1[[#This Row],[基礎Gaia]]*テーブル1[[#This Row],[合計値]]/SUM(テーブル1[[#This Row],[基礎Shine]:[基礎Dark]])</f>
        <v>10.84431353174034</v>
      </c>
      <c r="AA47" s="9">
        <f>テーブル1[[#This Row],[基礎Aqua]]*テーブル1[[#This Row],[合計値]]/SUM(テーブル1[[#This Row],[基礎Shine]:[基礎Dark]])</f>
        <v>4.3377254126961358</v>
      </c>
      <c r="AB47" s="9">
        <f>テーブル1[[#This Row],[基礎Dark]]*テーブル1[[#This Row],[合計値]]/SUM(テーブル1[[#This Row],[基礎Shine]:[基礎Dark]])</f>
        <v>0</v>
      </c>
      <c r="AC47" s="14">
        <v>1</v>
      </c>
      <c r="AD47" s="14">
        <v>1</v>
      </c>
      <c r="AE47" s="14">
        <v>2</v>
      </c>
      <c r="AF47" s="14">
        <v>12</v>
      </c>
      <c r="AG47" s="14">
        <v>8</v>
      </c>
      <c r="AH47" s="14"/>
      <c r="AI47" s="14"/>
      <c r="AJ47" s="14">
        <v>2</v>
      </c>
      <c r="AK47" s="14"/>
      <c r="AL47" s="14"/>
      <c r="AM47" s="14">
        <v>1</v>
      </c>
      <c r="AN47" s="14"/>
      <c r="AO47" s="14"/>
      <c r="AP47" s="14"/>
      <c r="AQ47" s="14"/>
      <c r="AR47" s="14">
        <v>1</v>
      </c>
      <c r="AS47" s="13" t="str">
        <f>"public static VariantFairy[] "&amp;テーブル1[[#This Row],[Type]]&amp;";"</f>
        <v>public static VariantFairy[] torch;</v>
      </c>
      <c r="AT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r(19, torch = v(t(19, "torch", 1, 19, m(0.1, 1, 1, 10, 4, 0), a(1, 1, 2, 12, 8, 0, 0, 2, 0, 0, 1, 0), c(0xFFFFFF, 0xFFC52C, 0xFF5800, 0xFFE6A5))));</v>
      </c>
      <c r="AU47" s="13" t="str">
        <f>"mirageFairy2019.fairy."&amp;テーブル1[[#This Row],[Type]]&amp;".name="&amp;テーブル1[[#This Row],[英名]]</f>
        <v>mirageFairy2019.fairy.torch.name=Torchia</v>
      </c>
      <c r="AV47" s="13" t="str">
        <f>"mirageFairy2019.fairy."&amp;テーブル1[[#This Row],[Type]]&amp;".name="&amp;テーブル1[[#This Row],[和名]]</f>
        <v>mirageFairy2019.fairy.torch.name=トルキャ</v>
      </c>
      <c r="AW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</row>
    <row r="48" spans="1:49" x14ac:dyDescent="0.15">
      <c r="A48" s="4">
        <v>30</v>
      </c>
      <c r="B48" s="4">
        <v>1</v>
      </c>
      <c r="C48" s="4" t="s">
        <v>410</v>
      </c>
      <c r="D48" s="4" t="s">
        <v>428</v>
      </c>
      <c r="E48" s="6" t="s">
        <v>83</v>
      </c>
      <c r="F48" s="6" t="s">
        <v>633</v>
      </c>
      <c r="G48" s="6" t="s">
        <v>155</v>
      </c>
      <c r="H48" s="6" t="s">
        <v>202</v>
      </c>
      <c r="I48" s="11" t="s">
        <v>445</v>
      </c>
      <c r="J48" s="3">
        <v>2</v>
      </c>
      <c r="K48" s="8">
        <v>72</v>
      </c>
      <c r="L48" s="7"/>
      <c r="M48" s="7">
        <v>2</v>
      </c>
      <c r="N48" s="7"/>
      <c r="O48" s="7">
        <v>10</v>
      </c>
      <c r="P48" s="7">
        <v>2</v>
      </c>
      <c r="Q48" s="7"/>
      <c r="R48" s="5">
        <v>1</v>
      </c>
      <c r="S48" s="5">
        <f>2^((テーブル1[[#This Row],[レア]]-1)/4)</f>
        <v>1.189207115002721</v>
      </c>
      <c r="T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48" s="5">
        <f>テーブル1[[#This Row],[特殊倍率]]*テーブル1[[#This Row],[分散度倍率　]]*テーブル1[[#This Row],[レア度倍率]]</f>
        <v>1.1250584846888094</v>
      </c>
      <c r="V48" s="10">
        <f>テーブル1[[#This Row],[コスト]]*テーブル1[[#This Row],[効率]]</f>
        <v>81.004210897594277</v>
      </c>
      <c r="W48" s="9">
        <f>テーブル1[[#This Row],[基礎Shine]]*テーブル1[[#This Row],[合計値]]/SUM(テーブル1[[#This Row],[基礎Shine]:[基礎Dark]])</f>
        <v>0</v>
      </c>
      <c r="X48" s="9">
        <f>テーブル1[[#This Row],[基礎Fire]]*テーブル1[[#This Row],[合計値]]/SUM(テーブル1[[#This Row],[基礎Shine]:[基礎Dark]])</f>
        <v>11.572030128227754</v>
      </c>
      <c r="Y48" s="9">
        <f>テーブル1[[#This Row],[基礎Wind]]*テーブル1[[#This Row],[合計値]]/SUM(テーブル1[[#This Row],[基礎Shine]:[基礎Dark]])</f>
        <v>0</v>
      </c>
      <c r="Z48" s="9">
        <f>テーブル1[[#This Row],[基礎Gaia]]*テーブル1[[#This Row],[合計値]]/SUM(テーブル1[[#This Row],[基礎Shine]:[基礎Dark]])</f>
        <v>57.860150641138766</v>
      </c>
      <c r="AA48" s="9">
        <f>テーブル1[[#This Row],[基礎Aqua]]*テーブル1[[#This Row],[合計値]]/SUM(テーブル1[[#This Row],[基礎Shine]:[基礎Dark]])</f>
        <v>11.572030128227754</v>
      </c>
      <c r="AB48" s="9">
        <f>テーブル1[[#This Row],[基礎Dark]]*テーブル1[[#This Row],[合計値]]/SUM(テーブル1[[#This Row],[基礎Shine]:[基礎Dark]])</f>
        <v>0</v>
      </c>
      <c r="AC48" s="14">
        <v>1</v>
      </c>
      <c r="AD48" s="14">
        <v>10</v>
      </c>
      <c r="AE48" s="14"/>
      <c r="AF48" s="14">
        <v>6</v>
      </c>
      <c r="AG48" s="14">
        <v>10</v>
      </c>
      <c r="AH48" s="14"/>
      <c r="AI48" s="14"/>
      <c r="AJ48" s="14">
        <v>1</v>
      </c>
      <c r="AK48" s="14">
        <v>8</v>
      </c>
      <c r="AL48" s="14"/>
      <c r="AM48" s="14"/>
      <c r="AN48" s="14">
        <v>1</v>
      </c>
      <c r="AO48" s="14">
        <v>4</v>
      </c>
      <c r="AP48" s="14"/>
      <c r="AQ48" s="14"/>
      <c r="AR48" s="14">
        <v>3</v>
      </c>
      <c r="AS48" s="13" t="str">
        <f>"public static VariantFairy[] "&amp;テーブル1[[#This Row],[Type]]&amp;";"</f>
        <v>public static VariantFairy[] furnace;</v>
      </c>
      <c r="AT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r(30, furnace = v(t(30, "furnace", 2, 72, m(0, 2, 0, 10, 2, 0), a(1, 10, 0, 6, 10, 0, 0, 1, 8, 0, 0, 1), c(0xFFFFFF, 0xFF7F19, 0x8E8E8E, 0x383838))));</v>
      </c>
      <c r="AU48" s="13" t="str">
        <f>"mirageFairy2019.fairy."&amp;テーブル1[[#This Row],[Type]]&amp;".name="&amp;テーブル1[[#This Row],[英名]]</f>
        <v>mirageFairy2019.fairy.furnace.name=Furnacia</v>
      </c>
      <c r="AV48" s="13" t="str">
        <f>"mirageFairy2019.fairy."&amp;テーブル1[[#This Row],[Type]]&amp;".name="&amp;テーブル1[[#This Row],[和名]]</f>
        <v>mirageFairy2019.fairy.furnace.name=フルナーキャ</v>
      </c>
      <c r="AW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</row>
    <row r="49" spans="1:49" x14ac:dyDescent="0.15">
      <c r="A49" s="4">
        <v>31</v>
      </c>
      <c r="B49" s="4">
        <v>1</v>
      </c>
      <c r="C49" s="4" t="s">
        <v>410</v>
      </c>
      <c r="D49" s="4" t="s">
        <v>428</v>
      </c>
      <c r="E49" s="6" t="s">
        <v>9</v>
      </c>
      <c r="F49" s="6" t="s">
        <v>632</v>
      </c>
      <c r="G49" s="6" t="s">
        <v>137</v>
      </c>
      <c r="H49" s="6" t="s">
        <v>19</v>
      </c>
      <c r="I49" s="11" t="s">
        <v>444</v>
      </c>
      <c r="J49" s="3">
        <v>3</v>
      </c>
      <c r="K49" s="8">
        <v>60</v>
      </c>
      <c r="L49" s="7"/>
      <c r="M49" s="7">
        <v>1</v>
      </c>
      <c r="N49" s="7"/>
      <c r="O49" s="7">
        <v>10</v>
      </c>
      <c r="P49" s="7">
        <v>11</v>
      </c>
      <c r="Q49" s="7"/>
      <c r="R49" s="5">
        <v>1</v>
      </c>
      <c r="S49" s="5">
        <f>2^((テーブル1[[#This Row],[レア]]-1)/4)</f>
        <v>1.4142135623730951</v>
      </c>
      <c r="T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49" s="5">
        <f>テーブル1[[#This Row],[特殊倍率]]*テーブル1[[#This Row],[分散度倍率　]]*テーブル1[[#This Row],[レア度倍率]]</f>
        <v>1.2311444133449163</v>
      </c>
      <c r="V49" s="10">
        <f>テーブル1[[#This Row],[コスト]]*テーブル1[[#This Row],[効率]]</f>
        <v>73.868664800694972</v>
      </c>
      <c r="W49" s="9">
        <f>テーブル1[[#This Row],[基礎Shine]]*テーブル1[[#This Row],[合計値]]/SUM(テーブル1[[#This Row],[基礎Shine]:[基礎Dark]])</f>
        <v>0</v>
      </c>
      <c r="X49" s="9">
        <f>テーブル1[[#This Row],[基礎Fire]]*テーブル1[[#This Row],[合計値]]/SUM(テーブル1[[#This Row],[基礎Shine]:[基礎Dark]])</f>
        <v>3.3576665818497715</v>
      </c>
      <c r="Y49" s="9">
        <f>テーブル1[[#This Row],[基礎Wind]]*テーブル1[[#This Row],[合計値]]/SUM(テーブル1[[#This Row],[基礎Shine]:[基礎Dark]])</f>
        <v>0</v>
      </c>
      <c r="Z49" s="9">
        <f>テーブル1[[#This Row],[基礎Gaia]]*テーブル1[[#This Row],[合計値]]/SUM(テーブル1[[#This Row],[基礎Shine]:[基礎Dark]])</f>
        <v>33.576665818497716</v>
      </c>
      <c r="AA49" s="9">
        <f>テーブル1[[#This Row],[基礎Aqua]]*テーブル1[[#This Row],[合計値]]/SUM(テーブル1[[#This Row],[基礎Shine]:[基礎Dark]])</f>
        <v>36.934332400347486</v>
      </c>
      <c r="AB49" s="9">
        <f>テーブル1[[#This Row],[基礎Dark]]*テーブル1[[#This Row],[合計値]]/SUM(テーブル1[[#This Row],[基礎Shine]:[基礎Dark]])</f>
        <v>0</v>
      </c>
      <c r="AC49" s="14"/>
      <c r="AD49" s="14">
        <v>2</v>
      </c>
      <c r="AE49" s="14"/>
      <c r="AF49" s="14"/>
      <c r="AG49" s="14"/>
      <c r="AH49" s="14"/>
      <c r="AI49" s="14"/>
      <c r="AJ49" s="14">
        <v>10</v>
      </c>
      <c r="AK49" s="14"/>
      <c r="AL49" s="14"/>
      <c r="AM49" s="14"/>
      <c r="AN49" s="14"/>
      <c r="AO49" s="14"/>
      <c r="AP49" s="14"/>
      <c r="AQ49" s="14"/>
      <c r="AR49" s="14">
        <v>1</v>
      </c>
      <c r="AS49" s="13" t="str">
        <f>"public static VariantFairy[] "&amp;テーブル1[[#This Row],[Type]]&amp;";"</f>
        <v>public static VariantFairy[] magentaglazedterracotta;</v>
      </c>
      <c r="AT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r(31, magentaglazedterracotta = v(t(31, "magentaglazedterracotta", 3, 60, m(0, 1, 0, 10, 11, 0), a(0, 2, 0, 0, 0, 0, 0, 10, 0, 0, 0, 0), c(0xFFFFFF, 0xF4B5CB, 0xCB58C2, 0x9D2D95))));</v>
      </c>
      <c r="AU49" s="13" t="str">
        <f>"mirageFairy2019.fairy."&amp;テーブル1[[#This Row],[Type]]&amp;".name="&amp;テーブル1[[#This Row],[英名]]</f>
        <v>mirageFairy2019.fairy.magentaglazedterracotta.name=Magenteglazedeterracottia</v>
      </c>
      <c r="AV49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W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釉陶精マゲンテグラゼデテッラコッチャ&lt;/td&gt;&lt;td&gt;3&lt;/td&gt;&lt;td&gt;60&lt;/td&gt;&lt;td&gt;0&lt;/td&gt;&lt;td&gt;3&lt;/td&gt;&lt;td&gt;0&lt;/td&gt;&lt;td&gt;33&lt;/td&gt;&lt;td&gt;36&lt;/td&gt;&lt;td&gt;0&lt;/td&gt;&lt;/tr&gt;</v>
      </c>
    </row>
    <row r="50" spans="1:49" x14ac:dyDescent="0.15">
      <c r="A50" s="4">
        <v>43</v>
      </c>
      <c r="B50" s="4">
        <v>1</v>
      </c>
      <c r="C50" s="4" t="s">
        <v>410</v>
      </c>
      <c r="D50" s="4" t="s">
        <v>428</v>
      </c>
      <c r="E50" s="6" t="s">
        <v>470</v>
      </c>
      <c r="F50" s="6" t="s">
        <v>549</v>
      </c>
      <c r="G50" s="6" t="s">
        <v>482</v>
      </c>
      <c r="H50" s="6" t="s">
        <v>496</v>
      </c>
      <c r="I50" s="11" t="s">
        <v>508</v>
      </c>
      <c r="J50" s="3">
        <v>2</v>
      </c>
      <c r="K50" s="8">
        <v>83</v>
      </c>
      <c r="L50" s="7"/>
      <c r="M50" s="7">
        <v>7</v>
      </c>
      <c r="N50" s="7"/>
      <c r="O50" s="7">
        <v>10</v>
      </c>
      <c r="P50" s="7">
        <v>2</v>
      </c>
      <c r="Q50" s="7">
        <v>5</v>
      </c>
      <c r="R50" s="5">
        <v>1</v>
      </c>
      <c r="S50" s="5">
        <f>2^((テーブル1[[#This Row],[レア]]-1)/4)</f>
        <v>1.189207115002721</v>
      </c>
      <c r="T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0" s="5">
        <f>テーブル1[[#This Row],[特殊倍率]]*テーブル1[[#This Row],[分散度倍率　]]*テーブル1[[#This Row],[レア度倍率]]</f>
        <v>0.97942029758692684</v>
      </c>
      <c r="V50" s="10">
        <f>テーブル1[[#This Row],[コスト]]*テーブル1[[#This Row],[効率]]</f>
        <v>81.291884699714927</v>
      </c>
      <c r="W50" s="9">
        <f>テーブル1[[#This Row],[基礎Shine]]*テーブル1[[#This Row],[合計値]]/SUM(テーブル1[[#This Row],[基礎Shine]:[基礎Dark]])</f>
        <v>0</v>
      </c>
      <c r="X50" s="9">
        <f>テーブル1[[#This Row],[基礎Fire]]*テーブル1[[#This Row],[合計値]]/SUM(テーブル1[[#This Row],[基礎Shine]:[基礎Dark]])</f>
        <v>23.710133037416853</v>
      </c>
      <c r="Y50" s="9">
        <f>テーブル1[[#This Row],[基礎Wind]]*テーブル1[[#This Row],[合計値]]/SUM(テーブル1[[#This Row],[基礎Shine]:[基礎Dark]])</f>
        <v>0</v>
      </c>
      <c r="Z50" s="9">
        <f>テーブル1[[#This Row],[基礎Gaia]]*テーブル1[[#This Row],[合計値]]/SUM(テーブル1[[#This Row],[基礎Shine]:[基礎Dark]])</f>
        <v>33.871618624881222</v>
      </c>
      <c r="AA50" s="9">
        <f>テーブル1[[#This Row],[基礎Aqua]]*テーブル1[[#This Row],[合計値]]/SUM(テーブル1[[#This Row],[基礎Shine]:[基礎Dark]])</f>
        <v>6.7743237249762442</v>
      </c>
      <c r="AB50" s="9">
        <f>テーブル1[[#This Row],[基礎Dark]]*テーブル1[[#This Row],[合計値]]/SUM(テーブル1[[#This Row],[基礎Shine]:[基礎Dark]])</f>
        <v>16.935809312440611</v>
      </c>
      <c r="AC50" s="14">
        <v>12</v>
      </c>
      <c r="AD50" s="14">
        <v>2</v>
      </c>
      <c r="AE50" s="14">
        <v>12</v>
      </c>
      <c r="AF50" s="14"/>
      <c r="AG50" s="14"/>
      <c r="AH50" s="14"/>
      <c r="AI50" s="14"/>
      <c r="AJ50" s="14">
        <v>1</v>
      </c>
      <c r="AK50" s="14"/>
      <c r="AL50" s="14"/>
      <c r="AM50" s="14"/>
      <c r="AN50" s="14">
        <v>6</v>
      </c>
      <c r="AO50" s="14"/>
      <c r="AP50" s="14">
        <v>10</v>
      </c>
      <c r="AQ50" s="14"/>
      <c r="AR50" s="14">
        <v>2</v>
      </c>
      <c r="AS50" s="13" t="str">
        <f>"public static VariantFairy[] "&amp;テーブル1[[#This Row],[Type]]&amp;";"</f>
        <v>public static VariantFairy[] axe;</v>
      </c>
      <c r="AT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r(43, axe = v(t(43, "axe", 2, 83, m(0, 7, 0, 10, 2, 5), a(12, 2, 12, 0, 0, 0, 0, 1, 0, 0, 0, 6), c(0xFFFFFF, 0xCD9A6A, 0x529B3A, 0xC9D0C6))));</v>
      </c>
      <c r="AU50" s="13" t="str">
        <f>"mirageFairy2019.fairy."&amp;テーブル1[[#This Row],[Type]]&amp;".name="&amp;テーブル1[[#This Row],[英名]]</f>
        <v>mirageFairy2019.fairy.axe.name=Axia</v>
      </c>
      <c r="AV50" s="13" t="str">
        <f>"mirageFairy2019.fairy."&amp;テーブル1[[#This Row],[Type]]&amp;".name="&amp;テーブル1[[#This Row],[和名]]</f>
        <v>mirageFairy2019.fairy.axe.name=アーシャ</v>
      </c>
      <c r="AW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</row>
    <row r="51" spans="1:49" x14ac:dyDescent="0.15">
      <c r="A51" s="4">
        <v>44</v>
      </c>
      <c r="B51" s="4">
        <v>1</v>
      </c>
      <c r="C51" s="4" t="s">
        <v>410</v>
      </c>
      <c r="D51" s="4" t="s">
        <v>428</v>
      </c>
      <c r="E51" s="6" t="s">
        <v>473</v>
      </c>
      <c r="F51" s="6" t="s">
        <v>550</v>
      </c>
      <c r="G51" s="6" t="s">
        <v>483</v>
      </c>
      <c r="H51" s="6" t="s">
        <v>497</v>
      </c>
      <c r="I51" s="11" t="s">
        <v>504</v>
      </c>
      <c r="J51" s="3">
        <v>1</v>
      </c>
      <c r="K51" s="8">
        <v>31</v>
      </c>
      <c r="L51" s="7"/>
      <c r="M51" s="7"/>
      <c r="N51" s="7"/>
      <c r="O51" s="7">
        <v>10</v>
      </c>
      <c r="P51" s="7"/>
      <c r="Q51" s="7">
        <v>7</v>
      </c>
      <c r="R51" s="5">
        <v>1</v>
      </c>
      <c r="S51" s="5">
        <f>2^((テーブル1[[#This Row],[レア]]-1)/4)</f>
        <v>1</v>
      </c>
      <c r="T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U51" s="5">
        <f>テーブル1[[#This Row],[特殊倍率]]*テーブル1[[#This Row],[分散度倍率　]]*テーブル1[[#This Row],[レア度倍率]]</f>
        <v>0.90751915531716087</v>
      </c>
      <c r="V51" s="10">
        <f>テーブル1[[#This Row],[コスト]]*テーブル1[[#This Row],[効率]]</f>
        <v>28.133093814831987</v>
      </c>
      <c r="W51" s="9">
        <f>テーブル1[[#This Row],[基礎Shine]]*テーブル1[[#This Row],[合計値]]/SUM(テーブル1[[#This Row],[基礎Shine]:[基礎Dark]])</f>
        <v>0</v>
      </c>
      <c r="X51" s="9">
        <f>テーブル1[[#This Row],[基礎Fire]]*テーブル1[[#This Row],[合計値]]/SUM(テーブル1[[#This Row],[基礎Shine]:[基礎Dark]])</f>
        <v>0</v>
      </c>
      <c r="Y51" s="9">
        <f>テーブル1[[#This Row],[基礎Wind]]*テーブル1[[#This Row],[合計値]]/SUM(テーブル1[[#This Row],[基礎Shine]:[基礎Dark]])</f>
        <v>0</v>
      </c>
      <c r="Z51" s="9">
        <f>テーブル1[[#This Row],[基礎Gaia]]*テーブル1[[#This Row],[合計値]]/SUM(テーブル1[[#This Row],[基礎Shine]:[基礎Dark]])</f>
        <v>16.548878714607053</v>
      </c>
      <c r="AA51" s="9">
        <f>テーブル1[[#This Row],[基礎Aqua]]*テーブル1[[#This Row],[合計値]]/SUM(テーブル1[[#This Row],[基礎Shine]:[基礎Dark]])</f>
        <v>0</v>
      </c>
      <c r="AB51" s="9">
        <f>テーブル1[[#This Row],[基礎Dark]]*テーブル1[[#This Row],[合計値]]/SUM(テーブル1[[#This Row],[基礎Shine]:[基礎Dark]])</f>
        <v>11.584215100224936</v>
      </c>
      <c r="AC51" s="14"/>
      <c r="AD51" s="14">
        <v>1</v>
      </c>
      <c r="AE51" s="14">
        <v>3</v>
      </c>
      <c r="AF51" s="14"/>
      <c r="AG51" s="14"/>
      <c r="AH51" s="14"/>
      <c r="AI51" s="14"/>
      <c r="AJ51" s="14">
        <v>1</v>
      </c>
      <c r="AK51" s="14">
        <v>15</v>
      </c>
      <c r="AL51" s="14"/>
      <c r="AM51" s="14"/>
      <c r="AN51" s="14"/>
      <c r="AO51" s="14"/>
      <c r="AP51" s="14"/>
      <c r="AQ51" s="14"/>
      <c r="AR51" s="14">
        <v>2</v>
      </c>
      <c r="AS51" s="13" t="str">
        <f>"public static VariantFairy[] "&amp;テーブル1[[#This Row],[Type]]&amp;";"</f>
        <v>public static VariantFairy[] chest;</v>
      </c>
      <c r="AT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r(44, chest = v(t(44, "chest", 1, 31, m(0, 0, 0, 10, 0, 7), a(0, 1, 3, 0, 0, 0, 0, 1, 15, 0, 0, 0), c(0xFFFFFF, 0xFFA431, 0xFFA900, 0xFFC2A5))));</v>
      </c>
      <c r="AU51" s="13" t="str">
        <f>"mirageFairy2019.fairy."&amp;テーブル1[[#This Row],[Type]]&amp;".name="&amp;テーブル1[[#This Row],[英名]]</f>
        <v>mirageFairy2019.fairy.chest.name=Chestia</v>
      </c>
      <c r="AV51" s="13" t="str">
        <f>"mirageFairy2019.fairy."&amp;テーブル1[[#This Row],[Type]]&amp;".name="&amp;テーブル1[[#This Row],[和名]]</f>
        <v>mirageFairy2019.fairy.chest.name=ケスチャ</v>
      </c>
      <c r="AW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</row>
    <row r="52" spans="1:49" x14ac:dyDescent="0.15">
      <c r="A52" s="4">
        <v>45</v>
      </c>
      <c r="B52" s="4">
        <v>1</v>
      </c>
      <c r="C52" s="4" t="s">
        <v>410</v>
      </c>
      <c r="D52" s="4" t="s">
        <v>428</v>
      </c>
      <c r="E52" s="6" t="s">
        <v>474</v>
      </c>
      <c r="F52" s="6" t="s">
        <v>551</v>
      </c>
      <c r="G52" s="6" t="s">
        <v>484</v>
      </c>
      <c r="H52" s="6" t="s">
        <v>642</v>
      </c>
      <c r="I52" s="11" t="s">
        <v>505</v>
      </c>
      <c r="J52" s="3">
        <v>2</v>
      </c>
      <c r="K52" s="8">
        <v>40</v>
      </c>
      <c r="L52" s="7"/>
      <c r="M52" s="7">
        <v>6</v>
      </c>
      <c r="N52" s="7"/>
      <c r="O52" s="7">
        <v>10</v>
      </c>
      <c r="P52" s="7"/>
      <c r="Q52" s="7"/>
      <c r="R52" s="5">
        <v>1</v>
      </c>
      <c r="S52" s="5">
        <f>2^((テーブル1[[#This Row],[レア]]-1)/4)</f>
        <v>1.189207115002721</v>
      </c>
      <c r="T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52" s="5">
        <f>テーブル1[[#This Row],[特殊倍率]]*テーブル1[[#This Row],[分散度倍率　]]*テーブル1[[#This Row],[レア度倍率]]</f>
        <v>1.0942937012607394</v>
      </c>
      <c r="V52" s="10">
        <f>テーブル1[[#This Row],[コスト]]*テーブル1[[#This Row],[効率]]</f>
        <v>43.771748050429579</v>
      </c>
      <c r="W52" s="9">
        <f>テーブル1[[#This Row],[基礎Shine]]*テーブル1[[#This Row],[合計値]]/SUM(テーブル1[[#This Row],[基礎Shine]:[基礎Dark]])</f>
        <v>0</v>
      </c>
      <c r="X52" s="9">
        <f>テーブル1[[#This Row],[基礎Fire]]*テーブル1[[#This Row],[合計値]]/SUM(テーブル1[[#This Row],[基礎Shine]:[基礎Dark]])</f>
        <v>16.414405518911092</v>
      </c>
      <c r="Y52" s="9">
        <f>テーブル1[[#This Row],[基礎Wind]]*テーブル1[[#This Row],[合計値]]/SUM(テーブル1[[#This Row],[基礎Shine]:[基礎Dark]])</f>
        <v>0</v>
      </c>
      <c r="Z52" s="9">
        <f>テーブル1[[#This Row],[基礎Gaia]]*テーブル1[[#This Row],[合計値]]/SUM(テーブル1[[#This Row],[基礎Shine]:[基礎Dark]])</f>
        <v>27.357342531518487</v>
      </c>
      <c r="AA52" s="9">
        <f>テーブル1[[#This Row],[基礎Aqua]]*テーブル1[[#This Row],[合計値]]/SUM(テーブル1[[#This Row],[基礎Shine]:[基礎Dark]])</f>
        <v>0</v>
      </c>
      <c r="AB52" s="9">
        <f>テーブル1[[#This Row],[基礎Dark]]*テーブル1[[#This Row],[合計値]]/SUM(テーブル1[[#This Row],[基礎Shine]:[基礎Dark]])</f>
        <v>0</v>
      </c>
      <c r="AC52" s="14"/>
      <c r="AD52" s="14">
        <v>12</v>
      </c>
      <c r="AE52" s="14">
        <v>2</v>
      </c>
      <c r="AF52" s="14"/>
      <c r="AG52" s="14"/>
      <c r="AH52" s="14"/>
      <c r="AI52" s="14"/>
      <c r="AJ52" s="14">
        <v>1</v>
      </c>
      <c r="AK52" s="14"/>
      <c r="AL52" s="14"/>
      <c r="AM52" s="14"/>
      <c r="AN52" s="14">
        <v>2</v>
      </c>
      <c r="AO52" s="14"/>
      <c r="AP52" s="14"/>
      <c r="AQ52" s="14"/>
      <c r="AR52" s="14">
        <v>6</v>
      </c>
      <c r="AS52" s="13" t="str">
        <f>"public static VariantFairy[] "&amp;テーブル1[[#This Row],[Type]]&amp;";"</f>
        <v>public static VariantFairy[] craftingtable;</v>
      </c>
      <c r="AT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r(45, craftingtable = v(t(45, "craftingtable", 2, 40, m(0, 6, 0, 10, 0, 0), a(0, 12, 2, 0, 0, 0, 0, 1, 0, 0, 0, 2), c(0xFFFFFF, 0xFFBB9A, 0xFFC980, 0x000000))));</v>
      </c>
      <c r="AU52" s="13" t="str">
        <f>"mirageFairy2019.fairy."&amp;テーブル1[[#This Row],[Type]]&amp;".name="&amp;テーブル1[[#This Row],[英名]]</f>
        <v>mirageFairy2019.fairy.craftingtable.name=Craftingetablia</v>
      </c>
      <c r="AV52" s="13" t="str">
        <f>"mirageFairy2019.fairy."&amp;テーブル1[[#This Row],[Type]]&amp;".name="&amp;テーブル1[[#This Row],[和名]]</f>
        <v>mirageFairy2019.fairy.craftingtable.name=クラフティンゲターブリャ</v>
      </c>
      <c r="AW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</row>
    <row r="53" spans="1:49" x14ac:dyDescent="0.15">
      <c r="A53" s="4">
        <v>46</v>
      </c>
      <c r="B53" s="4">
        <v>1</v>
      </c>
      <c r="C53" s="4" t="s">
        <v>410</v>
      </c>
      <c r="D53" s="4" t="s">
        <v>428</v>
      </c>
      <c r="E53" s="6" t="s">
        <v>475</v>
      </c>
      <c r="F53" s="6" t="s">
        <v>552</v>
      </c>
      <c r="G53" s="6" t="s">
        <v>485</v>
      </c>
      <c r="H53" s="6" t="s">
        <v>498</v>
      </c>
      <c r="I53" s="11" t="s">
        <v>506</v>
      </c>
      <c r="J53" s="3">
        <v>3</v>
      </c>
      <c r="K53" s="8">
        <v>29</v>
      </c>
      <c r="L53" s="7">
        <v>1</v>
      </c>
      <c r="M53" s="7">
        <v>2</v>
      </c>
      <c r="N53" s="7">
        <v>18</v>
      </c>
      <c r="O53" s="7">
        <v>10</v>
      </c>
      <c r="P53" s="7">
        <v>3</v>
      </c>
      <c r="Q53" s="7"/>
      <c r="R53" s="5">
        <v>1</v>
      </c>
      <c r="S53" s="5">
        <f>2^((テーブル1[[#This Row],[レア]]-1)/4)</f>
        <v>1.4142135623730951</v>
      </c>
      <c r="T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U53" s="5">
        <f>テーブル1[[#This Row],[特殊倍率]]*テーブル1[[#This Row],[分散度倍率　]]*テーブル1[[#This Row],[レア度倍率]]</f>
        <v>1.2502548678956311</v>
      </c>
      <c r="V53" s="10">
        <f>テーブル1[[#This Row],[コスト]]*テーブル1[[#This Row],[効率]]</f>
        <v>36.2573911689733</v>
      </c>
      <c r="W53" s="9">
        <f>テーブル1[[#This Row],[基礎Shine]]*テーブル1[[#This Row],[合計値]]/SUM(テーブル1[[#This Row],[基礎Shine]:[基礎Dark]])</f>
        <v>1.0663938579109793</v>
      </c>
      <c r="X53" s="9">
        <f>テーブル1[[#This Row],[基礎Fire]]*テーブル1[[#This Row],[合計値]]/SUM(テーブル1[[#This Row],[基礎Shine]:[基礎Dark]])</f>
        <v>2.1327877158219586</v>
      </c>
      <c r="Y53" s="9">
        <f>テーブル1[[#This Row],[基礎Wind]]*テーブル1[[#This Row],[合計値]]/SUM(テーブル1[[#This Row],[基礎Shine]:[基礎Dark]])</f>
        <v>19.195089442397631</v>
      </c>
      <c r="Z53" s="9">
        <f>テーブル1[[#This Row],[基礎Gaia]]*テーブル1[[#This Row],[合計値]]/SUM(テーブル1[[#This Row],[基礎Shine]:[基礎Dark]])</f>
        <v>10.663938579109795</v>
      </c>
      <c r="AA53" s="9">
        <f>テーブル1[[#This Row],[基礎Aqua]]*テーブル1[[#This Row],[合計値]]/SUM(テーブル1[[#This Row],[基礎Shine]:[基礎Dark]])</f>
        <v>3.1991815737329383</v>
      </c>
      <c r="AB53" s="9">
        <f>テーブル1[[#This Row],[基礎Dark]]*テーブル1[[#This Row],[合計値]]/SUM(テーブル1[[#This Row],[基礎Shine]:[基礎Dark]])</f>
        <v>0</v>
      </c>
      <c r="AC53" s="14">
        <v>3</v>
      </c>
      <c r="AD53" s="14">
        <v>2</v>
      </c>
      <c r="AE53" s="14"/>
      <c r="AF53" s="14">
        <v>1</v>
      </c>
      <c r="AG53" s="14">
        <v>1</v>
      </c>
      <c r="AH53" s="14">
        <v>6</v>
      </c>
      <c r="AI53" s="14"/>
      <c r="AJ53" s="14">
        <v>4</v>
      </c>
      <c r="AK53" s="14">
        <v>2</v>
      </c>
      <c r="AL53" s="14"/>
      <c r="AM53" s="14">
        <v>2</v>
      </c>
      <c r="AN53" s="14"/>
      <c r="AO53" s="14">
        <v>10</v>
      </c>
      <c r="AP53" s="14"/>
      <c r="AQ53" s="14">
        <v>1</v>
      </c>
      <c r="AR53" s="14">
        <v>8</v>
      </c>
      <c r="AS53" s="13" t="str">
        <f>"public static VariantFairy[] "&amp;テーブル1[[#This Row],[Type]]&amp;";"</f>
        <v>public static VariantFairy[] potion;</v>
      </c>
      <c r="AT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r(46, potion = v(t(46, "potion", 3, 29, m(1, 2, 18, 10, 3, 0), a(3, 2, 0, 1, 1, 6, 0, 4, 2, 0, 2, 0), c(0xFFFFFF, 0x52CAFF, 0x00AEFF, 0xFFFFFF))));</v>
      </c>
      <c r="AU53" s="13" t="str">
        <f>"mirageFairy2019.fairy."&amp;テーブル1[[#This Row],[Type]]&amp;".name="&amp;テーブル1[[#This Row],[英名]]</f>
        <v>mirageFairy2019.fairy.potion.name=Potionia</v>
      </c>
      <c r="AV53" s="13" t="str">
        <f>"mirageFairy2019.fairy."&amp;テーブル1[[#This Row],[Type]]&amp;".name="&amp;テーブル1[[#This Row],[和名]]</f>
        <v>mirageFairy2019.fairy.potion.name=ポティオーニャ</v>
      </c>
      <c r="AW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</row>
    <row r="54" spans="1:49" x14ac:dyDescent="0.15">
      <c r="A54" s="4">
        <v>47</v>
      </c>
      <c r="B54" s="4">
        <v>1</v>
      </c>
      <c r="C54" s="4" t="s">
        <v>410</v>
      </c>
      <c r="D54" s="4" t="s">
        <v>428</v>
      </c>
      <c r="E54" s="6" t="s">
        <v>477</v>
      </c>
      <c r="F54" s="6" t="s">
        <v>553</v>
      </c>
      <c r="G54" s="6" t="s">
        <v>487</v>
      </c>
      <c r="H54" s="6" t="s">
        <v>500</v>
      </c>
      <c r="I54" s="11" t="s">
        <v>507</v>
      </c>
      <c r="J54" s="3">
        <v>2</v>
      </c>
      <c r="K54" s="8">
        <v>62</v>
      </c>
      <c r="L54" s="7">
        <v>0.1</v>
      </c>
      <c r="M54" s="7">
        <v>8</v>
      </c>
      <c r="N54" s="7">
        <v>1</v>
      </c>
      <c r="O54" s="7">
        <v>10</v>
      </c>
      <c r="P54" s="7"/>
      <c r="Q54" s="7">
        <v>3</v>
      </c>
      <c r="R54" s="5">
        <v>1</v>
      </c>
      <c r="S54" s="5">
        <f>2^((テーブル1[[#This Row],[レア]]-1)/4)</f>
        <v>1.189207115002721</v>
      </c>
      <c r="T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U54" s="5">
        <f>テーブル1[[#This Row],[特殊倍率]]*テーブル1[[#This Row],[分散度倍率　]]*テーブル1[[#This Row],[レア度倍率]]</f>
        <v>1.0055605803984682</v>
      </c>
      <c r="V54" s="10">
        <f>テーブル1[[#This Row],[コスト]]*テーブル1[[#This Row],[効率]]</f>
        <v>62.344755984705024</v>
      </c>
      <c r="W54" s="9">
        <f>テーブル1[[#This Row],[基礎Shine]]*テーブル1[[#This Row],[合計値]]/SUM(テーブル1[[#This Row],[基礎Shine]:[基礎Dark]])</f>
        <v>0.28210296825658382</v>
      </c>
      <c r="X54" s="9">
        <f>テーブル1[[#This Row],[基礎Fire]]*テーブル1[[#This Row],[合計値]]/SUM(テーブル1[[#This Row],[基礎Shine]:[基礎Dark]])</f>
        <v>22.568237460526703</v>
      </c>
      <c r="Y54" s="9">
        <f>テーブル1[[#This Row],[基礎Wind]]*テーブル1[[#This Row],[合計値]]/SUM(テーブル1[[#This Row],[基礎Shine]:[基礎Dark]])</f>
        <v>2.8210296825658379</v>
      </c>
      <c r="Z54" s="9">
        <f>テーブル1[[#This Row],[基礎Gaia]]*テーブル1[[#This Row],[合計値]]/SUM(テーブル1[[#This Row],[基礎Shine]:[基礎Dark]])</f>
        <v>28.210296825658379</v>
      </c>
      <c r="AA54" s="9">
        <f>テーブル1[[#This Row],[基礎Aqua]]*テーブル1[[#This Row],[合計値]]/SUM(テーブル1[[#This Row],[基礎Shine]:[基礎Dark]])</f>
        <v>0</v>
      </c>
      <c r="AB54" s="9">
        <f>テーブル1[[#This Row],[基礎Dark]]*テーブル1[[#This Row],[合計値]]/SUM(テーブル1[[#This Row],[基礎Shine]:[基礎Dark]])</f>
        <v>8.4630890476975136</v>
      </c>
      <c r="AC54" s="14">
        <v>13</v>
      </c>
      <c r="AD54" s="14">
        <v>1</v>
      </c>
      <c r="AE54" s="14">
        <v>1</v>
      </c>
      <c r="AF54" s="14"/>
      <c r="AG54" s="14"/>
      <c r="AH54" s="14"/>
      <c r="AI54" s="14"/>
      <c r="AJ54" s="14">
        <v>3</v>
      </c>
      <c r="AK54" s="14"/>
      <c r="AL54" s="14"/>
      <c r="AM54" s="14"/>
      <c r="AN54" s="14">
        <v>4</v>
      </c>
      <c r="AO54" s="14"/>
      <c r="AP54" s="14">
        <v>12</v>
      </c>
      <c r="AQ54" s="14"/>
      <c r="AR54" s="14">
        <v>2</v>
      </c>
      <c r="AS54" s="13" t="str">
        <f>"public static VariantFairy[] "&amp;テーブル1[[#This Row],[Type]]&amp;";"</f>
        <v>public static VariantFairy[] sword;</v>
      </c>
      <c r="AT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r(47, sword = v(t(47, "sword", 2, 62, m(0.1, 8, 1, 10, 0, 3), a(13, 1, 1, 0, 0, 0, 0, 3, 0, 0, 0, 4), c(0xFFFFFF, 0xFFC48E, 0xFF0300, 0xFFFFFF))));</v>
      </c>
      <c r="AU54" s="13" t="str">
        <f>"mirageFairy2019.fairy."&amp;テーブル1[[#This Row],[Type]]&amp;".name="&amp;テーブル1[[#This Row],[英名]]</f>
        <v>mirageFairy2019.fairy.sword.name=Swordia</v>
      </c>
      <c r="AV54" s="13" t="str">
        <f>"mirageFairy2019.fairy."&amp;テーブル1[[#This Row],[Type]]&amp;".name="&amp;テーブル1[[#This Row],[和名]]</f>
        <v>mirageFairy2019.fairy.sword.name=スウォルジャ</v>
      </c>
      <c r="AW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</row>
    <row r="55" spans="1:49" x14ac:dyDescent="0.15">
      <c r="A55" s="4">
        <v>56</v>
      </c>
      <c r="B55" s="4">
        <v>1</v>
      </c>
      <c r="C55" s="4" t="s">
        <v>410</v>
      </c>
      <c r="D55" s="4" t="s">
        <v>428</v>
      </c>
      <c r="E55" s="6" t="s">
        <v>562</v>
      </c>
      <c r="F55" s="6" t="s">
        <v>571</v>
      </c>
      <c r="G55" s="6" t="s">
        <v>580</v>
      </c>
      <c r="H55" s="6" t="s">
        <v>591</v>
      </c>
      <c r="I55" s="11" t="s">
        <v>604</v>
      </c>
      <c r="J55" s="3">
        <v>3</v>
      </c>
      <c r="K55" s="8">
        <v>82</v>
      </c>
      <c r="L55" s="7"/>
      <c r="M55" s="7">
        <v>2</v>
      </c>
      <c r="N55" s="7"/>
      <c r="O55" s="7">
        <v>10</v>
      </c>
      <c r="P55" s="7"/>
      <c r="Q55" s="7">
        <v>2</v>
      </c>
      <c r="R55" s="5">
        <v>1</v>
      </c>
      <c r="S55" s="5">
        <f>2^((テーブル1[[#This Row],[レア]]-1)/4)</f>
        <v>1.4142135623730951</v>
      </c>
      <c r="T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5" s="5">
        <f>テーブル1[[#This Row],[特殊倍率]]*テーブル1[[#This Row],[分散度倍率　]]*テーブル1[[#This Row],[レア度倍率]]</f>
        <v>1.337927554786112</v>
      </c>
      <c r="V55" s="10">
        <f>テーブル1[[#This Row],[コスト]]*テーブル1[[#This Row],[効率]]</f>
        <v>109.71005949246118</v>
      </c>
      <c r="W55" s="9">
        <f>テーブル1[[#This Row],[基礎Shine]]*テーブル1[[#This Row],[合計値]]/SUM(テーブル1[[#This Row],[基礎Shine]:[基礎Dark]])</f>
        <v>0</v>
      </c>
      <c r="X55" s="9">
        <f>テーブル1[[#This Row],[基礎Fire]]*テーブル1[[#This Row],[合計値]]/SUM(テーブル1[[#This Row],[基礎Shine]:[基礎Dark]])</f>
        <v>15.672865641780168</v>
      </c>
      <c r="Y55" s="9">
        <f>テーブル1[[#This Row],[基礎Wind]]*テーブル1[[#This Row],[合計値]]/SUM(テーブル1[[#This Row],[基礎Shine]:[基礎Dark]])</f>
        <v>0</v>
      </c>
      <c r="Z55" s="9">
        <f>テーブル1[[#This Row],[基礎Gaia]]*テーブル1[[#This Row],[合計値]]/SUM(テーブル1[[#This Row],[基礎Shine]:[基礎Dark]])</f>
        <v>78.364328208900844</v>
      </c>
      <c r="AA55" s="9">
        <f>テーブル1[[#This Row],[基礎Aqua]]*テーブル1[[#This Row],[合計値]]/SUM(テーブル1[[#This Row],[基礎Shine]:[基礎Dark]])</f>
        <v>0</v>
      </c>
      <c r="AB55" s="9">
        <f>テーブル1[[#This Row],[基礎Dark]]*テーブル1[[#This Row],[合計値]]/SUM(テーブル1[[#This Row],[基礎Shine]:[基礎Dark]])</f>
        <v>15.672865641780168</v>
      </c>
      <c r="AC55" s="14">
        <v>2</v>
      </c>
      <c r="AD55" s="14">
        <v>8</v>
      </c>
      <c r="AE55" s="14"/>
      <c r="AF55" s="14"/>
      <c r="AG55" s="14"/>
      <c r="AH55" s="14"/>
      <c r="AI55" s="14"/>
      <c r="AJ55" s="14">
        <v>1</v>
      </c>
      <c r="AK55" s="14"/>
      <c r="AL55" s="14"/>
      <c r="AM55" s="14"/>
      <c r="AN55" s="14">
        <v>9</v>
      </c>
      <c r="AO55" s="14"/>
      <c r="AP55" s="14"/>
      <c r="AQ55" s="14"/>
      <c r="AR55" s="14">
        <v>4</v>
      </c>
      <c r="AS55" s="13" t="str">
        <f>"public static VariantFairy[] "&amp;テーブル1[[#This Row],[Type]]&amp;";"</f>
        <v>public static VariantFairy[] anvil;</v>
      </c>
      <c r="AT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r(56, anvil = v(t(56, "anvil", 3, 82, m(0, 2, 0, 10, 0, 2), a(2, 8, 0, 0, 0, 0, 0, 1, 0, 0, 0, 9), c(0xFFFFFF, 0xA9A9A9, 0x909090, 0xA86F18))));</v>
      </c>
      <c r="AU55" s="13" t="str">
        <f>"mirageFairy2019.fairy."&amp;テーブル1[[#This Row],[Type]]&amp;".name="&amp;テーブル1[[#This Row],[英名]]</f>
        <v>mirageFairy2019.fairy.anvil.name=Anvilia</v>
      </c>
      <c r="AV55" s="13" t="str">
        <f>"mirageFairy2019.fairy."&amp;テーブル1[[#This Row],[Type]]&amp;".name="&amp;テーブル1[[#This Row],[和名]]</f>
        <v>mirageFairy2019.fairy.anvil.name=アンヴィーリャ</v>
      </c>
      <c r="AW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</row>
    <row r="56" spans="1:49" x14ac:dyDescent="0.15">
      <c r="A56" s="4">
        <v>59</v>
      </c>
      <c r="B56" s="4">
        <v>1</v>
      </c>
      <c r="C56" s="4" t="s">
        <v>410</v>
      </c>
      <c r="D56" s="4" t="s">
        <v>428</v>
      </c>
      <c r="E56" s="6" t="s">
        <v>564</v>
      </c>
      <c r="F56" s="6" t="s">
        <v>631</v>
      </c>
      <c r="G56" s="6" t="s">
        <v>583</v>
      </c>
      <c r="H56" s="6" t="s">
        <v>584</v>
      </c>
      <c r="I56" s="11" t="s">
        <v>605</v>
      </c>
      <c r="J56" s="3">
        <v>3</v>
      </c>
      <c r="K56" s="8">
        <v>13</v>
      </c>
      <c r="L56" s="7">
        <v>2</v>
      </c>
      <c r="M56" s="7"/>
      <c r="N56" s="7">
        <v>10</v>
      </c>
      <c r="O56" s="7"/>
      <c r="P56" s="7">
        <v>2</v>
      </c>
      <c r="Q56" s="7"/>
      <c r="R56" s="5">
        <v>1</v>
      </c>
      <c r="S56" s="5">
        <f>2^((テーブル1[[#This Row],[レア]]-1)/4)</f>
        <v>1.4142135623730951</v>
      </c>
      <c r="T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6" s="5">
        <f>テーブル1[[#This Row],[特殊倍率]]*テーブル1[[#This Row],[分散度倍率　]]*テーブル1[[#This Row],[レア度倍率]]</f>
        <v>1.337927554786112</v>
      </c>
      <c r="V56" s="10">
        <f>テーブル1[[#This Row],[コスト]]*テーブル1[[#This Row],[効率]]</f>
        <v>17.393058212219458</v>
      </c>
      <c r="W56" s="9">
        <f>テーブル1[[#This Row],[基礎Shine]]*テーブル1[[#This Row],[合計値]]/SUM(テーブル1[[#This Row],[基礎Shine]:[基礎Dark]])</f>
        <v>2.484722601745637</v>
      </c>
      <c r="X56" s="9">
        <f>テーブル1[[#This Row],[基礎Fire]]*テーブル1[[#This Row],[合計値]]/SUM(テーブル1[[#This Row],[基礎Shine]:[基礎Dark]])</f>
        <v>0</v>
      </c>
      <c r="Y56" s="9">
        <f>テーブル1[[#This Row],[基礎Wind]]*テーブル1[[#This Row],[合計値]]/SUM(テーブル1[[#This Row],[基礎Shine]:[基礎Dark]])</f>
        <v>12.423613008728184</v>
      </c>
      <c r="Z56" s="9">
        <f>テーブル1[[#This Row],[基礎Gaia]]*テーブル1[[#This Row],[合計値]]/SUM(テーブル1[[#This Row],[基礎Shine]:[基礎Dark]])</f>
        <v>0</v>
      </c>
      <c r="AA56" s="9">
        <f>テーブル1[[#This Row],[基礎Aqua]]*テーブル1[[#This Row],[合計値]]/SUM(テーブル1[[#This Row],[基礎Shine]:[基礎Dark]])</f>
        <v>2.484722601745637</v>
      </c>
      <c r="AB56" s="9">
        <f>テーブル1[[#This Row],[基礎Dark]]*テーブル1[[#This Row],[合計値]]/SUM(テーブル1[[#This Row],[基礎Shine]:[基礎Dark]])</f>
        <v>0</v>
      </c>
      <c r="AC56" s="14"/>
      <c r="AD56" s="14">
        <v>6</v>
      </c>
      <c r="AE56" s="14"/>
      <c r="AF56" s="14">
        <v>5</v>
      </c>
      <c r="AG56" s="14"/>
      <c r="AH56" s="14"/>
      <c r="AI56" s="14"/>
      <c r="AJ56" s="14">
        <v>7</v>
      </c>
      <c r="AK56" s="14"/>
      <c r="AL56" s="14"/>
      <c r="AM56" s="14">
        <v>1</v>
      </c>
      <c r="AN56" s="14"/>
      <c r="AO56" s="14"/>
      <c r="AP56" s="14"/>
      <c r="AQ56" s="14"/>
      <c r="AR56" s="14">
        <v>12</v>
      </c>
      <c r="AS56" s="13" t="str">
        <f>"public static VariantFairy[] "&amp;テーブル1[[#This Row],[Type]]&amp;";"</f>
        <v>public static VariantFairy[] enchant;</v>
      </c>
      <c r="AT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r(59, enchant = v(t(59, "enchant", 3, 13, m(2, 0, 10, 0, 2, 0), a(0, 6, 0, 5, 0, 0, 0, 7, 0, 0, 1, 0), c(0xD0C2FF, 0xF055FF, 0xC381E3, 0xBE00FF))));</v>
      </c>
      <c r="AU56" s="13" t="str">
        <f>"mirageFairy2019.fairy."&amp;テーブル1[[#This Row],[Type]]&amp;".name="&amp;テーブル1[[#This Row],[英名]]</f>
        <v>mirageFairy2019.fairy.enchant.name=Enchantia</v>
      </c>
      <c r="AV56" s="13" t="str">
        <f>"mirageFairy2019.fairy."&amp;テーブル1[[#This Row],[Type]]&amp;".name="&amp;テーブル1[[#This Row],[和名]]</f>
        <v>mirageFairy2019.fairy.enchant.name=エンカンチャ</v>
      </c>
      <c r="AW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&lt;tr&gt;&lt;td&gt;59&lt;/td&gt;&lt;td&gt;付魔精エンカンチャ&lt;/td&gt;&lt;td&gt;3&lt;/td&gt;&lt;td&gt;13&lt;/td&gt;&lt;td&gt;2&lt;/td&gt;&lt;td&gt;0&lt;/td&gt;&lt;td&gt;12&lt;/td&gt;&lt;td&gt;0&lt;/td&gt;&lt;td&gt;2&lt;/td&gt;&lt;td&gt;0&lt;/td&gt;&lt;/tr&gt;</v>
      </c>
    </row>
    <row r="57" spans="1:49" x14ac:dyDescent="0.15">
      <c r="A57" s="4">
        <v>65</v>
      </c>
      <c r="B57" s="4">
        <v>1</v>
      </c>
      <c r="C57" s="4" t="s">
        <v>410</v>
      </c>
      <c r="D57" s="4" t="s">
        <v>428</v>
      </c>
      <c r="E57" s="6" t="s">
        <v>612</v>
      </c>
      <c r="F57" s="6" t="s">
        <v>623</v>
      </c>
      <c r="G57" s="6" t="s">
        <v>651</v>
      </c>
      <c r="H57" s="6" t="s">
        <v>641</v>
      </c>
      <c r="I57" s="11"/>
      <c r="J57" s="3">
        <v>3</v>
      </c>
      <c r="K57" s="8">
        <v>26</v>
      </c>
      <c r="L57" s="7">
        <v>1</v>
      </c>
      <c r="M57" s="7">
        <v>10</v>
      </c>
      <c r="N57" s="7">
        <v>5</v>
      </c>
      <c r="O57" s="7">
        <v>7</v>
      </c>
      <c r="P57" s="7">
        <v>2</v>
      </c>
      <c r="Q57" s="7"/>
      <c r="R57" s="5">
        <v>1</v>
      </c>
      <c r="S57" s="5">
        <f>2^((テーブル1[[#This Row],[レア]]-1)/4)</f>
        <v>1.4142135623730951</v>
      </c>
      <c r="T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0.81225239635623547</v>
      </c>
      <c r="U57" s="5">
        <f>テーブル1[[#This Row],[特殊倍率]]*テーブル1[[#This Row],[分散度倍率　]]*テーブル1[[#This Row],[レア度倍率]]</f>
        <v>1.1486983549970351</v>
      </c>
      <c r="V57" s="10">
        <f>テーブル1[[#This Row],[コスト]]*テーブル1[[#This Row],[効率]]</f>
        <v>29.866157229922912</v>
      </c>
      <c r="W57" s="9">
        <f>テーブル1[[#This Row],[基礎Shine]]*テーブル1[[#This Row],[合計値]]/SUM(テーブル1[[#This Row],[基礎Shine]:[基礎Dark]])</f>
        <v>1.1946462891969165</v>
      </c>
      <c r="X57" s="9">
        <f>テーブル1[[#This Row],[基礎Fire]]*テーブル1[[#This Row],[合計値]]/SUM(テーブル1[[#This Row],[基礎Shine]:[基礎Dark]])</f>
        <v>11.946462891969166</v>
      </c>
      <c r="Y57" s="9">
        <f>テーブル1[[#This Row],[基礎Wind]]*テーブル1[[#This Row],[合計値]]/SUM(テーブル1[[#This Row],[基礎Shine]:[基礎Dark]])</f>
        <v>5.9732314459845828</v>
      </c>
      <c r="Z57" s="9">
        <f>テーブル1[[#This Row],[基礎Gaia]]*テーブル1[[#This Row],[合計値]]/SUM(テーブル1[[#This Row],[基礎Shine]:[基礎Dark]])</f>
        <v>8.3625240243784145</v>
      </c>
      <c r="AA57" s="9">
        <f>テーブル1[[#This Row],[基礎Aqua]]*テーブル1[[#This Row],[合計値]]/SUM(テーブル1[[#This Row],[基礎Shine]:[基礎Dark]])</f>
        <v>2.389292578393833</v>
      </c>
      <c r="AB57" s="9">
        <f>テーブル1[[#This Row],[基礎Dark]]*テーブル1[[#This Row],[合計値]]/SUM(テーブル1[[#This Row],[基礎Shine]:[基礎Dark]])</f>
        <v>0</v>
      </c>
      <c r="AC57" s="14"/>
      <c r="AD57" s="14">
        <v>10</v>
      </c>
      <c r="AE57" s="14"/>
      <c r="AF57" s="14">
        <v>4</v>
      </c>
      <c r="AG57" s="14">
        <v>9</v>
      </c>
      <c r="AH57" s="14">
        <v>4</v>
      </c>
      <c r="AI57" s="14"/>
      <c r="AJ57" s="14">
        <v>2</v>
      </c>
      <c r="AK57" s="14">
        <v>4</v>
      </c>
      <c r="AL57" s="14"/>
      <c r="AM57" s="14"/>
      <c r="AN57" s="14">
        <v>4</v>
      </c>
      <c r="AO57" s="14">
        <v>15</v>
      </c>
      <c r="AP57" s="14"/>
      <c r="AQ57" s="14">
        <v>1</v>
      </c>
      <c r="AR57" s="14">
        <v>11</v>
      </c>
      <c r="AS57" s="13" t="str">
        <f>"public static VariantFairy[] "&amp;テーブル1[[#This Row],[Type]]&amp;";"</f>
        <v>public static VariantFairy[] brewingstand;</v>
      </c>
      <c r="AT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r(65, brewingstand = v(t(65, "brewingstand", 3, 26, m(1, 10, 5, 7, 2, 0), a(0, 10, 0, 4, 9, 4, 0, 2, 4, 0, 0, 4), c())));</v>
      </c>
      <c r="AU57" s="13" t="str">
        <f>"mirageFairy2019.fairy."&amp;テーブル1[[#This Row],[Type]]&amp;".name="&amp;テーブル1[[#This Row],[英名]]</f>
        <v>mirageFairy2019.fairy.brewingstand.name=Brewingestandia</v>
      </c>
      <c r="AV57" s="13" t="str">
        <f>"mirageFairy2019.fairy."&amp;テーブル1[[#This Row],[Type]]&amp;".name="&amp;テーブル1[[#This Row],[和名]]</f>
        <v>mirageFairy2019.fairy.brewingstand.name=ブレウィンゲスタンジャ</v>
      </c>
      <c r="AW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65&lt;/td&gt;&lt;td&gt;醸造台精ブレウィンゲスタンジャ&lt;/td&gt;&lt;td&gt;3&lt;/td&gt;&lt;td&gt;26&lt;/td&gt;&lt;td&gt;1&lt;/td&gt;&lt;td&gt;11&lt;/td&gt;&lt;td&gt;5&lt;/td&gt;&lt;td&gt;8&lt;/td&gt;&lt;td&gt;2&lt;/td&gt;&lt;td&gt;0&lt;/td&gt;&lt;/tr&gt;</v>
      </c>
    </row>
    <row r="58" spans="1:49" x14ac:dyDescent="0.15">
      <c r="A58" s="4">
        <v>66</v>
      </c>
      <c r="B58" s="4">
        <v>1</v>
      </c>
      <c r="C58" s="4" t="s">
        <v>410</v>
      </c>
      <c r="D58" s="4" t="s">
        <v>428</v>
      </c>
      <c r="E58" s="6" t="s">
        <v>613</v>
      </c>
      <c r="F58" s="6" t="s">
        <v>624</v>
      </c>
      <c r="G58" s="6" t="s">
        <v>652</v>
      </c>
      <c r="H58" s="6" t="s">
        <v>643</v>
      </c>
      <c r="I58" s="11"/>
      <c r="J58" s="3">
        <v>2</v>
      </c>
      <c r="K58" s="8">
        <v>74</v>
      </c>
      <c r="L58" s="7"/>
      <c r="M58" s="7"/>
      <c r="N58" s="7"/>
      <c r="O58" s="7">
        <v>10</v>
      </c>
      <c r="P58" s="7">
        <v>8</v>
      </c>
      <c r="Q58" s="7">
        <v>6</v>
      </c>
      <c r="R58" s="5">
        <v>1</v>
      </c>
      <c r="S58" s="5">
        <f>2^((テーブル1[[#This Row],[レア]]-1)/4)</f>
        <v>1.189207115002721</v>
      </c>
      <c r="T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8" s="5">
        <f>テーブル1[[#This Row],[特殊倍率]]*テーブル1[[#This Row],[分散度倍率　]]*テーブル1[[#This Row],[レア度倍率]]</f>
        <v>0.97942029758692684</v>
      </c>
      <c r="V58" s="10">
        <f>テーブル1[[#This Row],[コスト]]*テーブル1[[#This Row],[効率]]</f>
        <v>72.477102021432586</v>
      </c>
      <c r="W58" s="9">
        <f>テーブル1[[#This Row],[基礎Shine]]*テーブル1[[#This Row],[合計値]]/SUM(テーブル1[[#This Row],[基礎Shine]:[基礎Dark]])</f>
        <v>0</v>
      </c>
      <c r="X58" s="9">
        <f>テーブル1[[#This Row],[基礎Fire]]*テーブル1[[#This Row],[合計値]]/SUM(テーブル1[[#This Row],[基礎Shine]:[基礎Dark]])</f>
        <v>0</v>
      </c>
      <c r="Y58" s="9">
        <f>テーブル1[[#This Row],[基礎Wind]]*テーブル1[[#This Row],[合計値]]/SUM(テーブル1[[#This Row],[基礎Shine]:[基礎Dark]])</f>
        <v>0</v>
      </c>
      <c r="Z58" s="9">
        <f>テーブル1[[#This Row],[基礎Gaia]]*テーブル1[[#This Row],[合計値]]/SUM(テーブル1[[#This Row],[基礎Shine]:[基礎Dark]])</f>
        <v>30.198792508930243</v>
      </c>
      <c r="AA58" s="9">
        <f>テーブル1[[#This Row],[基礎Aqua]]*テーブル1[[#This Row],[合計値]]/SUM(テーブル1[[#This Row],[基礎Shine]:[基礎Dark]])</f>
        <v>24.159034007144196</v>
      </c>
      <c r="AB58" s="9">
        <f>テーブル1[[#This Row],[基礎Dark]]*テーブル1[[#This Row],[合計値]]/SUM(テーブル1[[#This Row],[基礎Shine]:[基礎Dark]])</f>
        <v>18.119275505358146</v>
      </c>
      <c r="AC58" s="14">
        <v>5</v>
      </c>
      <c r="AD58" s="14">
        <v>3</v>
      </c>
      <c r="AE58" s="14">
        <v>1</v>
      </c>
      <c r="AF58" s="14"/>
      <c r="AG58" s="14"/>
      <c r="AH58" s="14"/>
      <c r="AI58" s="14"/>
      <c r="AJ58" s="14">
        <v>1</v>
      </c>
      <c r="AK58" s="14"/>
      <c r="AL58" s="14"/>
      <c r="AM58" s="14"/>
      <c r="AN58" s="14">
        <v>4</v>
      </c>
      <c r="AO58" s="14"/>
      <c r="AP58" s="14">
        <v>8</v>
      </c>
      <c r="AQ58" s="14"/>
      <c r="AR58" s="14">
        <v>2</v>
      </c>
      <c r="AS58" s="13" t="str">
        <f>"public static VariantFairy[] "&amp;テーブル1[[#This Row],[Type]]&amp;";"</f>
        <v>public static VariantFairy[] hoe;</v>
      </c>
      <c r="AT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r(66, hoe = v(t(66, "hoe", 2, 74, m(0, 0, 0, 10, 8, 6), a(5, 3, 1, 0, 0, 0, 0, 1, 0, 0, 0, 4), c())));</v>
      </c>
      <c r="AU58" s="13" t="str">
        <f>"mirageFairy2019.fairy."&amp;テーブル1[[#This Row],[Type]]&amp;".name="&amp;テーブル1[[#This Row],[英名]]</f>
        <v>mirageFairy2019.fairy.hoe.name=Hia</v>
      </c>
      <c r="AV58" s="13" t="str">
        <f>"mirageFairy2019.fairy."&amp;テーブル1[[#This Row],[Type]]&amp;".name="&amp;テーブル1[[#This Row],[和名]]</f>
        <v>mirageFairy2019.fairy.hoe.name=ヒャ</v>
      </c>
      <c r="AW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&lt;tr&gt;&lt;td&gt;66&lt;/td&gt;&lt;td&gt;鍬精ヒャ&lt;/td&gt;&lt;td&gt;2&lt;/td&gt;&lt;td&gt;74&lt;/td&gt;&lt;td&gt;0&lt;/td&gt;&lt;td&gt;0&lt;/td&gt;&lt;td&gt;0&lt;/td&gt;&lt;td&gt;30&lt;/td&gt;&lt;td&gt;24&lt;/td&gt;&lt;td&gt;18&lt;/td&gt;&lt;/tr&gt;</v>
      </c>
    </row>
    <row r="59" spans="1:49" x14ac:dyDescent="0.15">
      <c r="A59" s="4">
        <v>67</v>
      </c>
      <c r="B59" s="4">
        <v>1</v>
      </c>
      <c r="C59" s="4" t="s">
        <v>410</v>
      </c>
      <c r="D59" s="4" t="s">
        <v>428</v>
      </c>
      <c r="E59" s="6" t="s">
        <v>615</v>
      </c>
      <c r="F59" s="6" t="s">
        <v>626</v>
      </c>
      <c r="G59" s="6" t="s">
        <v>654</v>
      </c>
      <c r="H59" s="6" t="s">
        <v>645</v>
      </c>
      <c r="I59" s="11"/>
      <c r="J59" s="3">
        <v>2</v>
      </c>
      <c r="K59" s="8">
        <v>81</v>
      </c>
      <c r="L59" s="7">
        <v>0.1</v>
      </c>
      <c r="M59" s="7"/>
      <c r="N59" s="7"/>
      <c r="O59" s="7">
        <v>10</v>
      </c>
      <c r="P59" s="7">
        <v>4</v>
      </c>
      <c r="Q59" s="7">
        <v>2</v>
      </c>
      <c r="R59" s="5">
        <v>1</v>
      </c>
      <c r="S59" s="5">
        <f>2^((テーブル1[[#This Row],[レア]]-1)/4)</f>
        <v>1.189207115002721</v>
      </c>
      <c r="T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59" s="5">
        <f>テーブル1[[#This Row],[特殊倍率]]*テーブル1[[#This Row],[分散度倍率　]]*テーブル1[[#This Row],[レア度倍率]]</f>
        <v>1.0927777391009525</v>
      </c>
      <c r="V59" s="10">
        <f>テーブル1[[#This Row],[コスト]]*テーブル1[[#This Row],[効率]]</f>
        <v>88.51499686717716</v>
      </c>
      <c r="W59" s="9">
        <f>テーブル1[[#This Row],[基礎Shine]]*テーブル1[[#This Row],[合計値]]/SUM(テーブル1[[#This Row],[基礎Shine]:[基礎Dark]])</f>
        <v>0.5497825892371252</v>
      </c>
      <c r="X59" s="9">
        <f>テーブル1[[#This Row],[基礎Fire]]*テーブル1[[#This Row],[合計値]]/SUM(テーブル1[[#This Row],[基礎Shine]:[基礎Dark]])</f>
        <v>0</v>
      </c>
      <c r="Y59" s="9">
        <f>テーブル1[[#This Row],[基礎Wind]]*テーブル1[[#This Row],[合計値]]/SUM(テーブル1[[#This Row],[基礎Shine]:[基礎Dark]])</f>
        <v>0</v>
      </c>
      <c r="Z59" s="9">
        <f>テーブル1[[#This Row],[基礎Gaia]]*テーブル1[[#This Row],[合計値]]/SUM(テーブル1[[#This Row],[基礎Shine]:[基礎Dark]])</f>
        <v>54.978258923712517</v>
      </c>
      <c r="AA59" s="9">
        <f>テーブル1[[#This Row],[基礎Aqua]]*テーブル1[[#This Row],[合計値]]/SUM(テーブル1[[#This Row],[基礎Shine]:[基礎Dark]])</f>
        <v>21.991303569485005</v>
      </c>
      <c r="AB59" s="9">
        <f>テーブル1[[#This Row],[基礎Dark]]*テーブル1[[#This Row],[合計値]]/SUM(テーブル1[[#This Row],[基礎Shine]:[基礎Dark]])</f>
        <v>10.995651784742503</v>
      </c>
      <c r="AC59" s="14">
        <v>1</v>
      </c>
      <c r="AD59" s="14">
        <v>1</v>
      </c>
      <c r="AE59" s="14"/>
      <c r="AF59" s="14"/>
      <c r="AG59" s="14"/>
      <c r="AH59" s="14"/>
      <c r="AI59" s="14"/>
      <c r="AJ59" s="14">
        <v>3</v>
      </c>
      <c r="AK59" s="14"/>
      <c r="AL59" s="14"/>
      <c r="AM59" s="14"/>
      <c r="AN59" s="14"/>
      <c r="AO59" s="14"/>
      <c r="AP59" s="14"/>
      <c r="AQ59" s="14"/>
      <c r="AR59" s="14">
        <v>2</v>
      </c>
      <c r="AS59" s="13" t="str">
        <f>"public static VariantFairy[] "&amp;テーブル1[[#This Row],[Type]]&amp;";"</f>
        <v>public static VariantFairy[] shield;</v>
      </c>
      <c r="AT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r(67, shield = v(t(67, "shield", 2, 81, m(0.1, 0, 0, 10, 4, 2), a(1, 1, 0, 0, 0, 0, 0, 3, 0, 0, 0, 0), c())));</v>
      </c>
      <c r="AU59" s="13" t="str">
        <f>"mirageFairy2019.fairy."&amp;テーブル1[[#This Row],[Type]]&amp;".name="&amp;テーブル1[[#This Row],[英名]]</f>
        <v>mirageFairy2019.fairy.shield.name=Shieldia</v>
      </c>
      <c r="AV59" s="13" t="str">
        <f>"mirageFairy2019.fairy."&amp;テーブル1[[#This Row],[Type]]&amp;".name="&amp;テーブル1[[#This Row],[和名]]</f>
        <v>mirageFairy2019.fairy.shield.name=シエルジャ</v>
      </c>
      <c r="AW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&lt;tr&gt;&lt;td&gt;67&lt;/td&gt;&lt;td&gt;盾精シエルジャ&lt;/td&gt;&lt;td&gt;2&lt;/td&gt;&lt;td&gt;81&lt;/td&gt;&lt;td&gt;0&lt;/td&gt;&lt;td&gt;0&lt;/td&gt;&lt;td&gt;0&lt;/td&gt;&lt;td&gt;54&lt;/td&gt;&lt;td&gt;21&lt;/td&gt;&lt;td&gt;10&lt;/td&gt;&lt;/tr&gt;</v>
      </c>
    </row>
    <row r="60" spans="1:49" x14ac:dyDescent="0.15">
      <c r="A60" s="4">
        <v>68</v>
      </c>
      <c r="B60" s="4">
        <v>1</v>
      </c>
      <c r="C60" s="4" t="s">
        <v>410</v>
      </c>
      <c r="D60" s="4" t="s">
        <v>428</v>
      </c>
      <c r="E60" s="6" t="s">
        <v>616</v>
      </c>
      <c r="F60" s="6" t="s">
        <v>627</v>
      </c>
      <c r="G60" s="6" t="s">
        <v>655</v>
      </c>
      <c r="H60" s="6" t="s">
        <v>646</v>
      </c>
      <c r="I60" s="11"/>
      <c r="J60" s="3">
        <v>3</v>
      </c>
      <c r="K60" s="8">
        <v>63</v>
      </c>
      <c r="L60" s="7"/>
      <c r="M60" s="7">
        <v>3</v>
      </c>
      <c r="N60" s="7"/>
      <c r="O60" s="7">
        <v>10</v>
      </c>
      <c r="P60" s="7"/>
      <c r="Q60" s="7">
        <v>2</v>
      </c>
      <c r="R60" s="5">
        <v>1</v>
      </c>
      <c r="S60" s="5">
        <f>2^((テーブル1[[#This Row],[レア]]-1)/4)</f>
        <v>1.4142135623730951</v>
      </c>
      <c r="T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60" s="5">
        <f>テーブル1[[#This Row],[特殊倍率]]*テーブル1[[#This Row],[分散度倍率　]]*テーブル1[[#This Row],[レア度倍率]]</f>
        <v>1.3195079107728944</v>
      </c>
      <c r="V60" s="10">
        <f>テーブル1[[#This Row],[コスト]]*テーブル1[[#This Row],[効率]]</f>
        <v>83.128998378692344</v>
      </c>
      <c r="W60" s="9">
        <f>テーブル1[[#This Row],[基礎Shine]]*テーブル1[[#This Row],[合計値]]/SUM(テーブル1[[#This Row],[基礎Shine]:[基礎Dark]])</f>
        <v>0</v>
      </c>
      <c r="X60" s="9">
        <f>テーブル1[[#This Row],[基礎Fire]]*テーブル1[[#This Row],[合計値]]/SUM(テーブル1[[#This Row],[基礎Shine]:[基礎Dark]])</f>
        <v>16.625799675738467</v>
      </c>
      <c r="Y60" s="9">
        <f>テーブル1[[#This Row],[基礎Wind]]*テーブル1[[#This Row],[合計値]]/SUM(テーブル1[[#This Row],[基礎Shine]:[基礎Dark]])</f>
        <v>0</v>
      </c>
      <c r="Z60" s="9">
        <f>テーブル1[[#This Row],[基礎Gaia]]*テーブル1[[#This Row],[合計値]]/SUM(テーブル1[[#This Row],[基礎Shine]:[基礎Dark]])</f>
        <v>55.419332252461565</v>
      </c>
      <c r="AA60" s="9">
        <f>テーブル1[[#This Row],[基礎Aqua]]*テーブル1[[#This Row],[合計値]]/SUM(テーブル1[[#This Row],[基礎Shine]:[基礎Dark]])</f>
        <v>0</v>
      </c>
      <c r="AB60" s="9">
        <f>テーブル1[[#This Row],[基礎Dark]]*テーブル1[[#This Row],[合計値]]/SUM(テーブル1[[#This Row],[基礎Shine]:[基礎Dark]])</f>
        <v>11.083866450492312</v>
      </c>
      <c r="AC60" s="14"/>
      <c r="AD60" s="14">
        <v>1</v>
      </c>
      <c r="AE60" s="14"/>
      <c r="AF60" s="14"/>
      <c r="AG60" s="14"/>
      <c r="AH60" s="14"/>
      <c r="AI60" s="14"/>
      <c r="AJ60" s="14">
        <v>1</v>
      </c>
      <c r="AK60" s="14">
        <v>9</v>
      </c>
      <c r="AL60" s="14">
        <v>1</v>
      </c>
      <c r="AM60" s="14"/>
      <c r="AN60" s="14"/>
      <c r="AO60" s="14"/>
      <c r="AP60" s="14"/>
      <c r="AQ60" s="14"/>
      <c r="AR60" s="14">
        <v>3</v>
      </c>
      <c r="AS60" s="13" t="str">
        <f>"public static VariantFairy[] "&amp;テーブル1[[#This Row],[Type]]&amp;";"</f>
        <v>public static VariantFairy[] hopper;</v>
      </c>
      <c r="AT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r(68, hopper = v(t(68, "hopper", 3, 63, m(0, 3, 0, 10, 0, 2), a(0, 1, 0, 0, 0, 0, 0, 1, 9, 1, 0, 0), c())));</v>
      </c>
      <c r="AU60" s="13" t="str">
        <f>"mirageFairy2019.fairy."&amp;テーブル1[[#This Row],[Type]]&amp;".name="&amp;テーブル1[[#This Row],[英名]]</f>
        <v>mirageFairy2019.fairy.hopper.name=Hopperia</v>
      </c>
      <c r="AV60" s="13" t="str">
        <f>"mirageFairy2019.fairy."&amp;テーブル1[[#This Row],[Type]]&amp;".name="&amp;テーブル1[[#This Row],[和名]]</f>
        <v>mirageFairy2019.fairy.hopper.name=ホッペーリャ</v>
      </c>
      <c r="AW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&lt;tr&gt;&lt;td&gt;68&lt;/td&gt;&lt;td&gt;漏斗精ホッペーリャ&lt;/td&gt;&lt;td&gt;3&lt;/td&gt;&lt;td&gt;63&lt;/td&gt;&lt;td&gt;0&lt;/td&gt;&lt;td&gt;16&lt;/td&gt;&lt;td&gt;0&lt;/td&gt;&lt;td&gt;55&lt;/td&gt;&lt;td&gt;0&lt;/td&gt;&lt;td&gt;11&lt;/td&gt;&lt;/tr&gt;</v>
      </c>
    </row>
    <row r="61" spans="1:49" x14ac:dyDescent="0.15">
      <c r="A61" s="4">
        <v>69</v>
      </c>
      <c r="B61" s="4">
        <v>1</v>
      </c>
      <c r="C61" s="4" t="s">
        <v>659</v>
      </c>
      <c r="D61" s="4" t="s">
        <v>660</v>
      </c>
      <c r="E61" s="6" t="s">
        <v>619</v>
      </c>
      <c r="F61" s="6" t="s">
        <v>620</v>
      </c>
      <c r="G61" s="6" t="s">
        <v>658</v>
      </c>
      <c r="H61" s="6" t="s">
        <v>638</v>
      </c>
      <c r="I61" s="11"/>
      <c r="J61" s="3">
        <v>1</v>
      </c>
      <c r="K61" s="8">
        <v>50</v>
      </c>
      <c r="L61" s="7"/>
      <c r="M61" s="7"/>
      <c r="N61" s="7"/>
      <c r="O61" s="7"/>
      <c r="P61" s="7"/>
      <c r="Q61" s="7">
        <v>10</v>
      </c>
      <c r="R61" s="5">
        <v>0.1</v>
      </c>
      <c r="S61" s="5">
        <f>2^((テーブル1[[#This Row],[レア]]-1)/4)</f>
        <v>1</v>
      </c>
      <c r="T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1</v>
      </c>
      <c r="U61" s="5">
        <f>テーブル1[[#This Row],[特殊倍率]]*テーブル1[[#This Row],[分散度倍率　]]*テーブル1[[#This Row],[レア度倍率]]</f>
        <v>0.1</v>
      </c>
      <c r="V61" s="10">
        <f>テーブル1[[#This Row],[コスト]]*テーブル1[[#This Row],[効率]]</f>
        <v>5</v>
      </c>
      <c r="W61" s="9">
        <f>テーブル1[[#This Row],[基礎Shine]]*テーブル1[[#This Row],[合計値]]/SUM(テーブル1[[#This Row],[基礎Shine]:[基礎Dark]])</f>
        <v>0</v>
      </c>
      <c r="X61" s="9">
        <f>テーブル1[[#This Row],[基礎Fire]]*テーブル1[[#This Row],[合計値]]/SUM(テーブル1[[#This Row],[基礎Shine]:[基礎Dark]])</f>
        <v>0</v>
      </c>
      <c r="Y61" s="9">
        <f>テーブル1[[#This Row],[基礎Wind]]*テーブル1[[#This Row],[合計値]]/SUM(テーブル1[[#This Row],[基礎Shine]:[基礎Dark]])</f>
        <v>0</v>
      </c>
      <c r="Z61" s="9">
        <f>テーブル1[[#This Row],[基礎Gaia]]*テーブル1[[#This Row],[合計値]]/SUM(テーブル1[[#This Row],[基礎Shine]:[基礎Dark]])</f>
        <v>0</v>
      </c>
      <c r="AA61" s="9">
        <f>テーブル1[[#This Row],[基礎Aqua]]*テーブル1[[#This Row],[合計値]]/SUM(テーブル1[[#This Row],[基礎Shine]:[基礎Dark]])</f>
        <v>0</v>
      </c>
      <c r="AB61" s="9">
        <f>テーブル1[[#This Row],[基礎Dark]]*テーブル1[[#This Row],[合計値]]/SUM(テーブル1[[#This Row],[基礎Shine]:[基礎Dark]])</f>
        <v>5</v>
      </c>
      <c r="AC61" s="14"/>
      <c r="AD61" s="14"/>
      <c r="AE61" s="14"/>
      <c r="AF61" s="14"/>
      <c r="AG61" s="14"/>
      <c r="AH61" s="14"/>
      <c r="AI61" s="14"/>
      <c r="AJ61" s="14">
        <v>1</v>
      </c>
      <c r="AK61" s="14"/>
      <c r="AL61" s="14"/>
      <c r="AM61" s="14"/>
      <c r="AN61" s="14"/>
      <c r="AO61" s="14"/>
      <c r="AP61" s="14"/>
      <c r="AQ61" s="14"/>
      <c r="AR61" s="14"/>
      <c r="AS61" s="13" t="str">
        <f>"public static VariantFairy[] "&amp;テーブル1[[#This Row],[Type]]&amp;";"</f>
        <v>public static VariantFairy[] mina;</v>
      </c>
      <c r="AT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r(69, mina = v(t(69, "mina", 1, 50, m(0, 0, 0, 0, 0, 10), a(0, 0, 0, 0, 0, 0, 0, 1, 0, 0, 0, 0), c())));</v>
      </c>
      <c r="AU61" s="13" t="str">
        <f>"mirageFairy2019.fairy."&amp;テーブル1[[#This Row],[Type]]&amp;".name="&amp;テーブル1[[#This Row],[英名]]</f>
        <v>mirageFairy2019.fairy.mina.name=Minia</v>
      </c>
      <c r="AV61" s="13" t="str">
        <f>"mirageFairy2019.fairy."&amp;テーブル1[[#This Row],[Type]]&amp;".name="&amp;テーブル1[[#This Row],[和名]]</f>
        <v>mirageFairy2019.fairy.mina.name=ミーニャ</v>
      </c>
      <c r="AW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&lt;tr&gt;&lt;td&gt;69&lt;/td&gt;&lt;td&gt;銀子精ミーニャ&lt;/td&gt;&lt;td&gt;1&lt;/td&gt;&lt;td&gt;50&lt;/td&gt;&lt;td&gt;0&lt;/td&gt;&lt;td&gt;0&lt;/td&gt;&lt;td&gt;0&lt;/td&gt;&lt;td&gt;0&lt;/td&gt;&lt;td&gt;0&lt;/td&gt;&lt;td&gt;5&lt;/td&gt;&lt;/tr&gt;</v>
      </c>
    </row>
    <row r="62" spans="1:49" x14ac:dyDescent="0.15">
      <c r="A62" s="4">
        <v>48</v>
      </c>
      <c r="B62" s="4">
        <v>1</v>
      </c>
      <c r="C62" s="4" t="s">
        <v>410</v>
      </c>
      <c r="D62" s="4" t="s">
        <v>595</v>
      </c>
      <c r="E62" s="6" t="s">
        <v>478</v>
      </c>
      <c r="F62" s="6" t="s">
        <v>630</v>
      </c>
      <c r="G62" s="6" t="s">
        <v>488</v>
      </c>
      <c r="H62" s="6" t="s">
        <v>495</v>
      </c>
      <c r="I62" s="11" t="s">
        <v>509</v>
      </c>
      <c r="J62" s="3">
        <v>2</v>
      </c>
      <c r="K62" s="8">
        <v>86</v>
      </c>
      <c r="L62" s="7"/>
      <c r="M62" s="7">
        <v>10</v>
      </c>
      <c r="N62" s="7"/>
      <c r="O62" s="7">
        <v>3</v>
      </c>
      <c r="P62" s="7"/>
      <c r="Q62" s="7"/>
      <c r="R62" s="5">
        <v>1</v>
      </c>
      <c r="S62" s="5">
        <f>2^((テーブル1[[#This Row],[レア]]-1)/4)</f>
        <v>1.189207115002721</v>
      </c>
      <c r="T62" s="5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62" s="5">
        <f>テーブル1[[#This Row],[特殊倍率]]*テーブル1[[#This Row],[分散度倍率　]]*テーブル1[[#This Row],[レア度倍率]]</f>
        <v>1.1407637158684236</v>
      </c>
      <c r="V62" s="10">
        <f>テーブル1[[#This Row],[コスト]]*テーブル1[[#This Row],[効率]]</f>
        <v>98.105679564684436</v>
      </c>
      <c r="W62" s="9">
        <f>テーブル1[[#This Row],[基礎Shine]]*テーブル1[[#This Row],[合計値]]/SUM(テーブル1[[#This Row],[基礎Shine]:[基礎Dark]])</f>
        <v>0</v>
      </c>
      <c r="X62" s="9">
        <f>テーブル1[[#This Row],[基礎Fire]]*テーブル1[[#This Row],[合計値]]/SUM(テーブル1[[#This Row],[基礎Shine]:[基礎Dark]])</f>
        <v>75.465907357449566</v>
      </c>
      <c r="Y62" s="9">
        <f>テーブル1[[#This Row],[基礎Wind]]*テーブル1[[#This Row],[合計値]]/SUM(テーブル1[[#This Row],[基礎Shine]:[基礎Dark]])</f>
        <v>0</v>
      </c>
      <c r="Z62" s="9">
        <f>テーブル1[[#This Row],[基礎Gaia]]*テーブル1[[#This Row],[合計値]]/SUM(テーブル1[[#This Row],[基礎Shine]:[基礎Dark]])</f>
        <v>22.639772207234866</v>
      </c>
      <c r="AA62" s="9">
        <f>テーブル1[[#This Row],[基礎Aqua]]*テーブル1[[#This Row],[合計値]]/SUM(テーブル1[[#This Row],[基礎Shine]:[基礎Dark]])</f>
        <v>0</v>
      </c>
      <c r="AB62" s="9">
        <f>テーブル1[[#This Row],[基礎Dark]]*テーブル1[[#This Row],[合計値]]/SUM(テーブル1[[#This Row],[基礎Shine]:[基礎Dark]])</f>
        <v>0</v>
      </c>
      <c r="AC62" s="14"/>
      <c r="AD62" s="14">
        <v>1</v>
      </c>
      <c r="AE62" s="14"/>
      <c r="AF62" s="14"/>
      <c r="AG62" s="14"/>
      <c r="AH62" s="14"/>
      <c r="AI62" s="14"/>
      <c r="AJ62" s="14">
        <v>1</v>
      </c>
      <c r="AK62" s="14">
        <v>10</v>
      </c>
      <c r="AL62" s="14">
        <v>3</v>
      </c>
      <c r="AM62" s="14">
        <v>10</v>
      </c>
      <c r="AN62" s="14"/>
      <c r="AO62" s="14"/>
      <c r="AP62" s="14"/>
      <c r="AQ62" s="14"/>
      <c r="AR62" s="14">
        <v>2</v>
      </c>
      <c r="AS62" s="13" t="str">
        <f>"public static VariantFairy[] "&amp;テーブル1[[#This Row],[Type]]&amp;";"</f>
        <v>public static VariantFairy[] dispenser;</v>
      </c>
      <c r="AT6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r(48, dispenser = v(t(48, "dispenser", 2, 86, m(0, 10, 0, 3, 0, 0), a(0, 1, 0, 0, 0, 0, 0, 1, 10, 3, 10, 0), c(0xFFFFFF, 0xD7D7D7, 0x727272, 0x95623C))));</v>
      </c>
      <c r="AU62" s="13" t="str">
        <f>"mirageFairy2019.fairy."&amp;テーブル1[[#This Row],[Type]]&amp;".name="&amp;テーブル1[[#This Row],[英名]]</f>
        <v>mirageFairy2019.fairy.dispenser.name=Dispenseria</v>
      </c>
      <c r="AV62" s="13" t="str">
        <f>"mirageFairy2019.fairy."&amp;テーブル1[[#This Row],[Type]]&amp;".name="&amp;テーブル1[[#This Row],[和名]]</f>
        <v>mirageFairy2019.fairy.dispenser.name=ジスペンセーリャ</v>
      </c>
      <c r="AW6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発射機精ジスペンセーリャ&lt;/td&gt;&lt;td&gt;2&lt;/td&gt;&lt;td&gt;86&lt;/td&gt;&lt;td&gt;0&lt;/td&gt;&lt;td&gt;75&lt;/td&gt;&lt;td&gt;0&lt;/td&gt;&lt;td&gt;22&lt;/td&gt;&lt;td&gt;0&lt;/td&gt;&lt;td&gt;0&lt;/td&gt;&lt;/tr&gt;</v>
      </c>
    </row>
    <row r="63" spans="1:49" x14ac:dyDescent="0.15">
      <c r="A63" s="4">
        <v>32</v>
      </c>
      <c r="B63" s="4">
        <v>1</v>
      </c>
      <c r="C63" s="4" t="s">
        <v>410</v>
      </c>
      <c r="D63" s="4" t="s">
        <v>594</v>
      </c>
      <c r="E63" s="6" t="s">
        <v>81</v>
      </c>
      <c r="F63" s="6" t="s">
        <v>539</v>
      </c>
      <c r="G63" s="6" t="s">
        <v>149</v>
      </c>
      <c r="H63" s="6" t="s">
        <v>200</v>
      </c>
      <c r="I63" s="11" t="s">
        <v>306</v>
      </c>
      <c r="J63" s="3">
        <v>2</v>
      </c>
      <c r="K63" s="8">
        <v>35</v>
      </c>
      <c r="L63" s="7"/>
      <c r="M63" s="7"/>
      <c r="N63" s="7"/>
      <c r="O63" s="7">
        <v>5</v>
      </c>
      <c r="P63" s="7">
        <v>10</v>
      </c>
      <c r="Q63" s="7"/>
      <c r="R63" s="5">
        <v>1</v>
      </c>
      <c r="S63" s="5">
        <f>2^((テーブル1[[#This Row],[レア]]-1)/4)</f>
        <v>1.189207115002721</v>
      </c>
      <c r="T63" s="5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63" s="5">
        <f>テーブル1[[#This Row],[特殊倍率]]*テーブル1[[#This Row],[分散度倍率　]]*テーブル1[[#This Row],[レア度倍率]]</f>
        <v>1.1095694720678451</v>
      </c>
      <c r="V63" s="10">
        <f>テーブル1[[#This Row],[コスト]]*テーブル1[[#This Row],[効率]]</f>
        <v>38.834931522374575</v>
      </c>
      <c r="W63" s="9">
        <f>テーブル1[[#This Row],[基礎Shine]]*テーブル1[[#This Row],[合計値]]/SUM(テーブル1[[#This Row],[基礎Shine]:[基礎Dark]])</f>
        <v>0</v>
      </c>
      <c r="X63" s="9">
        <f>テーブル1[[#This Row],[基礎Fire]]*テーブル1[[#This Row],[合計値]]/SUM(テーブル1[[#This Row],[基礎Shine]:[基礎Dark]])</f>
        <v>0</v>
      </c>
      <c r="Y63" s="9">
        <f>テーブル1[[#This Row],[基礎Wind]]*テーブル1[[#This Row],[合計値]]/SUM(テーブル1[[#This Row],[基礎Shine]:[基礎Dark]])</f>
        <v>0</v>
      </c>
      <c r="Z63" s="9">
        <f>テーブル1[[#This Row],[基礎Gaia]]*テーブル1[[#This Row],[合計値]]/SUM(テーブル1[[#This Row],[基礎Shine]:[基礎Dark]])</f>
        <v>12.944977174124858</v>
      </c>
      <c r="AA63" s="9">
        <f>テーブル1[[#This Row],[基礎Aqua]]*テーブル1[[#This Row],[合計値]]/SUM(テーブル1[[#This Row],[基礎Shine]:[基礎Dark]])</f>
        <v>25.889954348249717</v>
      </c>
      <c r="AB63" s="9">
        <f>テーブル1[[#This Row],[基礎Dark]]*テーブル1[[#This Row],[合計値]]/SUM(テーブル1[[#This Row],[基礎Shine]:[基礎Dark]])</f>
        <v>0</v>
      </c>
      <c r="AC63" s="14"/>
      <c r="AD63" s="14">
        <v>1</v>
      </c>
      <c r="AE63" s="14"/>
      <c r="AF63" s="14"/>
      <c r="AG63" s="14"/>
      <c r="AH63" s="14"/>
      <c r="AI63" s="14"/>
      <c r="AJ63" s="14">
        <v>3</v>
      </c>
      <c r="AK63" s="14"/>
      <c r="AL63" s="14"/>
      <c r="AM63" s="14"/>
      <c r="AN63" s="14"/>
      <c r="AO63" s="14"/>
      <c r="AP63" s="14"/>
      <c r="AQ63" s="14">
        <v>14</v>
      </c>
      <c r="AR63" s="14"/>
      <c r="AS63" s="13" t="str">
        <f>"public static VariantFairy[] "&amp;テーブル1[[#This Row],[Type]]&amp;";"</f>
        <v>public static VariantFairy[] bread;</v>
      </c>
      <c r="AT6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r(32, bread = v(t(32, "bread", 2, 35, m(0, 0, 0, 5, 10, 0), a(0, 1, 0, 0, 0, 0, 0, 3, 0, 0, 0, 0), c(0xCC850C, 0x9E7325, 0x654B17, 0x3F2E0E))));</v>
      </c>
      <c r="AU63" s="13" t="str">
        <f>"mirageFairy2019.fairy."&amp;テーブル1[[#This Row],[Type]]&amp;".name="&amp;テーブル1[[#This Row],[英名]]</f>
        <v>mirageFairy2019.fairy.bread.name=Breadia</v>
      </c>
      <c r="AV63" s="13" t="str">
        <f>"mirageFairy2019.fairy."&amp;テーブル1[[#This Row],[Type]]&amp;".name="&amp;テーブル1[[#This Row],[和名]]</f>
        <v>mirageFairy2019.fairy.bread.name=ブレアージャ</v>
      </c>
      <c r="AW6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</row>
    <row r="64" spans="1:49" x14ac:dyDescent="0.15">
      <c r="A64" s="4">
        <v>33</v>
      </c>
      <c r="B64" s="4">
        <v>1</v>
      </c>
      <c r="C64" s="4" t="s">
        <v>411</v>
      </c>
      <c r="D64" s="4" t="s">
        <v>430</v>
      </c>
      <c r="E64" s="6" t="s">
        <v>103</v>
      </c>
      <c r="F64" s="6" t="s">
        <v>540</v>
      </c>
      <c r="G64" s="6" t="s">
        <v>175</v>
      </c>
      <c r="H64" s="6" t="s">
        <v>212</v>
      </c>
      <c r="I64" s="11" t="s">
        <v>326</v>
      </c>
      <c r="J64" s="3">
        <v>1</v>
      </c>
      <c r="K64" s="8">
        <v>88</v>
      </c>
      <c r="L64" s="7">
        <v>1</v>
      </c>
      <c r="M64" s="7"/>
      <c r="N64" s="7">
        <v>10</v>
      </c>
      <c r="O64" s="7">
        <v>3</v>
      </c>
      <c r="P64" s="7">
        <v>7</v>
      </c>
      <c r="Q64" s="7">
        <v>24</v>
      </c>
      <c r="R64" s="5">
        <v>1</v>
      </c>
      <c r="S64" s="5">
        <f>2^((テーブル1[[#This Row],[レア]]-1)/4)</f>
        <v>1</v>
      </c>
      <c r="T64" s="5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U64" s="5">
        <f>テーブル1[[#This Row],[特殊倍率]]*テーブル1[[#This Row],[分散度倍率　]]*テーブル1[[#This Row],[レア度倍率]]</f>
        <v>0.88576751910236062</v>
      </c>
      <c r="V64" s="10">
        <f>テーブル1[[#This Row],[コスト]]*テーブル1[[#This Row],[効率]]</f>
        <v>77.947541681007735</v>
      </c>
      <c r="W64" s="9">
        <f>テーブル1[[#This Row],[基礎Shine]]*テーブル1[[#This Row],[合計値]]/SUM(テーブル1[[#This Row],[基礎Shine]:[基礎Dark]])</f>
        <v>1.732167592911283</v>
      </c>
      <c r="X64" s="9">
        <f>テーブル1[[#This Row],[基礎Fire]]*テーブル1[[#This Row],[合計値]]/SUM(テーブル1[[#This Row],[基礎Shine]:[基礎Dark]])</f>
        <v>0</v>
      </c>
      <c r="Y64" s="9">
        <f>テーブル1[[#This Row],[基礎Wind]]*テーブル1[[#This Row],[合計値]]/SUM(テーブル1[[#This Row],[基礎Shine]:[基礎Dark]])</f>
        <v>17.321675929112832</v>
      </c>
      <c r="Z64" s="9">
        <f>テーブル1[[#This Row],[基礎Gaia]]*テーブル1[[#This Row],[合計値]]/SUM(テーブル1[[#This Row],[基礎Shine]:[基礎Dark]])</f>
        <v>5.1965027787338487</v>
      </c>
      <c r="AA64" s="9">
        <f>テーブル1[[#This Row],[基礎Aqua]]*テーブル1[[#This Row],[合計値]]/SUM(テーブル1[[#This Row],[基礎Shine]:[基礎Dark]])</f>
        <v>12.125173150378982</v>
      </c>
      <c r="AB64" s="9">
        <f>テーブル1[[#This Row],[基礎Dark]]*テーブル1[[#This Row],[合計値]]/SUM(テーブル1[[#This Row],[基礎Shine]:[基礎Dark]])</f>
        <v>41.57202222987079</v>
      </c>
      <c r="AC64" s="14"/>
      <c r="AD64" s="14"/>
      <c r="AE64" s="14"/>
      <c r="AF64" s="14">
        <v>11</v>
      </c>
      <c r="AG64" s="14">
        <v>1</v>
      </c>
      <c r="AH64" s="14"/>
      <c r="AI64" s="14"/>
      <c r="AJ64" s="14">
        <v>1</v>
      </c>
      <c r="AK64" s="14"/>
      <c r="AL64" s="14"/>
      <c r="AM64" s="14"/>
      <c r="AN64" s="14"/>
      <c r="AO64" s="14"/>
      <c r="AP64" s="14"/>
      <c r="AQ64" s="14"/>
      <c r="AR64" s="14"/>
      <c r="AS64" s="13" t="str">
        <f>"public static VariantFairy[] "&amp;テーブル1[[#This Row],[Type]]&amp;";"</f>
        <v>public static VariantFairy[] daytime;</v>
      </c>
      <c r="AT6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r(33, daytime = v(t(33, "daytime", 1, 88, m(1, 0, 10, 3, 7, 24), a(0, 0, 0, 11, 1, 0, 0, 1, 0, 0, 0, 0), c(0xFFE260, 0xAACAEF, 0x84B5EF, 0xFFE7B2))));</v>
      </c>
      <c r="AU64" s="13" t="str">
        <f>"mirageFairy2019.fairy."&amp;テーブル1[[#This Row],[Type]]&amp;".name="&amp;テーブル1[[#This Row],[英名]]</f>
        <v>mirageFairy2019.fairy.daytime.name=Daytimia</v>
      </c>
      <c r="AV64" s="13" t="str">
        <f>"mirageFairy2019.fairy."&amp;テーブル1[[#This Row],[Type]]&amp;".name="&amp;テーブル1[[#This Row],[和名]]</f>
        <v>mirageFairy2019.fairy.daytime.name=ダイティーミャ</v>
      </c>
      <c r="AW6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</row>
    <row r="65" spans="1:49" x14ac:dyDescent="0.15">
      <c r="A65" s="4">
        <v>34</v>
      </c>
      <c r="B65" s="4">
        <v>1</v>
      </c>
      <c r="C65" s="4" t="s">
        <v>411</v>
      </c>
      <c r="D65" s="4" t="s">
        <v>430</v>
      </c>
      <c r="E65" s="6" t="s">
        <v>101</v>
      </c>
      <c r="F65" s="6" t="s">
        <v>541</v>
      </c>
      <c r="G65" s="6" t="s">
        <v>173</v>
      </c>
      <c r="H65" s="6" t="s">
        <v>211</v>
      </c>
      <c r="I65" s="11" t="s">
        <v>301</v>
      </c>
      <c r="J65" s="3">
        <v>1</v>
      </c>
      <c r="K65" s="8">
        <v>83</v>
      </c>
      <c r="L65" s="7"/>
      <c r="M65" s="7">
        <v>7</v>
      </c>
      <c r="N65" s="7">
        <v>10</v>
      </c>
      <c r="O65" s="7"/>
      <c r="P65" s="7">
        <v>7</v>
      </c>
      <c r="Q65" s="7">
        <v>24</v>
      </c>
      <c r="R65" s="5">
        <v>1</v>
      </c>
      <c r="S65" s="5">
        <f>2^((テーブル1[[#This Row],[レア]]-1)/4)</f>
        <v>1</v>
      </c>
      <c r="T65" s="5">
        <f>0.5^(((テーブル1[[#This Row],[基礎Shine]]/MAX(テーブル1[[#This Row],[基礎Shine]:[基礎Dark]])+テーブル1[[#This Row],[基礎Fire]]/MAX(L65:Q65)+テーブル1[[#This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65" s="5">
        <f>テーブル1[[#This Row],[特殊倍率]]*テーブル1[[#This Row],[分散度倍率　]]*テーブル1[[#This Row],[レア度倍率]]</f>
        <v>0.87055056329612412</v>
      </c>
      <c r="V65" s="10">
        <f>テーブル1[[#This Row],[コスト]]*テーブル1[[#This Row],[効率]]</f>
        <v>72.255696753578306</v>
      </c>
      <c r="W65" s="9">
        <f>テーブル1[[#This Row],[基礎Shine]]*テーブル1[[#This Row],[合計値]]/SUM(テーブル1[[#This Row],[基礎Shine]:[基礎Dark]])</f>
        <v>0</v>
      </c>
      <c r="X65" s="9">
        <f>テーブル1[[#This Row],[基礎Fire]]*テーブル1[[#This Row],[合計値]]/SUM(テーブル1[[#This Row],[基礎Shine]:[基礎Dark]])</f>
        <v>10.537289109896836</v>
      </c>
      <c r="Y65" s="9">
        <f>テーブル1[[#This Row],[基礎Wind]]*テーブル1[[#This Row],[合計値]]/SUM(テーブル1[[#This Row],[基礎Shine]:[基礎Dark]])</f>
        <v>15.053270156995481</v>
      </c>
      <c r="Z65" s="9">
        <f>テーブル1[[#This Row],[基礎Gaia]]*テーブル1[[#This Row],[合計値]]/SUM(テーブル1[[#This Row],[基礎Shine]:[基礎Dark]])</f>
        <v>0</v>
      </c>
      <c r="AA65" s="9">
        <f>テーブル1[[#This Row],[基礎Aqua]]*テーブル1[[#This Row],[合計値]]/SUM(テーブル1[[#This Row],[基礎Shine]:[基礎Dark]])</f>
        <v>10.537289109896836</v>
      </c>
      <c r="AB65" s="9">
        <f>テーブル1[[#This Row],[基礎Dark]]*テーブル1[[#This Row],[合計値]]/SUM(テーブル1[[#This Row],[基礎Shine]:[基礎Dark]])</f>
        <v>36.127848376789153</v>
      </c>
      <c r="AC65" s="14"/>
      <c r="AD65" s="14"/>
      <c r="AE65" s="14"/>
      <c r="AF65" s="14"/>
      <c r="AG65" s="14"/>
      <c r="AH65" s="14"/>
      <c r="AI65" s="14"/>
      <c r="AJ65" s="14">
        <v>4</v>
      </c>
      <c r="AK65" s="14"/>
      <c r="AL65" s="14"/>
      <c r="AM65" s="14"/>
      <c r="AN65" s="14"/>
      <c r="AO65" s="14"/>
      <c r="AP65" s="14"/>
      <c r="AQ65" s="14"/>
      <c r="AR65" s="14">
        <v>1</v>
      </c>
      <c r="AS65" s="13" t="str">
        <f>"public static VariantFairy[] "&amp;テーブル1[[#This Row],[Type]]&amp;";"</f>
        <v>public static VariantFairy[] night;</v>
      </c>
      <c r="AT6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r(34, night = v(t(34, "night", 1, 83, m(0, 7, 10, 0, 7, 24), a(0, 0, 0, 0, 0, 0, 0, 4, 0, 0, 0, 0), c(0xFFE260, 0x2C2C2E, 0x0E0E10, 0x2D4272))));</v>
      </c>
      <c r="AU65" s="13" t="str">
        <f>"mirageFairy2019.fairy."&amp;テーブル1[[#This Row],[Type]]&amp;".name="&amp;テーブル1[[#This Row],[英名]]</f>
        <v>mirageFairy2019.fairy.night.name=Nightia</v>
      </c>
      <c r="AV65" s="13" t="str">
        <f>"mirageFairy2019.fairy."&amp;テーブル1[[#This Row],[Type]]&amp;".name="&amp;テーブル1[[#This Row],[和名]]</f>
        <v>mirageFairy2019.fairy.night.name=ニグチャ</v>
      </c>
      <c r="AW6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</row>
    <row r="66" spans="1:49" x14ac:dyDescent="0.15">
      <c r="A66" s="4">
        <v>35</v>
      </c>
      <c r="B66" s="4">
        <v>1</v>
      </c>
      <c r="C66" s="4" t="s">
        <v>411</v>
      </c>
      <c r="D66" s="4" t="s">
        <v>430</v>
      </c>
      <c r="E66" s="6" t="s">
        <v>105</v>
      </c>
      <c r="F66" s="6" t="s">
        <v>522</v>
      </c>
      <c r="G66" s="6" t="s">
        <v>177</v>
      </c>
      <c r="H66" s="6" t="s">
        <v>213</v>
      </c>
      <c r="I66" s="11" t="s">
        <v>442</v>
      </c>
      <c r="J66" s="3">
        <v>2</v>
      </c>
      <c r="K66" s="8">
        <v>85</v>
      </c>
      <c r="L66" s="7">
        <v>1</v>
      </c>
      <c r="M66" s="7">
        <v>5</v>
      </c>
      <c r="N66" s="7">
        <v>10</v>
      </c>
      <c r="O66" s="7">
        <v>1</v>
      </c>
      <c r="P66" s="7">
        <v>7</v>
      </c>
      <c r="Q66" s="7">
        <v>18</v>
      </c>
      <c r="R66" s="5">
        <v>1</v>
      </c>
      <c r="S66" s="5">
        <f>2^((テーブル1[[#This Row],[レア]]-1)/4)</f>
        <v>1.189207115002721</v>
      </c>
      <c r="T66" s="5">
        <f>0.5^(((テーブル1[[#This Row],[基礎Shine]]/MAX(テーブル1[[#This Row],[基礎Shine]:[基礎Dark]])+テーブル1[[#This Row],[基礎Fire]]/MAX(L66:Q66)+テーブル1[[#This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U66" s="5">
        <f>テーブル1[[#This Row],[特殊倍率]]*テーブル1[[#This Row],[分散度倍率　]]*テーブル1[[#This Row],[レア度倍率]]</f>
        <v>0.98851402035289604</v>
      </c>
      <c r="V66" s="10">
        <f>テーブル1[[#This Row],[コスト]]*テーブル1[[#This Row],[効率]]</f>
        <v>84.023691729996159</v>
      </c>
      <c r="W66" s="9">
        <f>テーブル1[[#This Row],[基礎Shine]]*テーブル1[[#This Row],[合計値]]/SUM(テーブル1[[#This Row],[基礎Shine]:[基礎Dark]])</f>
        <v>2.0005640888094325</v>
      </c>
      <c r="X66" s="9">
        <f>テーブル1[[#This Row],[基礎Fire]]*テーブル1[[#This Row],[合計値]]/SUM(テーブル1[[#This Row],[基礎Shine]:[基礎Dark]])</f>
        <v>10.002820444047162</v>
      </c>
      <c r="Y66" s="9">
        <f>テーブル1[[#This Row],[基礎Wind]]*テーブル1[[#This Row],[合計値]]/SUM(テーブル1[[#This Row],[基礎Shine]:[基礎Dark]])</f>
        <v>20.005640888094323</v>
      </c>
      <c r="Z66" s="9">
        <f>テーブル1[[#This Row],[基礎Gaia]]*テーブル1[[#This Row],[合計値]]/SUM(テーブル1[[#This Row],[基礎Shine]:[基礎Dark]])</f>
        <v>2.0005640888094325</v>
      </c>
      <c r="AA66" s="9">
        <f>テーブル1[[#This Row],[基礎Aqua]]*テーブル1[[#This Row],[合計値]]/SUM(テーブル1[[#This Row],[基礎Shine]:[基礎Dark]])</f>
        <v>14.003948621666026</v>
      </c>
      <c r="AB66" s="9">
        <f>テーブル1[[#This Row],[基礎Dark]]*テーブル1[[#This Row],[合計値]]/SUM(テーブル1[[#This Row],[基礎Shine]:[基礎Dark]])</f>
        <v>36.010153598569779</v>
      </c>
      <c r="AC66" s="14"/>
      <c r="AD66" s="14"/>
      <c r="AE66" s="14"/>
      <c r="AF66" s="14">
        <v>9</v>
      </c>
      <c r="AG66" s="14">
        <v>1</v>
      </c>
      <c r="AH66" s="14"/>
      <c r="AI66" s="14"/>
      <c r="AJ66" s="14">
        <v>3</v>
      </c>
      <c r="AK66" s="14"/>
      <c r="AL66" s="14"/>
      <c r="AM66" s="14"/>
      <c r="AN66" s="14"/>
      <c r="AO66" s="14"/>
      <c r="AP66" s="14"/>
      <c r="AQ66" s="14"/>
      <c r="AR66" s="14"/>
      <c r="AS66" s="13" t="str">
        <f>"public static VariantFairy[] "&amp;テーブル1[[#This Row],[Type]]&amp;";"</f>
        <v>public static VariantFairy[] morning;</v>
      </c>
      <c r="AT6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r(35, morning = v(t(35, "morning", 2, 85, m(1, 5, 10, 1, 7, 18), a(0, 0, 0, 9, 1, 0, 0, 3, 0, 0, 0, 0), c(0xFFE260, 0x91C4D9, 0x4570A6, 0xFF7017))));</v>
      </c>
      <c r="AU66" s="13" t="str">
        <f>"mirageFairy2019.fairy."&amp;テーブル1[[#This Row],[Type]]&amp;".name="&amp;テーブル1[[#This Row],[英名]]</f>
        <v>mirageFairy2019.fairy.morning.name=Morningia</v>
      </c>
      <c r="AV66" s="13" t="str">
        <f>"mirageFairy2019.fairy."&amp;テーブル1[[#This Row],[Type]]&amp;".name="&amp;テーブル1[[#This Row],[和名]]</f>
        <v>mirageFairy2019.fairy.morning.name=モルニンギャ</v>
      </c>
      <c r="AW6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</row>
    <row r="67" spans="1:49" x14ac:dyDescent="0.15">
      <c r="A67" s="4">
        <v>36</v>
      </c>
      <c r="B67" s="4">
        <v>1</v>
      </c>
      <c r="C67" s="4" t="s">
        <v>411</v>
      </c>
      <c r="D67" s="4" t="s">
        <v>431</v>
      </c>
      <c r="E67" s="6" t="s">
        <v>99</v>
      </c>
      <c r="F67" s="6" t="s">
        <v>542</v>
      </c>
      <c r="G67" s="6" t="s">
        <v>171</v>
      </c>
      <c r="H67" s="6" t="s">
        <v>210</v>
      </c>
      <c r="I67" s="11" t="s">
        <v>327</v>
      </c>
      <c r="J67" s="3">
        <v>1</v>
      </c>
      <c r="K67" s="8">
        <v>22</v>
      </c>
      <c r="L67" s="7">
        <v>1</v>
      </c>
      <c r="M67" s="7"/>
      <c r="N67" s="7">
        <v>10</v>
      </c>
      <c r="O67" s="7">
        <v>4</v>
      </c>
      <c r="P67" s="7">
        <v>12</v>
      </c>
      <c r="Q67" s="7">
        <v>28</v>
      </c>
      <c r="R67" s="5">
        <v>1</v>
      </c>
      <c r="S67" s="5">
        <f>2^((テーブル1[[#This Row],[レア]]-1)/4)</f>
        <v>1</v>
      </c>
      <c r="T67" s="5">
        <f>0.5^(((テーブル1[[#This Row],[基礎Shine]]/MAX(テーブル1[[#This Row],[基礎Shine]:[基礎Dark]])+テーブル1[[#This Row],[基礎Fire]]/MAX(L67:Q67)+テーブル1[[#This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U67" s="5">
        <f>テーブル1[[#This Row],[特殊倍率]]*テーブル1[[#This Row],[分散度倍率　]]*テーブル1[[#This Row],[レア度倍率]]</f>
        <v>0.87487139127943736</v>
      </c>
      <c r="V67" s="10">
        <f>テーブル1[[#This Row],[コスト]]*テーブル1[[#This Row],[効率]]</f>
        <v>19.247170608147623</v>
      </c>
      <c r="W67" s="9">
        <f>テーブル1[[#This Row],[基礎Shine]]*テーブル1[[#This Row],[合計値]]/SUM(テーブル1[[#This Row],[基礎Shine]:[基礎Dark]])</f>
        <v>0.34994855651177498</v>
      </c>
      <c r="X67" s="9">
        <f>テーブル1[[#This Row],[基礎Fire]]*テーブル1[[#This Row],[合計値]]/SUM(テーブル1[[#This Row],[基礎Shine]:[基礎Dark]])</f>
        <v>0</v>
      </c>
      <c r="Y67" s="9">
        <f>テーブル1[[#This Row],[基礎Wind]]*テーブル1[[#This Row],[合計値]]/SUM(テーブル1[[#This Row],[基礎Shine]:[基礎Dark]])</f>
        <v>3.4994855651177499</v>
      </c>
      <c r="Z67" s="9">
        <f>テーブル1[[#This Row],[基礎Gaia]]*テーブル1[[#This Row],[合計値]]/SUM(テーブル1[[#This Row],[基礎Shine]:[基礎Dark]])</f>
        <v>1.3997942260470999</v>
      </c>
      <c r="AA67" s="9">
        <f>テーブル1[[#This Row],[基礎Aqua]]*テーブル1[[#This Row],[合計値]]/SUM(テーブル1[[#This Row],[基礎Shine]:[基礎Dark]])</f>
        <v>4.1993826781412995</v>
      </c>
      <c r="AB67" s="9">
        <f>テーブル1[[#This Row],[基礎Dark]]*テーブル1[[#This Row],[合計値]]/SUM(テーブル1[[#This Row],[基礎Shine]:[基礎Dark]])</f>
        <v>9.7985595823296983</v>
      </c>
      <c r="AC67" s="14"/>
      <c r="AD67" s="14"/>
      <c r="AE67" s="14"/>
      <c r="AF67" s="14">
        <v>17</v>
      </c>
      <c r="AG67" s="14">
        <v>1</v>
      </c>
      <c r="AH67" s="14"/>
      <c r="AI67" s="14"/>
      <c r="AJ67" s="14">
        <v>1</v>
      </c>
      <c r="AK67" s="14"/>
      <c r="AL67" s="14"/>
      <c r="AM67" s="14"/>
      <c r="AN67" s="14"/>
      <c r="AO67" s="14"/>
      <c r="AP67" s="14"/>
      <c r="AQ67" s="14"/>
      <c r="AR67" s="14"/>
      <c r="AS67" s="13" t="str">
        <f>"public static VariantFairy[] "&amp;テーブル1[[#This Row],[Type]]&amp;";"</f>
        <v>public static VariantFairy[] fine;</v>
      </c>
      <c r="AT6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r(36, fine = v(t(36, "fine", 1, 22, m(1, 0, 10, 4, 12, 28), a(0, 0, 0, 17, 1, 0, 0, 1, 0, 0, 0, 0), c(0xB4FFFF, 0xAACAEF, 0x84B5EF, 0xffe7b2))));</v>
      </c>
      <c r="AU67" s="13" t="str">
        <f>"mirageFairy2019.fairy."&amp;テーブル1[[#This Row],[Type]]&amp;".name="&amp;テーブル1[[#This Row],[英名]]</f>
        <v>mirageFairy2019.fairy.fine.name=Finia</v>
      </c>
      <c r="AV67" s="13" t="str">
        <f>"mirageFairy2019.fairy."&amp;テーブル1[[#This Row],[Type]]&amp;".name="&amp;テーブル1[[#This Row],[和名]]</f>
        <v>mirageFairy2019.fairy.fine.name=フィーニャ</v>
      </c>
      <c r="AW6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</row>
    <row r="68" spans="1:49" x14ac:dyDescent="0.15">
      <c r="A68" s="4">
        <v>37</v>
      </c>
      <c r="B68" s="4">
        <v>1</v>
      </c>
      <c r="C68" s="4" t="s">
        <v>411</v>
      </c>
      <c r="D68" s="4" t="s">
        <v>431</v>
      </c>
      <c r="E68" s="6" t="s">
        <v>97</v>
      </c>
      <c r="F68" s="6" t="s">
        <v>543</v>
      </c>
      <c r="G68" s="6" t="s">
        <v>169</v>
      </c>
      <c r="H68" s="6" t="s">
        <v>209</v>
      </c>
      <c r="I68" s="11" t="s">
        <v>310</v>
      </c>
      <c r="J68" s="3">
        <v>2</v>
      </c>
      <c r="K68" s="8">
        <v>25</v>
      </c>
      <c r="L68" s="7"/>
      <c r="M68" s="7">
        <v>2</v>
      </c>
      <c r="N68" s="7">
        <v>10</v>
      </c>
      <c r="O68" s="7"/>
      <c r="P68" s="7">
        <v>19</v>
      </c>
      <c r="Q68" s="7">
        <v>17</v>
      </c>
      <c r="R68" s="5">
        <v>1</v>
      </c>
      <c r="S68" s="5">
        <f>2^((テーブル1[[#This Row],[レア]]-1)/4)</f>
        <v>1.189207115002721</v>
      </c>
      <c r="T68" s="5">
        <f>0.5^(((テーブル1[[#This Row],[基礎Shine]]/MAX(テーブル1[[#This Row],[基礎Shine]:[基礎Dark]])+テーブル1[[#This Row],[基礎Fire]]/MAX(L68:Q68)+テーブル1[[#This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U68" s="5">
        <f>テーブル1[[#This Row],[特殊倍率]]*テーブル1[[#This Row],[分散度倍率　]]*テーブル1[[#This Row],[レア度倍率]]</f>
        <v>0.96241887500302969</v>
      </c>
      <c r="V68" s="10">
        <f>テーブル1[[#This Row],[コスト]]*テーブル1[[#This Row],[効率]]</f>
        <v>24.060471875075741</v>
      </c>
      <c r="W68" s="9">
        <f>テーブル1[[#This Row],[基礎Shine]]*テーブル1[[#This Row],[合計値]]/SUM(テーブル1[[#This Row],[基礎Shine]:[基礎Dark]])</f>
        <v>0</v>
      </c>
      <c r="X68" s="9">
        <f>テーブル1[[#This Row],[基礎Fire]]*テーブル1[[#This Row],[合計値]]/SUM(テーブル1[[#This Row],[基礎Shine]:[基礎Dark]])</f>
        <v>1.0025196614614893</v>
      </c>
      <c r="Y68" s="9">
        <f>テーブル1[[#This Row],[基礎Wind]]*テーブル1[[#This Row],[合計値]]/SUM(テーブル1[[#This Row],[基礎Shine]:[基礎Dark]])</f>
        <v>5.0125983073074458</v>
      </c>
      <c r="Z68" s="9">
        <f>テーブル1[[#This Row],[基礎Gaia]]*テーブル1[[#This Row],[合計値]]/SUM(テーブル1[[#This Row],[基礎Shine]:[基礎Dark]])</f>
        <v>0</v>
      </c>
      <c r="AA68" s="9">
        <f>テーブル1[[#This Row],[基礎Aqua]]*テーブル1[[#This Row],[合計値]]/SUM(テーブル1[[#This Row],[基礎Shine]:[基礎Dark]])</f>
        <v>9.5239367838841478</v>
      </c>
      <c r="AB68" s="9">
        <f>テーブル1[[#This Row],[基礎Dark]]*テーブル1[[#This Row],[合計値]]/SUM(テーブル1[[#This Row],[基礎Shine]:[基礎Dark]])</f>
        <v>8.5214171224226583</v>
      </c>
      <c r="AC68" s="14">
        <v>1</v>
      </c>
      <c r="AD68" s="14"/>
      <c r="AE68" s="14"/>
      <c r="AF68" s="14"/>
      <c r="AG68" s="14"/>
      <c r="AH68" s="14">
        <v>13</v>
      </c>
      <c r="AI68" s="14"/>
      <c r="AJ68" s="14">
        <v>4</v>
      </c>
      <c r="AK68" s="14"/>
      <c r="AL68" s="14"/>
      <c r="AM68" s="14"/>
      <c r="AN68" s="14"/>
      <c r="AO68" s="14"/>
      <c r="AP68" s="14"/>
      <c r="AQ68" s="14"/>
      <c r="AR68" s="14"/>
      <c r="AS68" s="13" t="str">
        <f>"public static VariantFairy[] "&amp;テーブル1[[#This Row],[Type]]&amp;";"</f>
        <v>public static VariantFairy[] rain;</v>
      </c>
      <c r="AT6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r(37, rain = v(t(37, "rain", 2, 25, m(0, 2, 10, 0, 19, 17), a(1, 0, 0, 0, 0, 13, 0, 4, 0, 0, 0, 0), c(0xB4FFFF, 0x4D5670, 0x4D5670, 0x2D40F4))));</v>
      </c>
      <c r="AU68" s="13" t="str">
        <f>"mirageFairy2019.fairy."&amp;テーブル1[[#This Row],[Type]]&amp;".name="&amp;テーブル1[[#This Row],[英名]]</f>
        <v>mirageFairy2019.fairy.rain.name=Rainia</v>
      </c>
      <c r="AV68" s="13" t="str">
        <f>"mirageFairy2019.fairy."&amp;テーブル1[[#This Row],[Type]]&amp;".name="&amp;テーブル1[[#This Row],[和名]]</f>
        <v>mirageFairy2019.fairy.rain.name=ライニャ</v>
      </c>
      <c r="AW6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</row>
    <row r="69" spans="1:49" x14ac:dyDescent="0.15">
      <c r="A69" s="4">
        <v>38</v>
      </c>
      <c r="B69" s="4">
        <v>1</v>
      </c>
      <c r="C69" s="4" t="s">
        <v>411</v>
      </c>
      <c r="D69" s="4" t="s">
        <v>433</v>
      </c>
      <c r="E69" s="6" t="s">
        <v>85</v>
      </c>
      <c r="F69" s="6" t="s">
        <v>544</v>
      </c>
      <c r="G69" s="6" t="s">
        <v>157</v>
      </c>
      <c r="H69" s="6" t="s">
        <v>203</v>
      </c>
      <c r="I69" s="11" t="s">
        <v>315</v>
      </c>
      <c r="J69" s="3">
        <v>1</v>
      </c>
      <c r="K69" s="8">
        <v>79</v>
      </c>
      <c r="L69" s="7"/>
      <c r="M69" s="7"/>
      <c r="N69" s="7"/>
      <c r="O69" s="7">
        <v>3</v>
      </c>
      <c r="P69" s="7">
        <v>18</v>
      </c>
      <c r="Q69" s="7">
        <v>10</v>
      </c>
      <c r="R69" s="5">
        <v>1</v>
      </c>
      <c r="S69" s="5">
        <f>2^((テーブル1[[#This Row],[レア]]-1)/4)</f>
        <v>1</v>
      </c>
      <c r="T69" s="5">
        <f>0.5^(((テーブル1[[#This Row],[基礎Shine]]/MAX(テーブル1[[#This Row],[基礎Shine]:[基礎Dark]])+テーブル1[[#This Row],[基礎Fire]]/MAX(L69:Q69)+テーブル1[[#This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U69" s="5">
        <f>テーブル1[[#This Row],[特殊倍率]]*テーブル1[[#This Row],[分散度倍率　]]*テーブル1[[#This Row],[レア度倍率]]</f>
        <v>0.90472770463271524</v>
      </c>
      <c r="V69" s="10">
        <f>テーブル1[[#This Row],[コスト]]*テーブル1[[#This Row],[効率]]</f>
        <v>71.473488665984505</v>
      </c>
      <c r="W69" s="9">
        <f>テーブル1[[#This Row],[基礎Shine]]*テーブル1[[#This Row],[合計値]]/SUM(テーブル1[[#This Row],[基礎Shine]:[基礎Dark]])</f>
        <v>0</v>
      </c>
      <c r="X69" s="9">
        <f>テーブル1[[#This Row],[基礎Fire]]*テーブル1[[#This Row],[合計値]]/SUM(テーブル1[[#This Row],[基礎Shine]:[基礎Dark]])</f>
        <v>0</v>
      </c>
      <c r="Y69" s="9">
        <f>テーブル1[[#This Row],[基礎Wind]]*テーブル1[[#This Row],[合計値]]/SUM(テーブル1[[#This Row],[基礎Shine]:[基礎Dark]])</f>
        <v>0</v>
      </c>
      <c r="Z69" s="9">
        <f>テーブル1[[#This Row],[基礎Gaia]]*テーブル1[[#This Row],[合計値]]/SUM(テーブル1[[#This Row],[基礎Shine]:[基礎Dark]])</f>
        <v>6.9167892257404358</v>
      </c>
      <c r="AA69" s="9">
        <f>テーブル1[[#This Row],[基礎Aqua]]*テーブル1[[#This Row],[合計値]]/SUM(テーブル1[[#This Row],[基礎Shine]:[基礎Dark]])</f>
        <v>41.500735354442618</v>
      </c>
      <c r="AB69" s="9">
        <f>テーブル1[[#This Row],[基礎Dark]]*テーブル1[[#This Row],[合計値]]/SUM(テーブル1[[#This Row],[基礎Shine]:[基礎Dark]])</f>
        <v>23.055964085801453</v>
      </c>
      <c r="AC69" s="14"/>
      <c r="AD69" s="14"/>
      <c r="AE69" s="14">
        <v>1</v>
      </c>
      <c r="AF69" s="14"/>
      <c r="AG69" s="14"/>
      <c r="AH69" s="14">
        <v>2</v>
      </c>
      <c r="AI69" s="14"/>
      <c r="AJ69" s="14">
        <v>1</v>
      </c>
      <c r="AK69" s="14"/>
      <c r="AL69" s="14"/>
      <c r="AM69" s="14"/>
      <c r="AN69" s="14"/>
      <c r="AO69" s="14"/>
      <c r="AP69" s="14"/>
      <c r="AQ69" s="14"/>
      <c r="AR69" s="14">
        <v>1</v>
      </c>
      <c r="AS69" s="13" t="str">
        <f>"public static VariantFairy[] "&amp;テーブル1[[#This Row],[Type]]&amp;";"</f>
        <v>public static VariantFairy[] plains;</v>
      </c>
      <c r="AT6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r(38, plains = v(t(38, "plains", 1, 79, m(0, 0, 0, 3, 18, 10), a(0, 0, 1, 0, 0, 2, 0, 1, 0, 0, 0, 0), c(0x80FF00, 0xD4FF82, 0x86C91C, 0xBB5400))));</v>
      </c>
      <c r="AU69" s="13" t="str">
        <f>"mirageFairy2019.fairy."&amp;テーブル1[[#This Row],[Type]]&amp;".name="&amp;テーブル1[[#This Row],[英名]]</f>
        <v>mirageFairy2019.fairy.plains.name=Plainsia</v>
      </c>
      <c r="AV69" s="13" t="str">
        <f>"mirageFairy2019.fairy."&amp;テーブル1[[#This Row],[Type]]&amp;".name="&amp;テーブル1[[#This Row],[和名]]</f>
        <v>mirageFairy2019.fairy.plains.name=プラインシャ</v>
      </c>
      <c r="AW6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</row>
    <row r="70" spans="1:49" x14ac:dyDescent="0.15">
      <c r="A70" s="4">
        <v>39</v>
      </c>
      <c r="B70" s="4">
        <v>1</v>
      </c>
      <c r="C70" s="4" t="s">
        <v>411</v>
      </c>
      <c r="D70" s="4" t="s">
        <v>433</v>
      </c>
      <c r="E70" s="6" t="s">
        <v>87</v>
      </c>
      <c r="F70" s="6" t="s">
        <v>545</v>
      </c>
      <c r="G70" s="6" t="s">
        <v>159</v>
      </c>
      <c r="H70" s="6" t="s">
        <v>204</v>
      </c>
      <c r="I70" s="11" t="s">
        <v>396</v>
      </c>
      <c r="J70" s="3">
        <v>2</v>
      </c>
      <c r="K70" s="8">
        <v>83</v>
      </c>
      <c r="L70" s="7"/>
      <c r="M70" s="7"/>
      <c r="N70" s="7">
        <v>2</v>
      </c>
      <c r="O70" s="7">
        <v>12</v>
      </c>
      <c r="P70" s="7">
        <v>32</v>
      </c>
      <c r="Q70" s="7">
        <v>10</v>
      </c>
      <c r="R70" s="5">
        <v>1</v>
      </c>
      <c r="S70" s="5">
        <f>2^((テーブル1[[#This Row],[レア]]-1)/4)</f>
        <v>1.189207115002721</v>
      </c>
      <c r="T70" s="5">
        <f>0.5^(((テーブル1[[#This Row],[基礎Shine]]/MAX(テーブル1[[#This Row],[基礎Shine]:[基礎Dark]])+テーブル1[[#This Row],[基礎Fire]]/MAX(L70:Q70)+テーブル1[[#This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U70" s="5">
        <f>テーブル1[[#This Row],[特殊倍率]]*テーブル1[[#This Row],[分散度倍率　]]*テーブル1[[#This Row],[レア度倍率]]</f>
        <v>1.0717734625362931</v>
      </c>
      <c r="V70" s="10">
        <f>テーブル1[[#This Row],[コスト]]*テーブル1[[#This Row],[効率]]</f>
        <v>88.957197390512334</v>
      </c>
      <c r="W70" s="9">
        <f>テーブル1[[#This Row],[基礎Shine]]*テーブル1[[#This Row],[合計値]]/SUM(テーブル1[[#This Row],[基礎Shine]:[基礎Dark]])</f>
        <v>0</v>
      </c>
      <c r="X70" s="9">
        <f>テーブル1[[#This Row],[基礎Fire]]*テーブル1[[#This Row],[合計値]]/SUM(テーブル1[[#This Row],[基礎Shine]:[基礎Dark]])</f>
        <v>0</v>
      </c>
      <c r="Y70" s="9">
        <f>テーブル1[[#This Row],[基礎Wind]]*テーブル1[[#This Row],[合計値]]/SUM(テーブル1[[#This Row],[基礎Shine]:[基礎Dark]])</f>
        <v>3.177042763946869</v>
      </c>
      <c r="Z70" s="9">
        <f>テーブル1[[#This Row],[基礎Gaia]]*テーブル1[[#This Row],[合計値]]/SUM(テーブル1[[#This Row],[基礎Shine]:[基礎Dark]])</f>
        <v>19.062256583681215</v>
      </c>
      <c r="AA70" s="9">
        <f>テーブル1[[#This Row],[基礎Aqua]]*テーブル1[[#This Row],[合計値]]/SUM(テーブル1[[#This Row],[基礎Shine]:[基礎Dark]])</f>
        <v>50.832684223149904</v>
      </c>
      <c r="AB70" s="9">
        <f>テーブル1[[#This Row],[基礎Dark]]*テーブル1[[#This Row],[合計値]]/SUM(テーブル1[[#This Row],[基礎Shine]:[基礎Dark]])</f>
        <v>15.885213819734345</v>
      </c>
      <c r="AC70" s="14">
        <v>1</v>
      </c>
      <c r="AD70" s="14"/>
      <c r="AE70" s="14">
        <v>9</v>
      </c>
      <c r="AF70" s="14"/>
      <c r="AG70" s="14"/>
      <c r="AH70" s="14">
        <v>3</v>
      </c>
      <c r="AI70" s="14"/>
      <c r="AJ70" s="14">
        <v>3</v>
      </c>
      <c r="AK70" s="14"/>
      <c r="AL70" s="14"/>
      <c r="AM70" s="14"/>
      <c r="AN70" s="14"/>
      <c r="AO70" s="14"/>
      <c r="AP70" s="14"/>
      <c r="AQ70" s="14"/>
      <c r="AR70" s="14">
        <v>2</v>
      </c>
      <c r="AS70" s="13" t="str">
        <f>"public static VariantFairy[] "&amp;テーブル1[[#This Row],[Type]]&amp;";"</f>
        <v>public static VariantFairy[] forest;</v>
      </c>
      <c r="AT7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r(39, forest = v(t(39, "forest", 2, 83, m(0, 0, 2, 12, 32, 10), a(1, 0, 9, 0, 0, 3, 0, 3, 0, 0, 0, 0), c(0x80FF00, 0x7B9C62, 0x89591D, 0x2E6E14))));</v>
      </c>
      <c r="AU70" s="13" t="str">
        <f>"mirageFairy2019.fairy."&amp;テーブル1[[#This Row],[Type]]&amp;".name="&amp;テーブル1[[#This Row],[英名]]</f>
        <v>mirageFairy2019.fairy.forest.name=Forestia</v>
      </c>
      <c r="AV70" s="13" t="str">
        <f>"mirageFairy2019.fairy."&amp;テーブル1[[#This Row],[Type]]&amp;".name="&amp;テーブル1[[#This Row],[和名]]</f>
        <v>mirageFairy2019.fairy.forest.name=フォレスチャ</v>
      </c>
      <c r="AW7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</row>
    <row r="71" spans="1:49" x14ac:dyDescent="0.15">
      <c r="A71" s="4">
        <v>49</v>
      </c>
      <c r="B71" s="4">
        <v>1</v>
      </c>
      <c r="C71" s="4" t="s">
        <v>411</v>
      </c>
      <c r="D71" s="4" t="s">
        <v>433</v>
      </c>
      <c r="E71" s="6" t="s">
        <v>481</v>
      </c>
      <c r="F71" s="6" t="s">
        <v>554</v>
      </c>
      <c r="G71" s="6" t="s">
        <v>491</v>
      </c>
      <c r="H71" s="6" t="s">
        <v>492</v>
      </c>
      <c r="I71" s="11" t="s">
        <v>510</v>
      </c>
      <c r="J71" s="3">
        <v>1</v>
      </c>
      <c r="K71" s="8">
        <v>73</v>
      </c>
      <c r="L71" s="7"/>
      <c r="M71" s="7"/>
      <c r="N71" s="7"/>
      <c r="O71" s="7"/>
      <c r="P71" s="7">
        <v>22</v>
      </c>
      <c r="Q71" s="7">
        <v>10</v>
      </c>
      <c r="R71" s="5">
        <v>1</v>
      </c>
      <c r="S71" s="5">
        <f>2^((テーブル1[[#This Row],[レア]]-1)/4)</f>
        <v>1</v>
      </c>
      <c r="T71" s="5">
        <f>0.5^(((テーブル1[[#This Row],[基礎Shine]]/MAX(テーブル1[[#This Row],[基礎Shine]:[基礎Dark]])+テーブル1[[#This Row],[基礎Fire]]/MAX(L71:Q71)+テーブル1[[#This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U71" s="5">
        <f>テーブル1[[#This Row],[特殊倍率]]*テーブル1[[#This Row],[分散度倍率　]]*テーブル1[[#This Row],[レア度倍率]]</f>
        <v>0.93893091066170631</v>
      </c>
      <c r="V71" s="10">
        <f>テーブル1[[#This Row],[コスト]]*テーブル1[[#This Row],[効率]]</f>
        <v>68.541956478304556</v>
      </c>
      <c r="W71" s="9">
        <f>テーブル1[[#This Row],[基礎Shine]]*テーブル1[[#This Row],[合計値]]/SUM(テーブル1[[#This Row],[基礎Shine]:[基礎Dark]])</f>
        <v>0</v>
      </c>
      <c r="X71" s="9">
        <f>テーブル1[[#This Row],[基礎Fire]]*テーブル1[[#This Row],[合計値]]/SUM(テーブル1[[#This Row],[基礎Shine]:[基礎Dark]])</f>
        <v>0</v>
      </c>
      <c r="Y71" s="9">
        <f>テーブル1[[#This Row],[基礎Wind]]*テーブル1[[#This Row],[合計値]]/SUM(テーブル1[[#This Row],[基礎Shine]:[基礎Dark]])</f>
        <v>0</v>
      </c>
      <c r="Z71" s="9">
        <f>テーブル1[[#This Row],[基礎Gaia]]*テーブル1[[#This Row],[合計値]]/SUM(テーブル1[[#This Row],[基礎Shine]:[基礎Dark]])</f>
        <v>0</v>
      </c>
      <c r="AA71" s="9">
        <f>テーブル1[[#This Row],[基礎Aqua]]*テーブル1[[#This Row],[合計値]]/SUM(テーブル1[[#This Row],[基礎Shine]:[基礎Dark]])</f>
        <v>47.122595078834379</v>
      </c>
      <c r="AB71" s="9">
        <f>テーブル1[[#This Row],[基礎Dark]]*テーブル1[[#This Row],[合計値]]/SUM(テーブル1[[#This Row],[基礎Shine]:[基礎Dark]])</f>
        <v>21.419361399470173</v>
      </c>
      <c r="AC71" s="14"/>
      <c r="AD71" s="14"/>
      <c r="AE71" s="14"/>
      <c r="AF71" s="14"/>
      <c r="AG71" s="14"/>
      <c r="AH71" s="14">
        <v>22</v>
      </c>
      <c r="AI71" s="14"/>
      <c r="AJ71" s="14">
        <v>3</v>
      </c>
      <c r="AK71" s="14"/>
      <c r="AL71" s="14"/>
      <c r="AM71" s="14"/>
      <c r="AN71" s="14"/>
      <c r="AO71" s="14">
        <v>3</v>
      </c>
      <c r="AP71" s="14"/>
      <c r="AQ71" s="14"/>
      <c r="AR71" s="14"/>
      <c r="AS71" s="13" t="str">
        <f>"public static VariantFairy[] "&amp;テーブル1[[#This Row],[Type]]&amp;";"</f>
        <v>public static VariantFairy[] ocean;</v>
      </c>
      <c r="AT7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Row],[BREAK]]*1&amp;"), c("&amp;テーブル1[[#This Row],[Color]]&amp;"))));"</f>
        <v>r(49, ocean = v(t(49, "ocean", 1, 73, m(0, 0, 0, 0, 22, 10), a(0, 0, 0, 0, 0, 22, 0, 3, 0, 0, 0, 0), c(0x80FF00, 0x86B5FF, 0x1D7EFF, 0x004DA5))));</v>
      </c>
      <c r="AU71" s="13" t="str">
        <f>"mirageFairy2019.fairy."&amp;テーブル1[[#This Row],[Type]]&amp;".name="&amp;テーブル1[[#This Row],[英名]]</f>
        <v>mirageFairy2019.fairy.ocean.name=Oceania</v>
      </c>
      <c r="AV71" s="13" t="str">
        <f>"mirageFairy2019.fairy."&amp;テーブル1[[#This Row],[Type]]&amp;".name="&amp;テーブル1[[#This Row],[和名]]</f>
        <v>mirageFairy2019.fairy.ocean.name=オセアーニャ</v>
      </c>
      <c r="AW7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</row>
    <row r="72" spans="1:49" x14ac:dyDescent="0.15">
      <c r="A72" s="4"/>
      <c r="B72" s="4">
        <v>2</v>
      </c>
      <c r="C72" s="4" t="s">
        <v>399</v>
      </c>
      <c r="D72" s="4" t="s">
        <v>412</v>
      </c>
      <c r="E72" s="6" t="s">
        <v>2</v>
      </c>
      <c r="F72" s="6"/>
      <c r="G72" s="6" t="s">
        <v>464</v>
      </c>
      <c r="H72" s="6" t="s">
        <v>463</v>
      </c>
      <c r="I72" s="11" t="s">
        <v>223</v>
      </c>
      <c r="J72" s="3">
        <v>6</v>
      </c>
      <c r="K72" s="8">
        <v>15</v>
      </c>
      <c r="L72" s="7">
        <v>1</v>
      </c>
      <c r="M72" s="7"/>
      <c r="N72" s="7">
        <v>10</v>
      </c>
      <c r="O72" s="7"/>
      <c r="P72" s="7"/>
      <c r="Q72" s="7"/>
      <c r="R72" s="5">
        <v>1</v>
      </c>
      <c r="S72" s="5" t="e">
        <f>2^((テーブル1[[#This Row],[レア]]-1)/4)</f>
        <v>#VALUE!</v>
      </c>
      <c r="T72" s="5" t="e">
        <f>0.5^(((テーブル1[[#This Row],[基礎Shine]]/MAX(テーブル1[[#This Row],[基礎Shine]:[基礎Dark]])+テーブル1[[#This Row],[基礎Fire]]/MAX(L72:Q72)+テーブル1[[#This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2" s="5" t="e">
        <f>テーブル1[[#This Row],[分散度倍率　]]*テーブル1[[#This Row],[レア度倍率]]</f>
        <v>#VALUE!</v>
      </c>
      <c r="V72" s="10" t="e">
        <f>テーブル1[[#This Row],[コスト]]*テーブル1[[#This Row],[効率]]</f>
        <v>#VALUE!</v>
      </c>
      <c r="W72" s="9" t="e">
        <f>テーブル1[[#This Row],[基礎Shine]]*テーブル1[[#This Row],[合計値]]/SUM(テーブル1[[#This Row],[基礎Shine]:[基礎Dark]])</f>
        <v>#VALUE!</v>
      </c>
      <c r="X72" s="9" t="e">
        <f>テーブル1[[#This Row],[基礎Fire]]*テーブル1[[#This Row],[合計値]]/SUM(テーブル1[[#This Row],[基礎Shine]:[基礎Dark]])</f>
        <v>#VALUE!</v>
      </c>
      <c r="Y72" s="9" t="e">
        <f>テーブル1[[#This Row],[基礎Wind]]*テーブル1[[#This Row],[合計値]]/SUM(テーブル1[[#This Row],[基礎Shine]:[基礎Dark]])</f>
        <v>#VALUE!</v>
      </c>
      <c r="Z72" s="9" t="e">
        <f>テーブル1[[#This Row],[基礎Gaia]]*テーブル1[[#This Row],[合計値]]/SUM(テーブル1[[#This Row],[基礎Shine]:[基礎Dark]])</f>
        <v>#VALUE!</v>
      </c>
      <c r="AA72" s="9" t="e">
        <f>テーブル1[[#This Row],[基礎Aqua]]*テーブル1[[#This Row],[合計値]]/SUM(テーブル1[[#This Row],[基礎Shine]:[基礎Dark]])</f>
        <v>#VALUE!</v>
      </c>
      <c r="AB72" s="9" t="e">
        <f>テーブル1[[#This Row],[基礎Dark]]*テーブル1[[#This Row],[合計値]]/SUM(テーブル1[[#This Row],[基礎Shine]:[基礎Dark]])</f>
        <v>#VALUE!</v>
      </c>
      <c r="AC72" s="14">
        <v>1</v>
      </c>
      <c r="AD72" s="14"/>
      <c r="AE72" s="14"/>
      <c r="AF72" s="14"/>
      <c r="AG72" s="14"/>
      <c r="AH72" s="14"/>
      <c r="AI72" s="14"/>
      <c r="AJ72" s="14">
        <v>1</v>
      </c>
      <c r="AK72" s="14"/>
      <c r="AL72" s="14"/>
      <c r="AM72" s="14"/>
      <c r="AN72" s="14"/>
      <c r="AO72" s="14"/>
      <c r="AP72" s="14"/>
      <c r="AQ72" s="14"/>
      <c r="AR72" s="14"/>
      <c r="AS72" s="13" t="e">
        <f>"public static VariantMirageFairy[] "&amp;テーブル1[[#This Row],[Type]]&amp;";"</f>
        <v>#VALUE!</v>
      </c>
      <c r="AT7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U72" s="13" t="e">
        <f>"item.mirageFairy."&amp;テーブル1[[#This Row],[Type]]&amp;".name="&amp;テーブル1[[#This Row],[英名]]</f>
        <v>#VALUE!</v>
      </c>
      <c r="AV72" s="13" t="e">
        <f>"item.mirageFairy."&amp;テーブル1[[#This Row],[Type]]&amp;".name="&amp;テーブル1[[#This Row],[和名]]</f>
        <v>#VALUE!</v>
      </c>
      <c r="AW72" s="13"/>
    </row>
    <row r="73" spans="1:49" x14ac:dyDescent="0.15">
      <c r="A73" s="4"/>
      <c r="B73" s="4">
        <v>2</v>
      </c>
      <c r="C73" s="4" t="s">
        <v>399</v>
      </c>
      <c r="D73" s="4" t="s">
        <v>413</v>
      </c>
      <c r="E73" s="6" t="s">
        <v>4</v>
      </c>
      <c r="F73" s="6"/>
      <c r="G73" s="6" t="s">
        <v>465</v>
      </c>
      <c r="H73" s="6" t="s">
        <v>466</v>
      </c>
      <c r="I73" s="11" t="s">
        <v>224</v>
      </c>
      <c r="J73" s="3">
        <v>5</v>
      </c>
      <c r="K73" s="8">
        <v>50</v>
      </c>
      <c r="L73" s="7">
        <v>1</v>
      </c>
      <c r="M73" s="7"/>
      <c r="N73" s="7"/>
      <c r="O73" s="7">
        <v>3</v>
      </c>
      <c r="P73" s="7">
        <v>10</v>
      </c>
      <c r="Q73" s="7"/>
      <c r="R73" s="5">
        <v>1</v>
      </c>
      <c r="S73" s="5" t="e">
        <f>2^((テーブル1[[#This Row],[レア]]-1)/4)</f>
        <v>#VALUE!</v>
      </c>
      <c r="T73" s="5" t="e">
        <f>0.5^(((テーブル1[[#This Row],[基礎Shine]]/MAX(テーブル1[[#This Row],[基礎Shine]:[基礎Dark]])+テーブル1[[#This Row],[基礎Fire]]/MAX(L73:Q73)+テーブル1[[#This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3" s="5" t="e">
        <f>テーブル1[[#This Row],[分散度倍率　]]*テーブル1[[#This Row],[レア度倍率]]</f>
        <v>#VALUE!</v>
      </c>
      <c r="V73" s="10" t="e">
        <f>テーブル1[[#This Row],[コスト]]*テーブル1[[#This Row],[効率]]</f>
        <v>#VALUE!</v>
      </c>
      <c r="W73" s="9" t="e">
        <f>テーブル1[[#This Row],[基礎Shine]]*テーブル1[[#This Row],[合計値]]/SUM(テーブル1[[#This Row],[基礎Shine]:[基礎Dark]])</f>
        <v>#VALUE!</v>
      </c>
      <c r="X73" s="9" t="e">
        <f>テーブル1[[#This Row],[基礎Fire]]*テーブル1[[#This Row],[合計値]]/SUM(テーブル1[[#This Row],[基礎Shine]:[基礎Dark]])</f>
        <v>#VALUE!</v>
      </c>
      <c r="Y73" s="9" t="e">
        <f>テーブル1[[#This Row],[基礎Wind]]*テーブル1[[#This Row],[合計値]]/SUM(テーブル1[[#This Row],[基礎Shine]:[基礎Dark]])</f>
        <v>#VALUE!</v>
      </c>
      <c r="Z73" s="9" t="e">
        <f>テーブル1[[#This Row],[基礎Gaia]]*テーブル1[[#This Row],[合計値]]/SUM(テーブル1[[#This Row],[基礎Shine]:[基礎Dark]])</f>
        <v>#VALUE!</v>
      </c>
      <c r="AA73" s="9" t="e">
        <f>テーブル1[[#This Row],[基礎Aqua]]*テーブル1[[#This Row],[合計値]]/SUM(テーブル1[[#This Row],[基礎Shine]:[基礎Dark]])</f>
        <v>#VALUE!</v>
      </c>
      <c r="AB73" s="9" t="e">
        <f>テーブル1[[#This Row],[基礎Dark]]*テーブル1[[#This Row],[合計値]]/SUM(テーブル1[[#This Row],[基礎Shine]:[基礎Dark]])</f>
        <v>#VALUE!</v>
      </c>
      <c r="AC73" s="14">
        <v>5</v>
      </c>
      <c r="AD73" s="14"/>
      <c r="AE73" s="14"/>
      <c r="AF73" s="14"/>
      <c r="AG73" s="14"/>
      <c r="AH73" s="14">
        <v>18</v>
      </c>
      <c r="AI73" s="14"/>
      <c r="AJ73" s="14">
        <v>3</v>
      </c>
      <c r="AK73" s="14"/>
      <c r="AL73" s="14"/>
      <c r="AM73" s="14"/>
      <c r="AN73" s="14"/>
      <c r="AO73" s="14"/>
      <c r="AP73" s="14"/>
      <c r="AQ73" s="14"/>
      <c r="AR73" s="14"/>
      <c r="AS73" s="13" t="e">
        <f>"public static VariantMirageFairy[] "&amp;テーブル1[[#This Row],[Type]]&amp;";"</f>
        <v>#VALUE!</v>
      </c>
      <c r="AT7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U73" s="13" t="e">
        <f>"item.mirageFairy."&amp;テーブル1[[#This Row],[Type]]&amp;".name="&amp;テーブル1[[#This Row],[英名]]</f>
        <v>#VALUE!</v>
      </c>
      <c r="AV73" s="13" t="e">
        <f>"item.mirageFairy."&amp;テーブル1[[#This Row],[Type]]&amp;".name="&amp;テーブル1[[#This Row],[和名]]</f>
        <v>#VALUE!</v>
      </c>
      <c r="AW73" s="13"/>
    </row>
    <row r="74" spans="1:49" x14ac:dyDescent="0.15">
      <c r="A74" s="4"/>
      <c r="B74" s="4">
        <v>2</v>
      </c>
      <c r="C74" s="4" t="s">
        <v>399</v>
      </c>
      <c r="D74" s="4" t="s">
        <v>416</v>
      </c>
      <c r="E74" s="6" t="s">
        <v>89</v>
      </c>
      <c r="F74" s="6"/>
      <c r="G74" s="6" t="s">
        <v>468</v>
      </c>
      <c r="H74" s="6" t="s">
        <v>467</v>
      </c>
      <c r="I74" s="11" t="s">
        <v>303</v>
      </c>
      <c r="J74" s="3">
        <v>10</v>
      </c>
      <c r="K74" s="8">
        <v>99</v>
      </c>
      <c r="L74" s="7">
        <v>10</v>
      </c>
      <c r="M74" s="7">
        <v>15</v>
      </c>
      <c r="N74" s="7">
        <v>14</v>
      </c>
      <c r="O74" s="7">
        <v>8</v>
      </c>
      <c r="P74" s="7">
        <v>8</v>
      </c>
      <c r="Q74" s="7"/>
      <c r="R74" s="5">
        <v>1</v>
      </c>
      <c r="S74" s="5" t="e">
        <f>2^((テーブル1[[#This Row],[レア]]-1)/4)</f>
        <v>#VALUE!</v>
      </c>
      <c r="T74" s="5" t="e">
        <f>0.5^(((テーブル1[[#This Row],[基礎Shine]]/MAX(テーブル1[[#This Row],[基礎Shine]:[基礎Dark]])+テーブル1[[#This Row],[基礎Fire]]/MAX(L74:Q74)+テーブル1[[#This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74" s="5" t="e">
        <f>テーブル1[[#This Row],[分散度倍率　]]*テーブル1[[#This Row],[レア度倍率]]</f>
        <v>#VALUE!</v>
      </c>
      <c r="V74" s="10" t="e">
        <f>テーブル1[[#This Row],[コスト]]*テーブル1[[#This Row],[効率]]</f>
        <v>#VALUE!</v>
      </c>
      <c r="W74" s="9" t="e">
        <f>テーブル1[[#This Row],[基礎Shine]]*テーブル1[[#This Row],[合計値]]/SUM(テーブル1[[#This Row],[基礎Shine]:[基礎Dark]])</f>
        <v>#VALUE!</v>
      </c>
      <c r="X74" s="9" t="e">
        <f>テーブル1[[#This Row],[基礎Fire]]*テーブル1[[#This Row],[合計値]]/SUM(テーブル1[[#This Row],[基礎Shine]:[基礎Dark]])</f>
        <v>#VALUE!</v>
      </c>
      <c r="Y74" s="9" t="e">
        <f>テーブル1[[#This Row],[基礎Wind]]*テーブル1[[#This Row],[合計値]]/SUM(テーブル1[[#This Row],[基礎Shine]:[基礎Dark]])</f>
        <v>#VALUE!</v>
      </c>
      <c r="Z74" s="9" t="e">
        <f>テーブル1[[#This Row],[基礎Gaia]]*テーブル1[[#This Row],[合計値]]/SUM(テーブル1[[#This Row],[基礎Shine]:[基礎Dark]])</f>
        <v>#VALUE!</v>
      </c>
      <c r="AA74" s="9" t="e">
        <f>テーブル1[[#This Row],[基礎Aqua]]*テーブル1[[#This Row],[合計値]]/SUM(テーブル1[[#This Row],[基礎Shine]:[基礎Dark]])</f>
        <v>#VALUE!</v>
      </c>
      <c r="AB74" s="9" t="e">
        <f>テーブル1[[#This Row],[基礎Dark]]*テーブル1[[#This Row],[合計値]]/SUM(テーブル1[[#This Row],[基礎Shine]:[基礎Dark]])</f>
        <v>#VALUE!</v>
      </c>
      <c r="AC74" s="14">
        <v>11</v>
      </c>
      <c r="AD74" s="14">
        <v>3</v>
      </c>
      <c r="AE74" s="14"/>
      <c r="AF74" s="14">
        <v>31</v>
      </c>
      <c r="AG74" s="14">
        <v>13</v>
      </c>
      <c r="AH74" s="14"/>
      <c r="AI74" s="14"/>
      <c r="AJ74" s="14">
        <v>6</v>
      </c>
      <c r="AK74" s="14"/>
      <c r="AL74" s="14"/>
      <c r="AM74" s="14"/>
      <c r="AN74" s="14"/>
      <c r="AO74" s="14"/>
      <c r="AP74" s="14"/>
      <c r="AQ74" s="14"/>
      <c r="AR74" s="14"/>
      <c r="AS74" s="13" t="e">
        <f>"public static VariantMirageFairy[] "&amp;テーブル1[[#This Row],[Type]]&amp;";"</f>
        <v>#VALUE!</v>
      </c>
      <c r="AT7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U74" s="13" t="e">
        <f>"item.mirageFairy."&amp;テーブル1[[#This Row],[Type]]&amp;".name="&amp;テーブル1[[#This Row],[英名]]</f>
        <v>#VALUE!</v>
      </c>
      <c r="AV74" s="13" t="e">
        <f>"item.mirageFairy."&amp;テーブル1[[#This Row],[Type]]&amp;".name="&amp;テーブル1[[#This Row],[和名]]</f>
        <v>#VALUE!</v>
      </c>
      <c r="AW7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終界人精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終界龍精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硬屍精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赤紫釉陶精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2019-10-19T13:38:08Z</dcterms:modified>
</cp:coreProperties>
</file>