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FFBF7ECE-6385-4E89-8C59-69C1784D5771}" xr6:coauthVersionLast="45" xr6:coauthVersionMax="45" xr10:uidLastSave="{00000000-0000-0000-0000-000000000000}"/>
  <bookViews>
    <workbookView xWindow="1275" yWindow="945" windowWidth="15285" windowHeight="1387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8" i="1" l="1"/>
  <c r="S82" i="1"/>
  <c r="S89" i="1"/>
  <c r="S90" i="1"/>
  <c r="S85" i="1"/>
  <c r="S91" i="1"/>
  <c r="S84" i="1"/>
  <c r="S86" i="1"/>
  <c r="S83" i="1"/>
  <c r="S87" i="1"/>
  <c r="T88" i="1"/>
  <c r="U88" i="1" s="1"/>
  <c r="V88" i="1" s="1"/>
  <c r="T82" i="1"/>
  <c r="U82" i="1" s="1"/>
  <c r="V82" i="1" s="1"/>
  <c r="T89" i="1"/>
  <c r="T90" i="1"/>
  <c r="U90" i="1" s="1"/>
  <c r="V90" i="1" s="1"/>
  <c r="T85" i="1"/>
  <c r="U85" i="1" s="1"/>
  <c r="V85" i="1" s="1"/>
  <c r="T91" i="1"/>
  <c r="T84" i="1"/>
  <c r="U84" i="1" s="1"/>
  <c r="V84" i="1" s="1"/>
  <c r="T86" i="1"/>
  <c r="U86" i="1" s="1"/>
  <c r="V86" i="1" s="1"/>
  <c r="T83" i="1"/>
  <c r="T87" i="1"/>
  <c r="U87" i="1" s="1"/>
  <c r="V87" i="1" s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90" i="1" a="1"/>
  <c r="AZ90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91" i="1" l="1"/>
  <c r="V91" i="1" s="1"/>
  <c r="W91" i="1" s="1"/>
  <c r="BD91" i="1" s="1"/>
  <c r="U83" i="1"/>
  <c r="V83" i="1" s="1"/>
  <c r="W83" i="1" s="1"/>
  <c r="BD83" i="1" s="1"/>
  <c r="U89" i="1"/>
  <c r="V89" i="1" s="1"/>
  <c r="AB89" i="1" s="1"/>
  <c r="X85" i="1"/>
  <c r="AA85" i="1"/>
  <c r="Y85" i="1"/>
  <c r="AB85" i="1"/>
  <c r="W85" i="1"/>
  <c r="Z85" i="1"/>
  <c r="Y90" i="1"/>
  <c r="AB90" i="1"/>
  <c r="W90" i="1"/>
  <c r="Z90" i="1"/>
  <c r="X90" i="1"/>
  <c r="AA90" i="1"/>
  <c r="Y87" i="1"/>
  <c r="AB87" i="1"/>
  <c r="W87" i="1"/>
  <c r="Z87" i="1"/>
  <c r="X87" i="1"/>
  <c r="AA87" i="1"/>
  <c r="Y88" i="1"/>
  <c r="AB88" i="1"/>
  <c r="W88" i="1"/>
  <c r="Z88" i="1"/>
  <c r="X88" i="1"/>
  <c r="AA88" i="1"/>
  <c r="X86" i="1"/>
  <c r="AA86" i="1"/>
  <c r="Y86" i="1"/>
  <c r="AB86" i="1"/>
  <c r="W86" i="1"/>
  <c r="Z86" i="1"/>
  <c r="X82" i="1"/>
  <c r="AA82" i="1"/>
  <c r="Y82" i="1"/>
  <c r="AB82" i="1"/>
  <c r="W82" i="1"/>
  <c r="Z82" i="1"/>
  <c r="Y84" i="1"/>
  <c r="AB84" i="1"/>
  <c r="W84" i="1"/>
  <c r="Z84" i="1"/>
  <c r="X84" i="1"/>
  <c r="AA84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X83" i="1" l="1"/>
  <c r="Y91" i="1"/>
  <c r="AA91" i="1"/>
  <c r="Z91" i="1"/>
  <c r="AB91" i="1"/>
  <c r="AB83" i="1"/>
  <c r="Z83" i="1"/>
  <c r="Y83" i="1"/>
  <c r="X91" i="1"/>
  <c r="AA83" i="1"/>
  <c r="W89" i="1"/>
  <c r="BD89" i="1" s="1"/>
  <c r="Z89" i="1"/>
  <c r="X89" i="1"/>
  <c r="AA89" i="1"/>
  <c r="Y89" i="1"/>
  <c r="BC84" i="1"/>
  <c r="BD84" i="1"/>
  <c r="BC88" i="1"/>
  <c r="BD88" i="1"/>
  <c r="BC87" i="1"/>
  <c r="BD87" i="1"/>
  <c r="BC90" i="1"/>
  <c r="BD90" i="1"/>
  <c r="BD82" i="1"/>
  <c r="BC82" i="1"/>
  <c r="BC86" i="1"/>
  <c r="BD86" i="1"/>
  <c r="BD85" i="1"/>
  <c r="BC8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91" i="1" l="1"/>
  <c r="BC83" i="1"/>
  <c r="BC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94" i="1"/>
  <c r="BA94" i="1"/>
  <c r="AZ94" i="1"/>
  <c r="AY94" i="1"/>
  <c r="T94" i="1"/>
  <c r="S94" i="1"/>
  <c r="BB93" i="1"/>
  <c r="BA93" i="1"/>
  <c r="AZ93" i="1"/>
  <c r="AY93" i="1"/>
  <c r="T93" i="1"/>
  <c r="S93" i="1"/>
  <c r="BB92" i="1"/>
  <c r="BA92" i="1"/>
  <c r="AZ92" i="1"/>
  <c r="AY92" i="1"/>
  <c r="T92" i="1"/>
  <c r="S9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94" i="1"/>
  <c r="V94" i="1" s="1"/>
  <c r="AA94" i="1" s="1"/>
  <c r="U93" i="1"/>
  <c r="V93" i="1" s="1"/>
  <c r="AA93" i="1" s="1"/>
  <c r="U92" i="1"/>
  <c r="V92" i="1" s="1"/>
  <c r="Z9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94" i="1"/>
  <c r="Y94" i="1"/>
  <c r="X94" i="1"/>
  <c r="AB94" i="1"/>
  <c r="Z94" i="1"/>
  <c r="W93" i="1"/>
  <c r="Z93" i="1"/>
  <c r="X93" i="1"/>
  <c r="Y93" i="1"/>
  <c r="AB93" i="1"/>
  <c r="X92" i="1"/>
  <c r="AA92" i="1"/>
  <c r="AB92" i="1"/>
  <c r="Y92" i="1"/>
  <c r="W9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D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<sst xmlns="http://schemas.openxmlformats.org/spreadsheetml/2006/main" count="1014" uniqueCount="780">
  <si>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</si>
  <si>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</si>
  <si>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</si>
  <si>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</si>
  <si>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</si>
  <si>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</si>
  <si>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</si>
  <si>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</si>
  <si>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</si>
  <si>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</si>
  <si>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</si>
  <si>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</si>
  <si>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</si>
  <si>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</si>
  <si>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</si>
  <si>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</si>
  <si>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</si>
  <si>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</si>
  <si>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</si>
  <si>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</si>
  <si>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</si>
  <si>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</si>
  <si>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</si>
  <si>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</si>
  <si>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</si>
  <si>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</si>
  <si>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</si>
  <si>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</si>
  <si>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</si>
  <si>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</si>
  <si>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</si>
  <si>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</si>
  <si>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</si>
  <si>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</si>
  <si>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</si>
  <si>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</si>
  <si>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</si>
  <si>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</si>
  <si>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</si>
  <si>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</si>
  <si>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</si>
  <si>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</si>
  <si>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</si>
  <si>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</si>
  <si>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</si>
  <si>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</si>
  <si>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</si>
  <si>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</si>
  <si>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</si>
  <si>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</si>
  <si>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</si>
  <si>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</si>
  <si>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</si>
  <si>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</si>
  <si>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</si>
  <si>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</si>
  <si>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</si>
  <si>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</si>
  <si>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</si>
  <si>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</si>
  <si>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</si>
  <si>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</si>
  <si>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</si>
  <si>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</si>
  <si>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</si>
  <si>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</si>
  <si>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</si>
  <si>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</si>
  <si>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</si>
  <si>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</si>
  <si>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</si>
  <si>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</si>
  <si>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</si>
  <si>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</si>
  <si>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</si>
  <si>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</si>
  <si>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</si>
  <si>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</si>
  <si>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</si>
  <si>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</si>
  <si>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</si>
  <si>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</si>
  <si>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</si>
  <si>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</si>
  <si>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</si>
  <si>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</si>
  <si>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</si>
  <si>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</si>
  <si>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</si>
  <si>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</si>
  <si>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</si>
  <si>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</si>
  <si>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</si>
  <si>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</si>
  <si>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</si>
  <si>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</si>
  <si>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</si>
  <si>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</si>
  <si>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</si>
  <si>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</si>
  <si>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</si>
  <si>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</si>
  <si>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</si>
  <si>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</si>
  <si>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</si>
  <si>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</si>
  <si>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</si>
  <si>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</si>
  <si>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</si>
  <si>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</si>
  <si>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</si>
  <si>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</si>
  <si>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</si>
  <si>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</si>
  <si>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</si>
  <si>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</si>
  <si>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</si>
  <si>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</si>
  <si>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</si>
  <si>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</si>
  <si>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</si>
  <si>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</si>
  <si>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</si>
  <si>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</si>
  <si>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</si>
  <si>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リラーキャ</t>
    <phoneticPr fontId="1"/>
  </si>
  <si>
    <t>ゾンビャ</t>
  </si>
  <si>
    <t>ゾンビャ</t>
    <phoneticPr fontId="1"/>
  </si>
  <si>
    <t>クレペーリャ</t>
  </si>
  <si>
    <t>クレペーリャ</t>
    <phoneticPr fontId="1"/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</si>
  <si>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</si>
  <si>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</si>
  <si>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</si>
  <si>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</si>
  <si>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</si>
  <si>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</si>
  <si>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</si>
  <si>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マゲンテグラゼデテッラコッチャ</t>
    <phoneticPr fontId="1"/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</si>
  <si>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</si>
  <si>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</si>
  <si>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</si>
  <si>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</si>
  <si>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</si>
  <si>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</si>
  <si>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</si>
  <si>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</si>
  <si>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</si>
  <si>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</si>
  <si>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</si>
  <si>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</si>
  <si>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</si>
  <si>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</si>
  <si>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</si>
  <si>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</si>
  <si>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</si>
  <si>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フルナーキャ</t>
    <phoneticPr fontId="1"/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</si>
  <si>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</si>
  <si>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</si>
  <si>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</si>
  <si>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</si>
  <si>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</si>
  <si>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</si>
  <si>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</si>
  <si>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</si>
  <si>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</si>
  <si>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</si>
  <si>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</si>
  <si>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</si>
  <si>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</si>
  <si>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</si>
  <si>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</si>
  <si>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</si>
  <si>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</si>
  <si>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</si>
  <si>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</si>
  <si>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</si>
  <si>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</si>
  <si>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</si>
  <si>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</si>
  <si>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</si>
  <si>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</si>
  <si>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</si>
  <si>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</si>
  <si>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</si>
  <si>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</si>
  <si>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</si>
  <si>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</si>
  <si>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</si>
  <si>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</si>
  <si>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</si>
  <si>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</si>
  <si>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</si>
  <si>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</si>
  <si>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</si>
  <si>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</si>
  <si>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</si>
  <si>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</si>
  <si>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</si>
  <si>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</si>
  <si>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</si>
  <si>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</si>
  <si>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</si>
  <si>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</si>
  <si>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</si>
  <si>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</si>
  <si>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</si>
  <si>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</si>
  <si>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</si>
  <si>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</si>
  <si>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</si>
  <si>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</si>
  <si>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</si>
  <si>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</si>
  <si>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</si>
  <si>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</si>
  <si>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</si>
  <si>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</si>
  <si>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</si>
  <si>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</si>
  <si>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</si>
  <si>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</si>
  <si>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</si>
  <si>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</si>
  <si>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</si>
  <si>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</si>
  <si>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</si>
  <si>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</si>
  <si>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</si>
  <si>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</si>
  <si>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</si>
  <si>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</si>
  <si>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</si>
  <si>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</si>
  <si>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</si>
  <si>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</si>
  <si>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</si>
  <si>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</si>
  <si>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</si>
  <si>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</si>
  <si>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</si>
  <si>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</si>
  <si>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</si>
  <si>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</si>
  <si>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</si>
  <si>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</si>
  <si>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</si>
  <si>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</si>
  <si>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</si>
  <si>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</si>
  <si>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</si>
  <si>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</si>
  <si>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</si>
  <si>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</si>
  <si>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</si>
  <si>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</si>
  <si>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</si>
  <si>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</si>
  <si>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</si>
  <si>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</si>
  <si>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</si>
  <si>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</si>
  <si>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</si>
  <si>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</si>
  <si>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</si>
  <si>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</si>
  <si>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</si>
  <si>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</si>
  <si>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</si>
  <si>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</si>
  <si>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</si>
  <si>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</si>
  <si>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</si>
  <si>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</si>
  <si>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</si>
  <si>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</si>
  <si>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</si>
  <si>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</si>
  <si>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</si>
  <si>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</si>
  <si>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</si>
  <si>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</si>
  <si>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</si>
  <si>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</si>
  <si>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</si>
  <si>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</si>
  <si>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</si>
  <si>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</si>
  <si>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</si>
  <si>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</si>
  <si>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</si>
  <si>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</si>
  <si>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</si>
  <si>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</si>
  <si>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</si>
  <si>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</si>
  <si>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</si>
  <si>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</si>
  <si>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</si>
  <si>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</si>
  <si>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</si>
  <si>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</si>
  <si>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</si>
  <si>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</si>
  <si>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</si>
  <si>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</si>
  <si>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</si>
  <si>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0xCC850C, 0x9E7325, 0x654B17, 0x3F2E0E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</si>
  <si>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</si>
  <si>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</si>
  <si>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</si>
  <si>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</si>
  <si>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</si>
  <si>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</si>
  <si>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0xA0A0A0, 0xFFFF0B, 0xDC7613, 0xDEDE00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</si>
  <si>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</si>
  <si>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</si>
  <si>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</si>
  <si>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</si>
  <si>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</si>
  <si>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</si>
  <si>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</si>
  <si>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</si>
  <si>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</si>
  <si>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</si>
  <si>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</si>
  <si>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</si>
  <si>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</si>
  <si>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</si>
  <si>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</si>
  <si>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</si>
  <si>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</si>
  <si>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</si>
  <si>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</si>
  <si>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</si>
  <si>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</si>
  <si>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</si>
  <si>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</si>
  <si>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</si>
  <si>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</si>
  <si>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</si>
  <si>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</si>
  <si>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</si>
  <si>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</si>
  <si>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</si>
  <si>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</si>
  <si>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</si>
  <si>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</si>
  <si>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</si>
  <si>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</si>
  <si>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</si>
  <si>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</si>
  <si>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</si>
  <si>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</si>
  <si>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</si>
  <si>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</si>
  <si>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</si>
  <si>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</si>
  <si>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</si>
  <si>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</si>
  <si>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</si>
  <si>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</si>
  <si>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</si>
  <si>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</si>
  <si>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</si>
  <si>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</si>
  <si>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</si>
  <si>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</si>
  <si>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</si>
  <si>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</si>
  <si>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</si>
  <si>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</si>
  <si>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</si>
  <si>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</si>
  <si>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</si>
  <si>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</si>
  <si>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</si>
  <si>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</si>
  <si>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</si>
  <si>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</si>
  <si>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</si>
  <si>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</si>
  <si>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</si>
  <si>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</si>
  <si>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</si>
  <si>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</si>
  <si>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</si>
  <si>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</si>
  <si>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</si>
  <si>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</si>
  <si>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</si>
  <si>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</si>
  <si>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</si>
  <si>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</si>
  <si>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</si>
  <si>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</si>
  <si>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</si>
  <si>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</si>
  <si>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</si>
  <si>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</si>
  <si>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</si>
  <si>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</si>
  <si>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</si>
  <si>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</si>
  <si>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</si>
  <si>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</si>
  <si>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</si>
  <si>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</si>
  <si>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</si>
  <si>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</si>
  <si>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</si>
  <si>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</si>
  <si>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</si>
  <si>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</si>
  <si>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</si>
  <si>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</si>
  <si>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</si>
  <si>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</si>
  <si>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</si>
  <si>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</si>
  <si>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</si>
  <si>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</si>
  <si>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</si>
  <si>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</si>
  <si>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</si>
  <si>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</si>
  <si>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</si>
  <si>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</si>
  <si>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</si>
  <si>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</si>
  <si>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</si>
  <si>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</si>
  <si>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</si>
  <si>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</si>
  <si>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</si>
  <si>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</si>
  <si>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</si>
  <si>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</si>
  <si>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チッケーニャ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</si>
  <si>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</si>
  <si>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</si>
  <si>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</si>
  <si>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</si>
  <si>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</si>
  <si>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</si>
  <si>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</si>
  <si>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</si>
  <si>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</si>
  <si>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</si>
  <si>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</si>
  <si>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</si>
  <si>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</si>
  <si>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</si>
  <si>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</si>
  <si>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</si>
  <si>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</si>
  <si>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</si>
  <si>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</si>
  <si>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</si>
  <si>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</si>
  <si>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</si>
  <si>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</si>
  <si>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</si>
  <si>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</si>
  <si>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</si>
  <si>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</si>
  <si>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</si>
  <si>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</si>
  <si>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</si>
  <si>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</si>
  <si>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</si>
  <si>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</si>
  <si>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</si>
  <si>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</si>
  <si>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</si>
  <si>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</si>
  <si>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</si>
  <si>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</si>
  <si>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</si>
  <si>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</si>
  <si>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</si>
  <si>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</si>
  <si>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</si>
  <si>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</si>
  <si>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</si>
  <si>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クラフティンゲターブリャ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</si>
  <si>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</si>
  <si>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</si>
  <si>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</si>
  <si>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</si>
  <si>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カッローチャ</t>
    <phoneticPr fontId="1"/>
  </si>
  <si>
    <t>カクトゥーシャ</t>
    <phoneticPr fontId="1"/>
  </si>
  <si>
    <t>オセアーニャ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</si>
  <si>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</si>
  <si>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</si>
  <si>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</si>
  <si>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</si>
  <si>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</si>
  <si>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</si>
  <si>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</si>
  <si>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</si>
  <si>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</si>
  <si>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</si>
  <si>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</si>
  <si>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</si>
  <si>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</si>
  <si>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</si>
  <si>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</si>
  <si>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</si>
  <si>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</si>
  <si>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</si>
  <si>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</si>
  <si>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</si>
  <si>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</si>
  <si>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</si>
  <si>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</si>
  <si>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</si>
  <si>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</si>
  <si>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</si>
  <si>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</si>
  <si>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</si>
  <si>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</si>
  <si>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</si>
  <si>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</si>
  <si>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</si>
  <si>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</si>
  <si>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</si>
  <si>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</si>
  <si>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</si>
  <si>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</si>
  <si>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</si>
  <si>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</si>
  <si>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</si>
  <si>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</si>
  <si>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</si>
  <si>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</si>
  <si>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</si>
  <si>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</si>
  <si>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</si>
  <si>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</si>
  <si>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</si>
  <si>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</si>
  <si>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</si>
  <si>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</si>
  <si>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</si>
  <si>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</si>
  <si>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</si>
  <si>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</si>
  <si>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</si>
  <si>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</si>
  <si>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</si>
  <si>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</si>
  <si>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</si>
  <si>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</si>
  <si>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</si>
  <si>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</si>
  <si>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</si>
  <si>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</si>
  <si>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</si>
  <si>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</si>
  <si>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</si>
  <si>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</si>
  <si>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</si>
  <si>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</si>
  <si>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</si>
  <si>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</si>
  <si>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</si>
  <si>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</si>
  <si>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</si>
  <si>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</si>
  <si>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</si>
  <si>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</si>
  <si>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</si>
  <si>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</si>
  <si>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</si>
  <si>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</si>
  <si>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コージャ</t>
    <phoneticPr fontId="1"/>
  </si>
  <si>
    <t>サルモーニャ</t>
    <phoneticPr fontId="1"/>
  </si>
  <si>
    <t>プッフェルフィーシャ</t>
    <phoneticPr fontId="1"/>
  </si>
  <si>
    <t>クロウンフィーシャ</t>
    <phoneticPr fontId="1"/>
  </si>
  <si>
    <t>スプルーキャ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</si>
  <si>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</si>
  <si>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</si>
  <si>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</si>
  <si>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エンカンチャ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</si>
  <si>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</si>
  <si>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</si>
  <si>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</si>
  <si>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</si>
  <si>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</si>
  <si>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</si>
  <si>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</si>
  <si>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</si>
  <si>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</si>
  <si>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</si>
  <si>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</si>
  <si>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</si>
  <si>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</si>
  <si>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</si>
  <si>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</si>
  <si>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</si>
  <si>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</si>
  <si>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</si>
  <si>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</si>
  <si>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</si>
  <si>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</si>
  <si>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</si>
  <si>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</si>
  <si>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</si>
  <si>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</si>
  <si>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</si>
  <si>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</si>
  <si>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</si>
  <si>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</si>
  <si>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</si>
  <si>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</si>
  <si>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</si>
  <si>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</si>
  <si>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</si>
  <si>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</si>
  <si>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</si>
  <si>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</si>
  <si>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</si>
  <si>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</si>
  <si>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</si>
  <si>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</si>
  <si>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</si>
  <si>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</si>
  <si>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</si>
  <si>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</si>
  <si>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</si>
  <si>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</si>
  <si>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</si>
  <si>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</si>
  <si>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</si>
  <si>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</si>
  <si>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</si>
  <si>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</si>
  <si>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</si>
  <si>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</si>
  <si>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</si>
  <si>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</si>
  <si>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</si>
  <si>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</si>
  <si>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</si>
  <si>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</si>
  <si>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</si>
  <si>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</si>
  <si>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</si>
  <si>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</si>
  <si>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</si>
  <si>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</si>
  <si>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</si>
  <si>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</si>
  <si>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</si>
  <si>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</si>
  <si>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</si>
  <si>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コアーリャ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</si>
  <si>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</si>
  <si>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</si>
  <si>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</si>
  <si>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</si>
  <si>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</si>
  <si>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</si>
  <si>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</si>
  <si>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</si>
  <si>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</si>
  <si>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</si>
  <si>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</si>
  <si>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</si>
  <si>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</si>
  <si>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</si>
  <si>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</si>
  <si>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</si>
  <si>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</si>
  <si>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</si>
  <si>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</si>
  <si>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</si>
  <si>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</si>
  <si>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</si>
  <si>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</si>
  <si>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</si>
  <si>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</si>
  <si>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</si>
  <si>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</si>
  <si>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</si>
  <si>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</si>
  <si>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</si>
  <si>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</si>
  <si>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</si>
  <si>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</si>
  <si>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</si>
  <si>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</si>
  <si>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</si>
  <si>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</si>
  <si>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</si>
  <si>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</si>
  <si>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</si>
  <si>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</si>
  <si>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</si>
  <si>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</si>
  <si>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</si>
  <si>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</si>
  <si>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</si>
  <si>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</si>
  <si>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</si>
  <si>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</si>
  <si>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シナバーリャ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</si>
  <si>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</si>
  <si>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</si>
  <si>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</si>
  <si>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</si>
  <si>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</si>
  <si>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</si>
  <si>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クリストマーシャ</t>
    <phoneticPr fontId="1"/>
  </si>
  <si>
    <t>サンタクラウシャ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</si>
  <si>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</si>
  <si>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</si>
  <si>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</si>
  <si>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</si>
  <si>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</si>
  <si>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</si>
  <si>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</si>
  <si>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</si>
  <si>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</si>
  <si>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</si>
  <si>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</si>
  <si>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</si>
  <si>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</si>
  <si>
    <t>FREEZE</t>
    <phoneticPr fontId="1"/>
  </si>
  <si>
    <t>THUNDER</t>
    <phoneticPr fontId="1"/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</si>
  <si>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</si>
  <si>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</si>
  <si>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</si>
  <si>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</si>
  <si>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</si>
  <si>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</si>
  <si>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</si>
  <si>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</si>
  <si>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</si>
  <si>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</si>
  <si>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</si>
  <si>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</si>
  <si>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</si>
  <si>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</si>
  <si>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</si>
  <si>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</si>
  <si>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</si>
  <si>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</si>
  <si>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</si>
  <si>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</si>
  <si>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イーキャ</t>
    <phoneticPr fontId="1"/>
  </si>
  <si>
    <t>パッケデイーキャ</t>
    <phoneticPr fontId="1"/>
  </si>
  <si>
    <t>ゴレーミャ</t>
    <phoneticPr fontId="1"/>
  </si>
  <si>
    <t>グラッシャ</t>
    <phoneticPr fontId="1"/>
  </si>
  <si>
    <t>アクティヴァトーレライリャ</t>
    <phoneticPr fontId="1"/>
  </si>
  <si>
    <t>イロネバルシャ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</si>
  <si>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</si>
  <si>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</si>
  <si>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</si>
  <si>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</si>
  <si>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</si>
  <si>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Packedicia</t>
  </si>
  <si>
    <t>Golemia</t>
  </si>
  <si>
    <t>Glassia</t>
  </si>
  <si>
    <t>Activatorrailia</t>
  </si>
  <si>
    <t>Ironbarsia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</si>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</sst>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3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91" totalsRowShown="0" headerRowDxfId="62" dataDxfId="61">
  <autoFilter ref="A1:BD91" xr:uid="{75B54AD4-ACAB-4F59-97B1-A32EA130B0BF}"/>
  <sortState xmlns:xlrd2="http://schemas.microsoft.com/office/spreadsheetml/2017/richdata2" ref="A2:BD91">
    <sortCondition ref="A1:A9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2"/>
    <tableColumn id="44" xr3:uid="{D91E944B-F524-4F9B-9D06-B8EE217F8C86}" name="CRAFT" dataDxfId="31"/>
    <tableColumn id="48" xr3:uid="{FDAEB361-38D6-4EFA-B314-79F5DF42167E}" name="FELL" dataDxfId="30"/>
    <tableColumn id="46" xr3:uid="{ECCD46C1-F4EB-408C-AEB7-098E1A6BA65B}" name="LIGHT" dataDxfId="29"/>
    <tableColumn id="47" xr3:uid="{E006FC6A-6503-4BBD-94D8-3FBB62985153}" name="FLAME" dataDxfId="28"/>
    <tableColumn id="49" xr3:uid="{2BF29954-473B-4B0C-9781-028B561200CB}" name="WATER" dataDxfId="27"/>
    <tableColumn id="24" xr3:uid="{E078FC75-CC53-492A-A97D-107EA20B4296}" name="CRYSTAL" dataDxfId="26"/>
    <tableColumn id="25" xr3:uid="{3CFDC570-BDAB-4914-ABC3-2C36BC441EFF}" name="ART" dataDxfId="25"/>
    <tableColumn id="27" xr3:uid="{57B5D258-645E-405C-8646-A5BA9977E94A}" name="STORE" dataDxfId="24"/>
    <tableColumn id="28" xr3:uid="{FC7CB677-4A50-4B6E-A9B9-30E79C62F98D}" name="WARP" dataDxfId="23"/>
    <tableColumn id="29" xr3:uid="{0A208B09-58DF-41DC-8C05-5263F315034B}" name="SHOOT" dataDxfId="22"/>
    <tableColumn id="31" xr3:uid="{B7C69519-DEF6-4AE2-A3F5-853F5A3D600F}" name="BREAK" dataDxfId="21"/>
    <tableColumn id="32" xr3:uid="{EF23F12F-E8B4-4880-9CA7-0217FC0413E6}" name="CHEMICAL" dataDxfId="20"/>
    <tableColumn id="33" xr3:uid="{D40F96E4-B2C9-4D5D-AB4C-D11CBE93B14C}" name="SLASH" dataDxfId="19"/>
    <tableColumn id="42" xr3:uid="{DF3E8FB8-984D-4C55-A75B-2EEC0C39F73E}" name="FOOD" dataDxfId="18"/>
    <tableColumn id="50" xr3:uid="{EB8957B0-BD4F-49BA-B5B3-34135A2A5AB9}" name="KNOWLEDGE" dataDxfId="17"/>
    <tableColumn id="51" xr3:uid="{74B52C90-EB55-4AE9-A15D-8796B683F98B}" name="ENERGY" dataDxfId="16"/>
    <tableColumn id="52" xr3:uid="{1062E5CB-E53F-44AF-BD18-760F21295B80}" name="SUBMISSION" dataDxfId="15"/>
    <tableColumn id="54" xr3:uid="{16EB0B8E-63F6-4CC7-8AD5-1873DC69BE97}" name="CHRISTMAS" dataDxfId="14"/>
    <tableColumn id="55" xr3:uid="{F01B7328-12B2-480D-8ACF-8B313E56A8FF}" name="FREEZE" dataDxfId="13"/>
    <tableColumn id="56" xr3:uid="{2CB25BA5-84E8-4DA2-999F-21D7DB627A47}" name="THUNDER" dataDxfId="12"/>
    <tableColumn id="53" xr3:uid="{0700EC90-BD06-48B4-A682-B65581165E4E}" name="超能力合計" dataDxfId="11">
      <calculatedColumnFormula>SUM(テーブル1[[#This Row],[ATTACK]:[THUNDER]])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0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calculatedColumnFormula>
    </tableColumn>
    <tableColumn id="37" xr3:uid="{4F31450C-EC23-4854-A316-C804DD0EAC46}" name="Code英名" dataDxfId="9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8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7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6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5" dataDxfId="4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3"/>
    <tableColumn id="15" xr3:uid="{60E9BA99-755B-467A-9053-1708ABE43FE6}" name="列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1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94"/>
  <sheetViews>
    <sheetView tabSelected="1" zoomScaleNormal="100" workbookViewId="0">
      <pane xSplit="6" ySplit="1" topLeftCell="J65" activePane="bottomRight" state="frozen"/>
      <selection pane="topRight" activeCell="G1" sqref="G1"/>
      <selection pane="bottomLeft" activeCell="A2" sqref="A2"/>
      <selection pane="bottomRight" activeCell="R80" sqref="R80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2" t="s">
        <v>469</v>
      </c>
      <c r="C1" s="2" t="s">
        <v>397</v>
      </c>
      <c r="D1" s="2" t="s">
        <v>222</v>
      </c>
      <c r="E1" s="2" t="s">
        <v>10</v>
      </c>
      <c r="F1" s="2" t="s">
        <v>512</v>
      </c>
      <c r="G1" s="2" t="s">
        <v>12</v>
      </c>
      <c r="H1" s="2" t="s">
        <v>11</v>
      </c>
      <c r="I1" s="2" t="s">
        <v>299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661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455</v>
      </c>
      <c r="AD1" s="2" t="s">
        <v>456</v>
      </c>
      <c r="AE1" s="2" t="s">
        <v>458</v>
      </c>
      <c r="AF1" s="2" t="s">
        <v>457</v>
      </c>
      <c r="AG1" s="2" t="s">
        <v>460</v>
      </c>
      <c r="AH1" s="2" t="s">
        <v>459</v>
      </c>
      <c r="AI1" s="2" t="s">
        <v>461</v>
      </c>
      <c r="AJ1" s="2" t="s">
        <v>462</v>
      </c>
      <c r="AK1" s="2" t="s">
        <v>471</v>
      </c>
      <c r="AL1" s="2" t="s">
        <v>472</v>
      </c>
      <c r="AM1" s="2" t="s">
        <v>511</v>
      </c>
      <c r="AN1" s="2" t="s">
        <v>606</v>
      </c>
      <c r="AO1" s="2" t="s">
        <v>607</v>
      </c>
      <c r="AP1" s="2" t="s">
        <v>608</v>
      </c>
      <c r="AQ1" s="2" t="s">
        <v>609</v>
      </c>
      <c r="AR1" s="2" t="s">
        <v>662</v>
      </c>
      <c r="AS1" s="2" t="s">
        <v>663</v>
      </c>
      <c r="AT1" s="2" t="s">
        <v>726</v>
      </c>
      <c r="AU1" s="2" t="s">
        <v>727</v>
      </c>
      <c r="AV1" s="2" t="s">
        <v>728</v>
      </c>
      <c r="AW1" s="2" t="s">
        <v>729</v>
      </c>
      <c r="AX1" s="2" t="s">
        <v>664</v>
      </c>
      <c r="AY1" s="2" t="s">
        <v>452</v>
      </c>
      <c r="AZ1" s="2" t="s">
        <v>453</v>
      </c>
      <c r="BA1" s="2" t="s">
        <v>450</v>
      </c>
      <c r="BB1" s="2" t="s">
        <v>451</v>
      </c>
      <c r="BC1" s="2" t="s">
        <v>449</v>
      </c>
      <c r="BD1" s="2" t="s">
        <v>675</v>
      </c>
    </row>
    <row r="2" spans="1:56" x14ac:dyDescent="0.15">
      <c r="A2" s="4">
        <v>0</v>
      </c>
      <c r="B2" s="4">
        <v>1</v>
      </c>
      <c r="C2" s="4" t="s">
        <v>399</v>
      </c>
      <c r="D2" s="4" t="s">
        <v>412</v>
      </c>
      <c r="E2" s="6" t="s">
        <v>2</v>
      </c>
      <c r="F2" s="6" t="s">
        <v>513</v>
      </c>
      <c r="G2" s="6" t="s">
        <v>14</v>
      </c>
      <c r="H2" s="6" t="s">
        <v>23</v>
      </c>
      <c r="I2" s="11" t="s">
        <v>223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Row],[ATTACK]:[THUNDER]])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Row],[CRYSTAL]]*4*50</f>
        <v>0</v>
      </c>
    </row>
    <row r="3" spans="1:56" x14ac:dyDescent="0.15">
      <c r="A3" s="4">
        <v>1</v>
      </c>
      <c r="B3" s="4">
        <v>1</v>
      </c>
      <c r="C3" s="4" t="s">
        <v>399</v>
      </c>
      <c r="D3" s="4" t="s">
        <v>413</v>
      </c>
      <c r="E3" s="6" t="s">
        <v>4</v>
      </c>
      <c r="F3" s="6" t="s">
        <v>514</v>
      </c>
      <c r="G3" s="6" t="s">
        <v>16</v>
      </c>
      <c r="H3" s="6" t="s">
        <v>22</v>
      </c>
      <c r="I3" s="11" t="s">
        <v>224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Row],[ATTACK]:[THUNDER]])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Row],[CRYSTAL]]*4*50</f>
        <v>0</v>
      </c>
    </row>
    <row r="4" spans="1:56" x14ac:dyDescent="0.15">
      <c r="A4" s="4">
        <v>2</v>
      </c>
      <c r="B4" s="4">
        <v>1</v>
      </c>
      <c r="C4" s="4" t="s">
        <v>399</v>
      </c>
      <c r="D4" s="4" t="s">
        <v>415</v>
      </c>
      <c r="E4" s="6" t="s">
        <v>6</v>
      </c>
      <c r="F4" s="6" t="s">
        <v>515</v>
      </c>
      <c r="G4" s="6" t="s">
        <v>18</v>
      </c>
      <c r="H4" s="6" t="s">
        <v>20</v>
      </c>
      <c r="I4" s="11" t="s">
        <v>226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Row],[ATTACK]:[THUNDER]])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Row],[CRYSTAL]]*4*50</f>
        <v>0</v>
      </c>
    </row>
    <row r="5" spans="1:56" x14ac:dyDescent="0.15">
      <c r="A5" s="4">
        <v>3</v>
      </c>
      <c r="B5" s="4">
        <v>1</v>
      </c>
      <c r="C5" s="4" t="s">
        <v>399</v>
      </c>
      <c r="D5" s="4" t="s">
        <v>416</v>
      </c>
      <c r="E5" s="6" t="s">
        <v>89</v>
      </c>
      <c r="F5" s="6" t="s">
        <v>516</v>
      </c>
      <c r="G5" s="6" t="s">
        <v>161</v>
      </c>
      <c r="H5" s="6" t="s">
        <v>205</v>
      </c>
      <c r="I5" s="11" t="s">
        <v>303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Row],[ATTACK]:[THUNDER]])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Row],[CRYSTAL]]*4*50</f>
        <v>0</v>
      </c>
    </row>
    <row r="6" spans="1:56" x14ac:dyDescent="0.15">
      <c r="A6" s="4">
        <v>4</v>
      </c>
      <c r="B6" s="4">
        <v>1</v>
      </c>
      <c r="C6" s="4" t="s">
        <v>405</v>
      </c>
      <c r="D6" s="4" t="s">
        <v>417</v>
      </c>
      <c r="E6" s="6" t="s">
        <v>61</v>
      </c>
      <c r="F6" s="6" t="s">
        <v>517</v>
      </c>
      <c r="G6" s="6" t="s">
        <v>121</v>
      </c>
      <c r="H6" s="6" t="s">
        <v>190</v>
      </c>
      <c r="I6" s="11" t="s">
        <v>320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Row],[ATTACK]:[THUNDER]])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Row],[CRYSTAL]]*4*50</f>
        <v>0</v>
      </c>
    </row>
    <row r="7" spans="1:56" x14ac:dyDescent="0.15">
      <c r="A7" s="4">
        <v>5</v>
      </c>
      <c r="B7" s="4">
        <v>1</v>
      </c>
      <c r="C7" s="4" t="s">
        <v>405</v>
      </c>
      <c r="D7" s="4" t="s">
        <v>418</v>
      </c>
      <c r="E7" s="6" t="s">
        <v>8</v>
      </c>
      <c r="F7" s="6" t="s">
        <v>518</v>
      </c>
      <c r="G7" s="6" t="s">
        <v>135</v>
      </c>
      <c r="H7" s="6" t="s">
        <v>21</v>
      </c>
      <c r="I7" s="11" t="s">
        <v>225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Row],[ATTACK]:[THUNDER]])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Row],[CRYSTAL]]*4*50</f>
        <v>0</v>
      </c>
    </row>
    <row r="8" spans="1:56" x14ac:dyDescent="0.15">
      <c r="A8" s="4">
        <v>6</v>
      </c>
      <c r="B8" s="4">
        <v>1</v>
      </c>
      <c r="C8" s="4" t="s">
        <v>407</v>
      </c>
      <c r="D8" s="4" t="s">
        <v>419</v>
      </c>
      <c r="E8" s="6" t="s">
        <v>49</v>
      </c>
      <c r="F8" s="6" t="s">
        <v>519</v>
      </c>
      <c r="G8" s="6" t="s">
        <v>113</v>
      </c>
      <c r="H8" s="6" t="s">
        <v>184</v>
      </c>
      <c r="I8" s="11" t="s">
        <v>312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Row],[ATTACK]:[THUNDER]])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Row],[CRYSTAL]]*4*50</f>
        <v>0</v>
      </c>
    </row>
    <row r="9" spans="1:56" x14ac:dyDescent="0.15">
      <c r="A9" s="4">
        <v>7</v>
      </c>
      <c r="B9" s="4">
        <v>1</v>
      </c>
      <c r="C9" s="4" t="s">
        <v>407</v>
      </c>
      <c r="D9" s="4" t="s">
        <v>420</v>
      </c>
      <c r="E9" s="6" t="s">
        <v>53</v>
      </c>
      <c r="F9" s="6" t="s">
        <v>520</v>
      </c>
      <c r="G9" s="6" t="s">
        <v>139</v>
      </c>
      <c r="H9" s="6" t="s">
        <v>186</v>
      </c>
      <c r="I9" s="11" t="s">
        <v>314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Row],[ATTACK]:[THUNDER]])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Row],[CRYSTAL]]*4*50</f>
        <v>417.33178372371856</v>
      </c>
    </row>
    <row r="10" spans="1:56" x14ac:dyDescent="0.15">
      <c r="A10" s="4">
        <v>8</v>
      </c>
      <c r="B10" s="4">
        <v>1</v>
      </c>
      <c r="C10" s="4" t="s">
        <v>407</v>
      </c>
      <c r="D10" s="4" t="s">
        <v>421</v>
      </c>
      <c r="E10" s="6" t="s">
        <v>59</v>
      </c>
      <c r="F10" s="6" t="s">
        <v>521</v>
      </c>
      <c r="G10" s="6" t="s">
        <v>119</v>
      </c>
      <c r="H10" s="6" t="s">
        <v>189</v>
      </c>
      <c r="I10" s="11" t="s">
        <v>302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Row],[ATTACK]:[THUNDER]])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Row],[CRYSTAL]]*4*50</f>
        <v>24.109649408957718</v>
      </c>
    </row>
    <row r="11" spans="1:56" x14ac:dyDescent="0.15">
      <c r="A11" s="4">
        <v>9</v>
      </c>
      <c r="B11" s="4">
        <v>1</v>
      </c>
      <c r="C11" s="4" t="s">
        <v>408</v>
      </c>
      <c r="D11" s="4" t="s">
        <v>422</v>
      </c>
      <c r="E11" s="6" t="s">
        <v>109</v>
      </c>
      <c r="F11" s="6" t="s">
        <v>636</v>
      </c>
      <c r="G11" s="6" t="s">
        <v>181</v>
      </c>
      <c r="H11" s="6" t="s">
        <v>215</v>
      </c>
      <c r="I11" s="11" t="s">
        <v>324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Row],[ATTACK]:[THUNDER]])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Row],[CRYSTAL]]*4*50</f>
        <v>9.4703416411147412</v>
      </c>
    </row>
    <row r="12" spans="1:56" x14ac:dyDescent="0.15">
      <c r="A12" s="4">
        <v>10</v>
      </c>
      <c r="B12" s="4">
        <v>1</v>
      </c>
      <c r="C12" s="4" t="s">
        <v>399</v>
      </c>
      <c r="D12" s="4" t="s">
        <v>416</v>
      </c>
      <c r="E12" s="6" t="s">
        <v>91</v>
      </c>
      <c r="F12" s="6" t="s">
        <v>555</v>
      </c>
      <c r="G12" s="6" t="s">
        <v>163</v>
      </c>
      <c r="H12" s="6" t="s">
        <v>206</v>
      </c>
      <c r="I12" s="11" t="s">
        <v>304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Row],[ATTACK]:[THUNDER]])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Row],[CRYSTAL]]*4*50</f>
        <v>36.094483488550431</v>
      </c>
    </row>
    <row r="13" spans="1:56" x14ac:dyDescent="0.15">
      <c r="A13" s="4">
        <v>11</v>
      </c>
      <c r="B13" s="4">
        <v>1</v>
      </c>
      <c r="C13" s="4" t="s">
        <v>405</v>
      </c>
      <c r="D13" s="4" t="s">
        <v>418</v>
      </c>
      <c r="E13" s="6" t="s">
        <v>63</v>
      </c>
      <c r="F13" s="6" t="s">
        <v>523</v>
      </c>
      <c r="G13" s="6" t="s">
        <v>143</v>
      </c>
      <c r="H13" s="6" t="s">
        <v>191</v>
      </c>
      <c r="I13" s="11" t="s">
        <v>308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Row],[ATTACK]:[THUNDER]])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Row],[CRYSTAL]]*4*50</f>
        <v>8.6386529869316711</v>
      </c>
    </row>
    <row r="14" spans="1:56" x14ac:dyDescent="0.15">
      <c r="A14" s="4">
        <v>12</v>
      </c>
      <c r="B14" s="4">
        <v>1</v>
      </c>
      <c r="C14" s="4" t="s">
        <v>407</v>
      </c>
      <c r="D14" s="4" t="s">
        <v>419</v>
      </c>
      <c r="E14" s="6" t="s">
        <v>51</v>
      </c>
      <c r="F14" s="6" t="s">
        <v>524</v>
      </c>
      <c r="G14" s="6" t="s">
        <v>115</v>
      </c>
      <c r="H14" s="6" t="s">
        <v>185</v>
      </c>
      <c r="I14" s="11" t="s">
        <v>313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Row],[ATTACK]:[THUNDER]])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Row],[CRYSTAL]]*4*50</f>
        <v>16.275162231685936</v>
      </c>
    </row>
    <row r="15" spans="1:56" x14ac:dyDescent="0.15">
      <c r="A15" s="4">
        <v>13</v>
      </c>
      <c r="B15" s="4">
        <v>1</v>
      </c>
      <c r="C15" s="4" t="s">
        <v>408</v>
      </c>
      <c r="D15" s="4" t="s">
        <v>422</v>
      </c>
      <c r="E15" s="6" t="s">
        <v>77</v>
      </c>
      <c r="F15" s="6" t="s">
        <v>525</v>
      </c>
      <c r="G15" s="6" t="s">
        <v>133</v>
      </c>
      <c r="H15" s="6" t="s">
        <v>198</v>
      </c>
      <c r="I15" s="11" t="s">
        <v>319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Row],[ATTACK]:[THUNDER]])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Row],[CRYSTAL]]*4*50</f>
        <v>0</v>
      </c>
    </row>
    <row r="16" spans="1:56" x14ac:dyDescent="0.15">
      <c r="A16" s="4">
        <v>14</v>
      </c>
      <c r="B16" s="4">
        <v>1</v>
      </c>
      <c r="C16" s="4" t="s">
        <v>408</v>
      </c>
      <c r="D16" s="4" t="s">
        <v>424</v>
      </c>
      <c r="E16" s="6" t="s">
        <v>75</v>
      </c>
      <c r="F16" s="6" t="s">
        <v>526</v>
      </c>
      <c r="G16" s="6" t="s">
        <v>131</v>
      </c>
      <c r="H16" s="6" t="s">
        <v>197</v>
      </c>
      <c r="I16" s="11" t="s">
        <v>307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Row],[ATTACK]:[THUNDER]])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Row],[CRYSTAL]]*4*50</f>
        <v>0</v>
      </c>
    </row>
    <row r="17" spans="1:56" x14ac:dyDescent="0.15">
      <c r="A17" s="4">
        <v>15</v>
      </c>
      <c r="B17" s="4">
        <v>1</v>
      </c>
      <c r="C17" s="4" t="s">
        <v>408</v>
      </c>
      <c r="D17" s="4" t="s">
        <v>424</v>
      </c>
      <c r="E17" s="6" t="s">
        <v>71</v>
      </c>
      <c r="F17" s="6" t="s">
        <v>635</v>
      </c>
      <c r="G17" s="6" t="s">
        <v>127</v>
      </c>
      <c r="H17" s="6" t="s">
        <v>195</v>
      </c>
      <c r="I17" s="11" t="s">
        <v>321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Row],[ATTACK]:[THUNDER]])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Row],[CRYSTAL]]*4*50</f>
        <v>0</v>
      </c>
    </row>
    <row r="18" spans="1:56" x14ac:dyDescent="0.15">
      <c r="A18" s="4">
        <v>16</v>
      </c>
      <c r="B18" s="4">
        <v>1</v>
      </c>
      <c r="C18" s="4" t="s">
        <v>408</v>
      </c>
      <c r="D18" s="4" t="s">
        <v>425</v>
      </c>
      <c r="E18" s="6" t="s">
        <v>73</v>
      </c>
      <c r="F18" s="6" t="s">
        <v>527</v>
      </c>
      <c r="G18" s="6" t="s">
        <v>129</v>
      </c>
      <c r="H18" s="6" t="s">
        <v>196</v>
      </c>
      <c r="I18" s="11" t="s">
        <v>317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Row],[ATTACK]:[THUNDER]])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mirageFairy2019.fairy.creeper.name=匠精クレペーリャ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&lt;tr&gt;&lt;td&gt;16&lt;/td&gt;&lt;td&gt;匠精クレペーリャ&lt;/td&gt;&lt;td&gt;2&lt;/td&gt;&lt;td&gt;35&lt;/td&gt;&lt;td&gt;0&lt;/td&gt;&lt;td&gt;0&lt;/td&gt;&lt;td&gt;13&lt;/td&gt;&lt;td&gt;0&lt;/td&gt;&lt;td&gt;16&lt;/td&gt;&lt;td&gt;5&lt;/td&gt;&lt;/tr&gt;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Row],[CRYSTAL]]*4*50</f>
        <v>0</v>
      </c>
    </row>
    <row r="19" spans="1:56" x14ac:dyDescent="0.15">
      <c r="A19" s="4">
        <v>17</v>
      </c>
      <c r="B19" s="4">
        <v>1</v>
      </c>
      <c r="C19" s="4" t="s">
        <v>409</v>
      </c>
      <c r="D19" s="4" t="s">
        <v>426</v>
      </c>
      <c r="E19" s="6" t="s">
        <v>79</v>
      </c>
      <c r="F19" s="6" t="s">
        <v>528</v>
      </c>
      <c r="G19" s="6" t="s">
        <v>147</v>
      </c>
      <c r="H19" s="6" t="s">
        <v>199</v>
      </c>
      <c r="I19" s="11" t="s">
        <v>323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Row],[ATTACK]:[THUNDER]])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Row],[CRYSTAL]]*4*50</f>
        <v>0</v>
      </c>
    </row>
    <row r="20" spans="1:56" x14ac:dyDescent="0.15">
      <c r="A20" s="4">
        <v>18</v>
      </c>
      <c r="B20" s="4">
        <v>1</v>
      </c>
      <c r="C20" s="4" t="s">
        <v>409</v>
      </c>
      <c r="D20" s="4" t="s">
        <v>427</v>
      </c>
      <c r="E20" s="6" t="s">
        <v>69</v>
      </c>
      <c r="F20" s="6" t="s">
        <v>634</v>
      </c>
      <c r="G20" s="6" t="s">
        <v>125</v>
      </c>
      <c r="H20" s="6" t="s">
        <v>194</v>
      </c>
      <c r="I20" s="11" t="s">
        <v>316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Row],[ATTACK]:[THUNDER]])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mirageFairy2019.fairy.lilac.name=紫丁香精リラーキャ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&lt;tr&gt;&lt;td&gt;18&lt;/td&gt;&lt;td&gt;紫丁香精リラーキャ&lt;/td&gt;&lt;td&gt;3&lt;/td&gt;&lt;td&gt;28&lt;/td&gt;&lt;td&gt;0&lt;/td&gt;&lt;td&gt;0&lt;/td&gt;&lt;td&gt;3&lt;/td&gt;&lt;td&gt;3&lt;/td&gt;&lt;td&gt;32&lt;/td&gt;&lt;td&gt;0&lt;/td&gt;&lt;/tr&gt;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Row],[CRYSTAL]]*4*50</f>
        <v>0</v>
      </c>
    </row>
    <row r="21" spans="1:56" x14ac:dyDescent="0.15">
      <c r="A21" s="4">
        <v>19</v>
      </c>
      <c r="B21" s="4">
        <v>1</v>
      </c>
      <c r="C21" s="4" t="s">
        <v>410</v>
      </c>
      <c r="D21" s="4" t="s">
        <v>428</v>
      </c>
      <c r="E21" s="6" t="s">
        <v>151</v>
      </c>
      <c r="F21" s="6" t="s">
        <v>529</v>
      </c>
      <c r="G21" s="6" t="s">
        <v>153</v>
      </c>
      <c r="H21" s="6" t="s">
        <v>201</v>
      </c>
      <c r="I21" s="11" t="s">
        <v>443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Row],[ATTACK]:[THUNDER]])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Row],[CRYSTAL]]*4*50</f>
        <v>0</v>
      </c>
    </row>
    <row r="22" spans="1:56" x14ac:dyDescent="0.15">
      <c r="A22" s="4">
        <v>20</v>
      </c>
      <c r="B22" s="4">
        <v>1</v>
      </c>
      <c r="C22" s="4" t="s">
        <v>399</v>
      </c>
      <c r="D22" s="4" t="s">
        <v>413</v>
      </c>
      <c r="E22" s="6" t="s">
        <v>67</v>
      </c>
      <c r="F22" s="6" t="s">
        <v>530</v>
      </c>
      <c r="G22" s="6" t="s">
        <v>145</v>
      </c>
      <c r="H22" s="6" t="s">
        <v>193</v>
      </c>
      <c r="I22" s="11" t="s">
        <v>305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Row],[ATTACK]:[THUNDER]])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Row],[CRYSTAL]]*4*50</f>
        <v>0</v>
      </c>
    </row>
    <row r="23" spans="1:56" x14ac:dyDescent="0.15">
      <c r="A23" s="4">
        <v>21</v>
      </c>
      <c r="B23" s="4">
        <v>1</v>
      </c>
      <c r="C23" s="4" t="s">
        <v>399</v>
      </c>
      <c r="D23" s="4" t="s">
        <v>416</v>
      </c>
      <c r="E23" s="6" t="s">
        <v>93</v>
      </c>
      <c r="F23" s="6" t="s">
        <v>531</v>
      </c>
      <c r="G23" s="6" t="s">
        <v>165</v>
      </c>
      <c r="H23" s="6" t="s">
        <v>207</v>
      </c>
      <c r="I23" s="11" t="s">
        <v>300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Row],[ATTACK]:[THUNDER]])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Row],[CRYSTAL]]*4*50</f>
        <v>12.514560166771419</v>
      </c>
    </row>
    <row r="24" spans="1:56" x14ac:dyDescent="0.15">
      <c r="A24" s="4">
        <v>22</v>
      </c>
      <c r="B24" s="4">
        <v>1</v>
      </c>
      <c r="C24" s="4" t="s">
        <v>405</v>
      </c>
      <c r="D24" s="4" t="s">
        <v>418</v>
      </c>
      <c r="E24" s="6" t="s">
        <v>65</v>
      </c>
      <c r="F24" s="6" t="s">
        <v>532</v>
      </c>
      <c r="G24" s="6" t="s">
        <v>123</v>
      </c>
      <c r="H24" s="6" t="s">
        <v>192</v>
      </c>
      <c r="I24" s="11" t="s">
        <v>441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Row],[ATTACK]:[THUNDER]])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Row],[CRYSTAL]]*4*50</f>
        <v>0</v>
      </c>
    </row>
    <row r="25" spans="1:56" x14ac:dyDescent="0.15">
      <c r="A25" s="4">
        <v>23</v>
      </c>
      <c r="B25" s="4">
        <v>1</v>
      </c>
      <c r="C25" s="4" t="s">
        <v>407</v>
      </c>
      <c r="D25" s="4" t="s">
        <v>420</v>
      </c>
      <c r="E25" s="6" t="s">
        <v>55</v>
      </c>
      <c r="F25" s="6" t="s">
        <v>533</v>
      </c>
      <c r="G25" s="6" t="s">
        <v>141</v>
      </c>
      <c r="H25" s="6" t="s">
        <v>187</v>
      </c>
      <c r="I25" s="11" t="s">
        <v>440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Row],[ATTACK]:[THUNDER]])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Row],[CRYSTAL]]*4*50</f>
        <v>349.23814733817858</v>
      </c>
    </row>
    <row r="26" spans="1:56" x14ac:dyDescent="0.15">
      <c r="A26" s="4">
        <v>24</v>
      </c>
      <c r="B26" s="4">
        <v>1</v>
      </c>
      <c r="C26" s="4" t="s">
        <v>407</v>
      </c>
      <c r="D26" s="4" t="s">
        <v>421</v>
      </c>
      <c r="E26" s="6" t="s">
        <v>57</v>
      </c>
      <c r="F26" s="6" t="s">
        <v>534</v>
      </c>
      <c r="G26" s="6" t="s">
        <v>117</v>
      </c>
      <c r="H26" s="6" t="s">
        <v>188</v>
      </c>
      <c r="I26" s="11" t="s">
        <v>311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Row],[ATTACK]:[THUNDER]])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Row],[CRYSTAL]]*4*50</f>
        <v>70.679342520519313</v>
      </c>
    </row>
    <row r="27" spans="1:56" x14ac:dyDescent="0.15">
      <c r="A27" s="4">
        <v>25</v>
      </c>
      <c r="B27" s="4">
        <v>1</v>
      </c>
      <c r="C27" s="4" t="s">
        <v>408</v>
      </c>
      <c r="D27" s="4" t="s">
        <v>422</v>
      </c>
      <c r="E27" s="6" t="s">
        <v>217</v>
      </c>
      <c r="F27" s="6" t="s">
        <v>637</v>
      </c>
      <c r="G27" s="6" t="s">
        <v>221</v>
      </c>
      <c r="H27" s="6" t="s">
        <v>218</v>
      </c>
      <c r="I27" s="11" t="s">
        <v>325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Row],[ATTACK]:[THUNDER]])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Row],[CRYSTAL]]*4*50</f>
        <v>0</v>
      </c>
    </row>
    <row r="28" spans="1:56" x14ac:dyDescent="0.15">
      <c r="A28" s="4">
        <v>26</v>
      </c>
      <c r="B28" s="4">
        <v>1</v>
      </c>
      <c r="C28" s="4" t="s">
        <v>408</v>
      </c>
      <c r="D28" s="4" t="s">
        <v>424</v>
      </c>
      <c r="E28" s="6" t="s">
        <v>111</v>
      </c>
      <c r="F28" s="6" t="s">
        <v>535</v>
      </c>
      <c r="G28" s="6" t="s">
        <v>183</v>
      </c>
      <c r="H28" s="6" t="s">
        <v>219</v>
      </c>
      <c r="I28" s="11" t="s">
        <v>318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Row],[ATTACK]:[THUNDER]])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Row],[CRYSTAL]]*4*50</f>
        <v>0</v>
      </c>
    </row>
    <row r="29" spans="1:56" x14ac:dyDescent="0.15">
      <c r="A29" s="4">
        <v>27</v>
      </c>
      <c r="B29" s="4">
        <v>1</v>
      </c>
      <c r="C29" s="4" t="s">
        <v>408</v>
      </c>
      <c r="D29" s="4" t="s">
        <v>424</v>
      </c>
      <c r="E29" s="6" t="s">
        <v>107</v>
      </c>
      <c r="F29" s="6" t="s">
        <v>536</v>
      </c>
      <c r="G29" s="6" t="s">
        <v>179</v>
      </c>
      <c r="H29" s="6" t="s">
        <v>214</v>
      </c>
      <c r="I29" s="11" t="s">
        <v>322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Row],[ATTACK]:[THUNDER]])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Row],[CRYSTAL]]*4*50</f>
        <v>0</v>
      </c>
    </row>
    <row r="30" spans="1:56" x14ac:dyDescent="0.15">
      <c r="A30" s="4">
        <v>28</v>
      </c>
      <c r="B30" s="4">
        <v>1</v>
      </c>
      <c r="C30" s="4" t="s">
        <v>399</v>
      </c>
      <c r="D30" s="4" t="s">
        <v>415</v>
      </c>
      <c r="E30" s="6" t="s">
        <v>95</v>
      </c>
      <c r="F30" s="6" t="s">
        <v>537</v>
      </c>
      <c r="G30" s="6" t="s">
        <v>167</v>
      </c>
      <c r="H30" s="6" t="s">
        <v>208</v>
      </c>
      <c r="I30" s="11" t="s">
        <v>309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Row],[ATTACK]:[THUNDER]])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Row],[CRYSTAL]]*4*50</f>
        <v>0</v>
      </c>
    </row>
    <row r="31" spans="1:56" x14ac:dyDescent="0.15">
      <c r="A31" s="4">
        <v>29</v>
      </c>
      <c r="B31" s="4">
        <v>1</v>
      </c>
      <c r="C31" s="4" t="s">
        <v>408</v>
      </c>
      <c r="D31" s="4" t="s">
        <v>422</v>
      </c>
      <c r="E31" s="6" t="s">
        <v>435</v>
      </c>
      <c r="F31" s="6" t="s">
        <v>538</v>
      </c>
      <c r="G31" s="6" t="s">
        <v>437</v>
      </c>
      <c r="H31" s="6" t="s">
        <v>438</v>
      </c>
      <c r="I31" s="11" t="s">
        <v>439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Row],[ATTACK]:[THUNDER]])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mirageFairy2019.fairy.chicken.name=鶏精チッケーニャ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&lt;tr&gt;&lt;td&gt;29&lt;/td&gt;&lt;td&gt;鶏精チッケーニャ&lt;/td&gt;&lt;td&gt;1&lt;/td&gt;&lt;td&gt;39&lt;/td&gt;&lt;td&gt;0&lt;/td&gt;&lt;td&gt;0&lt;/td&gt;&lt;td&gt;1&lt;/td&gt;&lt;td&gt;0&lt;/td&gt;&lt;td&gt;19&lt;/td&gt;&lt;td&gt;13&lt;/td&gt;&lt;/tr&gt;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Row],[CRYSTAL]]*4*50</f>
        <v>0</v>
      </c>
    </row>
    <row r="32" spans="1:56" x14ac:dyDescent="0.15">
      <c r="A32" s="4">
        <v>30</v>
      </c>
      <c r="B32" s="4">
        <v>1</v>
      </c>
      <c r="C32" s="4" t="s">
        <v>410</v>
      </c>
      <c r="D32" s="4" t="s">
        <v>428</v>
      </c>
      <c r="E32" s="6" t="s">
        <v>83</v>
      </c>
      <c r="F32" s="6" t="s">
        <v>633</v>
      </c>
      <c r="G32" s="6" t="s">
        <v>155</v>
      </c>
      <c r="H32" s="6" t="s">
        <v>202</v>
      </c>
      <c r="I32" s="11" t="s">
        <v>445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Row],[ATTACK]:[THUNDER]])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mirageFairy2019.fairy.furnace.name=釜戸精フルナーキャ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&lt;tr&gt;&lt;td&gt;30&lt;/td&gt;&lt;td&gt;釜戸精フルナーキャ&lt;/td&gt;&lt;td&gt;2&lt;/td&gt;&lt;td&gt;72&lt;/td&gt;&lt;td&gt;0&lt;/td&gt;&lt;td&gt;11&lt;/td&gt;&lt;td&gt;0&lt;/td&gt;&lt;td&gt;57&lt;/td&gt;&lt;td&gt;11&lt;/td&gt;&lt;td&gt;0&lt;/td&gt;&lt;/tr&gt;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Row],[CRYSTAL]]*4*50</f>
        <v>0</v>
      </c>
    </row>
    <row r="33" spans="1:56" x14ac:dyDescent="0.15">
      <c r="A33" s="4">
        <v>31</v>
      </c>
      <c r="B33" s="4">
        <v>1</v>
      </c>
      <c r="C33" s="4" t="s">
        <v>410</v>
      </c>
      <c r="D33" s="4" t="s">
        <v>428</v>
      </c>
      <c r="E33" s="6" t="s">
        <v>9</v>
      </c>
      <c r="F33" s="6" t="s">
        <v>632</v>
      </c>
      <c r="G33" s="6" t="s">
        <v>137</v>
      </c>
      <c r="H33" s="6" t="s">
        <v>19</v>
      </c>
      <c r="I33" s="11" t="s">
        <v>444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Row],[ATTACK]:[THUNDER]])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mirageFairy2019.fairy.magentaglazedterracotta.name=赤紫釉陶精マゲンテグラゼデテッラコッチャ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コ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Row],[CRYSTAL]]*4*50</f>
        <v>0</v>
      </c>
    </row>
    <row r="34" spans="1:56" x14ac:dyDescent="0.15">
      <c r="A34" s="4">
        <v>32</v>
      </c>
      <c r="B34" s="4">
        <v>1</v>
      </c>
      <c r="C34" s="4" t="s">
        <v>410</v>
      </c>
      <c r="D34" s="4" t="s">
        <v>594</v>
      </c>
      <c r="E34" s="6" t="s">
        <v>81</v>
      </c>
      <c r="F34" s="6" t="s">
        <v>539</v>
      </c>
      <c r="G34" s="6" t="s">
        <v>149</v>
      </c>
      <c r="H34" s="6" t="s">
        <v>200</v>
      </c>
      <c r="I34" s="11" t="s">
        <v>306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Row],[ATTACK]:[THUNDER]])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Row],[CRYSTAL]]*4*50</f>
        <v>0</v>
      </c>
    </row>
    <row r="35" spans="1:56" x14ac:dyDescent="0.15">
      <c r="A35" s="4">
        <v>33</v>
      </c>
      <c r="B35" s="4">
        <v>1</v>
      </c>
      <c r="C35" s="4" t="s">
        <v>411</v>
      </c>
      <c r="D35" s="4" t="s">
        <v>430</v>
      </c>
      <c r="E35" s="6" t="s">
        <v>103</v>
      </c>
      <c r="F35" s="6" t="s">
        <v>540</v>
      </c>
      <c r="G35" s="6" t="s">
        <v>175</v>
      </c>
      <c r="H35" s="6" t="s">
        <v>212</v>
      </c>
      <c r="I35" s="11" t="s">
        <v>326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Row],[ATTACK]:[THUNDER]])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Row],[CRYSTAL]]*4*50</f>
        <v>0</v>
      </c>
    </row>
    <row r="36" spans="1:56" x14ac:dyDescent="0.15">
      <c r="A36" s="4">
        <v>34</v>
      </c>
      <c r="B36" s="4">
        <v>1</v>
      </c>
      <c r="C36" s="4" t="s">
        <v>411</v>
      </c>
      <c r="D36" s="4" t="s">
        <v>430</v>
      </c>
      <c r="E36" s="6" t="s">
        <v>101</v>
      </c>
      <c r="F36" s="6" t="s">
        <v>541</v>
      </c>
      <c r="G36" s="6" t="s">
        <v>173</v>
      </c>
      <c r="H36" s="6" t="s">
        <v>211</v>
      </c>
      <c r="I36" s="11" t="s">
        <v>301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Row],[ATTACK]:[THUNDER]])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Row],[CRYSTAL]]*4*50</f>
        <v>0</v>
      </c>
    </row>
    <row r="37" spans="1:56" x14ac:dyDescent="0.15">
      <c r="A37" s="4">
        <v>35</v>
      </c>
      <c r="B37" s="4">
        <v>1</v>
      </c>
      <c r="C37" s="4" t="s">
        <v>411</v>
      </c>
      <c r="D37" s="4" t="s">
        <v>430</v>
      </c>
      <c r="E37" s="6" t="s">
        <v>105</v>
      </c>
      <c r="F37" s="6" t="s">
        <v>522</v>
      </c>
      <c r="G37" s="6" t="s">
        <v>177</v>
      </c>
      <c r="H37" s="6" t="s">
        <v>213</v>
      </c>
      <c r="I37" s="11" t="s">
        <v>442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Row],[ATTACK]:[THUNDER]])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Row],[CRYSTAL]]*4*50</f>
        <v>0</v>
      </c>
    </row>
    <row r="38" spans="1:56" x14ac:dyDescent="0.15">
      <c r="A38" s="4">
        <v>36</v>
      </c>
      <c r="B38" s="4">
        <v>1</v>
      </c>
      <c r="C38" s="4" t="s">
        <v>411</v>
      </c>
      <c r="D38" s="4" t="s">
        <v>431</v>
      </c>
      <c r="E38" s="6" t="s">
        <v>99</v>
      </c>
      <c r="F38" s="6" t="s">
        <v>542</v>
      </c>
      <c r="G38" s="6" t="s">
        <v>171</v>
      </c>
      <c r="H38" s="6" t="s">
        <v>210</v>
      </c>
      <c r="I38" s="11" t="s">
        <v>327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Row],[ATTACK]:[THUNDER]])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Row],[CRYSTAL]]*4*50</f>
        <v>0</v>
      </c>
    </row>
    <row r="39" spans="1:56" x14ac:dyDescent="0.15">
      <c r="A39" s="4">
        <v>37</v>
      </c>
      <c r="B39" s="4">
        <v>1</v>
      </c>
      <c r="C39" s="4" t="s">
        <v>411</v>
      </c>
      <c r="D39" s="4" t="s">
        <v>431</v>
      </c>
      <c r="E39" s="6" t="s">
        <v>97</v>
      </c>
      <c r="F39" s="6" t="s">
        <v>543</v>
      </c>
      <c r="G39" s="6" t="s">
        <v>169</v>
      </c>
      <c r="H39" s="6" t="s">
        <v>209</v>
      </c>
      <c r="I39" s="11" t="s">
        <v>310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Row],[ATTACK]:[THUNDER]])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Row],[CRYSTAL]]*4*50</f>
        <v>0</v>
      </c>
    </row>
    <row r="40" spans="1:56" x14ac:dyDescent="0.15">
      <c r="A40" s="4">
        <v>38</v>
      </c>
      <c r="B40" s="4">
        <v>1</v>
      </c>
      <c r="C40" s="4" t="s">
        <v>411</v>
      </c>
      <c r="D40" s="4" t="s">
        <v>433</v>
      </c>
      <c r="E40" s="6" t="s">
        <v>85</v>
      </c>
      <c r="F40" s="6" t="s">
        <v>544</v>
      </c>
      <c r="G40" s="6" t="s">
        <v>157</v>
      </c>
      <c r="H40" s="6" t="s">
        <v>203</v>
      </c>
      <c r="I40" s="11" t="s">
        <v>315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Row],[ATTACK]:[THUNDER]])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Row],[CRYSTAL]]*4*50</f>
        <v>0</v>
      </c>
    </row>
    <row r="41" spans="1:56" x14ac:dyDescent="0.15">
      <c r="A41" s="4">
        <v>39</v>
      </c>
      <c r="B41" s="4">
        <v>1</v>
      </c>
      <c r="C41" s="4" t="s">
        <v>411</v>
      </c>
      <c r="D41" s="4" t="s">
        <v>433</v>
      </c>
      <c r="E41" s="6" t="s">
        <v>87</v>
      </c>
      <c r="F41" s="6" t="s">
        <v>545</v>
      </c>
      <c r="G41" s="6" t="s">
        <v>159</v>
      </c>
      <c r="H41" s="6" t="s">
        <v>204</v>
      </c>
      <c r="I41" s="11" t="s">
        <v>396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Row],[ATTACK]:[THUNDER]])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Row],[CRYSTAL]]*4*50</f>
        <v>0</v>
      </c>
    </row>
    <row r="42" spans="1:56" x14ac:dyDescent="0.15">
      <c r="A42" s="4">
        <v>40</v>
      </c>
      <c r="B42" s="4">
        <v>1</v>
      </c>
      <c r="C42" s="4" t="s">
        <v>409</v>
      </c>
      <c r="D42" s="4" t="s">
        <v>426</v>
      </c>
      <c r="E42" s="6" t="s">
        <v>476</v>
      </c>
      <c r="F42" s="6" t="s">
        <v>546</v>
      </c>
      <c r="G42" s="6" t="s">
        <v>486</v>
      </c>
      <c r="H42" s="6" t="s">
        <v>499</v>
      </c>
      <c r="I42" s="11" t="s">
        <v>501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Row],[ATTACK]:[THUNDER]])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Row],[CRYSTAL]]*4*50</f>
        <v>0</v>
      </c>
    </row>
    <row r="43" spans="1:56" x14ac:dyDescent="0.15">
      <c r="A43" s="4">
        <v>41</v>
      </c>
      <c r="B43" s="4">
        <v>1</v>
      </c>
      <c r="C43" s="4" t="s">
        <v>409</v>
      </c>
      <c r="D43" s="4" t="s">
        <v>426</v>
      </c>
      <c r="E43" s="6" t="s">
        <v>479</v>
      </c>
      <c r="F43" s="6" t="s">
        <v>547</v>
      </c>
      <c r="G43" s="6" t="s">
        <v>489</v>
      </c>
      <c r="H43" s="6" t="s">
        <v>494</v>
      </c>
      <c r="I43" s="11" t="s">
        <v>502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Row],[ATTACK]:[THUNDER]])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mirageFairy2019.fairy.carrot.name=人参精カッローチャ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&lt;tr&gt;&lt;td&gt;41&lt;/td&gt;&lt;td&gt;人参精カッローチャ&lt;/td&gt;&lt;td&gt;3&lt;/td&gt;&lt;td&gt;38&lt;/td&gt;&lt;td&gt;0&lt;/td&gt;&lt;td&gt;0&lt;/td&gt;&lt;td&gt;4&lt;/td&gt;&lt;td&gt;0&lt;/td&gt;&lt;td&gt;48&lt;/td&gt;&lt;td&gt;0&lt;/td&gt;&lt;/tr&gt;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Row],[CRYSTAL]]*4*50</f>
        <v>0</v>
      </c>
    </row>
    <row r="44" spans="1:56" x14ac:dyDescent="0.15">
      <c r="A44" s="4">
        <v>42</v>
      </c>
      <c r="B44" s="4">
        <v>1</v>
      </c>
      <c r="C44" s="4" t="s">
        <v>409</v>
      </c>
      <c r="D44" s="4" t="s">
        <v>426</v>
      </c>
      <c r="E44" s="6" t="s">
        <v>480</v>
      </c>
      <c r="F44" s="6" t="s">
        <v>548</v>
      </c>
      <c r="G44" s="6" t="s">
        <v>490</v>
      </c>
      <c r="H44" s="6" t="s">
        <v>493</v>
      </c>
      <c r="I44" s="11" t="s">
        <v>503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Row],[ATTACK]:[THUNDER]])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mirageFairy2019.fairy.cactus.name=仙人掌精カクトゥーシャ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&lt;tr&gt;&lt;td&gt;42&lt;/td&gt;&lt;td&gt;仙人掌精カクトゥーシャ&lt;/td&gt;&lt;td&gt;2&lt;/td&gt;&lt;td&gt;41&lt;/td&gt;&lt;td&gt;0&lt;/td&gt;&lt;td&gt;15&lt;/td&gt;&lt;td&gt;0&lt;/td&gt;&lt;td&gt;0&lt;/td&gt;&lt;td&gt;22&lt;/td&gt;&lt;td&gt;4&lt;/td&gt;&lt;/tr&gt;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Row],[CRYSTAL]]*4*50</f>
        <v>0</v>
      </c>
    </row>
    <row r="45" spans="1:56" x14ac:dyDescent="0.15">
      <c r="A45" s="4">
        <v>43</v>
      </c>
      <c r="B45" s="4">
        <v>1</v>
      </c>
      <c r="C45" s="4" t="s">
        <v>410</v>
      </c>
      <c r="D45" s="4" t="s">
        <v>428</v>
      </c>
      <c r="E45" s="6" t="s">
        <v>470</v>
      </c>
      <c r="F45" s="6" t="s">
        <v>549</v>
      </c>
      <c r="G45" s="6" t="s">
        <v>482</v>
      </c>
      <c r="H45" s="6" t="s">
        <v>496</v>
      </c>
      <c r="I45" s="11" t="s">
        <v>508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Row],[ATTACK]:[THUNDER]])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Row],[CRYSTAL]]*4*50</f>
        <v>0</v>
      </c>
    </row>
    <row r="46" spans="1:56" x14ac:dyDescent="0.15">
      <c r="A46" s="4">
        <v>44</v>
      </c>
      <c r="B46" s="4">
        <v>1</v>
      </c>
      <c r="C46" s="4" t="s">
        <v>410</v>
      </c>
      <c r="D46" s="4" t="s">
        <v>428</v>
      </c>
      <c r="E46" s="6" t="s">
        <v>473</v>
      </c>
      <c r="F46" s="6" t="s">
        <v>550</v>
      </c>
      <c r="G46" s="6" t="s">
        <v>483</v>
      </c>
      <c r="H46" s="6" t="s">
        <v>497</v>
      </c>
      <c r="I46" s="11" t="s">
        <v>504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Row],[ATTACK]:[THUNDER]])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Row],[CRYSTAL]]*4*50</f>
        <v>0</v>
      </c>
    </row>
    <row r="47" spans="1:56" x14ac:dyDescent="0.15">
      <c r="A47" s="4">
        <v>45</v>
      </c>
      <c r="B47" s="4">
        <v>1</v>
      </c>
      <c r="C47" s="4" t="s">
        <v>410</v>
      </c>
      <c r="D47" s="4" t="s">
        <v>428</v>
      </c>
      <c r="E47" s="6" t="s">
        <v>474</v>
      </c>
      <c r="F47" s="6" t="s">
        <v>551</v>
      </c>
      <c r="G47" s="6" t="s">
        <v>484</v>
      </c>
      <c r="H47" s="6" t="s">
        <v>642</v>
      </c>
      <c r="I47" s="11" t="s">
        <v>505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Row],[ATTACK]:[THUNDER]])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mirageFairy2019.fairy.craftingtable.name=作業台精クラフティンゲターブリャ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ク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Row],[CRYSTAL]]*4*50</f>
        <v>0</v>
      </c>
    </row>
    <row r="48" spans="1:56" x14ac:dyDescent="0.15">
      <c r="A48" s="4">
        <v>46</v>
      </c>
      <c r="B48" s="4">
        <v>1</v>
      </c>
      <c r="C48" s="4" t="s">
        <v>410</v>
      </c>
      <c r="D48" s="4" t="s">
        <v>428</v>
      </c>
      <c r="E48" s="6" t="s">
        <v>475</v>
      </c>
      <c r="F48" s="6" t="s">
        <v>552</v>
      </c>
      <c r="G48" s="6" t="s">
        <v>485</v>
      </c>
      <c r="H48" s="6" t="s">
        <v>498</v>
      </c>
      <c r="I48" s="11" t="s">
        <v>506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Row],[ATTACK]:[THUNDER]])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Row],[CRYSTAL]]*4*50</f>
        <v>0</v>
      </c>
    </row>
    <row r="49" spans="1:56" x14ac:dyDescent="0.15">
      <c r="A49" s="4">
        <v>47</v>
      </c>
      <c r="B49" s="4">
        <v>1</v>
      </c>
      <c r="C49" s="4" t="s">
        <v>410</v>
      </c>
      <c r="D49" s="4" t="s">
        <v>428</v>
      </c>
      <c r="E49" s="6" t="s">
        <v>477</v>
      </c>
      <c r="F49" s="6" t="s">
        <v>553</v>
      </c>
      <c r="G49" s="6" t="s">
        <v>487</v>
      </c>
      <c r="H49" s="6" t="s">
        <v>500</v>
      </c>
      <c r="I49" s="11" t="s">
        <v>507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Row],[ATTACK]:[THUNDER]])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Row],[CRYSTAL]]*4*50</f>
        <v>0</v>
      </c>
    </row>
    <row r="50" spans="1:56" x14ac:dyDescent="0.15">
      <c r="A50" s="4">
        <v>48</v>
      </c>
      <c r="B50" s="4">
        <v>1</v>
      </c>
      <c r="C50" s="4" t="s">
        <v>410</v>
      </c>
      <c r="D50" s="4" t="s">
        <v>595</v>
      </c>
      <c r="E50" s="6" t="s">
        <v>478</v>
      </c>
      <c r="F50" s="6" t="s">
        <v>630</v>
      </c>
      <c r="G50" s="6" t="s">
        <v>488</v>
      </c>
      <c r="H50" s="6" t="s">
        <v>495</v>
      </c>
      <c r="I50" s="11" t="s">
        <v>509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Row],[ATTACK]:[THUNDER]])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Row],[CRYSTAL]]*4*50</f>
        <v>0</v>
      </c>
    </row>
    <row r="51" spans="1:56" x14ac:dyDescent="0.15">
      <c r="A51" s="4">
        <v>49</v>
      </c>
      <c r="B51" s="4">
        <v>1</v>
      </c>
      <c r="C51" s="4" t="s">
        <v>411</v>
      </c>
      <c r="D51" s="4" t="s">
        <v>433</v>
      </c>
      <c r="E51" s="6" t="s">
        <v>481</v>
      </c>
      <c r="F51" s="6" t="s">
        <v>554</v>
      </c>
      <c r="G51" s="6" t="s">
        <v>491</v>
      </c>
      <c r="H51" s="6" t="s">
        <v>492</v>
      </c>
      <c r="I51" s="11" t="s">
        <v>510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Row],[ATTACK]:[THUNDER]])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mirageFairy2019.fairy.ocean.name=海精オセアーニャ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&lt;tr&gt;&lt;td&gt;49&lt;/td&gt;&lt;td&gt;海精オセアーニャ&lt;/td&gt;&lt;td&gt;1&lt;/td&gt;&lt;td&gt;73&lt;/td&gt;&lt;td&gt;0&lt;/td&gt;&lt;td&gt;0&lt;/td&gt;&lt;td&gt;0&lt;/td&gt;&lt;td&gt;0&lt;/td&gt;&lt;td&gt;47&lt;/td&gt;&lt;td&gt;21&lt;/td&gt;&lt;/tr&gt;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Row],[CRYSTAL]]*4*50</f>
        <v>0</v>
      </c>
    </row>
    <row r="52" spans="1:56" x14ac:dyDescent="0.15">
      <c r="A52" s="4">
        <v>50</v>
      </c>
      <c r="B52" s="4">
        <v>1</v>
      </c>
      <c r="C52" s="4" t="s">
        <v>408</v>
      </c>
      <c r="D52" s="4" t="s">
        <v>422</v>
      </c>
      <c r="E52" s="6" t="s">
        <v>559</v>
      </c>
      <c r="F52" s="6" t="s">
        <v>565</v>
      </c>
      <c r="G52" s="6" t="s">
        <v>574</v>
      </c>
      <c r="H52" s="6" t="s">
        <v>585</v>
      </c>
      <c r="I52" s="11" t="s">
        <v>597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Row],[ATTACK]:[THUNDER]])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Row],[CRYSTAL]]*4*50</f>
        <v>0</v>
      </c>
    </row>
    <row r="53" spans="1:56" x14ac:dyDescent="0.15">
      <c r="A53" s="4">
        <v>51</v>
      </c>
      <c r="B53" s="4">
        <v>1</v>
      </c>
      <c r="C53" s="4" t="s">
        <v>408</v>
      </c>
      <c r="D53" s="4" t="s">
        <v>422</v>
      </c>
      <c r="E53" s="6" t="s">
        <v>560</v>
      </c>
      <c r="F53" s="6" t="s">
        <v>566</v>
      </c>
      <c r="G53" s="6" t="s">
        <v>575</v>
      </c>
      <c r="H53" s="6" t="s">
        <v>586</v>
      </c>
      <c r="I53" s="11" t="s">
        <v>598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Row],[ATTACK]:[THUNDER]])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mirageFairy2019.fairy.cod.name=鱈精コージャ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&lt;tr&gt;&lt;td&gt;51&lt;/td&gt;&lt;td&gt;鱈精コージャ&lt;/td&gt;&lt;td&gt;2&lt;/td&gt;&lt;td&gt;27&lt;/td&gt;&lt;td&gt;0&lt;/td&gt;&lt;td&gt;0&lt;/td&gt;&lt;td&gt;0&lt;/td&gt;&lt;td&gt;0&lt;/td&gt;&lt;td&gt;23&lt;/td&gt;&lt;td&gt;7&lt;/td&gt;&lt;/tr&gt;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Row],[CRYSTAL]]*4*50</f>
        <v>0</v>
      </c>
    </row>
    <row r="54" spans="1:56" x14ac:dyDescent="0.15">
      <c r="A54" s="4">
        <v>52</v>
      </c>
      <c r="B54" s="4">
        <v>1</v>
      </c>
      <c r="C54" s="4" t="s">
        <v>408</v>
      </c>
      <c r="D54" s="4" t="s">
        <v>422</v>
      </c>
      <c r="E54" s="6" t="s">
        <v>556</v>
      </c>
      <c r="F54" s="6" t="s">
        <v>567</v>
      </c>
      <c r="G54" s="6" t="s">
        <v>576</v>
      </c>
      <c r="H54" s="6" t="s">
        <v>587</v>
      </c>
      <c r="I54" s="11" t="s">
        <v>599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Row],[ATTACK]:[THUNDER]])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Row],[CRYSTAL]]*4*50</f>
        <v>0</v>
      </c>
    </row>
    <row r="55" spans="1:56" x14ac:dyDescent="0.15">
      <c r="A55" s="4">
        <v>53</v>
      </c>
      <c r="B55" s="4">
        <v>1</v>
      </c>
      <c r="C55" s="4" t="s">
        <v>408</v>
      </c>
      <c r="D55" s="4" t="s">
        <v>422</v>
      </c>
      <c r="E55" s="6" t="s">
        <v>557</v>
      </c>
      <c r="F55" s="6" t="s">
        <v>568</v>
      </c>
      <c r="G55" s="6" t="s">
        <v>577</v>
      </c>
      <c r="H55" s="6" t="s">
        <v>588</v>
      </c>
      <c r="I55" s="11" t="s">
        <v>600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Row],[ATTACK]:[THUNDER]])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Row],[CRYSTAL]]*4*50</f>
        <v>0</v>
      </c>
    </row>
    <row r="56" spans="1:56" x14ac:dyDescent="0.15">
      <c r="A56" s="4">
        <v>54</v>
      </c>
      <c r="B56" s="4">
        <v>1</v>
      </c>
      <c r="C56" s="4" t="s">
        <v>408</v>
      </c>
      <c r="D56" s="4" t="s">
        <v>422</v>
      </c>
      <c r="E56" s="6" t="s">
        <v>558</v>
      </c>
      <c r="F56" s="6" t="s">
        <v>569</v>
      </c>
      <c r="G56" s="6" t="s">
        <v>578</v>
      </c>
      <c r="H56" s="6" t="s">
        <v>589</v>
      </c>
      <c r="I56" s="11" t="s">
        <v>601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Row],[ATTACK]:[THUNDER]])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mirageFairy2019.fairy.clownfish.name=隈之実精クロウンフィーシャ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ク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Row],[CRYSTAL]]*4*50</f>
        <v>0</v>
      </c>
    </row>
    <row r="57" spans="1:56" x14ac:dyDescent="0.15">
      <c r="A57" s="4">
        <v>55</v>
      </c>
      <c r="B57" s="4">
        <v>1</v>
      </c>
      <c r="C57" s="4" t="s">
        <v>409</v>
      </c>
      <c r="D57" s="4" t="s">
        <v>426</v>
      </c>
      <c r="E57" s="6" t="s">
        <v>561</v>
      </c>
      <c r="F57" s="6" t="s">
        <v>570</v>
      </c>
      <c r="G57" s="6" t="s">
        <v>579</v>
      </c>
      <c r="H57" s="6" t="s">
        <v>590</v>
      </c>
      <c r="I57" s="11" t="s">
        <v>602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Row],[ATTACK]:[THUNDER]])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mirageFairy2019.fairy.spruce.name=松精スプルーキャ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&lt;tr&gt;&lt;td&gt;55&lt;/td&gt;&lt;td&gt;松精スプルーキャ&lt;/td&gt;&lt;td&gt;2&lt;/td&gt;&lt;td&gt;95&lt;/td&gt;&lt;td&gt;0&lt;/td&gt;&lt;td&gt;0&lt;/td&gt;&lt;td&gt;0&lt;/td&gt;&lt;td&gt;31&lt;/td&gt;&lt;td&gt;38&lt;/td&gt;&lt;td&gt;23&lt;/td&gt;&lt;/tr&gt;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Row],[CRYSTAL]]*4*50</f>
        <v>0</v>
      </c>
    </row>
    <row r="58" spans="1:56" x14ac:dyDescent="0.15">
      <c r="A58" s="4">
        <v>56</v>
      </c>
      <c r="B58" s="4">
        <v>1</v>
      </c>
      <c r="C58" s="4" t="s">
        <v>410</v>
      </c>
      <c r="D58" s="4" t="s">
        <v>428</v>
      </c>
      <c r="E58" s="6" t="s">
        <v>562</v>
      </c>
      <c r="F58" s="6" t="s">
        <v>571</v>
      </c>
      <c r="G58" s="6" t="s">
        <v>580</v>
      </c>
      <c r="H58" s="6" t="s">
        <v>591</v>
      </c>
      <c r="I58" s="11" t="s">
        <v>604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Row],[ATTACK]:[THUNDER]])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Row],[CRYSTAL]]*4*50</f>
        <v>0</v>
      </c>
    </row>
    <row r="59" spans="1:56" x14ac:dyDescent="0.15">
      <c r="A59" s="4">
        <v>57</v>
      </c>
      <c r="B59" s="4">
        <v>1</v>
      </c>
      <c r="C59" s="4" t="s">
        <v>407</v>
      </c>
      <c r="D59" s="4" t="s">
        <v>421</v>
      </c>
      <c r="E59" s="6" t="s">
        <v>242</v>
      </c>
      <c r="F59" s="6" t="s">
        <v>572</v>
      </c>
      <c r="G59" s="6" t="s">
        <v>581</v>
      </c>
      <c r="H59" s="6" t="s">
        <v>592</v>
      </c>
      <c r="I59" s="11" t="s">
        <v>596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Row],[ATTACK]:[THUNDER]])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Row],[CRYSTAL]]*4*50</f>
        <v>162.6677319302417</v>
      </c>
    </row>
    <row r="60" spans="1:56" x14ac:dyDescent="0.15">
      <c r="A60" s="4">
        <v>58</v>
      </c>
      <c r="B60" s="4">
        <v>1</v>
      </c>
      <c r="C60" s="4" t="s">
        <v>409</v>
      </c>
      <c r="D60" s="4" t="s">
        <v>426</v>
      </c>
      <c r="E60" s="6" t="s">
        <v>563</v>
      </c>
      <c r="F60" s="6" t="s">
        <v>573</v>
      </c>
      <c r="G60" s="6" t="s">
        <v>582</v>
      </c>
      <c r="H60" s="6" t="s">
        <v>593</v>
      </c>
      <c r="I60" s="11" t="s">
        <v>603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Row],[ATTACK]:[THUNDER]])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Row],[CRYSTAL]]*4*50</f>
        <v>0</v>
      </c>
    </row>
    <row r="61" spans="1:56" x14ac:dyDescent="0.15">
      <c r="A61" s="4">
        <v>59</v>
      </c>
      <c r="B61" s="4">
        <v>1</v>
      </c>
      <c r="C61" s="4" t="s">
        <v>410</v>
      </c>
      <c r="D61" s="4" t="s">
        <v>428</v>
      </c>
      <c r="E61" s="6" t="s">
        <v>564</v>
      </c>
      <c r="F61" s="6" t="s">
        <v>631</v>
      </c>
      <c r="G61" s="6" t="s">
        <v>583</v>
      </c>
      <c r="H61" s="6" t="s">
        <v>584</v>
      </c>
      <c r="I61" s="11" t="s">
        <v>605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Row],[ATTACK]:[THUNDER]])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mirageFairy2019.fairy.enchant.name=付魔精エンカンチャ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&lt;tr&gt;&lt;td&gt;59&lt;/td&gt;&lt;td&gt;付魔精エンカンチャ&lt;/td&gt;&lt;td&gt;3&lt;/td&gt;&lt;td&gt;13&lt;/td&gt;&lt;td&gt;2&lt;/td&gt;&lt;td&gt;0&lt;/td&gt;&lt;td&gt;12&lt;/td&gt;&lt;td&gt;0&lt;/td&gt;&lt;td&gt;2&lt;/td&gt;&lt;td&gt;0&lt;/td&gt;&lt;/tr&gt;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Row],[CRYSTAL]]*4*50</f>
        <v>0</v>
      </c>
    </row>
    <row r="62" spans="1:56" x14ac:dyDescent="0.15">
      <c r="A62" s="4">
        <v>60</v>
      </c>
      <c r="B62" s="4">
        <v>1</v>
      </c>
      <c r="C62" s="4" t="s">
        <v>407</v>
      </c>
      <c r="D62" s="4" t="s">
        <v>421</v>
      </c>
      <c r="E62" s="6" t="s">
        <v>611</v>
      </c>
      <c r="F62" s="6" t="s">
        <v>629</v>
      </c>
      <c r="G62" s="6" t="s">
        <v>650</v>
      </c>
      <c r="H62" s="6" t="s">
        <v>640</v>
      </c>
      <c r="I62" s="11" t="s">
        <v>669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Row],[ATTACK]:[THUNDER]])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Row],[CRYSTAL]]*4*50</f>
        <v>183.96450194339548</v>
      </c>
    </row>
    <row r="63" spans="1:56" x14ac:dyDescent="0.15">
      <c r="A63" s="4">
        <v>61</v>
      </c>
      <c r="B63" s="4">
        <v>1</v>
      </c>
      <c r="C63" s="4" t="s">
        <v>407</v>
      </c>
      <c r="D63" s="4" t="s">
        <v>421</v>
      </c>
      <c r="E63" s="6" t="s">
        <v>617</v>
      </c>
      <c r="F63" s="6" t="s">
        <v>628</v>
      </c>
      <c r="G63" s="6" t="s">
        <v>656</v>
      </c>
      <c r="H63" s="6" t="s">
        <v>647</v>
      </c>
      <c r="I63" s="11" t="s">
        <v>670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Row],[ATTACK]:[THUNDER]])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mirageFairy2019.fairy.coal.name=石炭精コアーリャ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&lt;tr&gt;&lt;td&gt;61&lt;/td&gt;&lt;td&gt;石炭精コアーリャ&lt;/td&gt;&lt;td&gt;1&lt;/td&gt;&lt;td&gt;61&lt;/td&gt;&lt;td&gt;0&lt;/td&gt;&lt;td&gt;16&lt;/td&gt;&lt;td&gt;0&lt;/td&gt;&lt;td&gt;18&lt;/td&gt;&lt;td&gt;0&lt;/td&gt;&lt;td&gt;13&lt;/td&gt;&lt;/tr&gt;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Row],[CRYSTAL]]*4*50</f>
        <v>0</v>
      </c>
    </row>
    <row r="64" spans="1:56" x14ac:dyDescent="0.15">
      <c r="A64" s="4">
        <v>62</v>
      </c>
      <c r="B64" s="4">
        <v>1</v>
      </c>
      <c r="C64" s="4" t="s">
        <v>408</v>
      </c>
      <c r="D64" s="4" t="s">
        <v>422</v>
      </c>
      <c r="E64" s="6" t="s">
        <v>610</v>
      </c>
      <c r="F64" s="6" t="s">
        <v>622</v>
      </c>
      <c r="G64" s="6" t="s">
        <v>649</v>
      </c>
      <c r="H64" s="6" t="s">
        <v>639</v>
      </c>
      <c r="I64" s="11" t="s">
        <v>674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Row],[ATTACK]:[THUNDER]])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Row],[CRYSTAL]]*4*50</f>
        <v>0</v>
      </c>
    </row>
    <row r="65" spans="1:56" x14ac:dyDescent="0.15">
      <c r="A65" s="4">
        <v>63</v>
      </c>
      <c r="B65" s="4">
        <v>1</v>
      </c>
      <c r="C65" s="4" t="s">
        <v>408</v>
      </c>
      <c r="D65" s="4" t="s">
        <v>422</v>
      </c>
      <c r="E65" s="6" t="s">
        <v>618</v>
      </c>
      <c r="F65" s="6" t="s">
        <v>621</v>
      </c>
      <c r="G65" s="6" t="s">
        <v>657</v>
      </c>
      <c r="H65" s="6" t="s">
        <v>648</v>
      </c>
      <c r="I65" s="11" t="s">
        <v>673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Row],[ATTACK]:[THUNDER]])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Row],[CRYSTAL]]*4*50</f>
        <v>0</v>
      </c>
    </row>
    <row r="66" spans="1:56" x14ac:dyDescent="0.15">
      <c r="A66" s="4">
        <v>64</v>
      </c>
      <c r="B66" s="4">
        <v>1</v>
      </c>
      <c r="C66" s="4" t="s">
        <v>408</v>
      </c>
      <c r="D66" s="4" t="s">
        <v>424</v>
      </c>
      <c r="E66" s="6" t="s">
        <v>614</v>
      </c>
      <c r="F66" s="6" t="s">
        <v>625</v>
      </c>
      <c r="G66" s="6" t="s">
        <v>653</v>
      </c>
      <c r="H66" s="6" t="s">
        <v>644</v>
      </c>
      <c r="I66" s="11" t="s">
        <v>671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Row],[ATTACK]:[THUNDER]])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Row],[CRYSTAL]]*4*50</f>
        <v>522.33033797767439</v>
      </c>
    </row>
    <row r="67" spans="1:56" x14ac:dyDescent="0.15">
      <c r="A67" s="4">
        <v>65</v>
      </c>
      <c r="B67" s="4">
        <v>1</v>
      </c>
      <c r="C67" s="4" t="s">
        <v>410</v>
      </c>
      <c r="D67" s="4" t="s">
        <v>428</v>
      </c>
      <c r="E67" s="6" t="s">
        <v>612</v>
      </c>
      <c r="F67" s="6" t="s">
        <v>623</v>
      </c>
      <c r="G67" s="6" t="s">
        <v>651</v>
      </c>
      <c r="H67" s="6" t="s">
        <v>641</v>
      </c>
      <c r="I67" s="11" t="s">
        <v>672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Row],[ATTACK]:[THUNDER]])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Row],[CRYSTAL]]*4*50</f>
        <v>0</v>
      </c>
    </row>
    <row r="68" spans="1:56" x14ac:dyDescent="0.15">
      <c r="A68" s="4">
        <v>66</v>
      </c>
      <c r="B68" s="4">
        <v>1</v>
      </c>
      <c r="C68" s="4" t="s">
        <v>410</v>
      </c>
      <c r="D68" s="4" t="s">
        <v>428</v>
      </c>
      <c r="E68" s="6" t="s">
        <v>613</v>
      </c>
      <c r="F68" s="6" t="s">
        <v>624</v>
      </c>
      <c r="G68" s="6" t="s">
        <v>652</v>
      </c>
      <c r="H68" s="6" t="s">
        <v>643</v>
      </c>
      <c r="I68" s="11" t="s">
        <v>665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Row],[ATTACK]:[THUNDER]])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Row],[CRYSTAL]]*4*50</f>
        <v>0</v>
      </c>
    </row>
    <row r="69" spans="1:56" x14ac:dyDescent="0.15">
      <c r="A69" s="4">
        <v>67</v>
      </c>
      <c r="B69" s="4">
        <v>1</v>
      </c>
      <c r="C69" s="4" t="s">
        <v>410</v>
      </c>
      <c r="D69" s="4" t="s">
        <v>428</v>
      </c>
      <c r="E69" s="6" t="s">
        <v>615</v>
      </c>
      <c r="F69" s="6" t="s">
        <v>626</v>
      </c>
      <c r="G69" s="6" t="s">
        <v>654</v>
      </c>
      <c r="H69" s="6" t="s">
        <v>645</v>
      </c>
      <c r="I69" s="11" t="s">
        <v>666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Row],[ATTACK]:[THUNDER]])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Row],[CRYSTAL]]*4*50</f>
        <v>0</v>
      </c>
    </row>
    <row r="70" spans="1:56" x14ac:dyDescent="0.15">
      <c r="A70" s="4">
        <v>68</v>
      </c>
      <c r="B70" s="4">
        <v>1</v>
      </c>
      <c r="C70" s="4" t="s">
        <v>410</v>
      </c>
      <c r="D70" s="4" t="s">
        <v>428</v>
      </c>
      <c r="E70" s="6" t="s">
        <v>616</v>
      </c>
      <c r="F70" s="6" t="s">
        <v>627</v>
      </c>
      <c r="G70" s="6" t="s">
        <v>655</v>
      </c>
      <c r="H70" s="6" t="s">
        <v>646</v>
      </c>
      <c r="I70" s="11" t="s">
        <v>667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Row],[ATTACK]:[THUNDER]])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Row],[CRYSTAL]]*4*50</f>
        <v>0</v>
      </c>
    </row>
    <row r="71" spans="1:56" x14ac:dyDescent="0.15">
      <c r="A71" s="4">
        <v>69</v>
      </c>
      <c r="B71" s="4">
        <v>1</v>
      </c>
      <c r="C71" s="4" t="s">
        <v>659</v>
      </c>
      <c r="D71" s="4" t="s">
        <v>660</v>
      </c>
      <c r="E71" s="6" t="s">
        <v>619</v>
      </c>
      <c r="F71" s="6" t="s">
        <v>620</v>
      </c>
      <c r="G71" s="6" t="s">
        <v>658</v>
      </c>
      <c r="H71" s="6" t="s">
        <v>638</v>
      </c>
      <c r="I71" s="11" t="s">
        <v>668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Row],[ATTACK]:[THUNDER]])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Row],[CRYSTAL]]*4*50</f>
        <v>0</v>
      </c>
    </row>
    <row r="72" spans="1:56" x14ac:dyDescent="0.15">
      <c r="A72" s="4">
        <v>70</v>
      </c>
      <c r="B72" s="4">
        <v>1</v>
      </c>
      <c r="C72" s="4" t="s">
        <v>407</v>
      </c>
      <c r="D72" s="4" t="s">
        <v>420</v>
      </c>
      <c r="E72" s="6" t="s">
        <v>685</v>
      </c>
      <c r="F72" s="6" t="s">
        <v>676</v>
      </c>
      <c r="G72" s="6" t="s">
        <v>703</v>
      </c>
      <c r="H72" s="6" t="s">
        <v>694</v>
      </c>
      <c r="I72" s="11" t="s">
        <v>721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Row],[ATTACK]:[THUNDER]])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Row],[CRYSTAL]]*4*50</f>
        <v>126.1844939578142</v>
      </c>
    </row>
    <row r="73" spans="1:56" x14ac:dyDescent="0.15">
      <c r="A73" s="4">
        <v>71</v>
      </c>
      <c r="B73" s="4">
        <v>1</v>
      </c>
      <c r="C73" s="4" t="s">
        <v>407</v>
      </c>
      <c r="D73" s="4" t="s">
        <v>420</v>
      </c>
      <c r="E73" s="6" t="s">
        <v>686</v>
      </c>
      <c r="F73" s="6" t="s">
        <v>677</v>
      </c>
      <c r="G73" s="6" t="s">
        <v>704</v>
      </c>
      <c r="H73" s="6" t="s">
        <v>695</v>
      </c>
      <c r="I73" s="11" t="s">
        <v>720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Row],[ATTACK]:[THUNDER]])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Row],[CRYSTAL]]*4*50</f>
        <v>83.779547157297003</v>
      </c>
    </row>
    <row r="74" spans="1:56" x14ac:dyDescent="0.15">
      <c r="A74" s="4">
        <v>72</v>
      </c>
      <c r="B74" s="4">
        <v>1</v>
      </c>
      <c r="C74" s="4" t="s">
        <v>407</v>
      </c>
      <c r="D74" s="4" t="s">
        <v>420</v>
      </c>
      <c r="E74" s="6" t="s">
        <v>687</v>
      </c>
      <c r="F74" s="6" t="s">
        <v>678</v>
      </c>
      <c r="G74" s="6" t="s">
        <v>705</v>
      </c>
      <c r="H74" s="6" t="s">
        <v>696</v>
      </c>
      <c r="I74" s="11" t="s">
        <v>718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Row],[ATTACK]:[THUNDER]])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Row],[CRYSTAL]]*4*50</f>
        <v>236.90044591039546</v>
      </c>
    </row>
    <row r="75" spans="1:56" x14ac:dyDescent="0.15">
      <c r="A75" s="4">
        <v>73</v>
      </c>
      <c r="B75" s="4">
        <v>1</v>
      </c>
      <c r="C75" s="4" t="s">
        <v>407</v>
      </c>
      <c r="D75" s="4" t="s">
        <v>420</v>
      </c>
      <c r="E75" s="6" t="s">
        <v>688</v>
      </c>
      <c r="F75" s="6" t="s">
        <v>679</v>
      </c>
      <c r="G75" s="6" t="s">
        <v>706</v>
      </c>
      <c r="H75" s="6" t="s">
        <v>697</v>
      </c>
      <c r="I75" s="11" t="s">
        <v>723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Row],[ATTACK]:[THUNDER]])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mirageFairy2019.fairy.cinnabar.name=辰砂精シナバーリャ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&lt;tr&gt;&lt;td&gt;73&lt;/td&gt;&lt;td&gt;辰砂精シナバーリャ&lt;/td&gt;&lt;td&gt;3&lt;/td&gt;&lt;td&gt;61&lt;/td&gt;&lt;td&gt;4&lt;/td&gt;&lt;td&gt;26&lt;/td&gt;&lt;td&gt;11&lt;/td&gt;&lt;td&gt;0&lt;/td&gt;&lt;td&gt;0&lt;/td&gt;&lt;td&gt;29&lt;/td&gt;&lt;/tr&gt;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Row],[CRYSTAL]]*4*50</f>
        <v>139.76557297579166</v>
      </c>
    </row>
    <row r="76" spans="1:56" x14ac:dyDescent="0.15">
      <c r="A76" s="4">
        <v>74</v>
      </c>
      <c r="B76" s="4">
        <v>1</v>
      </c>
      <c r="C76" s="4" t="s">
        <v>407</v>
      </c>
      <c r="D76" s="4" t="s">
        <v>420</v>
      </c>
      <c r="E76" s="6" t="s">
        <v>690</v>
      </c>
      <c r="F76" s="6" t="s">
        <v>680</v>
      </c>
      <c r="G76" s="6" t="s">
        <v>707</v>
      </c>
      <c r="H76" s="6" t="s">
        <v>698</v>
      </c>
      <c r="I76" s="11" t="s">
        <v>719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Row],[ATTACK]:[THUNDER]])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Row],[CRYSTAL]]*4*50</f>
        <v>204.45059603604162</v>
      </c>
    </row>
    <row r="77" spans="1:56" x14ac:dyDescent="0.15">
      <c r="A77" s="4">
        <v>75</v>
      </c>
      <c r="B77" s="4">
        <v>1</v>
      </c>
      <c r="C77" s="4" t="s">
        <v>407</v>
      </c>
      <c r="D77" s="4" t="s">
        <v>420</v>
      </c>
      <c r="E77" s="6" t="s">
        <v>689</v>
      </c>
      <c r="F77" s="6" t="s">
        <v>681</v>
      </c>
      <c r="G77" s="6" t="s">
        <v>708</v>
      </c>
      <c r="H77" s="6" t="s">
        <v>699</v>
      </c>
      <c r="I77" s="11" t="s">
        <v>717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Row],[ATTACK]:[THUNDER]])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Row],[CRYSTAL]]*4*50</f>
        <v>324.27251419444747</v>
      </c>
    </row>
    <row r="78" spans="1:56" x14ac:dyDescent="0.15">
      <c r="A78" s="4">
        <v>76</v>
      </c>
      <c r="B78" s="4">
        <v>1</v>
      </c>
      <c r="C78" s="4" t="s">
        <v>407</v>
      </c>
      <c r="D78" s="4" t="s">
        <v>420</v>
      </c>
      <c r="E78" s="6" t="s">
        <v>691</v>
      </c>
      <c r="F78" s="6" t="s">
        <v>682</v>
      </c>
      <c r="G78" s="6" t="s">
        <v>709</v>
      </c>
      <c r="H78" s="6" t="s">
        <v>700</v>
      </c>
      <c r="I78" s="11" t="s">
        <v>716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Row],[ATTACK]:[THUNDER]])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Row],[CRYSTAL]]*4*50</f>
        <v>315.11108209016425</v>
      </c>
    </row>
    <row r="79" spans="1:56" x14ac:dyDescent="0.15">
      <c r="A79" s="4">
        <v>77</v>
      </c>
      <c r="B79" s="4">
        <v>1</v>
      </c>
      <c r="C79" s="4" t="s">
        <v>407</v>
      </c>
      <c r="D79" s="4" t="s">
        <v>420</v>
      </c>
      <c r="E79" s="6" t="s">
        <v>692</v>
      </c>
      <c r="F79" s="6" t="s">
        <v>683</v>
      </c>
      <c r="G79" s="6" t="s">
        <v>710</v>
      </c>
      <c r="H79" s="6" t="s">
        <v>701</v>
      </c>
      <c r="I79" s="11" t="s">
        <v>722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Row],[ATTACK]:[THUNDER]])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Row],[CRYSTAL]]*4*50</f>
        <v>89.19950807112096</v>
      </c>
    </row>
    <row r="80" spans="1:56" x14ac:dyDescent="0.15">
      <c r="A80" s="4">
        <v>78</v>
      </c>
      <c r="B80" s="4">
        <v>1</v>
      </c>
      <c r="C80" s="4" t="s">
        <v>411</v>
      </c>
      <c r="D80" s="4" t="s">
        <v>430</v>
      </c>
      <c r="E80" s="6" t="s">
        <v>712</v>
      </c>
      <c r="F80" s="6" t="s">
        <v>684</v>
      </c>
      <c r="G80" s="6" t="s">
        <v>713</v>
      </c>
      <c r="H80" s="6" t="s">
        <v>711</v>
      </c>
      <c r="I80" s="11" t="s">
        <v>725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Row],[ATTACK]:[THUNDER]])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mirageFairy2019.fairy.christmas.name=聖夜精クリストマーシャ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&lt;tr&gt;&lt;td&gt;78&lt;/td&gt;&lt;td&gt;聖夜精クリストマーシャ&lt;/td&gt;&lt;td&gt;4&lt;/td&gt;&lt;td&gt;25&lt;/td&gt;&lt;td&gt;2&lt;/td&gt;&lt;td&gt;4&lt;/td&gt;&lt;td&gt;13&lt;/td&gt;&lt;td&gt;0&lt;/td&gt;&lt;td&gt;9&lt;/td&gt;&lt;td&gt;9&lt;/td&gt;&lt;/tr&gt;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Row],[CRYSTAL]]*4*50</f>
        <v>0</v>
      </c>
    </row>
    <row r="81" spans="1:56" x14ac:dyDescent="0.15">
      <c r="A81" s="4">
        <v>79</v>
      </c>
      <c r="B81" s="4">
        <v>1</v>
      </c>
      <c r="C81" s="4" t="s">
        <v>408</v>
      </c>
      <c r="D81" s="4" t="s">
        <v>422</v>
      </c>
      <c r="E81" s="6" t="s">
        <v>693</v>
      </c>
      <c r="F81" s="6" t="s">
        <v>715</v>
      </c>
      <c r="G81" s="6" t="s">
        <v>714</v>
      </c>
      <c r="H81" s="6" t="s">
        <v>702</v>
      </c>
      <c r="I81" s="11" t="s">
        <v>724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Row],[ATTACK]:[THUNDER]])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mirageFairy2019.fairy.santaclaus.name=聖夜老人精サンタクラウシャ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ク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Row],[CRYSTAL]]*4*50</f>
        <v>0</v>
      </c>
    </row>
    <row r="82" spans="1:56" x14ac:dyDescent="0.15">
      <c r="A82" s="4">
        <v>80</v>
      </c>
      <c r="B82" s="4">
        <v>1</v>
      </c>
      <c r="C82" s="4" t="s">
        <v>407</v>
      </c>
      <c r="D82" s="4" t="s">
        <v>420</v>
      </c>
      <c r="E82" s="6" t="s">
        <v>731</v>
      </c>
      <c r="F82" s="6" t="s">
        <v>740</v>
      </c>
      <c r="G82" s="6" t="s">
        <v>750</v>
      </c>
      <c r="H82" s="6" t="s">
        <v>760</v>
      </c>
      <c r="I82" s="11" t="s">
        <v>770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Row],[ATTACK]:[THUNDER]])</f>
        <v>41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mirageFairy2019.fairy.ice.name=氷精イーキャ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&lt;tr&gt;&lt;td&gt;80&lt;/td&gt;&lt;td&gt;氷精イーキャ&lt;/td&gt;&lt;td&gt;1&lt;/td&gt;&lt;td&gt;45&lt;/td&gt;&lt;td&gt;1&lt;/td&gt;&lt;td&gt;2&lt;/td&gt;&lt;td&gt;0&lt;/td&gt;&lt;td&gt;7&lt;/td&gt;&lt;td&gt;11&lt;/td&gt;&lt;td&gt;11&lt;/td&gt;&lt;/tr&gt;</v>
      </c>
      <c r="BD82" s="13">
        <f>テーブル1[[#This Row],[Shine]]/テーブル1[[#This Row],[コスト]]*テーブル1[[#This Row],[CRYSTAL]]*4*50</f>
        <v>42.462110700147015</v>
      </c>
    </row>
    <row r="83" spans="1:56" x14ac:dyDescent="0.15">
      <c r="A83" s="4">
        <v>81</v>
      </c>
      <c r="B83" s="4">
        <v>1</v>
      </c>
      <c r="C83" s="4" t="s">
        <v>407</v>
      </c>
      <c r="D83" s="4" t="s">
        <v>420</v>
      </c>
      <c r="E83" s="6" t="s">
        <v>738</v>
      </c>
      <c r="F83" s="6" t="s">
        <v>741</v>
      </c>
      <c r="G83" s="6" t="s">
        <v>751</v>
      </c>
      <c r="H83" s="6" t="s">
        <v>761</v>
      </c>
      <c r="I83" s="11" t="s">
        <v>771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Row],[ATTACK]:[THUNDER]])</f>
        <v>53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83" s="13" t="str">
        <f>"mirageFairy2019.fairy."&amp;テーブル1[[#This Row],[Type]]&amp;".name="&amp;テーブル1[[#This Row],[英名]]</f>
        <v>mirageFairy2019.fairy.packedice.name=Packedicia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mirageFairy2019.fairy.packedice.name=氷塊精パッケデイーキャ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&lt;tr&gt;&lt;td&gt;81&lt;/td&gt;&lt;td&gt;氷塊精パッケデイーキャ&lt;/td&gt;&lt;td&gt;4&lt;/td&gt;&lt;td&gt;75&lt;/td&gt;&lt;td&gt;6&lt;/td&gt;&lt;td&gt;13&lt;/td&gt;&lt;td&gt;0&lt;/td&gt;&lt;td&gt;51&lt;/td&gt;&lt;td&gt;37&lt;/td&gt;&lt;td&gt;0&lt;/td&gt;&lt;/tr&gt;</v>
      </c>
      <c r="BD83" s="13">
        <f>テーブル1[[#This Row],[Shine]]/テーブル1[[#This Row],[コスト]]*テーブル1[[#This Row],[CRYSTAL]]*4*50</f>
        <v>192.0534775828115</v>
      </c>
    </row>
    <row r="84" spans="1:56" x14ac:dyDescent="0.15">
      <c r="A84" s="4">
        <v>82</v>
      </c>
      <c r="B84" s="4">
        <v>1</v>
      </c>
      <c r="C84" s="4" t="s">
        <v>408</v>
      </c>
      <c r="D84" s="4" t="s">
        <v>425</v>
      </c>
      <c r="E84" s="6" t="s">
        <v>736</v>
      </c>
      <c r="F84" s="6" t="s">
        <v>742</v>
      </c>
      <c r="G84" s="6" t="s">
        <v>752</v>
      </c>
      <c r="H84" s="6" t="s">
        <v>762</v>
      </c>
      <c r="I84" s="11" t="s">
        <v>772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Row],[ATTACK]:[THUNDER]])</f>
        <v>70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84" s="13">
        <f>テーブル1[[#This Row],[Shine]]/テーブル1[[#This Row],[コスト]]*テーブル1[[#This Row],[CRYSTAL]]*4*50</f>
        <v>0</v>
      </c>
    </row>
    <row r="85" spans="1:56" x14ac:dyDescent="0.15">
      <c r="A85" s="4">
        <v>83</v>
      </c>
      <c r="B85" s="4">
        <v>1</v>
      </c>
      <c r="C85" s="4" t="s">
        <v>410</v>
      </c>
      <c r="D85" s="4" t="s">
        <v>428</v>
      </c>
      <c r="E85" s="6" t="s">
        <v>734</v>
      </c>
      <c r="F85" s="6" t="s">
        <v>743</v>
      </c>
      <c r="G85" s="6" t="s">
        <v>753</v>
      </c>
      <c r="H85" s="6" t="s">
        <v>763</v>
      </c>
      <c r="I85" s="11" t="s">
        <v>773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Row],[ATTACK]:[THUNDER]])</f>
        <v>42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85" s="13">
        <f>テーブル1[[#This Row],[Shine]]/テーブル1[[#This Row],[コスト]]*テーブル1[[#This Row],[CRYSTAL]]*4*50</f>
        <v>77.791400053881375</v>
      </c>
    </row>
    <row r="86" spans="1:56" x14ac:dyDescent="0.15">
      <c r="A86" s="4">
        <v>84</v>
      </c>
      <c r="B86" s="4">
        <v>1</v>
      </c>
      <c r="C86" s="4" t="s">
        <v>410</v>
      </c>
      <c r="D86" s="4" t="s">
        <v>595</v>
      </c>
      <c r="E86" s="6" t="s">
        <v>737</v>
      </c>
      <c r="F86" s="6" t="s">
        <v>749</v>
      </c>
      <c r="G86" s="6" t="s">
        <v>754</v>
      </c>
      <c r="H86" s="6" t="s">
        <v>764</v>
      </c>
      <c r="I86" s="11" t="s">
        <v>774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Row],[ATTACK]:[THUNDER]])</f>
        <v>9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6" s="13" t="str">
        <f>"mirageFairy2019.fairy."&amp;テーブル1[[#This Row],[Type]]&amp;".name="&amp;テーブル1[[#This Row],[英名]]</f>
        <v>mirageFairy2019.fairy.activatorrail.name=Activatorrailia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mirageFairy2019.fairy.activatorrail.name=活性軌条精アクティヴァトーレライリャ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クティヴァトーレライリャ&lt;/td&gt;&lt;td&gt;3&lt;/td&gt;&lt;td&gt;77&lt;/td&gt;&lt;td&gt;0&lt;/td&gt;&lt;td&gt;58&lt;/td&gt;&lt;td&gt;0&lt;/td&gt;&lt;td&gt;40&lt;/td&gt;&lt;td&gt;0&lt;/td&gt;&lt;td&gt;0&lt;/td&gt;&lt;/tr&gt;</v>
      </c>
      <c r="BD86" s="13">
        <f>テーブル1[[#This Row],[Shine]]/テーブル1[[#This Row],[コスト]]*テーブル1[[#This Row],[CRYSTAL]]*4*50</f>
        <v>0</v>
      </c>
    </row>
    <row r="87" spans="1:56" x14ac:dyDescent="0.15">
      <c r="A87" s="4">
        <v>85</v>
      </c>
      <c r="B87" s="4">
        <v>1</v>
      </c>
      <c r="C87" s="4" t="s">
        <v>410</v>
      </c>
      <c r="D87" s="4" t="s">
        <v>428</v>
      </c>
      <c r="E87" s="6" t="s">
        <v>739</v>
      </c>
      <c r="F87" s="6" t="s">
        <v>744</v>
      </c>
      <c r="G87" s="6" t="s">
        <v>755</v>
      </c>
      <c r="H87" s="6" t="s">
        <v>765</v>
      </c>
      <c r="I87" s="11" t="s">
        <v>775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Row],[ATTACK]:[THUNDER]])</f>
        <v>21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87" s="13" t="str">
        <f>"mirageFairy2019.fairy."&amp;テーブル1[[#This Row],[Type]]&amp;".name="&amp;テーブル1[[#This Row],[英名]]</f>
        <v>mirageFairy2019.fairy.ironbars.name=Ironbarsia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mirageFairy2019.fairy.ironbars.name=鉄格子精イロネバルシャ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&lt;tr&gt;&lt;td&gt;85&lt;/td&gt;&lt;td&gt;鉄格子精イロネバルシャ&lt;/td&gt;&lt;td&gt;2&lt;/td&gt;&lt;td&gt;64&lt;/td&gt;&lt;td&gt;0&lt;/td&gt;&lt;td&gt;9&lt;/td&gt;&lt;td&gt;0&lt;/td&gt;&lt;td&gt;24&lt;/td&gt;&lt;td&gt;0&lt;/td&gt;&lt;td&gt;29&lt;/td&gt;&lt;/tr&gt;</v>
      </c>
      <c r="BD87" s="13">
        <f>テーブル1[[#This Row],[Shine]]/テーブル1[[#This Row],[コスト]]*テーブル1[[#This Row],[CRYSTAL]]*4*50</f>
        <v>0</v>
      </c>
    </row>
    <row r="88" spans="1:56" x14ac:dyDescent="0.15">
      <c r="A88" s="4">
        <v>86</v>
      </c>
      <c r="B88" s="4">
        <v>1</v>
      </c>
      <c r="C88" s="4" t="s">
        <v>411</v>
      </c>
      <c r="D88" s="4" t="s">
        <v>433</v>
      </c>
      <c r="E88" s="6" t="s">
        <v>730</v>
      </c>
      <c r="F88" s="6" t="s">
        <v>745</v>
      </c>
      <c r="G88" s="6" t="s">
        <v>756</v>
      </c>
      <c r="H88" s="6" t="s">
        <v>766</v>
      </c>
      <c r="I88" s="11" t="s">
        <v>776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Row],[ATTACK]:[THUNDER]])</f>
        <v>39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88" s="13">
        <f>テーブル1[[#This Row],[Shine]]/テーブル1[[#This Row],[コスト]]*テーブル1[[#This Row],[CRYSTAL]]*4*50</f>
        <v>0</v>
      </c>
    </row>
    <row r="89" spans="1:56" x14ac:dyDescent="0.15">
      <c r="A89" s="4">
        <v>87</v>
      </c>
      <c r="B89" s="4">
        <v>1</v>
      </c>
      <c r="C89" s="4" t="s">
        <v>411</v>
      </c>
      <c r="D89" s="4" t="s">
        <v>433</v>
      </c>
      <c r="E89" s="6" t="s">
        <v>732</v>
      </c>
      <c r="F89" s="6" t="s">
        <v>746</v>
      </c>
      <c r="G89" s="6" t="s">
        <v>757</v>
      </c>
      <c r="H89" s="6" t="s">
        <v>767</v>
      </c>
      <c r="I89" s="11" t="s">
        <v>777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Row],[ATTACK]:[THUNDER]])</f>
        <v>30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89" s="13">
        <f>テーブル1[[#This Row],[Shine]]/テーブル1[[#This Row],[コスト]]*テーブル1[[#This Row],[CRYSTAL]]*4*50</f>
        <v>16.538516254514207</v>
      </c>
    </row>
    <row r="90" spans="1:56" x14ac:dyDescent="0.15">
      <c r="A90" s="4">
        <v>88</v>
      </c>
      <c r="B90" s="4">
        <v>1</v>
      </c>
      <c r="C90" s="4" t="s">
        <v>411</v>
      </c>
      <c r="D90" s="4" t="s">
        <v>433</v>
      </c>
      <c r="E90" s="6" t="s">
        <v>733</v>
      </c>
      <c r="F90" s="6" t="s">
        <v>747</v>
      </c>
      <c r="G90" s="6" t="s">
        <v>758</v>
      </c>
      <c r="H90" s="6" t="s">
        <v>768</v>
      </c>
      <c r="I90" s="11" t="s">
        <v>778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Row],[ATTACK]:[THUNDER]])</f>
        <v>29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0" s="13">
        <f>テーブル1[[#This Row],[Shine]]/テーブル1[[#This Row],[コスト]]*テーブル1[[#This Row],[CRYSTAL]]*4*50</f>
        <v>0</v>
      </c>
    </row>
    <row r="91" spans="1:56" x14ac:dyDescent="0.15">
      <c r="A91" s="4">
        <v>89</v>
      </c>
      <c r="B91" s="4">
        <v>1</v>
      </c>
      <c r="C91" s="4" t="s">
        <v>659</v>
      </c>
      <c r="D91" s="4" t="s">
        <v>660</v>
      </c>
      <c r="E91" s="6" t="s">
        <v>735</v>
      </c>
      <c r="F91" s="6" t="s">
        <v>748</v>
      </c>
      <c r="G91" s="6" t="s">
        <v>759</v>
      </c>
      <c r="H91" s="6" t="s">
        <v>769</v>
      </c>
      <c r="I91" s="11" t="s">
        <v>779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">
        <f>SUM(テーブル1[[#This Row],[ATTACK]:[THUNDER]])</f>
        <v>0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r(89, time = v(t(89, "time", 5, 26, 1, m(10, 5, 5, 5, 5, 10), a(0, 0, 0, 0, 0, 0, 0, 0, 0, 0, 0, 0, 0, 0, 0, 0, 0, 0, 0, 0, 0), c(0x89D585, 0xD5DEBC, 0xD8DEA7, 0x8DD586))));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91" s="13">
        <f>テーブル1[[#This Row],[Shine]]/テーブル1[[#This Row],[コスト]]*テーブル1[[#This Row],[CRYSTAL]]*4*50</f>
        <v>0</v>
      </c>
    </row>
    <row r="92" spans="1:56" x14ac:dyDescent="0.15">
      <c r="A92" s="4"/>
      <c r="B92" s="4">
        <v>2</v>
      </c>
      <c r="C92" s="4" t="s">
        <v>399</v>
      </c>
      <c r="D92" s="4" t="s">
        <v>412</v>
      </c>
      <c r="E92" s="6" t="s">
        <v>2</v>
      </c>
      <c r="F92" s="6"/>
      <c r="G92" s="6" t="s">
        <v>464</v>
      </c>
      <c r="H92" s="6" t="s">
        <v>463</v>
      </c>
      <c r="I92" s="11" t="s">
        <v>223</v>
      </c>
      <c r="J92" s="3">
        <v>6</v>
      </c>
      <c r="K92" s="8">
        <v>15</v>
      </c>
      <c r="L92" s="7">
        <v>1</v>
      </c>
      <c r="M92" s="7"/>
      <c r="N92" s="7">
        <v>10</v>
      </c>
      <c r="O92" s="7"/>
      <c r="P92" s="7"/>
      <c r="Q92" s="7"/>
      <c r="R92" s="5">
        <v>1</v>
      </c>
      <c r="S92" s="5" t="e">
        <f>2^((テーブル1[[#This Row],[レア]]-1)/4)</f>
        <v>#VALUE!</v>
      </c>
      <c r="T92" s="5" t="e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2" s="5" t="e">
        <f>テーブル1[[#This Row],[分散度倍率　]]*テーブル1[[#This Row],[レア度倍率]]</f>
        <v>#VALUE!</v>
      </c>
      <c r="V92" s="10" t="e">
        <f>テーブル1[[#This Row],[コスト]]*テーブル1[[#This Row],[効率]]</f>
        <v>#VALUE!</v>
      </c>
      <c r="W92" s="9" t="e">
        <f>テーブル1[[#This Row],[基礎Shine]]*テーブル1[[#This Row],[合計値]]/SUM(テーブル1[[#This Row],[基礎Shine]:[基礎Dark]])</f>
        <v>#VALUE!</v>
      </c>
      <c r="X92" s="9" t="e">
        <f>テーブル1[[#This Row],[基礎Fire]]*テーブル1[[#This Row],[合計値]]/SUM(テーブル1[[#This Row],[基礎Shine]:[基礎Dark]])</f>
        <v>#VALUE!</v>
      </c>
      <c r="Y92" s="9" t="e">
        <f>テーブル1[[#This Row],[基礎Wind]]*テーブル1[[#This Row],[合計値]]/SUM(テーブル1[[#This Row],[基礎Shine]:[基礎Dark]])</f>
        <v>#VALUE!</v>
      </c>
      <c r="Z92" s="9" t="e">
        <f>テーブル1[[#This Row],[基礎Gaia]]*テーブル1[[#This Row],[合計値]]/SUM(テーブル1[[#This Row],[基礎Shine]:[基礎Dark]])</f>
        <v>#VALUE!</v>
      </c>
      <c r="AA92" s="9" t="e">
        <f>テーブル1[[#This Row],[基礎Aqua]]*テーブル1[[#This Row],[合計値]]/SUM(テーブル1[[#This Row],[基礎Shine]:[基礎Dark]])</f>
        <v>#VALUE!</v>
      </c>
      <c r="AB92" s="9" t="e">
        <f>テーブル1[[#This Row],[基礎Dark]]*テーブル1[[#This Row],[合計値]]/SUM(テーブル1[[#This Row],[基礎Shine]:[基礎Dark]])</f>
        <v>#VALUE!</v>
      </c>
      <c r="AC92" s="14">
        <v>1</v>
      </c>
      <c r="AD92" s="14"/>
      <c r="AE92" s="14"/>
      <c r="AF92" s="14"/>
      <c r="AG92" s="14"/>
      <c r="AH92" s="14"/>
      <c r="AI92" s="14"/>
      <c r="AJ92" s="14">
        <v>1</v>
      </c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3"/>
      <c r="AY92" s="13" t="e">
        <f>"public static VariantMirageFairy[] "&amp;テーブル1[[#This Row],[Type]]&amp;";"</f>
        <v>#VALUE!</v>
      </c>
      <c r="AZ9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2" s="13" t="e">
        <f>"item.mirageFairy."&amp;テーブル1[[#This Row],[Type]]&amp;".name="&amp;テーブル1[[#This Row],[英名]]</f>
        <v>#VALUE!</v>
      </c>
      <c r="BB92" s="13" t="e">
        <f>"item.mirageFairy."&amp;テーブル1[[#This Row],[Type]]&amp;".name="&amp;テーブル1[[#This Row],[和名]]</f>
        <v>#VALUE!</v>
      </c>
      <c r="BC92" s="13"/>
      <c r="BD92" s="13"/>
    </row>
    <row r="93" spans="1:56" x14ac:dyDescent="0.15">
      <c r="A93" s="4"/>
      <c r="B93" s="4">
        <v>2</v>
      </c>
      <c r="C93" s="4" t="s">
        <v>399</v>
      </c>
      <c r="D93" s="4" t="s">
        <v>413</v>
      </c>
      <c r="E93" s="6" t="s">
        <v>4</v>
      </c>
      <c r="F93" s="6"/>
      <c r="G93" s="6" t="s">
        <v>465</v>
      </c>
      <c r="H93" s="6" t="s">
        <v>466</v>
      </c>
      <c r="I93" s="11" t="s">
        <v>224</v>
      </c>
      <c r="J93" s="3">
        <v>5</v>
      </c>
      <c r="K93" s="8">
        <v>50</v>
      </c>
      <c r="L93" s="7">
        <v>1</v>
      </c>
      <c r="M93" s="7"/>
      <c r="N93" s="7"/>
      <c r="O93" s="7">
        <v>3</v>
      </c>
      <c r="P93" s="7">
        <v>10</v>
      </c>
      <c r="Q93" s="7"/>
      <c r="R93" s="5">
        <v>1</v>
      </c>
      <c r="S93" s="5" t="e">
        <f>2^((テーブル1[[#This Row],[レア]]-1)/4)</f>
        <v>#VALUE!</v>
      </c>
      <c r="T93" s="5" t="e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3" s="5" t="e">
        <f>テーブル1[[#This Row],[分散度倍率　]]*テーブル1[[#This Row],[レア度倍率]]</f>
        <v>#VALUE!</v>
      </c>
      <c r="V93" s="10" t="e">
        <f>テーブル1[[#This Row],[コスト]]*テーブル1[[#This Row],[効率]]</f>
        <v>#VALUE!</v>
      </c>
      <c r="W93" s="9" t="e">
        <f>テーブル1[[#This Row],[基礎Shine]]*テーブル1[[#This Row],[合計値]]/SUM(テーブル1[[#This Row],[基礎Shine]:[基礎Dark]])</f>
        <v>#VALUE!</v>
      </c>
      <c r="X93" s="9" t="e">
        <f>テーブル1[[#This Row],[基礎Fire]]*テーブル1[[#This Row],[合計値]]/SUM(テーブル1[[#This Row],[基礎Shine]:[基礎Dark]])</f>
        <v>#VALUE!</v>
      </c>
      <c r="Y93" s="9" t="e">
        <f>テーブル1[[#This Row],[基礎Wind]]*テーブル1[[#This Row],[合計値]]/SUM(テーブル1[[#This Row],[基礎Shine]:[基礎Dark]])</f>
        <v>#VALUE!</v>
      </c>
      <c r="Z93" s="9" t="e">
        <f>テーブル1[[#This Row],[基礎Gaia]]*テーブル1[[#This Row],[合計値]]/SUM(テーブル1[[#This Row],[基礎Shine]:[基礎Dark]])</f>
        <v>#VALUE!</v>
      </c>
      <c r="AA93" s="9" t="e">
        <f>テーブル1[[#This Row],[基礎Aqua]]*テーブル1[[#This Row],[合計値]]/SUM(テーブル1[[#This Row],[基礎Shine]:[基礎Dark]])</f>
        <v>#VALUE!</v>
      </c>
      <c r="AB93" s="9" t="e">
        <f>テーブル1[[#This Row],[基礎Dark]]*テーブル1[[#This Row],[合計値]]/SUM(テーブル1[[#This Row],[基礎Shine]:[基礎Dark]])</f>
        <v>#VALUE!</v>
      </c>
      <c r="AC93" s="14">
        <v>5</v>
      </c>
      <c r="AD93" s="14"/>
      <c r="AE93" s="14"/>
      <c r="AF93" s="14"/>
      <c r="AG93" s="14"/>
      <c r="AH93" s="14">
        <v>18</v>
      </c>
      <c r="AI93" s="14"/>
      <c r="AJ93" s="14">
        <v>3</v>
      </c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3"/>
      <c r="AY93" s="13" t="e">
        <f>"public static VariantMirageFairy[] "&amp;テーブル1[[#This Row],[Type]]&amp;";"</f>
        <v>#VALUE!</v>
      </c>
      <c r="AZ9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3" s="13" t="e">
        <f>"item.mirageFairy."&amp;テーブル1[[#This Row],[Type]]&amp;".name="&amp;テーブル1[[#This Row],[英名]]</f>
        <v>#VALUE!</v>
      </c>
      <c r="BB93" s="13" t="e">
        <f>"item.mirageFairy."&amp;テーブル1[[#This Row],[Type]]&amp;".name="&amp;テーブル1[[#This Row],[和名]]</f>
        <v>#VALUE!</v>
      </c>
      <c r="BC93" s="13"/>
      <c r="BD93" s="13"/>
    </row>
    <row r="94" spans="1:56" x14ac:dyDescent="0.15">
      <c r="A94" s="4"/>
      <c r="B94" s="4">
        <v>2</v>
      </c>
      <c r="C94" s="4" t="s">
        <v>399</v>
      </c>
      <c r="D94" s="4" t="s">
        <v>416</v>
      </c>
      <c r="E94" s="6" t="s">
        <v>89</v>
      </c>
      <c r="F94" s="6"/>
      <c r="G94" s="6" t="s">
        <v>468</v>
      </c>
      <c r="H94" s="6" t="s">
        <v>467</v>
      </c>
      <c r="I94" s="11" t="s">
        <v>303</v>
      </c>
      <c r="J94" s="3">
        <v>10</v>
      </c>
      <c r="K94" s="8">
        <v>99</v>
      </c>
      <c r="L94" s="7">
        <v>10</v>
      </c>
      <c r="M94" s="7">
        <v>15</v>
      </c>
      <c r="N94" s="7">
        <v>14</v>
      </c>
      <c r="O94" s="7">
        <v>8</v>
      </c>
      <c r="P94" s="7">
        <v>8</v>
      </c>
      <c r="Q94" s="7"/>
      <c r="R94" s="5">
        <v>1</v>
      </c>
      <c r="S94" s="5" t="e">
        <f>2^((テーブル1[[#This Row],[レア]]-1)/4)</f>
        <v>#VALUE!</v>
      </c>
      <c r="T94" s="5" t="e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4" s="5" t="e">
        <f>テーブル1[[#This Row],[分散度倍率　]]*テーブル1[[#This Row],[レア度倍率]]</f>
        <v>#VALUE!</v>
      </c>
      <c r="V94" s="10" t="e">
        <f>テーブル1[[#This Row],[コスト]]*テーブル1[[#This Row],[効率]]</f>
        <v>#VALUE!</v>
      </c>
      <c r="W94" s="9" t="e">
        <f>テーブル1[[#This Row],[基礎Shine]]*テーブル1[[#This Row],[合計値]]/SUM(テーブル1[[#This Row],[基礎Shine]:[基礎Dark]])</f>
        <v>#VALUE!</v>
      </c>
      <c r="X94" s="9" t="e">
        <f>テーブル1[[#This Row],[基礎Fire]]*テーブル1[[#This Row],[合計値]]/SUM(テーブル1[[#This Row],[基礎Shine]:[基礎Dark]])</f>
        <v>#VALUE!</v>
      </c>
      <c r="Y94" s="9" t="e">
        <f>テーブル1[[#This Row],[基礎Wind]]*テーブル1[[#This Row],[合計値]]/SUM(テーブル1[[#This Row],[基礎Shine]:[基礎Dark]])</f>
        <v>#VALUE!</v>
      </c>
      <c r="Z94" s="9" t="e">
        <f>テーブル1[[#This Row],[基礎Gaia]]*テーブル1[[#This Row],[合計値]]/SUM(テーブル1[[#This Row],[基礎Shine]:[基礎Dark]])</f>
        <v>#VALUE!</v>
      </c>
      <c r="AA94" s="9" t="e">
        <f>テーブル1[[#This Row],[基礎Aqua]]*テーブル1[[#This Row],[合計値]]/SUM(テーブル1[[#This Row],[基礎Shine]:[基礎Dark]])</f>
        <v>#VALUE!</v>
      </c>
      <c r="AB94" s="9" t="e">
        <f>テーブル1[[#This Row],[基礎Dark]]*テーブル1[[#This Row],[合計値]]/SUM(テーブル1[[#This Row],[基礎Shine]:[基礎Dark]])</f>
        <v>#VALUE!</v>
      </c>
      <c r="AC94" s="14">
        <v>11</v>
      </c>
      <c r="AD94" s="14">
        <v>3</v>
      </c>
      <c r="AE94" s="14"/>
      <c r="AF94" s="14">
        <v>31</v>
      </c>
      <c r="AG94" s="14">
        <v>13</v>
      </c>
      <c r="AH94" s="14"/>
      <c r="AI94" s="14"/>
      <c r="AJ94" s="14">
        <v>6</v>
      </c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3"/>
      <c r="AY94" s="13" t="e">
        <f>"public static VariantMirageFairy[] "&amp;テーブル1[[#This Row],[Type]]&amp;";"</f>
        <v>#VALUE!</v>
      </c>
      <c r="AZ9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4" s="13" t="e">
        <f>"item.mirageFairy."&amp;テーブル1[[#This Row],[Type]]&amp;".name="&amp;テーブル1[[#This Row],[英名]]</f>
        <v>#VALUE!</v>
      </c>
      <c r="BB94" s="13" t="e">
        <f>"item.mirageFairy."&amp;テーブル1[[#This Row],[Type]]&amp;".name="&amp;テーブル1[[#This Row],[和名]]</f>
        <v>#VALUE!</v>
      </c>
      <c r="BC94" s="13"/>
      <c r="BD9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296</v>
      </c>
      <c r="B1" s="12" t="s">
        <v>295</v>
      </c>
    </row>
    <row r="2" spans="1:2" x14ac:dyDescent="0.15">
      <c r="A2" s="12" t="s">
        <v>266</v>
      </c>
      <c r="B2" s="12" t="s">
        <v>328</v>
      </c>
    </row>
    <row r="3" spans="1:2" x14ac:dyDescent="0.15">
      <c r="A3" s="12" t="s">
        <v>277</v>
      </c>
      <c r="B3" s="12" t="s">
        <v>329</v>
      </c>
    </row>
    <row r="4" spans="1:2" x14ac:dyDescent="0.15">
      <c r="A4" s="12" t="s">
        <v>269</v>
      </c>
      <c r="B4" s="12" t="s">
        <v>330</v>
      </c>
    </row>
    <row r="5" spans="1:2" x14ac:dyDescent="0.15">
      <c r="A5" s="12" t="s">
        <v>286</v>
      </c>
      <c r="B5" s="12" t="s">
        <v>331</v>
      </c>
    </row>
    <row r="6" spans="1:2" x14ac:dyDescent="0.15">
      <c r="A6" s="12" t="s">
        <v>284</v>
      </c>
      <c r="B6" s="12" t="s">
        <v>332</v>
      </c>
    </row>
    <row r="7" spans="1:2" x14ac:dyDescent="0.15">
      <c r="A7" s="12" t="s">
        <v>235</v>
      </c>
      <c r="B7" s="12" t="s">
        <v>333</v>
      </c>
    </row>
    <row r="8" spans="1:2" x14ac:dyDescent="0.15">
      <c r="A8" s="12" t="s">
        <v>246</v>
      </c>
      <c r="B8" s="12" t="s">
        <v>334</v>
      </c>
    </row>
    <row r="9" spans="1:2" x14ac:dyDescent="0.15">
      <c r="A9" s="12" t="s">
        <v>255</v>
      </c>
      <c r="B9" s="12" t="s">
        <v>335</v>
      </c>
    </row>
    <row r="10" spans="1:2" x14ac:dyDescent="0.15">
      <c r="A10" s="12" t="s">
        <v>291</v>
      </c>
      <c r="B10" s="12" t="s">
        <v>336</v>
      </c>
    </row>
    <row r="11" spans="1:2" x14ac:dyDescent="0.15">
      <c r="A11" s="12" t="s">
        <v>276</v>
      </c>
      <c r="B11" s="12" t="s">
        <v>337</v>
      </c>
    </row>
    <row r="12" spans="1:2" x14ac:dyDescent="0.15">
      <c r="A12" s="12" t="s">
        <v>271</v>
      </c>
      <c r="B12" s="12" t="s">
        <v>338</v>
      </c>
    </row>
    <row r="13" spans="1:2" x14ac:dyDescent="0.15">
      <c r="A13" s="12" t="s">
        <v>264</v>
      </c>
      <c r="B13" s="12" t="s">
        <v>339</v>
      </c>
    </row>
    <row r="14" spans="1:2" x14ac:dyDescent="0.15">
      <c r="A14" s="12" t="s">
        <v>293</v>
      </c>
      <c r="B14" s="12" t="s">
        <v>340</v>
      </c>
    </row>
    <row r="15" spans="1:2" x14ac:dyDescent="0.15">
      <c r="A15" s="12" t="s">
        <v>283</v>
      </c>
      <c r="B15" s="12" t="s">
        <v>341</v>
      </c>
    </row>
    <row r="16" spans="1:2" x14ac:dyDescent="0.15">
      <c r="A16" s="12" t="s">
        <v>278</v>
      </c>
      <c r="B16" s="12" t="s">
        <v>342</v>
      </c>
    </row>
    <row r="17" spans="1:2" x14ac:dyDescent="0.15">
      <c r="A17" s="12" t="s">
        <v>244</v>
      </c>
      <c r="B17" s="12" t="s">
        <v>343</v>
      </c>
    </row>
    <row r="18" spans="1:2" x14ac:dyDescent="0.15">
      <c r="A18" s="12" t="s">
        <v>233</v>
      </c>
      <c r="B18" s="12" t="s">
        <v>344</v>
      </c>
    </row>
    <row r="19" spans="1:2" x14ac:dyDescent="0.15">
      <c r="A19" s="12" t="s">
        <v>274</v>
      </c>
      <c r="B19" s="12" t="s">
        <v>345</v>
      </c>
    </row>
    <row r="20" spans="1:2" x14ac:dyDescent="0.15">
      <c r="A20" s="12" t="s">
        <v>248</v>
      </c>
      <c r="B20" s="12" t="s">
        <v>346</v>
      </c>
    </row>
    <row r="21" spans="1:2" x14ac:dyDescent="0.15">
      <c r="A21" s="12" t="s">
        <v>230</v>
      </c>
      <c r="B21" s="12" t="s">
        <v>347</v>
      </c>
    </row>
    <row r="22" spans="1:2" x14ac:dyDescent="0.15">
      <c r="A22" s="12" t="s">
        <v>289</v>
      </c>
      <c r="B22" s="12" t="s">
        <v>348</v>
      </c>
    </row>
    <row r="23" spans="1:2" x14ac:dyDescent="0.15">
      <c r="A23" s="12" t="s">
        <v>280</v>
      </c>
      <c r="B23" s="12" t="s">
        <v>349</v>
      </c>
    </row>
    <row r="24" spans="1:2" x14ac:dyDescent="0.15">
      <c r="A24" s="12" t="s">
        <v>232</v>
      </c>
      <c r="B24" s="12" t="s">
        <v>350</v>
      </c>
    </row>
    <row r="25" spans="1:2" x14ac:dyDescent="0.15">
      <c r="A25" s="12" t="s">
        <v>258</v>
      </c>
      <c r="B25" s="12" t="s">
        <v>351</v>
      </c>
    </row>
    <row r="26" spans="1:2" x14ac:dyDescent="0.15">
      <c r="A26" s="12" t="s">
        <v>288</v>
      </c>
      <c r="B26" s="12" t="s">
        <v>352</v>
      </c>
    </row>
    <row r="27" spans="1:2" x14ac:dyDescent="0.15">
      <c r="A27" s="12" t="s">
        <v>236</v>
      </c>
      <c r="B27" s="12" t="s">
        <v>353</v>
      </c>
    </row>
    <row r="28" spans="1:2" x14ac:dyDescent="0.15">
      <c r="A28" s="12" t="s">
        <v>252</v>
      </c>
      <c r="B28" s="12" t="s">
        <v>354</v>
      </c>
    </row>
    <row r="29" spans="1:2" x14ac:dyDescent="0.15">
      <c r="A29" s="12" t="s">
        <v>257</v>
      </c>
      <c r="B29" s="12" t="s">
        <v>355</v>
      </c>
    </row>
    <row r="30" spans="1:2" x14ac:dyDescent="0.15">
      <c r="A30" s="12" t="s">
        <v>272</v>
      </c>
      <c r="B30" s="12" t="s">
        <v>356</v>
      </c>
    </row>
    <row r="31" spans="1:2" x14ac:dyDescent="0.15">
      <c r="A31" s="12" t="s">
        <v>247</v>
      </c>
      <c r="B31" s="12" t="s">
        <v>357</v>
      </c>
    </row>
    <row r="32" spans="1:2" x14ac:dyDescent="0.15">
      <c r="A32" s="12" t="s">
        <v>281</v>
      </c>
      <c r="B32" s="12" t="s">
        <v>358</v>
      </c>
    </row>
    <row r="33" spans="1:2" x14ac:dyDescent="0.15">
      <c r="A33" s="12" t="s">
        <v>243</v>
      </c>
      <c r="B33" s="12" t="s">
        <v>359</v>
      </c>
    </row>
    <row r="34" spans="1:2" x14ac:dyDescent="0.15">
      <c r="A34" s="12" t="s">
        <v>294</v>
      </c>
      <c r="B34" s="12" t="s">
        <v>360</v>
      </c>
    </row>
    <row r="35" spans="1:2" x14ac:dyDescent="0.15">
      <c r="A35" s="12" t="s">
        <v>250</v>
      </c>
      <c r="B35" s="12" t="s">
        <v>361</v>
      </c>
    </row>
    <row r="36" spans="1:2" x14ac:dyDescent="0.15">
      <c r="A36" s="12" t="s">
        <v>237</v>
      </c>
      <c r="B36" s="12" t="s">
        <v>362</v>
      </c>
    </row>
    <row r="37" spans="1:2" x14ac:dyDescent="0.15">
      <c r="A37" s="12" t="s">
        <v>270</v>
      </c>
      <c r="B37" s="12" t="s">
        <v>363</v>
      </c>
    </row>
    <row r="38" spans="1:2" x14ac:dyDescent="0.15">
      <c r="A38" s="12" t="s">
        <v>245</v>
      </c>
      <c r="B38" s="12" t="s">
        <v>364</v>
      </c>
    </row>
    <row r="39" spans="1:2" x14ac:dyDescent="0.15">
      <c r="A39" s="12" t="s">
        <v>238</v>
      </c>
      <c r="B39" s="12" t="s">
        <v>365</v>
      </c>
    </row>
    <row r="40" spans="1:2" x14ac:dyDescent="0.15">
      <c r="A40" s="12" t="s">
        <v>253</v>
      </c>
      <c r="B40" s="12" t="s">
        <v>366</v>
      </c>
    </row>
    <row r="41" spans="1:2" x14ac:dyDescent="0.15">
      <c r="A41" s="12" t="s">
        <v>265</v>
      </c>
      <c r="B41" s="12" t="s">
        <v>367</v>
      </c>
    </row>
    <row r="42" spans="1:2" x14ac:dyDescent="0.15">
      <c r="A42" s="12" t="s">
        <v>256</v>
      </c>
      <c r="B42" s="12" t="s">
        <v>368</v>
      </c>
    </row>
    <row r="43" spans="1:2" x14ac:dyDescent="0.15">
      <c r="A43" s="12" t="s">
        <v>251</v>
      </c>
      <c r="B43" s="12" t="s">
        <v>369</v>
      </c>
    </row>
    <row r="44" spans="1:2" x14ac:dyDescent="0.15">
      <c r="A44" s="12" t="s">
        <v>234</v>
      </c>
      <c r="B44" s="12" t="s">
        <v>370</v>
      </c>
    </row>
    <row r="45" spans="1:2" x14ac:dyDescent="0.15">
      <c r="A45" s="12" t="s">
        <v>231</v>
      </c>
      <c r="B45" s="12" t="s">
        <v>371</v>
      </c>
    </row>
    <row r="46" spans="1:2" x14ac:dyDescent="0.15">
      <c r="A46" s="12" t="s">
        <v>287</v>
      </c>
      <c r="B46" s="12" t="s">
        <v>372</v>
      </c>
    </row>
    <row r="47" spans="1:2" x14ac:dyDescent="0.15">
      <c r="A47" s="12" t="s">
        <v>241</v>
      </c>
      <c r="B47" s="12" t="s">
        <v>373</v>
      </c>
    </row>
    <row r="48" spans="1:2" x14ac:dyDescent="0.15">
      <c r="A48" s="12" t="s">
        <v>259</v>
      </c>
      <c r="B48" s="12" t="s">
        <v>374</v>
      </c>
    </row>
    <row r="49" spans="1:2" x14ac:dyDescent="0.15">
      <c r="A49" s="12" t="s">
        <v>227</v>
      </c>
      <c r="B49" s="12" t="s">
        <v>375</v>
      </c>
    </row>
    <row r="50" spans="1:2" x14ac:dyDescent="0.15">
      <c r="A50" s="12" t="s">
        <v>242</v>
      </c>
      <c r="B50" s="12" t="s">
        <v>376</v>
      </c>
    </row>
    <row r="51" spans="1:2" x14ac:dyDescent="0.15">
      <c r="A51" s="12" t="s">
        <v>229</v>
      </c>
      <c r="B51" s="12" t="s">
        <v>377</v>
      </c>
    </row>
    <row r="52" spans="1:2" x14ac:dyDescent="0.15">
      <c r="A52" s="12" t="s">
        <v>240</v>
      </c>
      <c r="B52" s="12" t="s">
        <v>378</v>
      </c>
    </row>
    <row r="53" spans="1:2" x14ac:dyDescent="0.15">
      <c r="A53" s="12" t="s">
        <v>267</v>
      </c>
      <c r="B53" s="12" t="s">
        <v>379</v>
      </c>
    </row>
    <row r="54" spans="1:2" x14ac:dyDescent="0.15">
      <c r="A54" s="12" t="s">
        <v>263</v>
      </c>
      <c r="B54" s="12" t="s">
        <v>380</v>
      </c>
    </row>
    <row r="55" spans="1:2" x14ac:dyDescent="0.15">
      <c r="A55" s="12" t="s">
        <v>260</v>
      </c>
      <c r="B55" s="12" t="s">
        <v>381</v>
      </c>
    </row>
    <row r="56" spans="1:2" x14ac:dyDescent="0.15">
      <c r="A56" s="12" t="s">
        <v>262</v>
      </c>
      <c r="B56" s="12" t="s">
        <v>382</v>
      </c>
    </row>
    <row r="57" spans="1:2" x14ac:dyDescent="0.15">
      <c r="A57" s="12" t="s">
        <v>273</v>
      </c>
      <c r="B57" s="12" t="s">
        <v>383</v>
      </c>
    </row>
    <row r="58" spans="1:2" x14ac:dyDescent="0.15">
      <c r="A58" s="12" t="s">
        <v>268</v>
      </c>
      <c r="B58" s="12" t="s">
        <v>384</v>
      </c>
    </row>
    <row r="59" spans="1:2" x14ac:dyDescent="0.15">
      <c r="A59" s="12" t="s">
        <v>239</v>
      </c>
      <c r="B59" s="12" t="s">
        <v>385</v>
      </c>
    </row>
    <row r="60" spans="1:2" x14ac:dyDescent="0.15">
      <c r="A60" s="12" t="s">
        <v>228</v>
      </c>
      <c r="B60" s="12" t="s">
        <v>386</v>
      </c>
    </row>
    <row r="61" spans="1:2" x14ac:dyDescent="0.15">
      <c r="A61" s="12" t="s">
        <v>285</v>
      </c>
      <c r="B61" s="12" t="s">
        <v>387</v>
      </c>
    </row>
    <row r="62" spans="1:2" x14ac:dyDescent="0.15">
      <c r="A62" s="12" t="s">
        <v>282</v>
      </c>
      <c r="B62" s="12" t="s">
        <v>388</v>
      </c>
    </row>
    <row r="63" spans="1:2" x14ac:dyDescent="0.15">
      <c r="A63" s="12" t="s">
        <v>254</v>
      </c>
      <c r="B63" s="12" t="s">
        <v>389</v>
      </c>
    </row>
    <row r="64" spans="1:2" x14ac:dyDescent="0.15">
      <c r="A64" s="12" t="s">
        <v>292</v>
      </c>
      <c r="B64" s="12" t="s">
        <v>390</v>
      </c>
    </row>
    <row r="65" spans="1:2" x14ac:dyDescent="0.15">
      <c r="A65" s="12" t="s">
        <v>275</v>
      </c>
      <c r="B65" s="12" t="s">
        <v>391</v>
      </c>
    </row>
    <row r="66" spans="1:2" x14ac:dyDescent="0.15">
      <c r="A66" s="12" t="s">
        <v>261</v>
      </c>
      <c r="B66" s="12" t="s">
        <v>392</v>
      </c>
    </row>
    <row r="67" spans="1:2" x14ac:dyDescent="0.15">
      <c r="A67" s="12" t="s">
        <v>290</v>
      </c>
      <c r="B67" s="12" t="s">
        <v>393</v>
      </c>
    </row>
    <row r="68" spans="1:2" x14ac:dyDescent="0.15">
      <c r="A68" s="12" t="s">
        <v>249</v>
      </c>
      <c r="B68" s="12" t="s">
        <v>394</v>
      </c>
    </row>
    <row r="69" spans="1:2" x14ac:dyDescent="0.15">
      <c r="A69" s="12" t="s">
        <v>279</v>
      </c>
      <c r="B69" s="12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297</v>
      </c>
      <c r="H1" t="s">
        <v>298</v>
      </c>
      <c r="I1" t="s">
        <v>454</v>
      </c>
    </row>
    <row r="2" spans="1:9" x14ac:dyDescent="0.15">
      <c r="A2" t="s">
        <v>398</v>
      </c>
      <c r="B2" t="s">
        <v>412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398</v>
      </c>
      <c r="B3" t="s">
        <v>413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398</v>
      </c>
      <c r="B4" t="s">
        <v>413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398</v>
      </c>
      <c r="B5" t="s">
        <v>414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398</v>
      </c>
      <c r="B6" t="s">
        <v>414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398</v>
      </c>
      <c r="B7" t="s">
        <v>416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398</v>
      </c>
      <c r="B8" t="s">
        <v>416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398</v>
      </c>
      <c r="B9" t="s">
        <v>416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402</v>
      </c>
      <c r="B10" t="s">
        <v>417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402</v>
      </c>
      <c r="B11" t="s">
        <v>418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402</v>
      </c>
      <c r="B12" t="s">
        <v>418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402</v>
      </c>
      <c r="B13" t="s">
        <v>418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406</v>
      </c>
      <c r="B14" t="s">
        <v>419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406</v>
      </c>
      <c r="B15" t="s">
        <v>419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406</v>
      </c>
      <c r="B16" t="s">
        <v>420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406</v>
      </c>
      <c r="B17" t="s">
        <v>420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406</v>
      </c>
      <c r="B18" t="s">
        <v>421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406</v>
      </c>
      <c r="B19" t="s">
        <v>421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401</v>
      </c>
      <c r="B20" t="s">
        <v>422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401</v>
      </c>
      <c r="B21" t="s">
        <v>422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401</v>
      </c>
      <c r="B22" t="s">
        <v>422</v>
      </c>
      <c r="C22" t="s">
        <v>216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401</v>
      </c>
      <c r="B23" t="s">
        <v>422</v>
      </c>
      <c r="C23" t="s">
        <v>434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401</v>
      </c>
      <c r="B24" t="s">
        <v>423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401</v>
      </c>
      <c r="B25" t="s">
        <v>423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401</v>
      </c>
      <c r="B26" t="s">
        <v>423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401</v>
      </c>
      <c r="B27" t="s">
        <v>423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401</v>
      </c>
      <c r="B28" t="s">
        <v>425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404</v>
      </c>
      <c r="B29" t="s">
        <v>426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404</v>
      </c>
      <c r="B30" t="s">
        <v>427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403</v>
      </c>
      <c r="B31" t="s">
        <v>428</v>
      </c>
      <c r="C31" t="s">
        <v>150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403</v>
      </c>
      <c r="B32" t="s">
        <v>428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403</v>
      </c>
      <c r="B33" t="s">
        <v>428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403</v>
      </c>
      <c r="B34" t="s">
        <v>429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400</v>
      </c>
      <c r="B35" t="s">
        <v>430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400</v>
      </c>
      <c r="B36" t="s">
        <v>430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400</v>
      </c>
      <c r="B37" t="s">
        <v>430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400</v>
      </c>
      <c r="B38" t="s">
        <v>431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400</v>
      </c>
      <c r="B39" t="s">
        <v>431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400</v>
      </c>
      <c r="B40" t="s">
        <v>432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400</v>
      </c>
      <c r="B41" t="s">
        <v>432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446</v>
      </c>
      <c r="E42" t="s">
        <v>447</v>
      </c>
      <c r="F42" t="s">
        <v>448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134</v>
      </c>
      <c r="E46">
        <v>1</v>
      </c>
      <c r="F46">
        <v>0.5</v>
      </c>
    </row>
    <row r="47" spans="1:9" x14ac:dyDescent="0.15">
      <c r="D47" t="s">
        <v>142</v>
      </c>
      <c r="E47">
        <v>1</v>
      </c>
      <c r="F47">
        <v>0.5</v>
      </c>
    </row>
    <row r="48" spans="1:9" x14ac:dyDescent="0.15">
      <c r="D48" t="s">
        <v>144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436</v>
      </c>
      <c r="E50">
        <v>1</v>
      </c>
      <c r="F50">
        <v>0.1</v>
      </c>
    </row>
    <row r="51" spans="4:6" x14ac:dyDescent="0.15">
      <c r="D51" t="s">
        <v>130</v>
      </c>
      <c r="E51">
        <v>1</v>
      </c>
      <c r="F51">
        <v>0.1</v>
      </c>
    </row>
    <row r="52" spans="4:6" x14ac:dyDescent="0.15">
      <c r="D52" t="s">
        <v>126</v>
      </c>
      <c r="E52">
        <v>1</v>
      </c>
      <c r="F52">
        <v>0.1</v>
      </c>
    </row>
    <row r="53" spans="4:6" x14ac:dyDescent="0.15">
      <c r="D53" t="s">
        <v>152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156</v>
      </c>
      <c r="E55">
        <v>1</v>
      </c>
      <c r="F55">
        <v>0.05</v>
      </c>
    </row>
    <row r="56" spans="4:6" x14ac:dyDescent="0.15">
      <c r="D56" t="s">
        <v>132</v>
      </c>
      <c r="E56">
        <v>2</v>
      </c>
      <c r="F56">
        <v>0.03</v>
      </c>
    </row>
    <row r="57" spans="4:6" x14ac:dyDescent="0.15">
      <c r="D57" t="s">
        <v>128</v>
      </c>
      <c r="E57">
        <v>2</v>
      </c>
      <c r="F57">
        <v>0.03</v>
      </c>
    </row>
    <row r="58" spans="4:6" x14ac:dyDescent="0.15">
      <c r="D58" t="s">
        <v>146</v>
      </c>
      <c r="E58">
        <v>2</v>
      </c>
      <c r="F58">
        <v>0.03</v>
      </c>
    </row>
    <row r="59" spans="4:6" x14ac:dyDescent="0.15">
      <c r="D59" t="s">
        <v>154</v>
      </c>
      <c r="E59">
        <v>2</v>
      </c>
      <c r="F59">
        <v>0.03</v>
      </c>
    </row>
    <row r="60" spans="4:6" x14ac:dyDescent="0.15">
      <c r="D60" t="s">
        <v>148</v>
      </c>
      <c r="E60">
        <v>2</v>
      </c>
      <c r="F60">
        <v>0.03</v>
      </c>
    </row>
    <row r="61" spans="4:6" x14ac:dyDescent="0.15">
      <c r="D61" t="s">
        <v>174</v>
      </c>
      <c r="E61">
        <v>1</v>
      </c>
      <c r="F61">
        <v>0.02</v>
      </c>
    </row>
    <row r="62" spans="4:6" x14ac:dyDescent="0.15">
      <c r="D62" t="s">
        <v>172</v>
      </c>
      <c r="E62">
        <v>1</v>
      </c>
      <c r="F62">
        <v>0.02</v>
      </c>
    </row>
    <row r="63" spans="4:6" x14ac:dyDescent="0.15">
      <c r="D63" t="s">
        <v>170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158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136</v>
      </c>
      <c r="E69">
        <v>3</v>
      </c>
      <c r="F69">
        <v>8.9999999999999993E-3</v>
      </c>
    </row>
    <row r="70" spans="4:6" x14ac:dyDescent="0.15">
      <c r="D70" t="s">
        <v>176</v>
      </c>
      <c r="E70">
        <v>2</v>
      </c>
      <c r="F70">
        <v>6.0000000000000001E-3</v>
      </c>
    </row>
    <row r="71" spans="4:6" x14ac:dyDescent="0.15">
      <c r="D71" t="s">
        <v>168</v>
      </c>
      <c r="E71">
        <v>2</v>
      </c>
      <c r="F71">
        <v>6.0000000000000001E-3</v>
      </c>
    </row>
    <row r="72" spans="4:6" x14ac:dyDescent="0.15">
      <c r="D72" t="s">
        <v>138</v>
      </c>
      <c r="E72">
        <v>4</v>
      </c>
      <c r="F72">
        <v>5.4000000000000003E-3</v>
      </c>
    </row>
    <row r="73" spans="4:6" x14ac:dyDescent="0.15">
      <c r="D73" t="s">
        <v>140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166</v>
      </c>
      <c r="E75">
        <v>3</v>
      </c>
      <c r="F75">
        <v>4.4999999999999997E-3</v>
      </c>
    </row>
    <row r="76" spans="4:6" x14ac:dyDescent="0.15">
      <c r="D76" t="s">
        <v>180</v>
      </c>
      <c r="E76">
        <v>4</v>
      </c>
      <c r="F76">
        <v>2.7000000000000001E-3</v>
      </c>
    </row>
    <row r="77" spans="4:6" x14ac:dyDescent="0.15">
      <c r="D77" t="s">
        <v>182</v>
      </c>
      <c r="E77">
        <v>4</v>
      </c>
      <c r="F77">
        <v>2.7000000000000001E-3</v>
      </c>
    </row>
    <row r="78" spans="4:6" x14ac:dyDescent="0.15">
      <c r="D78" t="s">
        <v>220</v>
      </c>
      <c r="E78">
        <v>5</v>
      </c>
      <c r="F78">
        <v>8.0999999999999996E-4</v>
      </c>
    </row>
    <row r="79" spans="4:6" x14ac:dyDescent="0.15">
      <c r="D79" t="s">
        <v>178</v>
      </c>
      <c r="E79">
        <v>5</v>
      </c>
      <c r="F79">
        <v>8.0999999999999996E-4</v>
      </c>
    </row>
    <row r="80" spans="4:6" x14ac:dyDescent="0.15">
      <c r="D80" t="s">
        <v>164</v>
      </c>
      <c r="E80">
        <v>4</v>
      </c>
      <c r="F80">
        <v>2.7E-4</v>
      </c>
    </row>
    <row r="81" spans="4:6" x14ac:dyDescent="0.15">
      <c r="D81" t="s">
        <v>160</v>
      </c>
      <c r="E81">
        <v>5</v>
      </c>
      <c r="F81">
        <v>8.1000000000000004E-5</v>
      </c>
    </row>
    <row r="82" spans="4:6" x14ac:dyDescent="0.15">
      <c r="D82" t="s">
        <v>162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2020-05-18T00:45:20Z</dcterms:modified>
</cp:coreProperties>
</file>