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I:\GitHub\MirageFairyMod-2019\"/>
    </mc:Choice>
  </mc:AlternateContent>
  <xr:revisionPtr revIDLastSave="0" documentId="13_ncr:1_{AC7C40CC-1F10-40EC-B730-21FF0C12DF4D}" xr6:coauthVersionLast="45" xr6:coauthVersionMax="45" xr10:uidLastSave="{00000000-0000-0000-0000-000000000000}"/>
  <bookViews>
    <workbookView xWindow="705" yWindow="585" windowWidth="24855" windowHeight="13650" xr2:uid="{50F21D03-37BB-40FB-A570-1AD8030E22E9}"/>
  </bookViews>
  <sheets>
    <sheet name="妖精リスト" sheetId="1" r:id="rId1"/>
    <sheet name="旧作妖精カラー" sheetId="2" r:id="rId2"/>
    <sheet name="ドロップリスト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29" i="1" l="1"/>
  <c r="AN16" i="1"/>
  <c r="AN27" i="1"/>
  <c r="AN50" i="1"/>
  <c r="AN30" i="1"/>
  <c r="AN2" i="1"/>
  <c r="AN18" i="1"/>
  <c r="AN31" i="1"/>
  <c r="AN48" i="1"/>
  <c r="AN44" i="1"/>
  <c r="AN21" i="1"/>
  <c r="AN3" i="1"/>
  <c r="AN22" i="1"/>
  <c r="AN4" i="1"/>
  <c r="AN5" i="1"/>
  <c r="AN12" i="1"/>
  <c r="AN23" i="1"/>
  <c r="AN6" i="1"/>
  <c r="AN7" i="1"/>
  <c r="AN13" i="1"/>
  <c r="AN24" i="1"/>
  <c r="AN8" i="1"/>
  <c r="AN14" i="1"/>
  <c r="AN9" i="1"/>
  <c r="AN25" i="1"/>
  <c r="AN10" i="1"/>
  <c r="AN26" i="1"/>
  <c r="AN11" i="1"/>
  <c r="AN15" i="1"/>
  <c r="AN17" i="1"/>
  <c r="AN28" i="1"/>
  <c r="AN19" i="1"/>
  <c r="AN42" i="1"/>
  <c r="AN43" i="1"/>
  <c r="AN20" i="1"/>
  <c r="AN32" i="1"/>
  <c r="AN33" i="1"/>
  <c r="AN45" i="1"/>
  <c r="AN46" i="1"/>
  <c r="AN47" i="1"/>
  <c r="AN49" i="1"/>
  <c r="AN34" i="1"/>
  <c r="AN35" i="1"/>
  <c r="AN36" i="1"/>
  <c r="AN37" i="1"/>
  <c r="AN38" i="1"/>
  <c r="AN39" i="1"/>
  <c r="AN40" i="1"/>
  <c r="AN41" i="1"/>
  <c r="AN51" i="1"/>
  <c r="AP45" i="1" l="1"/>
  <c r="AO45" i="1"/>
  <c r="AM45" i="1"/>
  <c r="S45" i="1"/>
  <c r="R45" i="1"/>
  <c r="R46" i="1"/>
  <c r="R47" i="1"/>
  <c r="R48" i="1"/>
  <c r="R42" i="1"/>
  <c r="R49" i="1"/>
  <c r="R50" i="1"/>
  <c r="R43" i="1"/>
  <c r="R44" i="1"/>
  <c r="R51" i="1"/>
  <c r="S46" i="1"/>
  <c r="T46" i="1" s="1"/>
  <c r="U46" i="1" s="1"/>
  <c r="S47" i="1"/>
  <c r="S48" i="1"/>
  <c r="S42" i="1"/>
  <c r="S49" i="1"/>
  <c r="S50" i="1"/>
  <c r="S43" i="1"/>
  <c r="S44" i="1"/>
  <c r="S51" i="1"/>
  <c r="T51" i="1" s="1"/>
  <c r="U51" i="1" s="1"/>
  <c r="AM46" i="1"/>
  <c r="AM47" i="1"/>
  <c r="AM48" i="1"/>
  <c r="AM42" i="1"/>
  <c r="AM49" i="1"/>
  <c r="AM50" i="1"/>
  <c r="AM43" i="1"/>
  <c r="AM44" i="1"/>
  <c r="AM51" i="1"/>
  <c r="AO46" i="1"/>
  <c r="AO47" i="1"/>
  <c r="AO48" i="1"/>
  <c r="AO42" i="1"/>
  <c r="AO49" i="1"/>
  <c r="AO50" i="1"/>
  <c r="AO43" i="1"/>
  <c r="AO44" i="1"/>
  <c r="AO51" i="1"/>
  <c r="AP46" i="1"/>
  <c r="AP47" i="1"/>
  <c r="AP48" i="1"/>
  <c r="AP42" i="1"/>
  <c r="AP49" i="1"/>
  <c r="AP50" i="1"/>
  <c r="AP43" i="1"/>
  <c r="AP44" i="1"/>
  <c r="AP51" i="1"/>
  <c r="T42" i="1" l="1"/>
  <c r="U42" i="1" s="1"/>
  <c r="T50" i="1"/>
  <c r="U50" i="1" s="1"/>
  <c r="V50" i="1" s="1"/>
  <c r="T48" i="1"/>
  <c r="U48" i="1" s="1"/>
  <c r="W48" i="1" s="1"/>
  <c r="T43" i="1"/>
  <c r="U43" i="1" s="1"/>
  <c r="Y43" i="1" s="1"/>
  <c r="T49" i="1"/>
  <c r="U49" i="1" s="1"/>
  <c r="V49" i="1" s="1"/>
  <c r="T47" i="1"/>
  <c r="U47" i="1" s="1"/>
  <c r="AA47" i="1" s="1"/>
  <c r="T45" i="1"/>
  <c r="U45" i="1" s="1"/>
  <c r="AA45" i="1" s="1"/>
  <c r="Z46" i="1"/>
  <c r="W46" i="1"/>
  <c r="X46" i="1"/>
  <c r="Y46" i="1"/>
  <c r="W42" i="1"/>
  <c r="V42" i="1"/>
  <c r="T44" i="1"/>
  <c r="U44" i="1" s="1"/>
  <c r="Z44" i="1" s="1"/>
  <c r="X48" i="1"/>
  <c r="Y48" i="1"/>
  <c r="W50" i="1"/>
  <c r="Y50" i="1"/>
  <c r="Z50" i="1"/>
  <c r="AA50" i="1"/>
  <c r="Z51" i="1"/>
  <c r="AA51" i="1"/>
  <c r="X51" i="1"/>
  <c r="W51" i="1"/>
  <c r="Y51" i="1"/>
  <c r="V51" i="1"/>
  <c r="AA42" i="1"/>
  <c r="V46" i="1"/>
  <c r="AQ46" i="1" s="1"/>
  <c r="Z42" i="1"/>
  <c r="Y42" i="1"/>
  <c r="AA46" i="1"/>
  <c r="X42" i="1"/>
  <c r="AP54" i="1"/>
  <c r="AO54" i="1"/>
  <c r="AN54" i="1"/>
  <c r="AM54" i="1"/>
  <c r="S54" i="1"/>
  <c r="R54" i="1"/>
  <c r="AP53" i="1"/>
  <c r="AO53" i="1"/>
  <c r="AN53" i="1"/>
  <c r="AM53" i="1"/>
  <c r="S53" i="1"/>
  <c r="R53" i="1"/>
  <c r="AP52" i="1"/>
  <c r="AO52" i="1"/>
  <c r="AN52" i="1"/>
  <c r="AM52" i="1"/>
  <c r="S52" i="1"/>
  <c r="R52" i="1"/>
  <c r="AQ51" i="1" l="1"/>
  <c r="AQ42" i="1"/>
  <c r="AA48" i="1"/>
  <c r="Z48" i="1"/>
  <c r="X50" i="1"/>
  <c r="AQ50" i="1" s="1"/>
  <c r="V48" i="1"/>
  <c r="AQ48" i="1" s="1"/>
  <c r="Z43" i="1"/>
  <c r="W43" i="1"/>
  <c r="X47" i="1"/>
  <c r="Z47" i="1"/>
  <c r="W45" i="1"/>
  <c r="X45" i="1"/>
  <c r="V45" i="1"/>
  <c r="X49" i="1"/>
  <c r="Y47" i="1"/>
  <c r="W47" i="1"/>
  <c r="Z45" i="1"/>
  <c r="Y45" i="1"/>
  <c r="V47" i="1"/>
  <c r="X43" i="1"/>
  <c r="V43" i="1"/>
  <c r="AQ43" i="1" s="1"/>
  <c r="Z49" i="1"/>
  <c r="AA49" i="1"/>
  <c r="AA43" i="1"/>
  <c r="Y49" i="1"/>
  <c r="W49" i="1"/>
  <c r="AQ49" i="1" s="1"/>
  <c r="Y44" i="1"/>
  <c r="V44" i="1"/>
  <c r="X44" i="1"/>
  <c r="AA44" i="1"/>
  <c r="W44" i="1"/>
  <c r="T54" i="1"/>
  <c r="U54" i="1" s="1"/>
  <c r="Z54" i="1" s="1"/>
  <c r="T53" i="1"/>
  <c r="U53" i="1" s="1"/>
  <c r="Z53" i="1" s="1"/>
  <c r="T52" i="1"/>
  <c r="U52" i="1" s="1"/>
  <c r="Y52" i="1" s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I2" i="4"/>
  <c r="I3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2" i="4"/>
  <c r="H12" i="4"/>
  <c r="F41" i="4"/>
  <c r="H41" i="4" s="1"/>
  <c r="I41" i="4" s="1"/>
  <c r="F40" i="4"/>
  <c r="H40" i="4" s="1"/>
  <c r="F39" i="4"/>
  <c r="H39" i="4" s="1"/>
  <c r="F38" i="4"/>
  <c r="H38" i="4" s="1"/>
  <c r="F37" i="4"/>
  <c r="H37" i="4" s="1"/>
  <c r="F36" i="4"/>
  <c r="H36" i="4" s="1"/>
  <c r="F35" i="4"/>
  <c r="H35" i="4" s="1"/>
  <c r="F34" i="4"/>
  <c r="H34" i="4" s="1"/>
  <c r="F33" i="4"/>
  <c r="H33" i="4" s="1"/>
  <c r="F32" i="4"/>
  <c r="H32" i="4" s="1"/>
  <c r="F31" i="4"/>
  <c r="H31" i="4" s="1"/>
  <c r="F30" i="4"/>
  <c r="H30" i="4" s="1"/>
  <c r="F29" i="4"/>
  <c r="H29" i="4" s="1"/>
  <c r="F28" i="4"/>
  <c r="H28" i="4" s="1"/>
  <c r="F27" i="4"/>
  <c r="H27" i="4" s="1"/>
  <c r="F26" i="4"/>
  <c r="H26" i="4" s="1"/>
  <c r="F25" i="4"/>
  <c r="H25" i="4" s="1"/>
  <c r="F24" i="4"/>
  <c r="H24" i="4" s="1"/>
  <c r="F23" i="4"/>
  <c r="H23" i="4" s="1"/>
  <c r="F22" i="4"/>
  <c r="H22" i="4" s="1"/>
  <c r="F21" i="4"/>
  <c r="H21" i="4" s="1"/>
  <c r="F20" i="4"/>
  <c r="H20" i="4" s="1"/>
  <c r="F19" i="4"/>
  <c r="H19" i="4" s="1"/>
  <c r="F18" i="4"/>
  <c r="H18" i="4" s="1"/>
  <c r="F17" i="4"/>
  <c r="H17" i="4" s="1"/>
  <c r="F16" i="4"/>
  <c r="H16" i="4" s="1"/>
  <c r="F15" i="4"/>
  <c r="H15" i="4" s="1"/>
  <c r="F14" i="4"/>
  <c r="H14" i="4" s="1"/>
  <c r="F13" i="4"/>
  <c r="H13" i="4" s="1"/>
  <c r="F12" i="4"/>
  <c r="F11" i="4"/>
  <c r="H11" i="4" s="1"/>
  <c r="F10" i="4"/>
  <c r="H10" i="4" s="1"/>
  <c r="F9" i="4"/>
  <c r="H9" i="4" s="1"/>
  <c r="F8" i="4"/>
  <c r="H8" i="4" s="1"/>
  <c r="F7" i="4"/>
  <c r="H7" i="4" s="1"/>
  <c r="F6" i="4"/>
  <c r="H6" i="4" s="1"/>
  <c r="F5" i="4"/>
  <c r="H5" i="4" s="1"/>
  <c r="F3" i="4"/>
  <c r="H3" i="4" s="1"/>
  <c r="F2" i="4"/>
  <c r="H2" i="4" s="1"/>
  <c r="F4" i="4"/>
  <c r="H4" i="4" s="1"/>
  <c r="I4" i="4" s="1"/>
  <c r="AQ44" i="1" l="1"/>
  <c r="AQ45" i="1"/>
  <c r="AQ47" i="1"/>
  <c r="V54" i="1"/>
  <c r="X54" i="1"/>
  <c r="W54" i="1"/>
  <c r="AA54" i="1"/>
  <c r="Y54" i="1"/>
  <c r="V53" i="1"/>
  <c r="Y53" i="1"/>
  <c r="W53" i="1"/>
  <c r="X53" i="1"/>
  <c r="AA53" i="1"/>
  <c r="W52" i="1"/>
  <c r="Z52" i="1"/>
  <c r="AA52" i="1"/>
  <c r="X52" i="1"/>
  <c r="V52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R35" i="1"/>
  <c r="R37" i="1"/>
  <c r="R29" i="1"/>
  <c r="R11" i="1"/>
  <c r="R28" i="1"/>
  <c r="R27" i="1"/>
  <c r="R31" i="1"/>
  <c r="S35" i="1"/>
  <c r="S37" i="1"/>
  <c r="S29" i="1"/>
  <c r="S11" i="1"/>
  <c r="S28" i="1"/>
  <c r="S27" i="1"/>
  <c r="S31" i="1"/>
  <c r="R5" i="1"/>
  <c r="R12" i="1"/>
  <c r="R23" i="1"/>
  <c r="R30" i="1"/>
  <c r="R39" i="1"/>
  <c r="R38" i="1"/>
  <c r="R36" i="1"/>
  <c r="S5" i="1"/>
  <c r="S12" i="1"/>
  <c r="S23" i="1"/>
  <c r="S30" i="1"/>
  <c r="S39" i="1"/>
  <c r="S38" i="1"/>
  <c r="S36" i="1"/>
  <c r="R2" i="1"/>
  <c r="R3" i="1"/>
  <c r="R7" i="1"/>
  <c r="R4" i="1"/>
  <c r="R33" i="1"/>
  <c r="R8" i="1"/>
  <c r="R14" i="1"/>
  <c r="R9" i="1"/>
  <c r="R25" i="1"/>
  <c r="R26" i="1"/>
  <c r="R10" i="1"/>
  <c r="R6" i="1"/>
  <c r="R13" i="1"/>
  <c r="R24" i="1"/>
  <c r="R22" i="1"/>
  <c r="R20" i="1"/>
  <c r="R17" i="1"/>
  <c r="R18" i="1"/>
  <c r="R16" i="1"/>
  <c r="R15" i="1"/>
  <c r="R19" i="1"/>
  <c r="R34" i="1"/>
  <c r="R21" i="1"/>
  <c r="R32" i="1"/>
  <c r="R40" i="1"/>
  <c r="R41" i="1"/>
  <c r="S2" i="1"/>
  <c r="S3" i="1"/>
  <c r="S7" i="1"/>
  <c r="S4" i="1"/>
  <c r="S33" i="1"/>
  <c r="S8" i="1"/>
  <c r="S14" i="1"/>
  <c r="S9" i="1"/>
  <c r="S25" i="1"/>
  <c r="S26" i="1"/>
  <c r="S10" i="1"/>
  <c r="S6" i="1"/>
  <c r="S13" i="1"/>
  <c r="S24" i="1"/>
  <c r="S22" i="1"/>
  <c r="S20" i="1"/>
  <c r="S17" i="1"/>
  <c r="S18" i="1"/>
  <c r="S16" i="1"/>
  <c r="S15" i="1"/>
  <c r="S19" i="1"/>
  <c r="S34" i="1"/>
  <c r="S21" i="1"/>
  <c r="S32" i="1"/>
  <c r="S40" i="1"/>
  <c r="S41" i="1"/>
  <c r="T30" i="1" l="1"/>
  <c r="T27" i="1"/>
  <c r="T37" i="1"/>
  <c r="T28" i="1"/>
  <c r="T35" i="1"/>
  <c r="T39" i="1"/>
  <c r="T5" i="1"/>
  <c r="T31" i="1"/>
  <c r="T23" i="1"/>
  <c r="T19" i="1"/>
  <c r="T17" i="1"/>
  <c r="T13" i="1"/>
  <c r="T25" i="1"/>
  <c r="T33" i="1"/>
  <c r="T2" i="1"/>
  <c r="T38" i="1"/>
  <c r="T12" i="1"/>
  <c r="T29" i="1"/>
  <c r="T36" i="1"/>
  <c r="T11" i="1"/>
  <c r="T40" i="1"/>
  <c r="T32" i="1"/>
  <c r="T15" i="1"/>
  <c r="T20" i="1"/>
  <c r="T6" i="1"/>
  <c r="T9" i="1"/>
  <c r="T4" i="1"/>
  <c r="T41" i="1"/>
  <c r="T34" i="1"/>
  <c r="T18" i="1"/>
  <c r="T24" i="1"/>
  <c r="T26" i="1"/>
  <c r="T8" i="1"/>
  <c r="T3" i="1"/>
  <c r="T21" i="1"/>
  <c r="T16" i="1"/>
  <c r="T22" i="1"/>
  <c r="T10" i="1"/>
  <c r="T14" i="1"/>
  <c r="T7" i="1"/>
  <c r="U26" i="1" l="1"/>
  <c r="X26" i="1" s="1"/>
  <c r="U11" i="1"/>
  <c r="W11" i="1" s="1"/>
  <c r="U13" i="1"/>
  <c r="V13" i="1" s="1"/>
  <c r="U14" i="1"/>
  <c r="AA14" i="1" s="1"/>
  <c r="U21" i="1"/>
  <c r="W21" i="1" s="1"/>
  <c r="U24" i="1"/>
  <c r="X24" i="1" s="1"/>
  <c r="U4" i="1"/>
  <c r="Y4" i="1" s="1"/>
  <c r="U15" i="1"/>
  <c r="W15" i="1" s="1"/>
  <c r="U36" i="1"/>
  <c r="Y36" i="1" s="1"/>
  <c r="U2" i="1"/>
  <c r="W2" i="1" s="1"/>
  <c r="U17" i="1"/>
  <c r="Y17" i="1" s="1"/>
  <c r="U5" i="1"/>
  <c r="U37" i="1"/>
  <c r="AA37" i="1" s="1"/>
  <c r="U7" i="1"/>
  <c r="Z7" i="1" s="1"/>
  <c r="U41" i="1"/>
  <c r="Z41" i="1" s="1"/>
  <c r="U38" i="1"/>
  <c r="Z38" i="1" s="1"/>
  <c r="U28" i="1"/>
  <c r="W28" i="1" s="1"/>
  <c r="U3" i="1"/>
  <c r="AA3" i="1" s="1"/>
  <c r="U9" i="1"/>
  <c r="X9" i="1" s="1"/>
  <c r="U29" i="1"/>
  <c r="Z29" i="1" s="1"/>
  <c r="U33" i="1"/>
  <c r="Z33" i="1" s="1"/>
  <c r="U19" i="1"/>
  <c r="W19" i="1" s="1"/>
  <c r="U39" i="1"/>
  <c r="AA39" i="1" s="1"/>
  <c r="U27" i="1"/>
  <c r="W27" i="1" s="1"/>
  <c r="U16" i="1"/>
  <c r="AA16" i="1" s="1"/>
  <c r="U20" i="1"/>
  <c r="W20" i="1" s="1"/>
  <c r="U31" i="1"/>
  <c r="Y31" i="1" s="1"/>
  <c r="U10" i="1"/>
  <c r="W10" i="1" s="1"/>
  <c r="U18" i="1"/>
  <c r="X18" i="1" s="1"/>
  <c r="U32" i="1"/>
  <c r="Y32" i="1" s="1"/>
  <c r="U22" i="1"/>
  <c r="X22" i="1" s="1"/>
  <c r="U8" i="1"/>
  <c r="V8" i="1" s="1"/>
  <c r="U34" i="1"/>
  <c r="AA34" i="1" s="1"/>
  <c r="U6" i="1"/>
  <c r="X6" i="1" s="1"/>
  <c r="U40" i="1"/>
  <c r="Y40" i="1" s="1"/>
  <c r="U12" i="1"/>
  <c r="Y12" i="1" s="1"/>
  <c r="U25" i="1"/>
  <c r="Z25" i="1" s="1"/>
  <c r="U23" i="1"/>
  <c r="V23" i="1" s="1"/>
  <c r="U35" i="1"/>
  <c r="Y35" i="1" s="1"/>
  <c r="U30" i="1"/>
  <c r="Z26" i="1"/>
  <c r="V20" i="1"/>
  <c r="V2" i="1"/>
  <c r="X2" i="1"/>
  <c r="AQ2" i="1" l="1"/>
  <c r="Y2" i="1"/>
  <c r="Y34" i="1"/>
  <c r="X34" i="1"/>
  <c r="Y26" i="1"/>
  <c r="W26" i="1"/>
  <c r="AA26" i="1"/>
  <c r="Z34" i="1"/>
  <c r="W36" i="1"/>
  <c r="X36" i="1"/>
  <c r="V28" i="1"/>
  <c r="Z2" i="1"/>
  <c r="Z36" i="1"/>
  <c r="AA36" i="1"/>
  <c r="AA28" i="1"/>
  <c r="Y28" i="1"/>
  <c r="Y16" i="1"/>
  <c r="Z16" i="1"/>
  <c r="W34" i="1"/>
  <c r="X16" i="1"/>
  <c r="X28" i="1"/>
  <c r="V34" i="1"/>
  <c r="W16" i="1"/>
  <c r="V26" i="1"/>
  <c r="AQ26" i="1" s="1"/>
  <c r="W3" i="1"/>
  <c r="Y33" i="1"/>
  <c r="X33" i="1"/>
  <c r="Z3" i="1"/>
  <c r="V33" i="1"/>
  <c r="W18" i="1"/>
  <c r="V18" i="1"/>
  <c r="Y3" i="1"/>
  <c r="X3" i="1"/>
  <c r="AA18" i="1"/>
  <c r="Z18" i="1"/>
  <c r="X19" i="1"/>
  <c r="Z21" i="1"/>
  <c r="X21" i="1"/>
  <c r="Y37" i="1"/>
  <c r="Y25" i="1"/>
  <c r="Y24" i="1"/>
  <c r="V24" i="1"/>
  <c r="W24" i="1"/>
  <c r="AA24" i="1"/>
  <c r="Z24" i="1"/>
  <c r="Y7" i="1"/>
  <c r="W7" i="1"/>
  <c r="Y21" i="1"/>
  <c r="Y18" i="1"/>
  <c r="W33" i="1"/>
  <c r="AA21" i="1"/>
  <c r="V37" i="1"/>
  <c r="X25" i="1"/>
  <c r="V25" i="1"/>
  <c r="W25" i="1"/>
  <c r="AA32" i="1"/>
  <c r="X37" i="1"/>
  <c r="Y23" i="1"/>
  <c r="V3" i="1"/>
  <c r="Y19" i="1"/>
  <c r="Z32" i="1"/>
  <c r="AA7" i="1"/>
  <c r="AA31" i="1"/>
  <c r="W37" i="1"/>
  <c r="W41" i="1"/>
  <c r="X20" i="1"/>
  <c r="Y20" i="1"/>
  <c r="AQ20" i="1" s="1"/>
  <c r="AA20" i="1"/>
  <c r="V19" i="1"/>
  <c r="Z19" i="1"/>
  <c r="X7" i="1"/>
  <c r="V32" i="1"/>
  <c r="AA11" i="1"/>
  <c r="AA23" i="1"/>
  <c r="X11" i="1"/>
  <c r="Y11" i="1"/>
  <c r="Z11" i="1"/>
  <c r="Z13" i="1"/>
  <c r="Z17" i="1"/>
  <c r="Y13" i="1"/>
  <c r="Y41" i="1"/>
  <c r="Y14" i="1"/>
  <c r="Z15" i="1"/>
  <c r="V22" i="1"/>
  <c r="AA6" i="1"/>
  <c r="Y6" i="1"/>
  <c r="V6" i="1"/>
  <c r="Z6" i="1"/>
  <c r="W13" i="1"/>
  <c r="AQ13" i="1" s="1"/>
  <c r="X13" i="1"/>
  <c r="AA9" i="1"/>
  <c r="Z4" i="1"/>
  <c r="X17" i="1"/>
  <c r="W40" i="1"/>
  <c r="V9" i="1"/>
  <c r="W22" i="1"/>
  <c r="AA10" i="1"/>
  <c r="Z35" i="1"/>
  <c r="V41" i="1"/>
  <c r="X40" i="1"/>
  <c r="W17" i="1"/>
  <c r="V17" i="1"/>
  <c r="X41" i="1"/>
  <c r="Z40" i="1"/>
  <c r="AA4" i="1"/>
  <c r="AA41" i="1"/>
  <c r="X4" i="1"/>
  <c r="W9" i="1"/>
  <c r="Z22" i="1"/>
  <c r="Y22" i="1"/>
  <c r="W35" i="1"/>
  <c r="V40" i="1"/>
  <c r="AQ40" i="1" s="1"/>
  <c r="V4" i="1"/>
  <c r="Y9" i="1"/>
  <c r="V5" i="1"/>
  <c r="Y15" i="1"/>
  <c r="X35" i="1"/>
  <c r="AA40" i="1"/>
  <c r="AA22" i="1"/>
  <c r="Z31" i="1"/>
  <c r="X39" i="1"/>
  <c r="Z9" i="1"/>
  <c r="AA17" i="1"/>
  <c r="W4" i="1"/>
  <c r="AA13" i="1"/>
  <c r="V12" i="1"/>
  <c r="AA27" i="1"/>
  <c r="X29" i="1"/>
  <c r="AA38" i="1"/>
  <c r="V14" i="1"/>
  <c r="Y10" i="1"/>
  <c r="W14" i="1"/>
  <c r="Y29" i="1"/>
  <c r="V38" i="1"/>
  <c r="W38" i="1"/>
  <c r="Y8" i="1"/>
  <c r="Z8" i="1"/>
  <c r="Z10" i="1"/>
  <c r="AA29" i="1"/>
  <c r="V29" i="1"/>
  <c r="Z12" i="1"/>
  <c r="W5" i="1"/>
  <c r="Y5" i="1"/>
  <c r="Z5" i="1"/>
  <c r="X23" i="1"/>
  <c r="W6" i="1"/>
  <c r="X32" i="1"/>
  <c r="Z20" i="1"/>
  <c r="AA19" i="1"/>
  <c r="V7" i="1"/>
  <c r="AA2" i="1"/>
  <c r="V11" i="1"/>
  <c r="AQ11" i="1" s="1"/>
  <c r="Z30" i="1"/>
  <c r="V10" i="1"/>
  <c r="V15" i="1"/>
  <c r="AA8" i="1"/>
  <c r="X15" i="1"/>
  <c r="X10" i="1"/>
  <c r="W8" i="1"/>
  <c r="AQ8" i="1" s="1"/>
  <c r="X8" i="1"/>
  <c r="AA15" i="1"/>
  <c r="Z14" i="1"/>
  <c r="X14" i="1"/>
  <c r="W29" i="1"/>
  <c r="X38" i="1"/>
  <c r="X12" i="1"/>
  <c r="Y38" i="1"/>
  <c r="Y30" i="1"/>
  <c r="AA25" i="1"/>
  <c r="V16" i="1"/>
  <c r="AA33" i="1"/>
  <c r="Z28" i="1"/>
  <c r="Z37" i="1"/>
  <c r="V36" i="1"/>
  <c r="V21" i="1"/>
  <c r="W32" i="1"/>
  <c r="AA12" i="1"/>
  <c r="Z23" i="1"/>
  <c r="V31" i="1"/>
  <c r="W31" i="1"/>
  <c r="X5" i="1"/>
  <c r="Z39" i="1"/>
  <c r="Y39" i="1"/>
  <c r="AA35" i="1"/>
  <c r="W39" i="1"/>
  <c r="AA5" i="1"/>
  <c r="W12" i="1"/>
  <c r="W23" i="1"/>
  <c r="AQ23" i="1" s="1"/>
  <c r="X31" i="1"/>
  <c r="X27" i="1"/>
  <c r="V27" i="1"/>
  <c r="Z27" i="1"/>
  <c r="V35" i="1"/>
  <c r="V39" i="1"/>
  <c r="Y27" i="1"/>
  <c r="W30" i="1"/>
  <c r="AA30" i="1"/>
  <c r="X30" i="1"/>
  <c r="V30" i="1"/>
  <c r="AQ29" i="1" l="1"/>
  <c r="AQ22" i="1"/>
  <c r="AQ32" i="1"/>
  <c r="AQ37" i="1"/>
  <c r="AQ30" i="1"/>
  <c r="AQ31" i="1"/>
  <c r="AQ21" i="1"/>
  <c r="AQ15" i="1"/>
  <c r="AQ5" i="1"/>
  <c r="AQ41" i="1"/>
  <c r="AQ9" i="1"/>
  <c r="AQ6" i="1"/>
  <c r="AQ3" i="1"/>
  <c r="AQ18" i="1"/>
  <c r="AQ28" i="1"/>
  <c r="AQ39" i="1"/>
  <c r="AQ36" i="1"/>
  <c r="AQ16" i="1"/>
  <c r="AQ10" i="1"/>
  <c r="AQ7" i="1"/>
  <c r="AQ38" i="1"/>
  <c r="AQ14" i="1"/>
  <c r="AQ12" i="1"/>
  <c r="AQ17" i="1"/>
  <c r="AQ25" i="1"/>
  <c r="AQ24" i="1"/>
  <c r="AQ34" i="1"/>
  <c r="AQ27" i="1"/>
  <c r="AQ35" i="1"/>
  <c r="AQ4" i="1"/>
  <c r="AQ19" i="1"/>
  <c r="AQ33" i="1"/>
</calcChain>
</file>

<file path=xl/sharedStrings.xml><?xml version="1.0" encoding="utf-8"?>
<sst xmlns="http://schemas.openxmlformats.org/spreadsheetml/2006/main" count="721" uniqueCount="564">
  <si>
    <t>No</t>
    <phoneticPr fontId="1"/>
  </si>
  <si>
    <t>air</t>
  </si>
  <si>
    <t>air</t>
    <phoneticPr fontId="1"/>
  </si>
  <si>
    <t>water</t>
  </si>
  <si>
    <t>water</t>
    <phoneticPr fontId="1"/>
  </si>
  <si>
    <t>fire</t>
  </si>
  <si>
    <t>fire</t>
    <phoneticPr fontId="1"/>
  </si>
  <si>
    <t>dirt</t>
  </si>
  <si>
    <t>dirt</t>
    <phoneticPr fontId="1"/>
  </si>
  <si>
    <t>magentaglazedterracotta</t>
  </si>
  <si>
    <t>Type</t>
    <phoneticPr fontId="1"/>
  </si>
  <si>
    <t>英名</t>
    <rPh sb="0" eb="2">
      <t>エイメイ</t>
    </rPh>
    <phoneticPr fontId="1"/>
  </si>
  <si>
    <t>和名</t>
    <rPh sb="0" eb="2">
      <t>ワメイ</t>
    </rPh>
    <phoneticPr fontId="1"/>
  </si>
  <si>
    <t>アイリャ</t>
  </si>
  <si>
    <t>アイリャ</t>
    <phoneticPr fontId="1"/>
  </si>
  <si>
    <t>ワテーリャ</t>
  </si>
  <si>
    <t>ワテーリャ</t>
    <phoneticPr fontId="1"/>
  </si>
  <si>
    <t>フィーリャ</t>
  </si>
  <si>
    <t>フィーリャ</t>
    <phoneticPr fontId="1"/>
  </si>
  <si>
    <t>Magenteglazedeterracottia</t>
  </si>
  <si>
    <t>Firia</t>
  </si>
  <si>
    <t>Dirtia</t>
    <phoneticPr fontId="1"/>
  </si>
  <si>
    <t>Wateria</t>
    <phoneticPr fontId="1"/>
  </si>
  <si>
    <t>Airia</t>
    <phoneticPr fontId="1"/>
  </si>
  <si>
    <t>Shine</t>
    <phoneticPr fontId="1"/>
  </si>
  <si>
    <t>Fire</t>
    <phoneticPr fontId="1"/>
  </si>
  <si>
    <t>Wind</t>
    <phoneticPr fontId="1"/>
  </si>
  <si>
    <t>Gaia</t>
    <phoneticPr fontId="1"/>
  </si>
  <si>
    <t>Aqua</t>
    <phoneticPr fontId="1"/>
  </si>
  <si>
    <t>Dark</t>
    <phoneticPr fontId="1"/>
  </si>
  <si>
    <t>分散度倍率　</t>
    <rPh sb="0" eb="2">
      <t>ブンサン</t>
    </rPh>
    <rPh sb="2" eb="3">
      <t>ド</t>
    </rPh>
    <rPh sb="3" eb="5">
      <t>バイリツ</t>
    </rPh>
    <phoneticPr fontId="1"/>
  </si>
  <si>
    <t>列1</t>
  </si>
  <si>
    <t>レア</t>
    <phoneticPr fontId="1"/>
  </si>
  <si>
    <t>レア度倍率</t>
    <rPh sb="2" eb="3">
      <t>ド</t>
    </rPh>
    <rPh sb="3" eb="5">
      <t>バイリツ</t>
    </rPh>
    <phoneticPr fontId="1"/>
  </si>
  <si>
    <t>コスト</t>
    <phoneticPr fontId="1"/>
  </si>
  <si>
    <t>合計値</t>
    <rPh sb="0" eb="2">
      <t>ゴウケイ</t>
    </rPh>
    <rPh sb="2" eb="3">
      <t>チ</t>
    </rPh>
    <phoneticPr fontId="1"/>
  </si>
  <si>
    <t>列2</t>
  </si>
  <si>
    <t>列3</t>
  </si>
  <si>
    <t>列4</t>
  </si>
  <si>
    <t>列5</t>
  </si>
  <si>
    <t>列6</t>
  </si>
  <si>
    <t>基礎Shine</t>
    <rPh sb="0" eb="2">
      <t>キソ</t>
    </rPh>
    <phoneticPr fontId="1"/>
  </si>
  <si>
    <t>基礎Fire</t>
    <phoneticPr fontId="1"/>
  </si>
  <si>
    <t>基礎Wind</t>
    <phoneticPr fontId="1"/>
  </si>
  <si>
    <t>基礎Gaia</t>
    <phoneticPr fontId="1"/>
  </si>
  <si>
    <t>基礎Aqua</t>
    <phoneticPr fontId="1"/>
  </si>
  <si>
    <t>基礎Dark</t>
    <phoneticPr fontId="1"/>
  </si>
  <si>
    <t>効率</t>
    <rPh sb="0" eb="2">
      <t>コウリツ</t>
    </rPh>
    <phoneticPr fontId="1"/>
  </si>
  <si>
    <t>iron</t>
  </si>
  <si>
    <t>iron</t>
    <phoneticPr fontId="1"/>
  </si>
  <si>
    <t>gold</t>
  </si>
  <si>
    <t>gold</t>
    <phoneticPr fontId="1"/>
  </si>
  <si>
    <t>diamond</t>
  </si>
  <si>
    <t>diamond</t>
    <phoneticPr fontId="1"/>
  </si>
  <si>
    <t>emerald</t>
  </si>
  <si>
    <t>emerald</t>
    <phoneticPr fontId="1"/>
  </si>
  <si>
    <t>lapislazuli</t>
  </si>
  <si>
    <t>lapislazuli</t>
    <phoneticPr fontId="1"/>
  </si>
  <si>
    <t>redstone</t>
  </si>
  <si>
    <t>redstone</t>
    <phoneticPr fontId="1"/>
  </si>
  <si>
    <t>stone</t>
  </si>
  <si>
    <t>stone</t>
    <phoneticPr fontId="1"/>
  </si>
  <si>
    <t>sand</t>
  </si>
  <si>
    <t>sand</t>
    <phoneticPr fontId="1"/>
  </si>
  <si>
    <t>gravel</t>
  </si>
  <si>
    <t>gravel</t>
    <phoneticPr fontId="1"/>
  </si>
  <si>
    <t>lava</t>
  </si>
  <si>
    <t>lava</t>
    <phoneticPr fontId="1"/>
  </si>
  <si>
    <t>lilac</t>
  </si>
  <si>
    <t>lilac</t>
    <phoneticPr fontId="1"/>
  </si>
  <si>
    <t>zombie</t>
  </si>
  <si>
    <t>zombie</t>
    <phoneticPr fontId="1"/>
  </si>
  <si>
    <t>creeper</t>
  </si>
  <si>
    <t>creeper</t>
    <phoneticPr fontId="1"/>
  </si>
  <si>
    <t>skeleton</t>
  </si>
  <si>
    <t>skeleton</t>
    <phoneticPr fontId="1"/>
  </si>
  <si>
    <t>spider</t>
  </si>
  <si>
    <t>spider</t>
    <phoneticPr fontId="1"/>
  </si>
  <si>
    <t>wheat</t>
  </si>
  <si>
    <t>wheat</t>
    <phoneticPr fontId="1"/>
  </si>
  <si>
    <t>bread</t>
  </si>
  <si>
    <t>bread</t>
    <phoneticPr fontId="1"/>
  </si>
  <si>
    <t>furnace</t>
  </si>
  <si>
    <t>furnace</t>
    <phoneticPr fontId="1"/>
  </si>
  <si>
    <t>plains</t>
  </si>
  <si>
    <t>plains</t>
    <phoneticPr fontId="1"/>
  </si>
  <si>
    <t>forest</t>
  </si>
  <si>
    <t>forest</t>
    <phoneticPr fontId="1"/>
  </si>
  <si>
    <t>sun</t>
  </si>
  <si>
    <t>sun</t>
    <phoneticPr fontId="1"/>
  </si>
  <si>
    <t>moon</t>
  </si>
  <si>
    <t>moon</t>
    <phoneticPr fontId="1"/>
  </si>
  <si>
    <t>star</t>
  </si>
  <si>
    <t>star</t>
    <phoneticPr fontId="1"/>
  </si>
  <si>
    <t>thunder</t>
  </si>
  <si>
    <t>thunder</t>
    <phoneticPr fontId="1"/>
  </si>
  <si>
    <t>rain</t>
  </si>
  <si>
    <t>rain</t>
    <phoneticPr fontId="1"/>
  </si>
  <si>
    <t>fine</t>
  </si>
  <si>
    <t>fine</t>
    <phoneticPr fontId="1"/>
  </si>
  <si>
    <t>night</t>
  </si>
  <si>
    <t>night</t>
    <phoneticPr fontId="1"/>
  </si>
  <si>
    <t>daytime</t>
  </si>
  <si>
    <t>daytime</t>
    <phoneticPr fontId="1"/>
  </si>
  <si>
    <t>morning</t>
  </si>
  <si>
    <t>morning</t>
    <phoneticPr fontId="1"/>
  </si>
  <si>
    <t>wither</t>
  </si>
  <si>
    <t>wither</t>
    <phoneticPr fontId="1"/>
  </si>
  <si>
    <t>enderman</t>
  </si>
  <si>
    <t>enderman</t>
    <phoneticPr fontId="1"/>
  </si>
  <si>
    <t>witherskeleton</t>
  </si>
  <si>
    <t>witherskeleton</t>
    <phoneticPr fontId="1"/>
  </si>
  <si>
    <t>イローニャ</t>
  </si>
  <si>
    <t>イローニャ</t>
    <phoneticPr fontId="1"/>
  </si>
  <si>
    <t>ゴルジャ</t>
  </si>
  <si>
    <t>ゴルジャ</t>
    <phoneticPr fontId="1"/>
  </si>
  <si>
    <t>ラピスラズーリャ</t>
  </si>
  <si>
    <t>ラピスラズーリャ</t>
    <phoneticPr fontId="1"/>
  </si>
  <si>
    <t>レドストーニャ</t>
  </si>
  <si>
    <t>レドストーニャ</t>
    <phoneticPr fontId="1"/>
  </si>
  <si>
    <t>ストーニャ</t>
  </si>
  <si>
    <t>ストーニャ</t>
    <phoneticPr fontId="1"/>
  </si>
  <si>
    <t>グラベーリャ</t>
  </si>
  <si>
    <t>グラベーリャ</t>
    <phoneticPr fontId="1"/>
  </si>
  <si>
    <t>リラーキャ</t>
  </si>
  <si>
    <t>リラーキャ</t>
    <phoneticPr fontId="1"/>
  </si>
  <si>
    <t>ゾンビャ</t>
  </si>
  <si>
    <t>ゾンビャ</t>
    <phoneticPr fontId="1"/>
  </si>
  <si>
    <t>クレペーリャ</t>
  </si>
  <si>
    <t>クレペーリャ</t>
    <phoneticPr fontId="1"/>
  </si>
  <si>
    <t>スケレトーニャ</t>
  </si>
  <si>
    <t>スケレトーニャ</t>
    <phoneticPr fontId="1"/>
  </si>
  <si>
    <t>スピデーリャ</t>
  </si>
  <si>
    <t>スピデーリャ</t>
    <phoneticPr fontId="1"/>
  </si>
  <si>
    <t>ディルチャ</t>
  </si>
  <si>
    <t>ディルチャ</t>
    <phoneticPr fontId="1"/>
  </si>
  <si>
    <t>マゲンテグラゼデテッラコッチャ</t>
  </si>
  <si>
    <t>マゲンテグラゼデテッラコッチャ</t>
    <phoneticPr fontId="1"/>
  </si>
  <si>
    <t>ディアモンジャ</t>
  </si>
  <si>
    <t>ディアモンジャ</t>
    <phoneticPr fontId="1"/>
  </si>
  <si>
    <t>エメラルジャ</t>
  </si>
  <si>
    <t>エメラルジャ</t>
    <phoneticPr fontId="1"/>
  </si>
  <si>
    <t>サンジャ</t>
  </si>
  <si>
    <t>サンジャ</t>
    <phoneticPr fontId="1"/>
  </si>
  <si>
    <t>ラービャ</t>
  </si>
  <si>
    <t>ラービャ</t>
    <phoneticPr fontId="1"/>
  </si>
  <si>
    <t>ウェアーチャ</t>
  </si>
  <si>
    <t>ウェアーチャ</t>
    <phoneticPr fontId="1"/>
  </si>
  <si>
    <t>ブレアージャ</t>
  </si>
  <si>
    <t>ブレアージャ</t>
    <phoneticPr fontId="1"/>
  </si>
  <si>
    <t>torch</t>
  </si>
  <si>
    <t>torch</t>
    <phoneticPr fontId="1"/>
  </si>
  <si>
    <t>トルキャ</t>
  </si>
  <si>
    <t>トルキャ</t>
    <phoneticPr fontId="1"/>
  </si>
  <si>
    <t>フルナーキャ</t>
  </si>
  <si>
    <t>フルナーキャ</t>
    <phoneticPr fontId="1"/>
  </si>
  <si>
    <t>プラインシャ</t>
  </si>
  <si>
    <t>プラインシャ</t>
    <phoneticPr fontId="1"/>
  </si>
  <si>
    <t>フォレスチャ</t>
  </si>
  <si>
    <t>フォレスチャ</t>
    <phoneticPr fontId="1"/>
  </si>
  <si>
    <t>スーニャ</t>
  </si>
  <si>
    <t>スーニャ</t>
    <phoneticPr fontId="1"/>
  </si>
  <si>
    <t>モーニャ</t>
  </si>
  <si>
    <t>モーニャ</t>
    <phoneticPr fontId="1"/>
  </si>
  <si>
    <t>スターリャ</t>
  </si>
  <si>
    <t>スターリャ</t>
    <phoneticPr fontId="1"/>
  </si>
  <si>
    <t>ツンデーリャ</t>
  </si>
  <si>
    <t>ツンデーリャ</t>
    <phoneticPr fontId="1"/>
  </si>
  <si>
    <t>ライニャ</t>
  </si>
  <si>
    <t>ライニャ</t>
    <phoneticPr fontId="1"/>
  </si>
  <si>
    <t>フィーニャ</t>
  </si>
  <si>
    <t>フィーニャ</t>
    <phoneticPr fontId="1"/>
  </si>
  <si>
    <t>ニグチャ</t>
  </si>
  <si>
    <t>ニグチャ</t>
    <phoneticPr fontId="1"/>
  </si>
  <si>
    <t>ダイティーミャ</t>
  </si>
  <si>
    <t>ダイティーミャ</t>
    <phoneticPr fontId="1"/>
  </si>
  <si>
    <t>モルニンギャ</t>
  </si>
  <si>
    <t>モルニンギャ</t>
    <phoneticPr fontId="1"/>
  </si>
  <si>
    <t>ウィテーリャ</t>
  </si>
  <si>
    <t>ウィテーリャ</t>
    <phoneticPr fontId="1"/>
  </si>
  <si>
    <t>エンデルマーニャ</t>
  </si>
  <si>
    <t>エンデルマーニャ</t>
    <phoneticPr fontId="1"/>
  </si>
  <si>
    <t>ウィーテレスケレトーニャ</t>
  </si>
  <si>
    <t>ウィーテレスケレトーニャ</t>
    <phoneticPr fontId="1"/>
  </si>
  <si>
    <t>Ironia</t>
    <phoneticPr fontId="1"/>
  </si>
  <si>
    <t>Goldia</t>
    <phoneticPr fontId="1"/>
  </si>
  <si>
    <t>Diamondia</t>
    <phoneticPr fontId="1"/>
  </si>
  <si>
    <t>Emeraldia</t>
    <phoneticPr fontId="1"/>
  </si>
  <si>
    <t>Lapislazulia</t>
    <phoneticPr fontId="1"/>
  </si>
  <si>
    <t>Redstonia</t>
    <phoneticPr fontId="1"/>
  </si>
  <si>
    <t>Stonia</t>
    <phoneticPr fontId="1"/>
  </si>
  <si>
    <t>Sandia</t>
    <phoneticPr fontId="1"/>
  </si>
  <si>
    <t>Gravelia</t>
    <phoneticPr fontId="1"/>
  </si>
  <si>
    <t>Lavia</t>
    <phoneticPr fontId="1"/>
  </si>
  <si>
    <t>Lilacia</t>
    <phoneticPr fontId="1"/>
  </si>
  <si>
    <t>Zombia</t>
    <phoneticPr fontId="1"/>
  </si>
  <si>
    <t>Creeperia</t>
    <phoneticPr fontId="1"/>
  </si>
  <si>
    <t>Skeletonia</t>
    <phoneticPr fontId="1"/>
  </si>
  <si>
    <t>Spideria</t>
    <phoneticPr fontId="1"/>
  </si>
  <si>
    <t>Wheatia</t>
    <phoneticPr fontId="1"/>
  </si>
  <si>
    <t>Breadia</t>
    <phoneticPr fontId="1"/>
  </si>
  <si>
    <t>Torchia</t>
    <phoneticPr fontId="1"/>
  </si>
  <si>
    <t>Furnacia</t>
    <phoneticPr fontId="1"/>
  </si>
  <si>
    <t>Plainsia</t>
    <phoneticPr fontId="1"/>
  </si>
  <si>
    <t>Forestia</t>
    <phoneticPr fontId="1"/>
  </si>
  <si>
    <t>Sunia</t>
    <phoneticPr fontId="1"/>
  </si>
  <si>
    <t>Moonia</t>
    <phoneticPr fontId="1"/>
  </si>
  <si>
    <t>Staria</t>
    <phoneticPr fontId="1"/>
  </si>
  <si>
    <t>Thunderia</t>
    <phoneticPr fontId="1"/>
  </si>
  <si>
    <t>Rainia</t>
    <phoneticPr fontId="1"/>
  </si>
  <si>
    <t>Finia</t>
    <phoneticPr fontId="1"/>
  </si>
  <si>
    <t>Nightia</t>
    <phoneticPr fontId="1"/>
  </si>
  <si>
    <t>Daytimia</t>
    <phoneticPr fontId="1"/>
  </si>
  <si>
    <t>Morningia</t>
    <phoneticPr fontId="1"/>
  </si>
  <si>
    <t>Witheria</t>
    <phoneticPr fontId="1"/>
  </si>
  <si>
    <t>Endermania</t>
    <phoneticPr fontId="1"/>
  </si>
  <si>
    <t>enderdragon</t>
  </si>
  <si>
    <t>enderdragon</t>
    <phoneticPr fontId="1"/>
  </si>
  <si>
    <t>Enderedragonia</t>
    <phoneticPr fontId="1"/>
  </si>
  <si>
    <t>Withereskeletonia</t>
    <phoneticPr fontId="1"/>
  </si>
  <si>
    <t>エンデレドラゴーニャ</t>
  </si>
  <si>
    <t>エンデレドラゴーニャ</t>
    <phoneticPr fontId="1"/>
  </si>
  <si>
    <t>タイプ</t>
    <phoneticPr fontId="1"/>
  </si>
  <si>
    <t>0xFFBE80, 0xDEFFFF, 0xDEFFFF, 0xB0FFFF</t>
  </si>
  <si>
    <t>0x5469F2, 0x5985FF, 0x172AD3, 0x2D40F4</t>
  </si>
  <si>
    <t>0xB87440, 0xB9855C, 0x593D29, 0x914A18</t>
  </si>
  <si>
    <t>0xFF6C01, 0xF9DFA4, 0xFF7324, 0xFF4000</t>
  </si>
  <si>
    <t>noon</t>
  </si>
  <si>
    <t>snowy</t>
  </si>
  <si>
    <t>ocean</t>
  </si>
  <si>
    <t>desert</t>
  </si>
  <si>
    <t>nether</t>
  </si>
  <si>
    <t>end</t>
  </si>
  <si>
    <t>cobblestone</t>
  </si>
  <si>
    <t>mossycobblestone</t>
  </si>
  <si>
    <t>bedrock</t>
  </si>
  <si>
    <t>endstone</t>
  </si>
  <si>
    <t>grass</t>
  </si>
  <si>
    <t>ice</t>
  </si>
  <si>
    <t>snow</t>
  </si>
  <si>
    <t>packedice</t>
  </si>
  <si>
    <t>netherquartz</t>
  </si>
  <si>
    <t>obsidian</t>
  </si>
  <si>
    <t>glowstone</t>
  </si>
  <si>
    <t>coal</t>
  </si>
  <si>
    <t>human</t>
  </si>
  <si>
    <t>blaze</t>
  </si>
  <si>
    <t>ghast</t>
  </si>
  <si>
    <t>cow</t>
  </si>
  <si>
    <t>villager</t>
  </si>
  <si>
    <t>golem</t>
  </si>
  <si>
    <t>mooshroom</t>
  </si>
  <si>
    <t>feather</t>
  </si>
  <si>
    <t>leather</t>
  </si>
  <si>
    <t>string</t>
  </si>
  <si>
    <t>bonemeal</t>
  </si>
  <si>
    <t>milk</t>
  </si>
  <si>
    <t>fish</t>
  </si>
  <si>
    <t>enderpearl</t>
  </si>
  <si>
    <t>netherstar</t>
  </si>
  <si>
    <t>redmushroom</t>
  </si>
  <si>
    <t>tallgrass</t>
  </si>
  <si>
    <t>rose</t>
  </si>
  <si>
    <t>poppy</t>
  </si>
  <si>
    <t>cactus</t>
  </si>
  <si>
    <t>log</t>
  </si>
  <si>
    <t>apple</t>
  </si>
  <si>
    <t>pickaxe</t>
  </si>
  <si>
    <t>shovel</t>
  </si>
  <si>
    <t>axe</t>
  </si>
  <si>
    <t>hoe</t>
  </si>
  <si>
    <t>bucket</t>
  </si>
  <si>
    <t>flintandsteel</t>
  </si>
  <si>
    <t>shears</t>
  </si>
  <si>
    <t>compass</t>
  </si>
  <si>
    <t>sword</t>
  </si>
  <si>
    <t>bow</t>
  </si>
  <si>
    <t>arrow</t>
  </si>
  <si>
    <t>chestplate</t>
  </si>
  <si>
    <t>workbench</t>
  </si>
  <si>
    <t>enchantmenttable</t>
  </si>
  <si>
    <t>glass</t>
  </si>
  <si>
    <t>stair</t>
  </si>
  <si>
    <t>chest</t>
  </si>
  <si>
    <t>bed</t>
  </si>
  <si>
    <t>spawner</t>
  </si>
  <si>
    <t>beacon</t>
  </si>
  <si>
    <t>netherportal</t>
  </si>
  <si>
    <t>endportal</t>
  </si>
  <si>
    <t>dispenser</t>
  </si>
  <si>
    <t>tnt</t>
  </si>
  <si>
    <t>book</t>
  </si>
  <si>
    <t>sugar</t>
  </si>
  <si>
    <t>cake</t>
  </si>
  <si>
    <t>goldenapple</t>
  </si>
  <si>
    <t>列1</t>
    <phoneticPr fontId="1"/>
  </si>
  <si>
    <t>name</t>
    <phoneticPr fontId="1"/>
  </si>
  <si>
    <t>列7</t>
  </si>
  <si>
    <t>列8</t>
  </si>
  <si>
    <t>Color</t>
    <phoneticPr fontId="1"/>
  </si>
  <si>
    <t>0xffffff, 0x2C2C2E, 0x0E0E10, 0x191919</t>
  </si>
  <si>
    <t>0xFFE260, 0x2C2C2E, 0x0E0E10, 0x2D4272</t>
  </si>
  <si>
    <t>0xFF5959, 0xFF0000, 0xCD0000, 0xBA0000</t>
  </si>
  <si>
    <t>0xff2f00, 0xff972b, 0xff7500, 0xffe7b2</t>
  </si>
  <si>
    <t>0xD9E4FF, 0x747D93, 0x0C121F, 0x2D4272</t>
  </si>
  <si>
    <t>0xCD4208, 0xEDB54A, 0xCC4108, 0x4C1500</t>
  </si>
  <si>
    <t>0xCC850C, 0x9E7325, 0x654B17, 0x3F2E0E</t>
  </si>
  <si>
    <t>0xCACACA, 0xCFCFCF, 0xCFCFCF, 0x494949</t>
  </si>
  <si>
    <t>0xB87440, 0xEEE4B6, 0xC2BC84, 0xD8D09B</t>
  </si>
  <si>
    <t>0xB4FFFF, 0x4D5670, 0x4D5670, 0xFFEB00</t>
  </si>
  <si>
    <t>0xB4FFFF, 0x4D5670, 0x4D5670, 0x2D40F4</t>
  </si>
  <si>
    <t>0xA2B7E8, 0x4064EC, 0x224BD5, 0x0A33C2</t>
  </si>
  <si>
    <t>0xA0A0A0, 0xD8D8D8, 0x727272, 0xD8AF93</t>
  </si>
  <si>
    <t>0xA0A0A0, 0xFFFF0B, 0xDC7613, 0xDEDE00</t>
  </si>
  <si>
    <t>0x97FFE3, 0xD1FAF3, 0x70FFD9, 0x30DBBD</t>
  </si>
  <si>
    <t>0x80FF00, 0xD4FF82, 0x86C91C, 0xBB5400</t>
  </si>
  <si>
    <t>0x63D700, 0xF0C9FF, 0xDC8CE6, 0xA22CFF</t>
  </si>
  <si>
    <t>0x5BAA53, 0xD6FFCF, 0x5EE74C, 0x000000</t>
  </si>
  <si>
    <t>0x505252, 0x1C1C1C, 0x1C1C1C, 0x060606</t>
  </si>
  <si>
    <t>0x494422, 0x61554A, 0x52483F, 0xA80E0E</t>
  </si>
  <si>
    <t>0x333333, 0x8F8F8F, 0x686868, 0x747474</t>
  </si>
  <si>
    <t>0x2B4219, 0x00AAAA, 0x322976, 0x2B4219</t>
  </si>
  <si>
    <t>0x181818, 0x3C3C3C, 0x141414, 0x557272</t>
  </si>
  <si>
    <t>0x168700, 0xD5DA45, 0x716125, 0x9E8714</t>
  </si>
  <si>
    <t>0x000000, 0x161616, 0x161616, 0xEF84FA</t>
  </si>
  <si>
    <t>0x000000, 0x181818, 0x181818, 0xA500E2</t>
  </si>
  <si>
    <t>0xFFE260, 0xAACAEF, 0x84B5EF, 0xFFE7B2</t>
  </si>
  <si>
    <t>0xB4FFFF, 0xAACAEF, 0x84B5EF, 0xffe7b2</t>
  </si>
  <si>
    <t>0x168700, 0xFF1C2B, 0xFF1C2B, 0xFFAAAF</t>
  </si>
  <si>
    <t>0x957546, 0x493615, 0x493615, 0x969696</t>
  </si>
  <si>
    <t>0x957546, 0x9A9A9A, 0x9A9A9A, 0x59472C</t>
  </si>
  <si>
    <t>0x957546, 0x2BDED6, 0xC0F5FE, 0x322042</t>
  </si>
  <si>
    <t>0x957546, 0xEBEBEB, 0x9C2626, 0x413421</t>
  </si>
  <si>
    <t>0x333333, 0xEEEEEE, 0x1E1E1E, 0x747474</t>
  </si>
  <si>
    <t>0xFFE753, 0xFFFE37, 0xDC8801, 0x882900</t>
  </si>
  <si>
    <t>0xFFBE80, 0xEAEAEA, 0xEAEAEA, 0xB9B9CB</t>
  </si>
  <si>
    <t>0x957546, 0xFFFFFF, 0x654B17, 0x000000</t>
  </si>
  <si>
    <t>0x957546, 0x493615, 0x493615, 0xFFFFFF</t>
  </si>
  <si>
    <t>0x957546, 0x9A9A9A, 0x9A9A9A, 0x5469F2</t>
  </si>
  <si>
    <t>0x168700, 0x148D24, 0x128C21, 0x000000</t>
  </si>
  <si>
    <t>0xCC850C, 0xEAE9EB, 0xB85D27, 0xEA1D1D</t>
  </si>
  <si>
    <t>0x957546, 0xA76E1F, 0xA76E1F, 0x413B2F</t>
  </si>
  <si>
    <t>0x957546, 0xC1C1C1, 0xC1C1C1, 0xFF6578</t>
  </si>
  <si>
    <t>0x363636, 0x101010, 0x030303, 0x000000</t>
  </si>
  <si>
    <t>0x333333, 0xC8C8C8, 0x4A4A4A, 0x747474</t>
  </si>
  <si>
    <t>0x957546, 0x9A9A9A, 0x9A9A9A, 0xFF1414</t>
  </si>
  <si>
    <t>0xDE9D9D, 0x969696, 0x3B2E22, 0x000000</t>
  </si>
  <si>
    <t>0x80FF00, 0xFFE9AC, 0xD9C26B, 0xD2A741</t>
  </si>
  <si>
    <t>0x957546, 0xC5C5C5, 0x616161, 0x000000</t>
  </si>
  <si>
    <t>0x957546, 0x2BDED6, 0x322042, 0x8A1512</t>
  </si>
  <si>
    <t>0x80FF00, 0xD1D175, 0x363636, 0x1E0D2E</t>
  </si>
  <si>
    <t>0xFFBE80, 0x8CF4E2, 0x258474, 0x00725F</t>
  </si>
  <si>
    <t>0x957546, 0xF9F9C5, 0x427367, 0x258474</t>
  </si>
  <si>
    <t>0x333333, 0xFAFAD0, 0xC3BD89, 0xF5FF75</t>
  </si>
  <si>
    <t>0xFFBE80, 0xFFFFFF, 0xAAAAAA, 0x585858</t>
  </si>
  <si>
    <t>0xFFBE80, 0x6B9F93, 0x6B9F93, 0xADBEDB</t>
  </si>
  <si>
    <t>0x957546, 0x9A9A9A, 0x9A9A9A, 0xFF4A00</t>
  </si>
  <si>
    <t>0xFFFFFF, 0xFFFFFF, 0xFFFFFF, 0x565656</t>
  </si>
  <si>
    <t>0x957546, 0xFFFFFF, 0xE8FAFE, 0xC4F7FF</t>
  </si>
  <si>
    <t>0xFFFF7D, 0xFFF448, 0xA28C22, 0xECB861</t>
  </si>
  <si>
    <t>0xCC850C, 0xEAEE57, 0xDBA213, 0x351705</t>
  </si>
  <si>
    <t>0xDBCDC1, 0xDDC9B9, 0x8B7260, 0x46750B</t>
  </si>
  <si>
    <t>0xB87440, 0x97C667, 0x7FBF55, 0x5BC117</t>
  </si>
  <si>
    <t>0x957546, 0x9A9A9A, 0x9A9A9A, 0x168700</t>
  </si>
  <si>
    <t>0xFFBE80, 0x00AAAA, 0x322976, 0x281B0B</t>
  </si>
  <si>
    <t>0xFFFFFF, 0xB0CCFF, 0xB0CCFF, 0xB0CCFF</t>
  </si>
  <si>
    <t>0xFFBE80, 0xC65C35, 0xC65C35, 0x542716</t>
  </si>
  <si>
    <t>0x168700, 0x977748, 0x59472C, 0xBB9761</t>
  </si>
  <si>
    <t>0xFFBE80, 0xFFFFFF, 0xFFFFFF, 0xFFFFFF</t>
  </si>
  <si>
    <t>0x940E0F, 0x940E0F, 0x940E0F, 0xA1A1A1</t>
  </si>
  <si>
    <t>0x333333, 0xC8C8C8, 0x4A4A4A, 0x278E27</t>
  </si>
  <si>
    <t>0x80FF00, 0xFE7F00, 0x972226, 0xCF000D</t>
  </si>
  <si>
    <t>0x957546, 0x670ECC, 0x670ECC, 0x322042</t>
  </si>
  <si>
    <t>0xEDE9E4, 0xDFD8CF, 0x5D4A3F, 0xCCAB90</t>
  </si>
  <si>
    <t>0xFFBE80, 0x88A4A4, 0xCBD6D6, 0xD2D200</t>
  </si>
  <si>
    <t>0xFFE260, 0xAACAEF, 0x84B5EF, 0xffe7b2</t>
  </si>
  <si>
    <t>0x0F0F1A, 0x463A60, 0x09090E, 0x532B76</t>
  </si>
  <si>
    <t>0x80FF00, 0x59C6FF, 0x1771D3, 0x2D84F4</t>
  </si>
  <si>
    <t>0xFFFFFF, 0xC4D3EE, 0xC4D3EE, 0xC4D3EE</t>
  </si>
  <si>
    <t>0x957546, 0x9A9A9A, 0x9A9A9A, 0x333333</t>
  </si>
  <si>
    <t>0x168700, 0xF7070F, 0xF7070F, 0x3A0102</t>
  </si>
  <si>
    <t>0x7C4042, 0xFFFFFF, 0xFE2A2A, 0x9A171C</t>
  </si>
  <si>
    <t>0x168700, 0xF7070F, 0x910205, 0x3E4400</t>
  </si>
  <si>
    <t>0x957546, 0xD5D5D5, 0xD5D5D5, 0x634235</t>
  </si>
  <si>
    <t>0x957546, 0x9A9A9A, 0x9A9A9A, 0xB87440</t>
  </si>
  <si>
    <t>0xFFFFFF, 0xFFFFFF, 0xFFFFFF, 0xFFFFFF</t>
  </si>
  <si>
    <t>0xB4FFFF, 0x4D5670, 0x4D5670, 0xffffff</t>
  </si>
  <si>
    <t>0x957546, 0x1B2A35, 0x1B2A35, 0xFF3E00</t>
  </si>
  <si>
    <t>0x957546, 0xBB9761, 0xBB9761, 0x005500</t>
  </si>
  <si>
    <t>0xFFBE80, 0x8C8C8C, 0x000000, 0xFFFFFF</t>
  </si>
  <si>
    <t>0xCC850C, 0xFFFFFF, 0xFFFFFF, 0xFFFFFF</t>
  </si>
  <si>
    <t>0x957546, 0xD1FAF3, 0x70FFD9, 0xE60000</t>
  </si>
  <si>
    <t>0x168700, 0x97C667, 0x7FBF55, 0x5BC117</t>
  </si>
  <si>
    <t>0x957546, 0xCECECE, 0xDB441A, 0x000000</t>
  </si>
  <si>
    <t>0xBD8B72, 0x71544D, 0x3C2A23, 0xBD8B72</t>
  </si>
  <si>
    <t>0x957546, 0xB17449, 0xB17449, 0x2B2315</t>
  </si>
  <si>
    <t>0x80FF00, 0x7B9C62, 0x89591D, 0x2E6E14</t>
  </si>
  <si>
    <t>分類</t>
    <rPh sb="0" eb="2">
      <t>ブンルイ</t>
    </rPh>
    <phoneticPr fontId="1"/>
  </si>
  <si>
    <t>A</t>
  </si>
  <si>
    <t>A</t>
    <phoneticPr fontId="1"/>
  </si>
  <si>
    <t>G</t>
  </si>
  <si>
    <t>D</t>
  </si>
  <si>
    <t>B</t>
  </si>
  <si>
    <t>F</t>
  </si>
  <si>
    <t>E</t>
  </si>
  <si>
    <t>B</t>
    <phoneticPr fontId="1"/>
  </si>
  <si>
    <t>C</t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</si>
  <si>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</si>
  <si>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</si>
  <si>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</si>
  <si>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</si>
  <si>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</si>
  <si>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A気体</t>
    <rPh sb="1" eb="3">
      <t>キタイ</t>
    </rPh>
    <phoneticPr fontId="1"/>
  </si>
  <si>
    <t>B液体</t>
    <rPh sb="1" eb="3">
      <t>エキタイ</t>
    </rPh>
    <phoneticPr fontId="1"/>
  </si>
  <si>
    <t>Cプラズマ</t>
  </si>
  <si>
    <t>Cプラズマ</t>
    <phoneticPr fontId="1"/>
  </si>
  <si>
    <t>D天体</t>
    <rPh sb="1" eb="3">
      <t>テンタイ</t>
    </rPh>
    <phoneticPr fontId="1"/>
  </si>
  <si>
    <t>A岩石</t>
    <rPh sb="1" eb="3">
      <t>ガンセキ</t>
    </rPh>
    <phoneticPr fontId="1"/>
  </si>
  <si>
    <t>B土砂</t>
    <rPh sb="1" eb="3">
      <t>ドシャ</t>
    </rPh>
    <phoneticPr fontId="1"/>
  </si>
  <si>
    <t>A金属</t>
    <rPh sb="1" eb="3">
      <t>キンゾク</t>
    </rPh>
    <phoneticPr fontId="1"/>
  </si>
  <si>
    <t>B宝石</t>
    <rPh sb="1" eb="3">
      <t>ホウセキ</t>
    </rPh>
    <phoneticPr fontId="1"/>
  </si>
  <si>
    <t>C非晶質</t>
    <rPh sb="1" eb="4">
      <t>ヒショウシツ</t>
    </rPh>
    <phoneticPr fontId="1"/>
  </si>
  <si>
    <t>A動物</t>
    <rPh sb="1" eb="3">
      <t>ドウブツ</t>
    </rPh>
    <phoneticPr fontId="1"/>
  </si>
  <si>
    <t>Bアンデッド</t>
  </si>
  <si>
    <t>Bアンデッド</t>
    <phoneticPr fontId="1"/>
  </si>
  <si>
    <t>C魔法生物</t>
    <rPh sb="1" eb="3">
      <t>マホウ</t>
    </rPh>
    <rPh sb="3" eb="5">
      <t>セイブツ</t>
    </rPh>
    <phoneticPr fontId="1"/>
  </si>
  <si>
    <t>A植物</t>
    <rPh sb="1" eb="3">
      <t>ショクブツ</t>
    </rPh>
    <phoneticPr fontId="1"/>
  </si>
  <si>
    <t>B花</t>
    <rPh sb="1" eb="2">
      <t>ハナ</t>
    </rPh>
    <phoneticPr fontId="1"/>
  </si>
  <si>
    <t>A人工物</t>
    <rPh sb="1" eb="3">
      <t>ジンコウ</t>
    </rPh>
    <rPh sb="3" eb="4">
      <t>ブツ</t>
    </rPh>
    <phoneticPr fontId="1"/>
  </si>
  <si>
    <t>B食品</t>
    <rPh sb="1" eb="3">
      <t>ショクヒン</t>
    </rPh>
    <phoneticPr fontId="1"/>
  </si>
  <si>
    <t>A時刻</t>
    <rPh sb="1" eb="3">
      <t>ジコク</t>
    </rPh>
    <phoneticPr fontId="1"/>
  </si>
  <si>
    <t>B天候</t>
    <rPh sb="1" eb="3">
      <t>テンコウ</t>
    </rPh>
    <phoneticPr fontId="1"/>
  </si>
  <si>
    <t>Cバイオーム</t>
  </si>
  <si>
    <t>Cバイオーム</t>
    <phoneticPr fontId="1"/>
  </si>
  <si>
    <t>chicken</t>
  </si>
  <si>
    <t>chicken</t>
    <phoneticPr fontId="1"/>
  </si>
  <si>
    <t>チッケーニャ</t>
  </si>
  <si>
    <t>チッケーニャ</t>
    <phoneticPr fontId="1"/>
  </si>
  <si>
    <t>Chickenia</t>
    <phoneticPr fontId="1"/>
  </si>
  <si>
    <t>0xFFDFA3, 0xFFFFFF, 0xFFFFFF, 0xD93117</t>
  </si>
  <si>
    <t>0x9FF9B5, 0x81F99E, 0x17DD62, 0x008A25</t>
    <phoneticPr fontId="1"/>
  </si>
  <si>
    <t>0x333333, 0xC0B5B6, 0x968B8E, 0x63565C</t>
  </si>
  <si>
    <t>0xFFE260, 0x91C4D9, 0x4570A6, 0xFF7017</t>
  </si>
  <si>
    <t>0xFFFFFF, 0xFFC52C, 0xFF5800, 0xFFE6A5</t>
    <phoneticPr fontId="1"/>
  </si>
  <si>
    <t>0xFFFFFF, 0xF4B5CB, 0xCB58C2, 0x9D2D95</t>
    <phoneticPr fontId="1"/>
  </si>
  <si>
    <t>0xFFFFFF, 0xFF7F19, 0x8E8E8E, 0x383838</t>
    <phoneticPr fontId="1"/>
  </si>
  <si>
    <t>妖精名</t>
    <rPh sb="0" eb="2">
      <t>ヨウセイ</t>
    </rPh>
    <rPh sb="2" eb="3">
      <t>メイ</t>
    </rPh>
    <phoneticPr fontId="1"/>
  </si>
  <si>
    <t>レア度</t>
    <rPh sb="2" eb="3">
      <t>ド</t>
    </rPh>
    <phoneticPr fontId="1"/>
  </si>
  <si>
    <t>出現比率</t>
    <rPh sb="0" eb="2">
      <t>シュツゲン</t>
    </rPh>
    <rPh sb="2" eb="4">
      <t>ヒリツ</t>
    </rPh>
    <phoneticPr fontId="1"/>
  </si>
  <si>
    <t>Code5</t>
  </si>
  <si>
    <t>Code英名</t>
    <rPh sb="4" eb="6">
      <t>エイメイ</t>
    </rPh>
    <phoneticPr fontId="1"/>
  </si>
  <si>
    <t>Code和名</t>
    <rPh sb="4" eb="6">
      <t>ワメイ</t>
    </rPh>
    <phoneticPr fontId="1"/>
  </si>
  <si>
    <t>Code宣言</t>
    <rPh sb="4" eb="6">
      <t>センゲン</t>
    </rPh>
    <phoneticPr fontId="1"/>
  </si>
  <si>
    <t>Code登録</t>
    <rPh sb="4" eb="6">
      <t>トウロク</t>
    </rPh>
    <phoneticPr fontId="1"/>
  </si>
  <si>
    <t>列9</t>
  </si>
  <si>
    <t>ATTACK</t>
    <phoneticPr fontId="1"/>
  </si>
  <si>
    <t>CRAFT</t>
    <phoneticPr fontId="1"/>
  </si>
  <si>
    <t>LIGHT</t>
    <phoneticPr fontId="1"/>
  </si>
  <si>
    <t>FELL</t>
    <phoneticPr fontId="1"/>
  </si>
  <si>
    <t>WATER</t>
    <phoneticPr fontId="1"/>
  </si>
  <si>
    <t>FLAME</t>
    <phoneticPr fontId="1"/>
  </si>
  <si>
    <t>CRYSTAL</t>
    <phoneticPr fontId="1"/>
  </si>
  <si>
    <t>ART</t>
    <phoneticPr fontId="1"/>
  </si>
  <si>
    <t>Airika</t>
    <phoneticPr fontId="1"/>
  </si>
  <si>
    <t>アイリカ</t>
    <phoneticPr fontId="1"/>
  </si>
  <si>
    <t>ワテーリカ</t>
    <phoneticPr fontId="1"/>
  </si>
  <si>
    <t>Waterika</t>
    <phoneticPr fontId="1"/>
  </si>
  <si>
    <t>Sunika</t>
    <phoneticPr fontId="1"/>
  </si>
  <si>
    <t>スーニカ</t>
    <phoneticPr fontId="1"/>
  </si>
  <si>
    <t>階級</t>
    <rPh sb="0" eb="2">
      <t>カイキュウ</t>
    </rPh>
    <phoneticPr fontId="1"/>
  </si>
  <si>
    <t>axe</t>
    <phoneticPr fontId="1"/>
  </si>
  <si>
    <t>STORE</t>
    <phoneticPr fontId="1"/>
  </si>
  <si>
    <t>WARP</t>
    <phoneticPr fontId="1"/>
  </si>
  <si>
    <t>chest</t>
    <phoneticPr fontId="1"/>
  </si>
  <si>
    <t>craftingtable</t>
    <phoneticPr fontId="1"/>
  </si>
  <si>
    <t>potion</t>
    <phoneticPr fontId="1"/>
  </si>
  <si>
    <t>apple</t>
    <phoneticPr fontId="1"/>
  </si>
  <si>
    <t>sword</t>
    <phoneticPr fontId="1"/>
  </si>
  <si>
    <t>dispenser</t>
    <phoneticPr fontId="1"/>
  </si>
  <si>
    <t>carrot</t>
    <phoneticPr fontId="1"/>
  </si>
  <si>
    <t>cactus</t>
    <phoneticPr fontId="1"/>
  </si>
  <si>
    <t>ocean</t>
    <phoneticPr fontId="1"/>
  </si>
  <si>
    <t>アーシャ</t>
    <phoneticPr fontId="1"/>
  </si>
  <si>
    <t>ケスチャ</t>
    <phoneticPr fontId="1"/>
  </si>
  <si>
    <t>クラフティンゲターブリャ</t>
    <phoneticPr fontId="1"/>
  </si>
  <si>
    <t>ポティオーニャ</t>
    <phoneticPr fontId="1"/>
  </si>
  <si>
    <t>アップーリャ</t>
    <phoneticPr fontId="1"/>
  </si>
  <si>
    <t>スウォルジャ</t>
    <phoneticPr fontId="1"/>
  </si>
  <si>
    <t>ジスペンセーリャ</t>
    <phoneticPr fontId="1"/>
  </si>
  <si>
    <t>カッローチャ</t>
    <phoneticPr fontId="1"/>
  </si>
  <si>
    <t>カクトゥーシャ</t>
    <phoneticPr fontId="1"/>
  </si>
  <si>
    <t>オセアーニャ</t>
    <phoneticPr fontId="1"/>
  </si>
  <si>
    <t>Oceania</t>
    <phoneticPr fontId="1"/>
  </si>
  <si>
    <t>Cactusia</t>
    <phoneticPr fontId="1"/>
  </si>
  <si>
    <t>Carrotia</t>
    <phoneticPr fontId="1"/>
  </si>
  <si>
    <t>Dispenseria</t>
    <phoneticPr fontId="1"/>
  </si>
  <si>
    <t>Axia</t>
    <phoneticPr fontId="1"/>
  </si>
  <si>
    <t>Chestia</t>
    <phoneticPr fontId="1"/>
  </si>
  <si>
    <t>Craftingtablia</t>
    <phoneticPr fontId="1"/>
  </si>
  <si>
    <t>Potionia</t>
    <phoneticPr fontId="1"/>
  </si>
  <si>
    <t>Applia</t>
    <phoneticPr fontId="1"/>
  </si>
  <si>
    <t>Swordia</t>
    <phoneticPr fontId="1"/>
  </si>
  <si>
    <t>0xFF755D, 0xFF564E, 0xFF0000, 0x01A900</t>
    <phoneticPr fontId="1"/>
  </si>
  <si>
    <t>0xFF8F00, 0xFFAD66, 0xFF9600, 0x01A900</t>
    <phoneticPr fontId="1"/>
  </si>
  <si>
    <t>0x008200, 0xB0FFAC, 0x00E100, 0x010000</t>
    <phoneticPr fontId="1"/>
  </si>
  <si>
    <t>0xFFFFFF, 0xFFA431, 0xFFA900, 0xFFC2A5</t>
    <phoneticPr fontId="1"/>
  </si>
  <si>
    <t>0xFFFFFF, 0xFFBB9A, 0xFFC980, 0x000000</t>
    <phoneticPr fontId="1"/>
  </si>
  <si>
    <t>0xFFFFFF, 0x52CAFF, 0x00AEFF, 0xFFFFFF</t>
    <phoneticPr fontId="1"/>
  </si>
  <si>
    <t>0xFFFFFF, 0xFFC48E, 0xFF0300, 0xFFFFFF</t>
  </si>
  <si>
    <t>0xFFFFFF, 0xCD9A6A, 0x529B3A, 0xC9D0C6</t>
  </si>
  <si>
    <t>0xFFFFFF, 0xD7D7D7, 0x727272, 0x95623C</t>
    <phoneticPr fontId="1"/>
  </si>
  <si>
    <t>0x80FF00, 0x86B5FF, 0x1D7EFF, 0x004DA5</t>
    <phoneticPr fontId="1"/>
  </si>
  <si>
    <t>SHOOT</t>
    <phoneticPr fontId="1"/>
  </si>
  <si>
    <t>短縮和名</t>
    <rPh sb="0" eb="2">
      <t>タンシュク</t>
    </rPh>
    <rPh sb="2" eb="4">
      <t>ワメイ</t>
    </rPh>
    <phoneticPr fontId="1"/>
  </si>
  <si>
    <t>空気精</t>
  </si>
  <si>
    <t>水精</t>
  </si>
  <si>
    <t>火精</t>
  </si>
  <si>
    <t>太陽精</t>
  </si>
  <si>
    <t>石精</t>
  </si>
  <si>
    <t>土精</t>
  </si>
  <si>
    <t>鉄精</t>
  </si>
  <si>
    <t>金剛石精</t>
  </si>
  <si>
    <t>赤石精</t>
  </si>
  <si>
    <t>終人精</t>
  </si>
  <si>
    <t>朝精</t>
  </si>
  <si>
    <t>砂精</t>
  </si>
  <si>
    <t>金精</t>
  </si>
  <si>
    <t>蜘蛛精</t>
  </si>
  <si>
    <t>骸骨精</t>
  </si>
  <si>
    <t>生屍精</t>
  </si>
  <si>
    <t>匠精</t>
  </si>
  <si>
    <t>麦精</t>
  </si>
  <si>
    <t>紫丁香花精</t>
  </si>
  <si>
    <t>松明精</t>
  </si>
  <si>
    <t>溶岩精</t>
  </si>
  <si>
    <t>星精</t>
  </si>
  <si>
    <t>砂利精</t>
  </si>
  <si>
    <t>翠玉精</t>
  </si>
  <si>
    <t>瑠璃石精</t>
  </si>
  <si>
    <t>終龍精</t>
  </si>
  <si>
    <t>枯骸骨精</t>
  </si>
  <si>
    <t>枯精</t>
  </si>
  <si>
    <t>雷精</t>
  </si>
  <si>
    <t>鶏精</t>
  </si>
  <si>
    <t>釜戸精</t>
  </si>
  <si>
    <t>赤紫彩釉堅焼粘土精</t>
  </si>
  <si>
    <t>麺麭精</t>
  </si>
  <si>
    <t>昼精</t>
  </si>
  <si>
    <t>夜精</t>
  </si>
  <si>
    <t>晴精</t>
  </si>
  <si>
    <t>雨精</t>
  </si>
  <si>
    <t>平原精</t>
  </si>
  <si>
    <t>森精</t>
  </si>
  <si>
    <t>林檎精</t>
  </si>
  <si>
    <t>人参精</t>
  </si>
  <si>
    <t>仙人掌精</t>
  </si>
  <si>
    <t>斧精</t>
  </si>
  <si>
    <t>箱精</t>
  </si>
  <si>
    <t>作業台精</t>
  </si>
  <si>
    <t>薬精</t>
  </si>
  <si>
    <t>剣精</t>
  </si>
  <si>
    <t>射出機精</t>
  </si>
  <si>
    <t>海精</t>
  </si>
  <si>
    <t>月精</t>
    <rPh sb="0" eb="1">
      <t>ツキ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</si>
</sst>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vertical="center" textRotation="180" shrinkToFit="1"/>
    </xf>
    <xf numFmtId="0" fontId="0" fillId="2" borderId="0" xfId="0" applyFill="1" applyAlignment="1">
      <alignment vertical="center" shrinkToFit="1"/>
    </xf>
    <xf numFmtId="0" fontId="0" fillId="3" borderId="0" xfId="0" applyFill="1" applyAlignment="1">
      <alignment vertical="center" shrinkToFit="1"/>
    </xf>
    <xf numFmtId="2" fontId="0" fillId="4" borderId="0" xfId="0" applyNumberFormat="1" applyFill="1" applyAlignment="1">
      <alignment vertical="center" shrinkToFit="1"/>
    </xf>
    <xf numFmtId="0" fontId="0" fillId="6" borderId="0" xfId="0" applyFill="1" applyAlignment="1">
      <alignment vertical="center" shrinkToFit="1"/>
    </xf>
    <xf numFmtId="0" fontId="0" fillId="7" borderId="0" xfId="0" applyFill="1" applyAlignment="1">
      <alignment vertical="center" shrinkToFit="1"/>
    </xf>
    <xf numFmtId="0" fontId="0" fillId="8" borderId="0" xfId="0" applyFill="1" applyAlignment="1">
      <alignment vertical="center" shrinkToFit="1"/>
    </xf>
    <xf numFmtId="176" fontId="0" fillId="5" borderId="0" xfId="0" applyNumberFormat="1" applyFill="1" applyAlignment="1">
      <alignment vertical="center" shrinkToFit="1"/>
    </xf>
    <xf numFmtId="176" fontId="0" fillId="4" borderId="0" xfId="0" applyNumberFormat="1" applyFill="1" applyAlignment="1">
      <alignment vertical="center" shrinkToFit="1"/>
    </xf>
    <xf numFmtId="49" fontId="0" fillId="6" borderId="0" xfId="0" applyNumberFormat="1" applyFill="1" applyAlignment="1">
      <alignment vertical="center" shrinkToFit="1"/>
    </xf>
    <xf numFmtId="49" fontId="0" fillId="0" borderId="0" xfId="0" applyNumberFormat="1" applyAlignment="1">
      <alignment vertical="center" shrinkToFit="1"/>
    </xf>
    <xf numFmtId="0" fontId="0" fillId="4" borderId="0" xfId="0" applyNumberFormat="1" applyFill="1" applyAlignment="1">
      <alignment vertical="center" shrinkToFit="1"/>
    </xf>
    <xf numFmtId="0" fontId="0" fillId="2" borderId="0" xfId="0" applyNumberFormat="1" applyFill="1" applyAlignment="1">
      <alignment vertical="center" shrinkToFit="1"/>
    </xf>
  </cellXfs>
  <cellStyles count="1">
    <cellStyle name="標準" xfId="0" builtinId="0"/>
  </cellStyles>
  <dxfs count="50"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</dxf>
    <dxf>
      <numFmt numFmtId="30" formatCode="@"/>
      <alignment horizontal="general" vertical="center" textRotation="0" wrapText="0" indent="0" justifyLastLine="0" shrinkToFit="1" readingOrder="0"/>
    </dxf>
    <dxf>
      <numFmt numFmtId="30" formatCode="@"/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numFmt numFmtId="30" formatCode="@"/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5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30" formatCode="@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alignment horizontal="general" vertical="center" textRotation="18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EE06BC-4D34-4495-81F3-FC4A209E4578}" name="テーブル1" displayName="テーブル1" ref="A1:AQ51" totalsRowShown="0" headerRowDxfId="49" dataDxfId="48">
  <autoFilter ref="A1:AQ51" xr:uid="{75B54AD4-ACAB-4F59-97B1-A32EA130B0BF}"/>
  <sortState xmlns:xlrd2="http://schemas.microsoft.com/office/spreadsheetml/2017/richdata2" ref="A2:AQ51">
    <sortCondition ref="A1:A51"/>
  </sortState>
  <tableColumns count="43">
    <tableColumn id="1" xr3:uid="{6147C270-8C7A-4819-9E28-350D0331C4D0}" name="No" dataDxfId="47"/>
    <tableColumn id="26" xr3:uid="{7E104AB5-5E29-4B6A-BFBB-37072B207152}" name="階級" dataDxfId="46"/>
    <tableColumn id="34" xr3:uid="{BEFDB93C-CC3C-473D-9156-A784BE96DC6E}" name="分類" dataDxfId="45"/>
    <tableColumn id="23" xr3:uid="{5638B175-C2AF-4D6D-86F0-67835CFC7917}" name="タイプ" dataDxfId="44"/>
    <tableColumn id="2" xr3:uid="{D470D4EF-3C6C-4E71-B7BA-8C149342046D}" name="Type" dataDxfId="43"/>
    <tableColumn id="30" xr3:uid="{33B63A19-8CBA-411B-A1BD-A133496C6BAF}" name="短縮和名" dataDxfId="1"/>
    <tableColumn id="3" xr3:uid="{E535B2E0-7C7F-41D2-9743-A0F1B6F764D8}" name="和名" dataDxfId="42"/>
    <tableColumn id="4" xr3:uid="{3F619E31-811F-4382-B4D5-C3C1F037EFDB}" name="英名" dataDxfId="41"/>
    <tableColumn id="39" xr3:uid="{3E7A2936-ACD6-4A23-BE81-BBC7A14460E4}" name="Color" dataDxfId="40"/>
    <tableColumn id="12" xr3:uid="{D5C273B8-52B3-4C00-894E-8AE8DCF70728}" name="レア" dataDxfId="39"/>
    <tableColumn id="14" xr3:uid="{021ADF5F-C1D6-4992-85B6-7C4ACFCBE005}" name="コスト" dataDxfId="38"/>
    <tableColumn id="5" xr3:uid="{AE6F6DC2-97AF-475D-917F-B914349AE42C}" name="基礎Shine" dataDxfId="37"/>
    <tableColumn id="6" xr3:uid="{592C3106-789F-46C6-84E7-D4D3A1566511}" name="基礎Fire" dataDxfId="36"/>
    <tableColumn id="7" xr3:uid="{B7A1B9A3-3658-4251-9488-C7EB28DDA828}" name="基礎Wind" dataDxfId="35"/>
    <tableColumn id="8" xr3:uid="{53D9BDAB-CC6B-4E70-8605-30718A287EC4}" name="基礎Gaia" dataDxfId="34"/>
    <tableColumn id="9" xr3:uid="{EB888AF3-8815-48CE-A95E-C5931929A1AC}" name="基礎Aqua" dataDxfId="33"/>
    <tableColumn id="10" xr3:uid="{68F80D1D-DFED-4D2F-92EF-7D17590D4A36}" name="基礎Dark" dataDxfId="32"/>
    <tableColumn id="13" xr3:uid="{D846AE64-655F-4052-B5F1-3F4B9699D0FA}" name="レア度倍率" dataDxfId="31">
      <calculatedColumnFormula>2^((テーブル1[[#This Row],[レア]]-1)/4)</calculatedColumnFormula>
    </tableColumn>
    <tableColumn id="11" xr3:uid="{833C82E7-E230-4A58-9D49-6C1CDD4BBDAD}" name="分散度倍率　" dataDxfId="30">
      <calculatedColumnFormula>0.5^(((テーブル1[[#This Row],[基礎Shine]]/MAX(テーブル1[[#This Row],[基礎Shine]:[基礎Dark]])+テーブル1[[#This Row],[基礎Fire]]/MAX(L2:Q2)+テーブル1[[#This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calculatedColumnFormula>
    </tableColumn>
    <tableColumn id="22" xr3:uid="{434606B6-C04F-47DC-9277-0797C7617151}" name="効率" dataDxfId="29">
      <calculatedColumnFormula>テーブル1[[#This Row],[分散度倍率　]]*テーブル1[[#This Row],[レア度倍率]]</calculatedColumnFormula>
    </tableColumn>
    <tableColumn id="15" xr3:uid="{B031CBD1-7BDB-4552-BC58-A8FCCA491403}" name="合計値" dataDxfId="28">
      <calculatedColumnFormula>テーブル1[[#This Row],[コスト]]*テーブル1[[#This Row],[効率]]</calculatedColumnFormula>
    </tableColumn>
    <tableColumn id="16" xr3:uid="{FCD4377E-4837-4BD9-8716-12CB589EDF74}" name="Shine" dataDxfId="27">
      <calculatedColumnFormula>テーブル1[[#This Row],[基礎Shine]]*テーブル1[[#This Row],[合計値]]/SUM(テーブル1[[#This Row],[基礎Shine]:[基礎Dark]])</calculatedColumnFormula>
    </tableColumn>
    <tableColumn id="17" xr3:uid="{192E8193-ED35-4778-87AC-0C1CF273DBF9}" name="Fire" dataDxfId="26">
      <calculatedColumnFormula>テーブル1[[#This Row],[基礎Fire]]*テーブル1[[#This Row],[合計値]]/SUM(テーブル1[[#This Row],[基礎Shine]:[基礎Dark]])</calculatedColumnFormula>
    </tableColumn>
    <tableColumn id="18" xr3:uid="{FDD6FC8F-4CBF-4964-A0D2-682E72230537}" name="Wind" dataDxfId="25">
      <calculatedColumnFormula>テーブル1[[#This Row],[基礎Wind]]*テーブル1[[#This Row],[合計値]]/SUM(テーブル1[[#This Row],[基礎Shine]:[基礎Dark]])</calculatedColumnFormula>
    </tableColumn>
    <tableColumn id="19" xr3:uid="{DE083808-871E-4527-B7C9-FF57A44BDF23}" name="Gaia" dataDxfId="24">
      <calculatedColumnFormula>テーブル1[[#This Row],[基礎Gaia]]*テーブル1[[#This Row],[合計値]]/SUM(テーブル1[[#This Row],[基礎Shine]:[基礎Dark]])</calculatedColumnFormula>
    </tableColumn>
    <tableColumn id="20" xr3:uid="{EEDF52F6-D7AB-4A1B-B203-856E8CD45BA9}" name="Aqua" dataDxfId="23">
      <calculatedColumnFormula>テーブル1[[#This Row],[基礎Aqua]]*テーブル1[[#This Row],[合計値]]/SUM(テーブル1[[#This Row],[基礎Shine]:[基礎Dark]])</calculatedColumnFormula>
    </tableColumn>
    <tableColumn id="21" xr3:uid="{61A17369-9D3E-4EE3-B6BB-316F47062244}" name="Dark" dataDxfId="22">
      <calculatedColumnFormula>テーブル1[[#This Row],[基礎Dark]]*テーブル1[[#This Row],[合計値]]/SUM(テーブル1[[#This Row],[基礎Shine]:[基礎Dark]])</calculatedColumnFormula>
    </tableColumn>
    <tableColumn id="40" xr3:uid="{FF31EB97-6C72-4B4F-9C7D-7FE5546BDC56}" name="ATTACK" dataDxfId="21"/>
    <tableColumn id="44" xr3:uid="{D91E944B-F524-4F9B-9D06-B8EE217F8C86}" name="CRAFT" dataDxfId="20"/>
    <tableColumn id="48" xr3:uid="{FDAEB361-38D6-4EFA-B314-79F5DF42167E}" name="FELL" dataDxfId="19"/>
    <tableColumn id="46" xr3:uid="{ECCD46C1-F4EB-408C-AEB7-098E1A6BA65B}" name="LIGHT" dataDxfId="18"/>
    <tableColumn id="47" xr3:uid="{E006FC6A-6503-4BBD-94D8-3FBB62985153}" name="FLAME" dataDxfId="17"/>
    <tableColumn id="49" xr3:uid="{2BF29954-473B-4B0C-9781-028B561200CB}" name="WATER" dataDxfId="16"/>
    <tableColumn id="24" xr3:uid="{E078FC75-CC53-492A-A97D-107EA20B4296}" name="CRYSTAL" dataDxfId="15"/>
    <tableColumn id="25" xr3:uid="{3CFDC570-BDAB-4914-ABC3-2C36BC441EFF}" name="ART" dataDxfId="14"/>
    <tableColumn id="27" xr3:uid="{57B5D258-645E-405C-8646-A5BA9977E94A}" name="STORE" dataDxfId="13"/>
    <tableColumn id="28" xr3:uid="{FC7CB677-4A50-4B6E-A9B9-30E79C62F98D}" name="WARP" dataDxfId="12"/>
    <tableColumn id="29" xr3:uid="{0A208B09-58DF-41DC-8C05-5263F315034B}" name="SHOOT" dataDxfId="11"/>
    <tableColumn id="36" xr3:uid="{6E6ACD45-A41E-49C5-B88F-DADA04458437}" name="Code宣言" dataDxfId="10">
      <calculatedColumnFormula>"public static VariantMirageFairy[] "&amp;テーブル1[[#This Row],[Type]]&amp;";"</calculatedColumnFormula>
    </tableColumn>
    <tableColumn id="35" xr3:uid="{163385B1-C9C9-410C-ABD5-0FB9C9D39FBB}" name="Code登録" dataDxfId="9">
      <calculatedColumnFormula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calculatedColumnFormula>
    </tableColumn>
    <tableColumn id="37" xr3:uid="{4F31450C-EC23-4854-A316-C804DD0EAC46}" name="Code英名" dataDxfId="8">
      <calculatedColumnFormula>"item.mirageFairy."&amp;テーブル1[[#This Row],[Type]]&amp;".name="&amp;テーブル1[[#This Row],[英名]]</calculatedColumnFormula>
    </tableColumn>
    <tableColumn id="38" xr3:uid="{87187A24-E0A4-40E3-9C23-0138D3146A81}" name="Code和名" dataDxfId="7">
      <calculatedColumnFormula>"item.mirageFairy."&amp;テーブル1[[#This Row],[Type]]&amp;".name="&amp;テーブル1[[#This Row],[和名]]</calculatedColumnFormula>
    </tableColumn>
    <tableColumn id="41" xr3:uid="{31C7AE9B-B5DC-4E21-92DA-CEDB482AF38B}" name="Code5" dataDxfId="0">
      <calculatedColumnFormula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2C1D26-960A-48CC-8F29-5C012BAB8C70}" name="テーブル2" displayName="テーブル2" ref="A1:B69" totalsRowShown="0" headerRowDxfId="6" dataDxfId="5">
  <autoFilter ref="A1:B69" xr:uid="{FEC50A1C-B428-4AD7-9BA5-4DA035F73E38}"/>
  <sortState xmlns:xlrd2="http://schemas.microsoft.com/office/spreadsheetml/2017/richdata2" ref="A2:A69">
    <sortCondition ref="A1:A69"/>
  </sortState>
  <tableColumns count="2">
    <tableColumn id="1" xr3:uid="{7E14A5CD-7281-42C1-93CF-8BD7C74666AC}" name="name" dataDxfId="4"/>
    <tableColumn id="15" xr3:uid="{60E9BA99-755B-467A-9053-1708ABE43FE6}" name="列1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7D8717-2CBC-40DB-BC68-EC626607F3D5}" name="テーブル4" displayName="テーブル4" ref="A1:I41" totalsRowShown="0">
  <autoFilter ref="A1:I41" xr:uid="{4092FC63-1044-424D-A224-F1C75D4E11BA}"/>
  <tableColumns count="9">
    <tableColumn id="1" xr3:uid="{3F6E6F71-F09A-4E3A-BBA1-30AF6AA868AD}" name="列1"/>
    <tableColumn id="2" xr3:uid="{862EBB4F-5640-4885-849A-0206ABBC45AE}" name="列2"/>
    <tableColumn id="3" xr3:uid="{D1CCFA1E-143B-480C-9AD3-4BA031B5909A}" name="列3"/>
    <tableColumn id="4" xr3:uid="{4E6B17C9-1848-4666-937B-AD4036B9258F}" name="列4">
      <calculatedColumnFormula>VLOOKUP(C2,テーブル1[[Type]:[和名]],2,0)</calculatedColumnFormula>
    </tableColumn>
    <tableColumn id="5" xr3:uid="{8582C96E-2E3C-4B3A-B60D-9FD98D134DBA}" name="列5"/>
    <tableColumn id="6" xr3:uid="{B8E8FFA9-B84D-4EFE-A3E2-3086D67F4C6C}" name="列6">
      <calculatedColumnFormula>0.3^(E2-1)</calculatedColumnFormula>
    </tableColumn>
    <tableColumn id="7" xr3:uid="{BF591A40-C0F8-46D0-829B-E716BEF72617}" name="列7"/>
    <tableColumn id="8" xr3:uid="{C37B4482-84AD-481D-914C-03A51BD0F6FA}" name="列8">
      <calculatedColumnFormula>F2*G2</calculatedColumnFormula>
    </tableColumn>
    <tableColumn id="9" xr3:uid="{B2463834-F42F-4CD7-BEC9-B542CC83738A}" name="列9" dataDxfId="2">
      <calculatedColumnFormula>"ItemFairyCrystal.drops.add(new Drop(ModuleFairy.FairyTypes."&amp;C2&amp;"[0].createItemStack(), "&amp;H2&amp;"));"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BFE0B-651F-45A6-A399-6D829AC20A31}">
  <dimension ref="A1:AQ54"/>
  <sheetViews>
    <sheetView tabSelected="1" zoomScaleNormal="100" workbookViewId="0">
      <pane xSplit="5" ySplit="1" topLeftCell="F2" activePane="bottomRight" state="frozen"/>
      <selection pane="topRight" activeCell="D1" sqref="D1"/>
      <selection pane="bottomLeft" activeCell="A2" sqref="A2"/>
      <selection pane="bottomRight" activeCell="F13" sqref="F13"/>
    </sheetView>
  </sheetViews>
  <sheetFormatPr defaultRowHeight="13.5" x14ac:dyDescent="0.15"/>
  <cols>
    <col min="1" max="3" width="3.375" style="1" customWidth="1"/>
    <col min="4" max="4" width="13.25" style="1" customWidth="1"/>
    <col min="5" max="5" width="15.5" style="1" customWidth="1"/>
    <col min="6" max="6" width="11.125" style="1" customWidth="1"/>
    <col min="7" max="8" width="15.5" style="1" customWidth="1"/>
    <col min="9" max="9" width="27" style="1" customWidth="1"/>
    <col min="10" max="10" width="2.25" style="1" customWidth="1"/>
    <col min="11" max="17" width="2.625" style="1" customWidth="1"/>
    <col min="18" max="20" width="4" style="1" customWidth="1"/>
    <col min="21" max="21" width="4.75" style="1" customWidth="1"/>
    <col min="22" max="27" width="4" style="1" customWidth="1"/>
    <col min="28" max="38" width="2.625" style="1" customWidth="1"/>
    <col min="39" max="39" width="12.75" style="1" customWidth="1"/>
    <col min="40" max="40" width="44.75" style="1" customWidth="1"/>
    <col min="41" max="42" width="12.75" style="1" customWidth="1"/>
    <col min="43" max="43" width="25.875" style="1" customWidth="1"/>
    <col min="44" max="16384" width="9" style="1"/>
  </cols>
  <sheetData>
    <row r="1" spans="1:43" s="2" customFormat="1" ht="96.75" customHeight="1" x14ac:dyDescent="0.15">
      <c r="A1" s="2" t="s">
        <v>0</v>
      </c>
      <c r="B1" s="2" t="s">
        <v>469</v>
      </c>
      <c r="C1" s="2" t="s">
        <v>397</v>
      </c>
      <c r="D1" s="2" t="s">
        <v>222</v>
      </c>
      <c r="E1" s="2" t="s">
        <v>10</v>
      </c>
      <c r="F1" s="2" t="s">
        <v>513</v>
      </c>
      <c r="G1" s="2" t="s">
        <v>12</v>
      </c>
      <c r="H1" s="2" t="s">
        <v>11</v>
      </c>
      <c r="I1" s="2" t="s">
        <v>299</v>
      </c>
      <c r="J1" s="2" t="s">
        <v>32</v>
      </c>
      <c r="K1" s="2" t="s">
        <v>34</v>
      </c>
      <c r="L1" s="2" t="s">
        <v>41</v>
      </c>
      <c r="M1" s="2" t="s">
        <v>42</v>
      </c>
      <c r="N1" s="2" t="s">
        <v>43</v>
      </c>
      <c r="O1" s="2" t="s">
        <v>44</v>
      </c>
      <c r="P1" s="2" t="s">
        <v>45</v>
      </c>
      <c r="Q1" s="2" t="s">
        <v>46</v>
      </c>
      <c r="R1" s="2" t="s">
        <v>33</v>
      </c>
      <c r="S1" s="2" t="s">
        <v>30</v>
      </c>
      <c r="T1" s="2" t="s">
        <v>47</v>
      </c>
      <c r="U1" s="2" t="s">
        <v>35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455</v>
      </c>
      <c r="AC1" s="2" t="s">
        <v>456</v>
      </c>
      <c r="AD1" s="2" t="s">
        <v>458</v>
      </c>
      <c r="AE1" s="2" t="s">
        <v>457</v>
      </c>
      <c r="AF1" s="2" t="s">
        <v>460</v>
      </c>
      <c r="AG1" s="2" t="s">
        <v>459</v>
      </c>
      <c r="AH1" s="2" t="s">
        <v>461</v>
      </c>
      <c r="AI1" s="2" t="s">
        <v>462</v>
      </c>
      <c r="AJ1" s="2" t="s">
        <v>471</v>
      </c>
      <c r="AK1" s="2" t="s">
        <v>472</v>
      </c>
      <c r="AL1" s="2" t="s">
        <v>512</v>
      </c>
      <c r="AM1" s="2" t="s">
        <v>452</v>
      </c>
      <c r="AN1" s="2" t="s">
        <v>453</v>
      </c>
      <c r="AO1" s="2" t="s">
        <v>450</v>
      </c>
      <c r="AP1" s="2" t="s">
        <v>451</v>
      </c>
      <c r="AQ1" s="2" t="s">
        <v>449</v>
      </c>
    </row>
    <row r="2" spans="1:43" x14ac:dyDescent="0.15">
      <c r="A2" s="4">
        <v>0</v>
      </c>
      <c r="B2" s="4">
        <v>1</v>
      </c>
      <c r="C2" s="4" t="s">
        <v>399</v>
      </c>
      <c r="D2" s="4" t="s">
        <v>412</v>
      </c>
      <c r="E2" s="6" t="s">
        <v>2</v>
      </c>
      <c r="F2" s="6" t="s">
        <v>514</v>
      </c>
      <c r="G2" s="6" t="s">
        <v>14</v>
      </c>
      <c r="H2" s="6" t="s">
        <v>23</v>
      </c>
      <c r="I2" s="11" t="s">
        <v>223</v>
      </c>
      <c r="J2" s="3">
        <v>1</v>
      </c>
      <c r="K2" s="8">
        <v>15</v>
      </c>
      <c r="L2" s="7"/>
      <c r="M2" s="7"/>
      <c r="N2" s="7">
        <v>2</v>
      </c>
      <c r="O2" s="7"/>
      <c r="P2" s="7">
        <v>1</v>
      </c>
      <c r="Q2" s="7">
        <v>10</v>
      </c>
      <c r="R2" s="5">
        <f>2^((テーブル1[[#This Row],[レア]]-1)/4)</f>
        <v>1</v>
      </c>
      <c r="S2" s="5">
        <f>0.5^(((テーブル1[[#This Row],[基礎Shine]]/MAX(テーブル1[[#This Row],[基礎Shine]:[基礎Dark]])+テーブル1[[#This Row],[基礎Fire]]/MAX(L2:Q2)+テーブル1[[#This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0.95926411932526434</v>
      </c>
      <c r="T2" s="5">
        <f>テーブル1[[#This Row],[分散度倍率　]]*テーブル1[[#This Row],[レア度倍率]]</f>
        <v>0.95926411932526434</v>
      </c>
      <c r="U2" s="10">
        <f>テーブル1[[#This Row],[コスト]]*テーブル1[[#This Row],[効率]]</f>
        <v>14.388961789878966</v>
      </c>
      <c r="V2" s="9">
        <f>テーブル1[[#This Row],[基礎Shine]]*テーブル1[[#This Row],[合計値]]/SUM(テーブル1[[#This Row],[基礎Shine]:[基礎Dark]])</f>
        <v>0</v>
      </c>
      <c r="W2" s="9">
        <f>テーブル1[[#This Row],[基礎Fire]]*テーブル1[[#This Row],[合計値]]/SUM(テーブル1[[#This Row],[基礎Shine]:[基礎Dark]])</f>
        <v>0</v>
      </c>
      <c r="X2" s="9">
        <f>テーブル1[[#This Row],[基礎Wind]]*テーブル1[[#This Row],[合計値]]/SUM(テーブル1[[#This Row],[基礎Shine]:[基礎Dark]])</f>
        <v>2.2136864292121485</v>
      </c>
      <c r="Y2" s="9">
        <f>テーブル1[[#This Row],[基礎Gaia]]*テーブル1[[#This Row],[合計値]]/SUM(テーブル1[[#This Row],[基礎Shine]:[基礎Dark]])</f>
        <v>0</v>
      </c>
      <c r="Z2" s="9">
        <f>テーブル1[[#This Row],[基礎Aqua]]*テーブル1[[#This Row],[合計値]]/SUM(テーブル1[[#This Row],[基礎Shine]:[基礎Dark]])</f>
        <v>1.1068432146060743</v>
      </c>
      <c r="AA2" s="9">
        <f>テーブル1[[#This Row],[基礎Dark]]*テーブル1[[#This Row],[合計値]]/SUM(テーブル1[[#This Row],[基礎Shine]:[基礎Dark]])</f>
        <v>11.068432146060742</v>
      </c>
      <c r="AB2" s="14"/>
      <c r="AC2" s="14"/>
      <c r="AD2" s="14"/>
      <c r="AE2" s="14"/>
      <c r="AF2" s="14"/>
      <c r="AG2" s="14"/>
      <c r="AH2" s="14"/>
      <c r="AI2" s="14">
        <v>1</v>
      </c>
      <c r="AJ2" s="14"/>
      <c r="AK2" s="14"/>
      <c r="AL2" s="14">
        <v>3</v>
      </c>
      <c r="AM2" s="13" t="str">
        <f>"public static VariantMirageFairy[] "&amp;テーブル1[[#This Row],[Type]]&amp;";"</f>
        <v>public static VariantMirageFairy[] air;</v>
      </c>
      <c r="AN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r(0, air = v(t(0, "air", 1, 15, m(0, 0, 2, 0, 1, 10), a(0, 0, 0, 0, 0, 0, 0, 1, 0, 0, 3), c(0xFFBE80, 0xDEFFFF, 0xDEFFFF, 0xB0FFFF))));</v>
      </c>
      <c r="AO2" s="13" t="str">
        <f>"item.mirageFairy."&amp;テーブル1[[#This Row],[Type]]&amp;".name="&amp;テーブル1[[#This Row],[英名]]</f>
        <v>item.mirageFairy.air.name=Airia</v>
      </c>
      <c r="AP2" s="13" t="str">
        <f>"item.mirageFairy."&amp;テーブル1[[#This Row],[Type]]&amp;".name="&amp;テーブル1[[#This Row],[和名]]</f>
        <v>item.mirageFairy.air.name=アイリャ</v>
      </c>
      <c r="AQ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&lt;tr&gt;&lt;td&gt;0&lt;/td&gt;&lt;td&gt;空気精アイリャ&lt;/td&gt;&lt;td&gt;1&lt;/td&gt;&lt;td&gt;15&lt;/td&gt;&lt;td&gt;0&lt;/td&gt;&lt;td&gt;0&lt;/td&gt;&lt;td&gt;2&lt;/td&gt;&lt;td&gt;0&lt;/td&gt;&lt;td&gt;1&lt;/td&gt;&lt;td&gt;11&lt;/td&gt;&lt;/tr&gt;</v>
      </c>
    </row>
    <row r="3" spans="1:43" x14ac:dyDescent="0.15">
      <c r="A3" s="4">
        <v>1</v>
      </c>
      <c r="B3" s="4">
        <v>1</v>
      </c>
      <c r="C3" s="4" t="s">
        <v>399</v>
      </c>
      <c r="D3" s="4" t="s">
        <v>413</v>
      </c>
      <c r="E3" s="6" t="s">
        <v>4</v>
      </c>
      <c r="F3" s="6" t="s">
        <v>515</v>
      </c>
      <c r="G3" s="6" t="s">
        <v>16</v>
      </c>
      <c r="H3" s="6" t="s">
        <v>22</v>
      </c>
      <c r="I3" s="11" t="s">
        <v>224</v>
      </c>
      <c r="J3" s="3">
        <v>1</v>
      </c>
      <c r="K3" s="8">
        <v>50</v>
      </c>
      <c r="L3" s="7"/>
      <c r="M3" s="7"/>
      <c r="N3" s="7">
        <v>1</v>
      </c>
      <c r="O3" s="7">
        <v>4</v>
      </c>
      <c r="P3" s="7">
        <v>8</v>
      </c>
      <c r="Q3" s="7">
        <v>10</v>
      </c>
      <c r="R3" s="5">
        <f>2^((テーブル1[[#This Row],[レア]]-1)/4)</f>
        <v>1</v>
      </c>
      <c r="S3" s="5">
        <f>0.5^(((テーブル1[[#This Row],[基礎Shine]]/MAX(テーブル1[[#This Row],[基礎Shine]:[基礎Dark]])+テーブル1[[#This Row],[基礎Fire]]/MAX(L3:Q3)+テーブル1[[#This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0.83508791942836935</v>
      </c>
      <c r="T3" s="5">
        <f>テーブル1[[#This Row],[分散度倍率　]]*テーブル1[[#This Row],[レア度倍率]]</f>
        <v>0.83508791942836935</v>
      </c>
      <c r="U3" s="10">
        <f>テーブル1[[#This Row],[コスト]]*テーブル1[[#This Row],[効率]]</f>
        <v>41.754395971418468</v>
      </c>
      <c r="V3" s="9">
        <f>テーブル1[[#This Row],[基礎Shine]]*テーブル1[[#This Row],[合計値]]/SUM(テーブル1[[#This Row],[基礎Shine]:[基礎Dark]])</f>
        <v>0</v>
      </c>
      <c r="W3" s="9">
        <f>テーブル1[[#This Row],[基礎Fire]]*テーブル1[[#This Row],[合計値]]/SUM(テーブル1[[#This Row],[基礎Shine]:[基礎Dark]])</f>
        <v>0</v>
      </c>
      <c r="X3" s="9">
        <f>テーブル1[[#This Row],[基礎Wind]]*テーブル1[[#This Row],[合計値]]/SUM(テーブル1[[#This Row],[基礎Shine]:[基礎Dark]])</f>
        <v>1.8154085204964552</v>
      </c>
      <c r="Y3" s="9">
        <f>テーブル1[[#This Row],[基礎Gaia]]*テーブル1[[#This Row],[合計値]]/SUM(テーブル1[[#This Row],[基礎Shine]:[基礎Dark]])</f>
        <v>7.2616340819858207</v>
      </c>
      <c r="Z3" s="9">
        <f>テーブル1[[#This Row],[基礎Aqua]]*テーブル1[[#This Row],[合計値]]/SUM(テーブル1[[#This Row],[基礎Shine]:[基礎Dark]])</f>
        <v>14.523268163971641</v>
      </c>
      <c r="AA3" s="9">
        <f>テーブル1[[#This Row],[基礎Dark]]*テーブル1[[#This Row],[合計値]]/SUM(テーブル1[[#This Row],[基礎Shine]:[基礎Dark]])</f>
        <v>18.154085204964552</v>
      </c>
      <c r="AB3" s="14">
        <v>1</v>
      </c>
      <c r="AC3" s="14"/>
      <c r="AD3" s="14"/>
      <c r="AE3" s="14"/>
      <c r="AF3" s="14"/>
      <c r="AG3" s="14">
        <v>10</v>
      </c>
      <c r="AH3" s="14"/>
      <c r="AI3" s="14">
        <v>5</v>
      </c>
      <c r="AJ3" s="14"/>
      <c r="AK3" s="14"/>
      <c r="AL3" s="14"/>
      <c r="AM3" s="13" t="str">
        <f>"public static VariantMirageFairy[] "&amp;テーブル1[[#This Row],[Type]]&amp;";"</f>
        <v>public static VariantMirageFairy[] water;</v>
      </c>
      <c r="AN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r(1, water = v(t(1, "water", 1, 50, m(0, 0, 1, 4, 8, 10), a(1, 0, 0, 0, 0, 10, 0, 5, 0, 0, 0), c(0x5469F2, 0x5985FF, 0x172AD3, 0x2D40F4))));</v>
      </c>
      <c r="AO3" s="13" t="str">
        <f>"item.mirageFairy."&amp;テーブル1[[#This Row],[Type]]&amp;".name="&amp;テーブル1[[#This Row],[英名]]</f>
        <v>item.mirageFairy.water.name=Wateria</v>
      </c>
      <c r="AP3" s="13" t="str">
        <f>"item.mirageFairy."&amp;テーブル1[[#This Row],[Type]]&amp;".name="&amp;テーブル1[[#This Row],[和名]]</f>
        <v>item.mirageFairy.water.name=ワテーリャ</v>
      </c>
      <c r="AQ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&lt;tr&gt;&lt;td&gt;1&lt;/td&gt;&lt;td&gt;水精ワテーリャ&lt;/td&gt;&lt;td&gt;1&lt;/td&gt;&lt;td&gt;50&lt;/td&gt;&lt;td&gt;0&lt;/td&gt;&lt;td&gt;0&lt;/td&gt;&lt;td&gt;1&lt;/td&gt;&lt;td&gt;7&lt;/td&gt;&lt;td&gt;14&lt;/td&gt;&lt;td&gt;18&lt;/td&gt;&lt;/tr&gt;</v>
      </c>
    </row>
    <row r="4" spans="1:43" x14ac:dyDescent="0.15">
      <c r="A4" s="4">
        <v>2</v>
      </c>
      <c r="B4" s="4">
        <v>1</v>
      </c>
      <c r="C4" s="4" t="s">
        <v>399</v>
      </c>
      <c r="D4" s="4" t="s">
        <v>415</v>
      </c>
      <c r="E4" s="6" t="s">
        <v>6</v>
      </c>
      <c r="F4" s="6" t="s">
        <v>516</v>
      </c>
      <c r="G4" s="6" t="s">
        <v>18</v>
      </c>
      <c r="H4" s="6" t="s">
        <v>20</v>
      </c>
      <c r="I4" s="11" t="s">
        <v>226</v>
      </c>
      <c r="J4" s="3">
        <v>2</v>
      </c>
      <c r="K4" s="8">
        <v>20</v>
      </c>
      <c r="L4" s="7">
        <v>1</v>
      </c>
      <c r="M4" s="7">
        <v>17</v>
      </c>
      <c r="N4" s="7">
        <v>1</v>
      </c>
      <c r="O4" s="7"/>
      <c r="P4" s="7"/>
      <c r="Q4" s="7">
        <v>10</v>
      </c>
      <c r="R4" s="5">
        <f>2^((テーブル1[[#This Row],[レア]]-1)/4)</f>
        <v>1.189207115002721</v>
      </c>
      <c r="S4" s="5">
        <f>0.5^(((テーブル1[[#This Row],[基礎Shine]]/MAX(テーブル1[[#This Row],[基礎Shine]:[基礎Dark]])+テーブル1[[#This Row],[基礎Fire]]/MAX(L4:Q4)+テーブル1[[#This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0.90677940481012742</v>
      </c>
      <c r="T4" s="5">
        <f>テーブル1[[#This Row],[分散度倍率　]]*テーブル1[[#This Row],[レア度倍率]]</f>
        <v>1.0783485199381362</v>
      </c>
      <c r="U4" s="10">
        <f>テーブル1[[#This Row],[コスト]]*テーブル1[[#This Row],[効率]]</f>
        <v>21.566970398762724</v>
      </c>
      <c r="V4" s="9">
        <f>テーブル1[[#This Row],[基礎Shine]]*テーブル1[[#This Row],[合計値]]/SUM(テーブル1[[#This Row],[基礎Shine]:[基礎Dark]])</f>
        <v>0.74368863444009392</v>
      </c>
      <c r="W4" s="9">
        <f>テーブル1[[#This Row],[基礎Fire]]*テーブル1[[#This Row],[合計値]]/SUM(テーブル1[[#This Row],[基礎Shine]:[基礎Dark]])</f>
        <v>12.642706785481597</v>
      </c>
      <c r="X4" s="9">
        <f>テーブル1[[#This Row],[基礎Wind]]*テーブル1[[#This Row],[合計値]]/SUM(テーブル1[[#This Row],[基礎Shine]:[基礎Dark]])</f>
        <v>0.74368863444009392</v>
      </c>
      <c r="Y4" s="9">
        <f>テーブル1[[#This Row],[基礎Gaia]]*テーブル1[[#This Row],[合計値]]/SUM(テーブル1[[#This Row],[基礎Shine]:[基礎Dark]])</f>
        <v>0</v>
      </c>
      <c r="Z4" s="9">
        <f>テーブル1[[#This Row],[基礎Aqua]]*テーブル1[[#This Row],[合計値]]/SUM(テーブル1[[#This Row],[基礎Shine]:[基礎Dark]])</f>
        <v>0</v>
      </c>
      <c r="AA4" s="9">
        <f>テーブル1[[#This Row],[基礎Dark]]*テーブル1[[#This Row],[合計値]]/SUM(テーブル1[[#This Row],[基礎Shine]:[基礎Dark]])</f>
        <v>7.4368863444009392</v>
      </c>
      <c r="AB4" s="14">
        <v>7</v>
      </c>
      <c r="AC4" s="14">
        <v>2</v>
      </c>
      <c r="AD4" s="14">
        <v>1</v>
      </c>
      <c r="AE4" s="14">
        <v>10</v>
      </c>
      <c r="AF4" s="14">
        <v>15</v>
      </c>
      <c r="AG4" s="14"/>
      <c r="AH4" s="14"/>
      <c r="AI4" s="14">
        <v>6</v>
      </c>
      <c r="AJ4" s="14"/>
      <c r="AK4" s="14"/>
      <c r="AL4" s="14"/>
      <c r="AM4" s="13" t="str">
        <f>"public static VariantMirageFairy[] "&amp;テーブル1[[#This Row],[Type]]&amp;";"</f>
        <v>public static VariantMirageFairy[] fire;</v>
      </c>
      <c r="AN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r(2, fire = v(t(2, "fire", 2, 20, m(1, 17, 1, 0, 0, 10), a(7, 2, 1, 10, 15, 0, 0, 6, 0, 0, 0), c(0xFF6C01, 0xF9DFA4, 0xFF7324, 0xFF4000))));</v>
      </c>
      <c r="AO4" s="13" t="str">
        <f>"item.mirageFairy."&amp;テーブル1[[#This Row],[Type]]&amp;".name="&amp;テーブル1[[#This Row],[英名]]</f>
        <v>item.mirageFairy.fire.name=Firia</v>
      </c>
      <c r="AP4" s="13" t="str">
        <f>"item.mirageFairy."&amp;テーブル1[[#This Row],[Type]]&amp;".name="&amp;テーブル1[[#This Row],[和名]]</f>
        <v>item.mirageFairy.fire.name=フィーリャ</v>
      </c>
      <c r="AQ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&lt;tr&gt;&lt;td&gt;2&lt;/td&gt;&lt;td&gt;火精フィーリャ&lt;/td&gt;&lt;td&gt;2&lt;/td&gt;&lt;td&gt;20&lt;/td&gt;&lt;td&gt;0&lt;/td&gt;&lt;td&gt;12&lt;/td&gt;&lt;td&gt;0&lt;/td&gt;&lt;td&gt;0&lt;/td&gt;&lt;td&gt;0&lt;/td&gt;&lt;td&gt;7&lt;/td&gt;&lt;/tr&gt;</v>
      </c>
    </row>
    <row r="5" spans="1:43" x14ac:dyDescent="0.15">
      <c r="A5" s="4">
        <v>3</v>
      </c>
      <c r="B5" s="4">
        <v>1</v>
      </c>
      <c r="C5" s="4" t="s">
        <v>399</v>
      </c>
      <c r="D5" s="4" t="s">
        <v>416</v>
      </c>
      <c r="E5" s="6" t="s">
        <v>89</v>
      </c>
      <c r="F5" s="6" t="s">
        <v>517</v>
      </c>
      <c r="G5" s="6" t="s">
        <v>161</v>
      </c>
      <c r="H5" s="6" t="s">
        <v>205</v>
      </c>
      <c r="I5" s="11" t="s">
        <v>303</v>
      </c>
      <c r="J5" s="3">
        <v>5</v>
      </c>
      <c r="K5" s="8">
        <v>99</v>
      </c>
      <c r="L5" s="7">
        <v>10</v>
      </c>
      <c r="M5" s="7">
        <v>40</v>
      </c>
      <c r="N5" s="7">
        <v>40</v>
      </c>
      <c r="O5" s="7">
        <v>20</v>
      </c>
      <c r="P5" s="7">
        <v>20</v>
      </c>
      <c r="Q5" s="7">
        <v>60</v>
      </c>
      <c r="R5" s="5">
        <f>2^((テーブル1[[#This Row],[レア]]-1)/4)</f>
        <v>2</v>
      </c>
      <c r="S5" s="5">
        <f>0.5^(((テーブル1[[#This Row],[基礎Shine]]/MAX(テーブル1[[#This Row],[基礎Shine]:[基礎Dark]])+テーブル1[[#This Row],[基礎Fire]]/MAX(L5:Q5)+テーブル1[[#This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0.74054877614328218</v>
      </c>
      <c r="T5" s="5">
        <f>テーブル1[[#This Row],[分散度倍率　]]*テーブル1[[#This Row],[レア度倍率]]</f>
        <v>1.4810975522865644</v>
      </c>
      <c r="U5" s="10">
        <f>テーブル1[[#This Row],[コスト]]*テーブル1[[#This Row],[効率]]</f>
        <v>146.62865767636987</v>
      </c>
      <c r="V5" s="9">
        <f>テーブル1[[#This Row],[基礎Shine]]*テーブル1[[#This Row],[合計値]]/SUM(テーブル1[[#This Row],[基礎Shine]:[基礎Dark]])</f>
        <v>7.717297772440519</v>
      </c>
      <c r="W5" s="9">
        <f>テーブル1[[#This Row],[基礎Fire]]*テーブル1[[#This Row],[合計値]]/SUM(テーブル1[[#This Row],[基礎Shine]:[基礎Dark]])</f>
        <v>30.869191089762076</v>
      </c>
      <c r="X5" s="9">
        <f>テーブル1[[#This Row],[基礎Wind]]*テーブル1[[#This Row],[合計値]]/SUM(テーブル1[[#This Row],[基礎Shine]:[基礎Dark]])</f>
        <v>30.869191089762076</v>
      </c>
      <c r="Y5" s="9">
        <f>テーブル1[[#This Row],[基礎Gaia]]*テーブル1[[#This Row],[合計値]]/SUM(テーブル1[[#This Row],[基礎Shine]:[基礎Dark]])</f>
        <v>15.434595544881038</v>
      </c>
      <c r="Z5" s="9">
        <f>テーブル1[[#This Row],[基礎Aqua]]*テーブル1[[#This Row],[合計値]]/SUM(テーブル1[[#This Row],[基礎Shine]:[基礎Dark]])</f>
        <v>15.434595544881038</v>
      </c>
      <c r="AA5" s="9">
        <f>テーブル1[[#This Row],[基礎Dark]]*テーブル1[[#This Row],[合計値]]/SUM(テーブル1[[#This Row],[基礎Shine]:[基礎Dark]])</f>
        <v>46.30378663464311</v>
      </c>
      <c r="AB5" s="14">
        <v>2</v>
      </c>
      <c r="AC5" s="14"/>
      <c r="AD5" s="14"/>
      <c r="AE5" s="14">
        <v>21</v>
      </c>
      <c r="AF5" s="14">
        <v>6</v>
      </c>
      <c r="AG5" s="14"/>
      <c r="AH5" s="14"/>
      <c r="AI5" s="14">
        <v>6</v>
      </c>
      <c r="AJ5" s="14"/>
      <c r="AK5" s="14"/>
      <c r="AL5" s="14"/>
      <c r="AM5" s="13" t="str">
        <f>"public static VariantMirageFairy[] "&amp;テーブル1[[#This Row],[Type]]&amp;";"</f>
        <v>public static VariantMirageFairy[] sun;</v>
      </c>
      <c r="AN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r(3, sun = v(t(3, "sun", 5, 99, m(10, 40, 40, 20, 20, 60), a(2, 0, 0, 21, 6, 0, 0, 6, 0, 0, 0), c(0xff2f00, 0xff972b, 0xff7500, 0xffe7b2))));</v>
      </c>
      <c r="AO5" s="13" t="str">
        <f>"item.mirageFairy."&amp;テーブル1[[#This Row],[Type]]&amp;".name="&amp;テーブル1[[#This Row],[英名]]</f>
        <v>item.mirageFairy.sun.name=Sunia</v>
      </c>
      <c r="AP5" s="13" t="str">
        <f>"item.mirageFairy."&amp;テーブル1[[#This Row],[Type]]&amp;".name="&amp;テーブル1[[#This Row],[和名]]</f>
        <v>item.mirageFairy.sun.name=スーニャ</v>
      </c>
      <c r="AQ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&lt;tr&gt;&lt;td&gt;3&lt;/td&gt;&lt;td&gt;太陽精スーニャ&lt;/td&gt;&lt;td&gt;5&lt;/td&gt;&lt;td&gt;99&lt;/td&gt;&lt;td&gt;7&lt;/td&gt;&lt;td&gt;30&lt;/td&gt;&lt;td&gt;30&lt;/td&gt;&lt;td&gt;15&lt;/td&gt;&lt;td&gt;15&lt;/td&gt;&lt;td&gt;46&lt;/td&gt;&lt;/tr&gt;</v>
      </c>
    </row>
    <row r="6" spans="1:43" x14ac:dyDescent="0.15">
      <c r="A6" s="4">
        <v>4</v>
      </c>
      <c r="B6" s="4">
        <v>1</v>
      </c>
      <c r="C6" s="4" t="s">
        <v>405</v>
      </c>
      <c r="D6" s="4" t="s">
        <v>417</v>
      </c>
      <c r="E6" s="6" t="s">
        <v>61</v>
      </c>
      <c r="F6" s="6" t="s">
        <v>518</v>
      </c>
      <c r="G6" s="6" t="s">
        <v>121</v>
      </c>
      <c r="H6" s="6" t="s">
        <v>190</v>
      </c>
      <c r="I6" s="11" t="s">
        <v>320</v>
      </c>
      <c r="J6" s="3">
        <v>1</v>
      </c>
      <c r="K6" s="8">
        <v>83</v>
      </c>
      <c r="L6" s="7"/>
      <c r="M6" s="7"/>
      <c r="N6" s="7"/>
      <c r="O6" s="7">
        <v>8</v>
      </c>
      <c r="P6" s="7"/>
      <c r="Q6" s="7">
        <v>10</v>
      </c>
      <c r="R6" s="5">
        <f>2^((テーブル1[[#This Row],[レア]]-1)/4)</f>
        <v>1</v>
      </c>
      <c r="S6" s="5">
        <f>0.5^(((テーブル1[[#This Row],[基礎Shine]]/MAX(テーブル1[[#This Row],[基礎Shine]:[基礎Dark]])+テーブル1[[#This Row],[基礎Fire]]/MAX(L6:Q6)+テーブル1[[#This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T6" s="5">
        <f>テーブル1[[#This Row],[分散度倍率　]]*テーブル1[[#This Row],[レア度倍率]]</f>
        <v>0.89502507092797245</v>
      </c>
      <c r="U6" s="10">
        <f>テーブル1[[#This Row],[コスト]]*テーブル1[[#This Row],[効率]]</f>
        <v>74.287080887021716</v>
      </c>
      <c r="V6" s="9">
        <f>テーブル1[[#This Row],[基礎Shine]]*テーブル1[[#This Row],[合計値]]/SUM(テーブル1[[#This Row],[基礎Shine]:[基礎Dark]])</f>
        <v>0</v>
      </c>
      <c r="W6" s="9">
        <f>テーブル1[[#This Row],[基礎Fire]]*テーブル1[[#This Row],[合計値]]/SUM(テーブル1[[#This Row],[基礎Shine]:[基礎Dark]])</f>
        <v>0</v>
      </c>
      <c r="X6" s="9">
        <f>テーブル1[[#This Row],[基礎Wind]]*テーブル1[[#This Row],[合計値]]/SUM(テーブル1[[#This Row],[基礎Shine]:[基礎Dark]])</f>
        <v>0</v>
      </c>
      <c r="Y6" s="9">
        <f>テーブル1[[#This Row],[基礎Gaia]]*テーブル1[[#This Row],[合計値]]/SUM(テーブル1[[#This Row],[基礎Shine]:[基礎Dark]])</f>
        <v>33.016480394231877</v>
      </c>
      <c r="Z6" s="9">
        <f>テーブル1[[#This Row],[基礎Aqua]]*テーブル1[[#This Row],[合計値]]/SUM(テーブル1[[#This Row],[基礎Shine]:[基礎Dark]])</f>
        <v>0</v>
      </c>
      <c r="AA6" s="9">
        <f>テーブル1[[#This Row],[基礎Dark]]*テーブル1[[#This Row],[合計値]]/SUM(テーブル1[[#This Row],[基礎Shine]:[基礎Dark]])</f>
        <v>41.270600492789839</v>
      </c>
      <c r="AB6" s="14">
        <v>2</v>
      </c>
      <c r="AC6" s="14"/>
      <c r="AD6" s="14">
        <v>2</v>
      </c>
      <c r="AE6" s="14"/>
      <c r="AF6" s="14"/>
      <c r="AG6" s="14"/>
      <c r="AH6" s="14">
        <v>3</v>
      </c>
      <c r="AI6" s="14">
        <v>2</v>
      </c>
      <c r="AJ6" s="14"/>
      <c r="AK6" s="14"/>
      <c r="AL6" s="14"/>
      <c r="AM6" s="13" t="str">
        <f>"public static VariantMirageFairy[] "&amp;テーブル1[[#This Row],[Type]]&amp;";"</f>
        <v>public static VariantMirageFairy[] stone;</v>
      </c>
      <c r="AN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r(4, stone = v(t(4, "stone", 1, 83, m(0, 0, 0, 8, 0, 10), a(2, 0, 2, 0, 0, 0, 3, 2, 0, 0, 0), c(0x333333, 0x8F8F8F, 0x686868, 0x747474))));</v>
      </c>
      <c r="AO6" s="13" t="str">
        <f>"item.mirageFairy."&amp;テーブル1[[#This Row],[Type]]&amp;".name="&amp;テーブル1[[#This Row],[英名]]</f>
        <v>item.mirageFairy.stone.name=Stonia</v>
      </c>
      <c r="AP6" s="13" t="str">
        <f>"item.mirageFairy."&amp;テーブル1[[#This Row],[Type]]&amp;".name="&amp;テーブル1[[#This Row],[和名]]</f>
        <v>item.mirageFairy.stone.name=ストーニャ</v>
      </c>
      <c r="AQ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&lt;tr&gt;&lt;td&gt;4&lt;/td&gt;&lt;td&gt;石精ストーニャ&lt;/td&gt;&lt;td&gt;1&lt;/td&gt;&lt;td&gt;83&lt;/td&gt;&lt;td&gt;0&lt;/td&gt;&lt;td&gt;0&lt;/td&gt;&lt;td&gt;0&lt;/td&gt;&lt;td&gt;33&lt;/td&gt;&lt;td&gt;0&lt;/td&gt;&lt;td&gt;41&lt;/td&gt;&lt;/tr&gt;</v>
      </c>
    </row>
    <row r="7" spans="1:43" x14ac:dyDescent="0.15">
      <c r="A7" s="4">
        <v>5</v>
      </c>
      <c r="B7" s="4">
        <v>1</v>
      </c>
      <c r="C7" s="4" t="s">
        <v>405</v>
      </c>
      <c r="D7" s="4" t="s">
        <v>418</v>
      </c>
      <c r="E7" s="6" t="s">
        <v>8</v>
      </c>
      <c r="F7" s="6" t="s">
        <v>519</v>
      </c>
      <c r="G7" s="6" t="s">
        <v>135</v>
      </c>
      <c r="H7" s="6" t="s">
        <v>21</v>
      </c>
      <c r="I7" s="11" t="s">
        <v>225</v>
      </c>
      <c r="J7" s="3">
        <v>1</v>
      </c>
      <c r="K7" s="8">
        <v>70</v>
      </c>
      <c r="L7" s="7"/>
      <c r="M7" s="7"/>
      <c r="N7" s="7"/>
      <c r="O7" s="7"/>
      <c r="P7" s="7">
        <v>5</v>
      </c>
      <c r="Q7" s="7">
        <v>10</v>
      </c>
      <c r="R7" s="5">
        <f>2^((テーブル1[[#This Row],[レア]]-1)/4)</f>
        <v>1</v>
      </c>
      <c r="S7" s="5">
        <f>0.5^(((テーブル1[[#This Row],[基礎Shine]]/MAX(テーブル1[[#This Row],[基礎Shine]:[基礎Dark]])+テーブル1[[#This Row],[基礎Fire]]/MAX(L7:Q7)+テーブル1[[#This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0.93303299153680741</v>
      </c>
      <c r="T7" s="5">
        <f>テーブル1[[#This Row],[分散度倍率　]]*テーブル1[[#This Row],[レア度倍率]]</f>
        <v>0.93303299153680741</v>
      </c>
      <c r="U7" s="10">
        <f>テーブル1[[#This Row],[コスト]]*テーブル1[[#This Row],[効率]]</f>
        <v>65.312309407576521</v>
      </c>
      <c r="V7" s="9">
        <f>テーブル1[[#This Row],[基礎Shine]]*テーブル1[[#This Row],[合計値]]/SUM(テーブル1[[#This Row],[基礎Shine]:[基礎Dark]])</f>
        <v>0</v>
      </c>
      <c r="W7" s="9">
        <f>テーブル1[[#This Row],[基礎Fire]]*テーブル1[[#This Row],[合計値]]/SUM(テーブル1[[#This Row],[基礎Shine]:[基礎Dark]])</f>
        <v>0</v>
      </c>
      <c r="X7" s="9">
        <f>テーブル1[[#This Row],[基礎Wind]]*テーブル1[[#This Row],[合計値]]/SUM(テーブル1[[#This Row],[基礎Shine]:[基礎Dark]])</f>
        <v>0</v>
      </c>
      <c r="Y7" s="9">
        <f>テーブル1[[#This Row],[基礎Gaia]]*テーブル1[[#This Row],[合計値]]/SUM(テーブル1[[#This Row],[基礎Shine]:[基礎Dark]])</f>
        <v>0</v>
      </c>
      <c r="Z7" s="9">
        <f>テーブル1[[#This Row],[基礎Aqua]]*テーブル1[[#This Row],[合計値]]/SUM(テーブル1[[#This Row],[基礎Shine]:[基礎Dark]])</f>
        <v>21.770769802525511</v>
      </c>
      <c r="AA7" s="9">
        <f>テーブル1[[#This Row],[基礎Dark]]*テーブル1[[#This Row],[合計値]]/SUM(テーブル1[[#This Row],[基礎Shine]:[基礎Dark]])</f>
        <v>43.541539605051021</v>
      </c>
      <c r="AB7" s="14">
        <v>1</v>
      </c>
      <c r="AC7" s="14"/>
      <c r="AD7" s="14"/>
      <c r="AE7" s="14"/>
      <c r="AF7" s="14"/>
      <c r="AG7" s="14">
        <v>1</v>
      </c>
      <c r="AH7" s="14">
        <v>1</v>
      </c>
      <c r="AI7" s="14">
        <v>1</v>
      </c>
      <c r="AJ7" s="14"/>
      <c r="AK7" s="14"/>
      <c r="AL7" s="14"/>
      <c r="AM7" s="13" t="str">
        <f>"public static VariantMirageFairy[] "&amp;テーブル1[[#This Row],[Type]]&amp;";"</f>
        <v>public static VariantMirageFairy[] dirt;</v>
      </c>
      <c r="AN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r(5, dirt = v(t(5, "dirt", 1, 70, m(0, 0, 0, 0, 5, 10), a(1, 0, 0, 0, 0, 1, 1, 1, 0, 0, 0), c(0xB87440, 0xB9855C, 0x593D29, 0x914A18))));</v>
      </c>
      <c r="AO7" s="13" t="str">
        <f>"item.mirageFairy."&amp;テーブル1[[#This Row],[Type]]&amp;".name="&amp;テーブル1[[#This Row],[英名]]</f>
        <v>item.mirageFairy.dirt.name=Dirtia</v>
      </c>
      <c r="AP7" s="13" t="str">
        <f>"item.mirageFairy."&amp;テーブル1[[#This Row],[Type]]&amp;".name="&amp;テーブル1[[#This Row],[和名]]</f>
        <v>item.mirageFairy.dirt.name=ディルチャ</v>
      </c>
      <c r="AQ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&lt;tr&gt;&lt;td&gt;5&lt;/td&gt;&lt;td&gt;土精ディルチャ&lt;/td&gt;&lt;td&gt;1&lt;/td&gt;&lt;td&gt;70&lt;/td&gt;&lt;td&gt;0&lt;/td&gt;&lt;td&gt;0&lt;/td&gt;&lt;td&gt;0&lt;/td&gt;&lt;td&gt;0&lt;/td&gt;&lt;td&gt;21&lt;/td&gt;&lt;td&gt;43&lt;/td&gt;&lt;/tr&gt;</v>
      </c>
    </row>
    <row r="8" spans="1:43" x14ac:dyDescent="0.15">
      <c r="A8" s="4">
        <v>6</v>
      </c>
      <c r="B8" s="4">
        <v>1</v>
      </c>
      <c r="C8" s="4" t="s">
        <v>407</v>
      </c>
      <c r="D8" s="4" t="s">
        <v>419</v>
      </c>
      <c r="E8" s="6" t="s">
        <v>49</v>
      </c>
      <c r="F8" s="6" t="s">
        <v>520</v>
      </c>
      <c r="G8" s="6" t="s">
        <v>113</v>
      </c>
      <c r="H8" s="6" t="s">
        <v>184</v>
      </c>
      <c r="I8" s="11" t="s">
        <v>312</v>
      </c>
      <c r="J8" s="3">
        <v>2</v>
      </c>
      <c r="K8" s="8">
        <v>86</v>
      </c>
      <c r="L8" s="7"/>
      <c r="M8" s="7">
        <v>1</v>
      </c>
      <c r="N8" s="7"/>
      <c r="O8" s="7">
        <v>10</v>
      </c>
      <c r="P8" s="7">
        <v>1</v>
      </c>
      <c r="Q8" s="7">
        <v>4</v>
      </c>
      <c r="R8" s="5">
        <f>2^((テーブル1[[#This Row],[レア]]-1)/4)</f>
        <v>1.189207115002721</v>
      </c>
      <c r="S8" s="5">
        <f>0.5^(((テーブル1[[#This Row],[基礎Shine]]/MAX(テーブル1[[#This Row],[基礎Shine]:[基礎Dark]])+テーブル1[[#This Row],[基礎Fire]]/MAX(L8:Q8)+テーブル1[[#This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0.92018765062487506</v>
      </c>
      <c r="T8" s="5">
        <f>テーブル1[[#This Row],[分散度倍率　]]*テーブル1[[#This Row],[レア度倍率]]</f>
        <v>1.0942937012607394</v>
      </c>
      <c r="U8" s="10">
        <f>テーブル1[[#This Row],[コスト]]*テーブル1[[#This Row],[効率]]</f>
        <v>94.109258308423591</v>
      </c>
      <c r="V8" s="9">
        <f>テーブル1[[#This Row],[基礎Shine]]*テーブル1[[#This Row],[合計値]]/SUM(テーブル1[[#This Row],[基礎Shine]:[基礎Dark]])</f>
        <v>0</v>
      </c>
      <c r="W8" s="9">
        <f>テーブル1[[#This Row],[基礎Fire]]*テーブル1[[#This Row],[合計値]]/SUM(テーブル1[[#This Row],[基礎Shine]:[基礎Dark]])</f>
        <v>5.8818286442764744</v>
      </c>
      <c r="X8" s="9">
        <f>テーブル1[[#This Row],[基礎Wind]]*テーブル1[[#This Row],[合計値]]/SUM(テーブル1[[#This Row],[基礎Shine]:[基礎Dark]])</f>
        <v>0</v>
      </c>
      <c r="Y8" s="9">
        <f>テーブル1[[#This Row],[基礎Gaia]]*テーブル1[[#This Row],[合計値]]/SUM(テーブル1[[#This Row],[基礎Shine]:[基礎Dark]])</f>
        <v>58.818286442764744</v>
      </c>
      <c r="Z8" s="9">
        <f>テーブル1[[#This Row],[基礎Aqua]]*テーブル1[[#This Row],[合計値]]/SUM(テーブル1[[#This Row],[基礎Shine]:[基礎Dark]])</f>
        <v>5.8818286442764744</v>
      </c>
      <c r="AA8" s="9">
        <f>テーブル1[[#This Row],[基礎Dark]]*テーブル1[[#This Row],[合計値]]/SUM(テーブル1[[#This Row],[基礎Shine]:[基礎Dark]])</f>
        <v>23.527314577105898</v>
      </c>
      <c r="AB8" s="14">
        <v>2</v>
      </c>
      <c r="AC8" s="14"/>
      <c r="AD8" s="14">
        <v>2</v>
      </c>
      <c r="AE8" s="14">
        <v>1</v>
      </c>
      <c r="AF8" s="14"/>
      <c r="AG8" s="14"/>
      <c r="AH8" s="14">
        <v>4</v>
      </c>
      <c r="AI8" s="14">
        <v>2</v>
      </c>
      <c r="AJ8" s="14"/>
      <c r="AK8" s="14"/>
      <c r="AL8" s="14"/>
      <c r="AM8" s="13" t="str">
        <f>"public static VariantMirageFairy[] "&amp;テーブル1[[#This Row],[Type]]&amp;";"</f>
        <v>public static VariantMirageFairy[] iron;</v>
      </c>
      <c r="AN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r(6, iron = v(t(6, "iron", 2, 86, m(0, 1, 0, 10, 1, 4), a(2, 0, 2, 1, 0, 0, 4, 2, 0, 0, 0), c(0xA0A0A0, 0xD8D8D8, 0x727272, 0xD8AF93))));</v>
      </c>
      <c r="AO8" s="13" t="str">
        <f>"item.mirageFairy."&amp;テーブル1[[#This Row],[Type]]&amp;".name="&amp;テーブル1[[#This Row],[英名]]</f>
        <v>item.mirageFairy.iron.name=Ironia</v>
      </c>
      <c r="AP8" s="13" t="str">
        <f>"item.mirageFairy."&amp;テーブル1[[#This Row],[Type]]&amp;".name="&amp;テーブル1[[#This Row],[和名]]</f>
        <v>item.mirageFairy.iron.name=イローニャ</v>
      </c>
      <c r="AQ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&lt;tr&gt;&lt;td&gt;6&lt;/td&gt;&lt;td&gt;鉄精イローニャ&lt;/td&gt;&lt;td&gt;2&lt;/td&gt;&lt;td&gt;86&lt;/td&gt;&lt;td&gt;0&lt;/td&gt;&lt;td&gt;5&lt;/td&gt;&lt;td&gt;0&lt;/td&gt;&lt;td&gt;58&lt;/td&gt;&lt;td&gt;5&lt;/td&gt;&lt;td&gt;23&lt;/td&gt;&lt;/tr&gt;</v>
      </c>
    </row>
    <row r="9" spans="1:43" x14ac:dyDescent="0.15">
      <c r="A9" s="4">
        <v>7</v>
      </c>
      <c r="B9" s="4">
        <v>1</v>
      </c>
      <c r="C9" s="4" t="s">
        <v>407</v>
      </c>
      <c r="D9" s="4" t="s">
        <v>420</v>
      </c>
      <c r="E9" s="6" t="s">
        <v>53</v>
      </c>
      <c r="F9" s="6" t="s">
        <v>521</v>
      </c>
      <c r="G9" s="6" t="s">
        <v>139</v>
      </c>
      <c r="H9" s="6" t="s">
        <v>186</v>
      </c>
      <c r="I9" s="11" t="s">
        <v>314</v>
      </c>
      <c r="J9" s="3">
        <v>4</v>
      </c>
      <c r="K9" s="8">
        <v>76</v>
      </c>
      <c r="L9" s="7">
        <v>10</v>
      </c>
      <c r="M9" s="7">
        <v>13</v>
      </c>
      <c r="N9" s="7">
        <v>19</v>
      </c>
      <c r="O9" s="7">
        <v>49</v>
      </c>
      <c r="P9" s="7">
        <v>23</v>
      </c>
      <c r="Q9" s="7"/>
      <c r="R9" s="5">
        <f>2^((テーブル1[[#This Row],[レア]]-1)/4)</f>
        <v>1.681792830507429</v>
      </c>
      <c r="S9" s="5">
        <f>0.5^(((テーブル1[[#This Row],[基礎Shine]]/MAX(テーブル1[[#This Row],[基礎Shine]:[基礎Dark]])+テーブル1[[#This Row],[基礎Fire]]/MAX(L9:Q9)+テーブル1[[#This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0.83202217093230291</v>
      </c>
      <c r="T9" s="5">
        <f>テーブル1[[#This Row],[分散度倍率　]]*テーブル1[[#This Row],[レア度倍率]]</f>
        <v>1.3992889218971736</v>
      </c>
      <c r="U9" s="10">
        <f>テーブル1[[#This Row],[コスト]]*テーブル1[[#This Row],[効率]]</f>
        <v>106.3459580641852</v>
      </c>
      <c r="V9" s="9">
        <f>テーブル1[[#This Row],[基礎Shine]]*テーブル1[[#This Row],[合計値]]/SUM(テーブル1[[#This Row],[基礎Shine]:[基礎Dark]])</f>
        <v>9.328592812647825</v>
      </c>
      <c r="W9" s="9">
        <f>テーブル1[[#This Row],[基礎Fire]]*テーブル1[[#This Row],[合計値]]/SUM(テーブル1[[#This Row],[基礎Shine]:[基礎Dark]])</f>
        <v>12.127170656442171</v>
      </c>
      <c r="X9" s="9">
        <f>テーブル1[[#This Row],[基礎Wind]]*テーブル1[[#This Row],[合計値]]/SUM(テーブル1[[#This Row],[基礎Shine]:[基礎Dark]])</f>
        <v>17.724326344030867</v>
      </c>
      <c r="Y9" s="9">
        <f>テーブル1[[#This Row],[基礎Gaia]]*テーブル1[[#This Row],[合計値]]/SUM(テーブル1[[#This Row],[基礎Shine]:[基礎Dark]])</f>
        <v>45.710104781974337</v>
      </c>
      <c r="Z9" s="9">
        <f>テーブル1[[#This Row],[基礎Aqua]]*テーブル1[[#This Row],[合計値]]/SUM(テーブル1[[#This Row],[基礎Shine]:[基礎Dark]])</f>
        <v>21.455763469089995</v>
      </c>
      <c r="AA9" s="9">
        <f>テーブル1[[#This Row],[基礎Dark]]*テーブル1[[#This Row],[合計値]]/SUM(テーブル1[[#This Row],[基礎Shine]:[基礎Dark]])</f>
        <v>0</v>
      </c>
      <c r="AB9" s="14">
        <v>1</v>
      </c>
      <c r="AC9" s="14"/>
      <c r="AD9" s="14">
        <v>2</v>
      </c>
      <c r="AE9" s="14">
        <v>1</v>
      </c>
      <c r="AF9" s="14"/>
      <c r="AG9" s="14"/>
      <c r="AH9" s="14">
        <v>17</v>
      </c>
      <c r="AI9" s="14">
        <v>8</v>
      </c>
      <c r="AJ9" s="14"/>
      <c r="AK9" s="14"/>
      <c r="AL9" s="14"/>
      <c r="AM9" s="13" t="str">
        <f>"public static VariantMirageFairy[] "&amp;テーブル1[[#This Row],[Type]]&amp;";"</f>
        <v>public static VariantMirageFairy[] diamond;</v>
      </c>
      <c r="AN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r(7, diamond = v(t(7, "diamond", 4, 76, m(10, 13, 19, 49, 23, 0), a(1, 0, 2, 1, 0, 0, 17, 8, 0, 0, 0), c(0x97FFE3, 0xD1FAF3, 0x70FFD9, 0x30DBBD))));</v>
      </c>
      <c r="AO9" s="13" t="str">
        <f>"item.mirageFairy."&amp;テーブル1[[#This Row],[Type]]&amp;".name="&amp;テーブル1[[#This Row],[英名]]</f>
        <v>item.mirageFairy.diamond.name=Diamondia</v>
      </c>
      <c r="AP9" s="13" t="str">
        <f>"item.mirageFairy."&amp;テーブル1[[#This Row],[Type]]&amp;".name="&amp;テーブル1[[#This Row],[和名]]</f>
        <v>item.mirageFairy.diamond.name=ディアモンジャ</v>
      </c>
      <c r="AQ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&lt;tr&gt;&lt;td&gt;7&lt;/td&gt;&lt;td&gt;金剛石精ディアモンジャ&lt;/td&gt;&lt;td&gt;4&lt;/td&gt;&lt;td&gt;76&lt;/td&gt;&lt;td&gt;9&lt;/td&gt;&lt;td&gt;12&lt;/td&gt;&lt;td&gt;17&lt;/td&gt;&lt;td&gt;45&lt;/td&gt;&lt;td&gt;21&lt;/td&gt;&lt;td&gt;0&lt;/td&gt;&lt;/tr&gt;</v>
      </c>
    </row>
    <row r="10" spans="1:43" x14ac:dyDescent="0.15">
      <c r="A10" s="4">
        <v>8</v>
      </c>
      <c r="B10" s="4">
        <v>1</v>
      </c>
      <c r="C10" s="4" t="s">
        <v>407</v>
      </c>
      <c r="D10" s="4" t="s">
        <v>421</v>
      </c>
      <c r="E10" s="6" t="s">
        <v>59</v>
      </c>
      <c r="F10" s="6" t="s">
        <v>522</v>
      </c>
      <c r="G10" s="6" t="s">
        <v>119</v>
      </c>
      <c r="H10" s="6" t="s">
        <v>189</v>
      </c>
      <c r="I10" s="11" t="s">
        <v>302</v>
      </c>
      <c r="J10" s="3">
        <v>3</v>
      </c>
      <c r="K10" s="8">
        <v>54</v>
      </c>
      <c r="L10" s="7">
        <v>1</v>
      </c>
      <c r="M10" s="7">
        <v>35</v>
      </c>
      <c r="N10" s="7">
        <v>11</v>
      </c>
      <c r="O10" s="7">
        <v>10</v>
      </c>
      <c r="P10" s="7"/>
      <c r="Q10" s="7">
        <v>6</v>
      </c>
      <c r="R10" s="5">
        <f>2^((テーブル1[[#This Row],[レア]]-1)/4)</f>
        <v>1.4142135623730951</v>
      </c>
      <c r="S10" s="5">
        <f>0.5^(((テーブル1[[#This Row],[基礎Shine]]/MAX(テーブル1[[#This Row],[基礎Shine]:[基礎Dark]])+テーブル1[[#This Row],[基礎Fire]]/MAX(L10:Q10)+テーブル1[[#This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T10" s="5">
        <f>テーブル1[[#This Row],[分散度倍率　]]*テーブル1[[#This Row],[レア度倍率]]</f>
        <v>1.2657565939702802</v>
      </c>
      <c r="U10" s="10">
        <f>テーブル1[[#This Row],[コスト]]*テーブル1[[#This Row],[効率]]</f>
        <v>68.350856074395125</v>
      </c>
      <c r="V10" s="9">
        <f>テーブル1[[#This Row],[基礎Shine]]*テーブル1[[#This Row],[合計値]]/SUM(テーブル1[[#This Row],[基礎Shine]:[基礎Dark]])</f>
        <v>1.0849342234030972</v>
      </c>
      <c r="W10" s="9">
        <f>テーブル1[[#This Row],[基礎Fire]]*テーブル1[[#This Row],[合計値]]/SUM(テーブル1[[#This Row],[基礎Shine]:[基礎Dark]])</f>
        <v>37.972697819108404</v>
      </c>
      <c r="X10" s="9">
        <f>テーブル1[[#This Row],[基礎Wind]]*テーブル1[[#This Row],[合計値]]/SUM(テーブル1[[#This Row],[基礎Shine]:[基礎Dark]])</f>
        <v>11.93427645743407</v>
      </c>
      <c r="Y10" s="9">
        <f>テーブル1[[#This Row],[基礎Gaia]]*テーブル1[[#This Row],[合計値]]/SUM(テーブル1[[#This Row],[基礎Shine]:[基礎Dark]])</f>
        <v>10.849342234030971</v>
      </c>
      <c r="Z10" s="9">
        <f>テーブル1[[#This Row],[基礎Aqua]]*テーブル1[[#This Row],[合計値]]/SUM(テーブル1[[#This Row],[基礎Shine]:[基礎Dark]])</f>
        <v>0</v>
      </c>
      <c r="AA10" s="9">
        <f>テーブル1[[#This Row],[基礎Dark]]*テーブル1[[#This Row],[合計値]]/SUM(テーブル1[[#This Row],[基礎Shine]:[基礎Dark]])</f>
        <v>6.5096053404185836</v>
      </c>
      <c r="AB10" s="14"/>
      <c r="AC10" s="14"/>
      <c r="AD10" s="14"/>
      <c r="AE10" s="14">
        <v>7</v>
      </c>
      <c r="AF10" s="14"/>
      <c r="AG10" s="14"/>
      <c r="AH10" s="14">
        <v>6</v>
      </c>
      <c r="AI10" s="14">
        <v>4</v>
      </c>
      <c r="AJ10" s="14"/>
      <c r="AK10" s="14">
        <v>1</v>
      </c>
      <c r="AL10" s="14"/>
      <c r="AM10" s="13" t="str">
        <f>"public static VariantMirageFairy[] "&amp;テーブル1[[#This Row],[Type]]&amp;";"</f>
        <v>public static VariantMirageFairy[] redstone;</v>
      </c>
      <c r="AN1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r(8, redstone = v(t(8, "redstone", 3, 54, m(1, 35, 11, 10, 0, 6), a(0, 0, 0, 7, 0, 0, 6, 4, 0, 1, 0), c(0xFF5959, 0xFF0000, 0xCD0000, 0xBA0000))));</v>
      </c>
      <c r="AO10" s="13" t="str">
        <f>"item.mirageFairy."&amp;テーブル1[[#This Row],[Type]]&amp;".name="&amp;テーブル1[[#This Row],[英名]]</f>
        <v>item.mirageFairy.redstone.name=Redstonia</v>
      </c>
      <c r="AP10" s="13" t="str">
        <f>"item.mirageFairy."&amp;テーブル1[[#This Row],[Type]]&amp;".name="&amp;テーブル1[[#This Row],[和名]]</f>
        <v>item.mirageFairy.redstone.name=レドストーニャ</v>
      </c>
      <c r="AQ1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&lt;tr&gt;&lt;td&gt;8&lt;/td&gt;&lt;td&gt;赤石精レドストーニャ&lt;/td&gt;&lt;td&gt;3&lt;/td&gt;&lt;td&gt;54&lt;/td&gt;&lt;td&gt;1&lt;/td&gt;&lt;td&gt;37&lt;/td&gt;&lt;td&gt;11&lt;/td&gt;&lt;td&gt;10&lt;/td&gt;&lt;td&gt;0&lt;/td&gt;&lt;td&gt;6&lt;/td&gt;&lt;/tr&gt;</v>
      </c>
    </row>
    <row r="11" spans="1:43" x14ac:dyDescent="0.15">
      <c r="A11" s="4">
        <v>9</v>
      </c>
      <c r="B11" s="4">
        <v>1</v>
      </c>
      <c r="C11" s="4" t="s">
        <v>408</v>
      </c>
      <c r="D11" s="4" t="s">
        <v>422</v>
      </c>
      <c r="E11" s="6" t="s">
        <v>109</v>
      </c>
      <c r="F11" s="6" t="s">
        <v>523</v>
      </c>
      <c r="G11" s="6" t="s">
        <v>181</v>
      </c>
      <c r="H11" s="6" t="s">
        <v>215</v>
      </c>
      <c r="I11" s="11" t="s">
        <v>324</v>
      </c>
      <c r="J11" s="3">
        <v>4</v>
      </c>
      <c r="K11" s="8">
        <v>48</v>
      </c>
      <c r="L11" s="7">
        <v>1</v>
      </c>
      <c r="M11" s="7">
        <v>12</v>
      </c>
      <c r="N11" s="7">
        <v>12</v>
      </c>
      <c r="O11" s="7">
        <v>16</v>
      </c>
      <c r="P11" s="7">
        <v>10</v>
      </c>
      <c r="Q11" s="7">
        <v>1</v>
      </c>
      <c r="R11" s="5">
        <f>2^((テーブル1[[#This Row],[レア]]-1)/4)</f>
        <v>1.681792830507429</v>
      </c>
      <c r="S11" s="5">
        <f>0.5^(((テーブル1[[#This Row],[基礎Shine]]/MAX(テーブル1[[#This Row],[基礎Shine]:[基礎Dark]])+テーブル1[[#This Row],[基礎Fire]]/MAX(L11:Q11)+テーブル1[[#This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0.73204284797281272</v>
      </c>
      <c r="T11" s="5">
        <f>テーブル1[[#This Row],[分散度倍率　]]*テーブル1[[#This Row],[レア度倍率]]</f>
        <v>1.2311444133449163</v>
      </c>
      <c r="U11" s="10">
        <f>テーブル1[[#This Row],[コスト]]*テーブル1[[#This Row],[効率]]</f>
        <v>59.094931840555986</v>
      </c>
      <c r="V11" s="9">
        <f>テーブル1[[#This Row],[基礎Shine]]*テーブル1[[#This Row],[合計値]]/SUM(テーブル1[[#This Row],[基礎Shine]:[基礎Dark]])</f>
        <v>1.136440996933769</v>
      </c>
      <c r="W11" s="9">
        <f>テーブル1[[#This Row],[基礎Fire]]*テーブル1[[#This Row],[合計値]]/SUM(テーブル1[[#This Row],[基礎Shine]:[基礎Dark]])</f>
        <v>13.637291963205227</v>
      </c>
      <c r="X11" s="9">
        <f>テーブル1[[#This Row],[基礎Wind]]*テーブル1[[#This Row],[合計値]]/SUM(テーブル1[[#This Row],[基礎Shine]:[基礎Dark]])</f>
        <v>13.637291963205227</v>
      </c>
      <c r="Y11" s="9">
        <f>テーブル1[[#This Row],[基礎Gaia]]*テーブル1[[#This Row],[合計値]]/SUM(テーブル1[[#This Row],[基礎Shine]:[基礎Dark]])</f>
        <v>18.183055950940304</v>
      </c>
      <c r="Z11" s="9">
        <f>テーブル1[[#This Row],[基礎Aqua]]*テーブル1[[#This Row],[合計値]]/SUM(テーブル1[[#This Row],[基礎Shine]:[基礎Dark]])</f>
        <v>11.364409969337689</v>
      </c>
      <c r="AA11" s="9">
        <f>テーブル1[[#This Row],[基礎Dark]]*テーブル1[[#This Row],[合計値]]/SUM(テーブル1[[#This Row],[基礎Shine]:[基礎Dark]])</f>
        <v>1.136440996933769</v>
      </c>
      <c r="AB11" s="14">
        <v>11</v>
      </c>
      <c r="AC11" s="14">
        <v>3</v>
      </c>
      <c r="AD11" s="14">
        <v>5</v>
      </c>
      <c r="AE11" s="14">
        <v>2</v>
      </c>
      <c r="AF11" s="14"/>
      <c r="AG11" s="14">
        <v>1</v>
      </c>
      <c r="AH11" s="14">
        <v>2</v>
      </c>
      <c r="AI11" s="14">
        <v>6</v>
      </c>
      <c r="AJ11" s="14">
        <v>1</v>
      </c>
      <c r="AK11" s="14">
        <v>12</v>
      </c>
      <c r="AL11" s="14"/>
      <c r="AM11" s="13" t="str">
        <f>"public static VariantMirageFairy[] "&amp;テーブル1[[#This Row],[Type]]&amp;";"</f>
        <v>public static VariantMirageFairy[] enderman;</v>
      </c>
      <c r="AN1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r(9, enderman = v(t(9, "enderman", 4, 48, m(1, 12, 12, 16, 10, 1), a(11, 3, 5, 2, 0, 1, 2, 6, 1, 12, 0), c(0x000000, 0x161616, 0x161616, 0xEF84FA))));</v>
      </c>
      <c r="AO11" s="13" t="str">
        <f>"item.mirageFairy."&amp;テーブル1[[#This Row],[Type]]&amp;".name="&amp;テーブル1[[#This Row],[英名]]</f>
        <v>item.mirageFairy.enderman.name=Endermania</v>
      </c>
      <c r="AP11" s="13" t="str">
        <f>"item.mirageFairy."&amp;テーブル1[[#This Row],[Type]]&amp;".name="&amp;テーブル1[[#This Row],[和名]]</f>
        <v>item.mirageFairy.enderman.name=エンデルマーニャ</v>
      </c>
      <c r="AQ1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&lt;tr&gt;&lt;td&gt;9&lt;/td&gt;&lt;td&gt;終人精エンデルマーニャ&lt;/td&gt;&lt;td&gt;4&lt;/td&gt;&lt;td&gt;48&lt;/td&gt;&lt;td&gt;1&lt;/td&gt;&lt;td&gt;13&lt;/td&gt;&lt;td&gt;13&lt;/td&gt;&lt;td&gt;18&lt;/td&gt;&lt;td&gt;11&lt;/td&gt;&lt;td&gt;1&lt;/td&gt;&lt;/tr&gt;</v>
      </c>
    </row>
    <row r="12" spans="1:43" x14ac:dyDescent="0.15">
      <c r="A12" s="4">
        <v>10</v>
      </c>
      <c r="B12" s="4">
        <v>1</v>
      </c>
      <c r="C12" s="4" t="s">
        <v>399</v>
      </c>
      <c r="D12" s="4" t="s">
        <v>416</v>
      </c>
      <c r="E12" s="6" t="s">
        <v>91</v>
      </c>
      <c r="F12" s="6" t="s">
        <v>563</v>
      </c>
      <c r="G12" s="6" t="s">
        <v>163</v>
      </c>
      <c r="H12" s="6" t="s">
        <v>206</v>
      </c>
      <c r="I12" s="11" t="s">
        <v>304</v>
      </c>
      <c r="J12" s="3">
        <v>5</v>
      </c>
      <c r="K12" s="8">
        <v>95</v>
      </c>
      <c r="L12" s="7">
        <v>10</v>
      </c>
      <c r="M12" s="7">
        <v>25</v>
      </c>
      <c r="N12" s="7">
        <v>25</v>
      </c>
      <c r="O12" s="7">
        <v>20</v>
      </c>
      <c r="P12" s="7">
        <v>20</v>
      </c>
      <c r="Q12" s="7">
        <v>90</v>
      </c>
      <c r="R12" s="5">
        <f>2^((テーブル1[[#This Row],[レア]]-1)/4)</f>
        <v>2</v>
      </c>
      <c r="S12" s="5">
        <f>0.5^(((テーブル1[[#This Row],[基礎Shine]]/MAX(テーブル1[[#This Row],[基礎Shine]:[基礎Dark]])+テーブル1[[#This Row],[基礎Fire]]/MAX(L12:Q12)+テーブル1[[#This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0.85724398285307279</v>
      </c>
      <c r="T12" s="5">
        <f>テーブル1[[#This Row],[分散度倍率　]]*テーブル1[[#This Row],[レア度倍率]]</f>
        <v>1.7144879657061456</v>
      </c>
      <c r="U12" s="10">
        <f>テーブル1[[#This Row],[コスト]]*テーブル1[[#This Row],[効率]]</f>
        <v>162.87635674208383</v>
      </c>
      <c r="V12" s="9">
        <f>テーブル1[[#This Row],[基礎Shine]]*テーブル1[[#This Row],[合計値]]/SUM(テーブル1[[#This Row],[基礎Shine]:[基礎Dark]])</f>
        <v>8.5724398285307277</v>
      </c>
      <c r="W12" s="9">
        <f>テーブル1[[#This Row],[基礎Fire]]*テーブル1[[#This Row],[合計値]]/SUM(テーブル1[[#This Row],[基礎Shine]:[基礎Dark]])</f>
        <v>21.431099571326818</v>
      </c>
      <c r="X12" s="9">
        <f>テーブル1[[#This Row],[基礎Wind]]*テーブル1[[#This Row],[合計値]]/SUM(テーブル1[[#This Row],[基礎Shine]:[基礎Dark]])</f>
        <v>21.431099571326818</v>
      </c>
      <c r="Y12" s="9">
        <f>テーブル1[[#This Row],[基礎Gaia]]*テーブル1[[#This Row],[合計値]]/SUM(テーブル1[[#This Row],[基礎Shine]:[基礎Dark]])</f>
        <v>17.144879657061455</v>
      </c>
      <c r="Z12" s="9">
        <f>テーブル1[[#This Row],[基礎Aqua]]*テーブル1[[#This Row],[合計値]]/SUM(テーブル1[[#This Row],[基礎Shine]:[基礎Dark]])</f>
        <v>17.144879657061455</v>
      </c>
      <c r="AA12" s="9">
        <f>テーブル1[[#This Row],[基礎Dark]]*テーブル1[[#This Row],[合計値]]/SUM(テーブル1[[#This Row],[基礎Shine]:[基礎Dark]])</f>
        <v>77.151958456776555</v>
      </c>
      <c r="AB12" s="14"/>
      <c r="AC12" s="14"/>
      <c r="AD12" s="14"/>
      <c r="AE12" s="14">
        <v>6</v>
      </c>
      <c r="AF12" s="14"/>
      <c r="AG12" s="14"/>
      <c r="AH12" s="14">
        <v>2</v>
      </c>
      <c r="AI12" s="14">
        <v>6</v>
      </c>
      <c r="AJ12" s="14"/>
      <c r="AK12" s="14"/>
      <c r="AL12" s="14"/>
      <c r="AM12" s="13" t="str">
        <f>"public static VariantMirageFairy[] "&amp;テーブル1[[#This Row],[Type]]&amp;";"</f>
        <v>public static VariantMirageFairy[] moon;</v>
      </c>
      <c r="AN1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r(10, moon = v(t(10, "moon", 5, 95, m(10, 25, 25, 20, 20, 90), a(0, 0, 0, 6, 0, 0, 2, 6, 0, 0, 0), c(0xD9E4FF, 0x747D93, 0x0C121F, 0x2D4272))));</v>
      </c>
      <c r="AO12" s="13" t="str">
        <f>"item.mirageFairy."&amp;テーブル1[[#This Row],[Type]]&amp;".name="&amp;テーブル1[[#This Row],[英名]]</f>
        <v>item.mirageFairy.moon.name=Moonia</v>
      </c>
      <c r="AP12" s="13" t="str">
        <f>"item.mirageFairy."&amp;テーブル1[[#This Row],[Type]]&amp;".name="&amp;テーブル1[[#This Row],[和名]]</f>
        <v>item.mirageFairy.moon.name=モーニャ</v>
      </c>
      <c r="AQ1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&lt;tr&gt;&lt;td&gt;10&lt;/td&gt;&lt;td&gt;月精モーニャ&lt;/td&gt;&lt;td&gt;5&lt;/td&gt;&lt;td&gt;95&lt;/td&gt;&lt;td&gt;8&lt;/td&gt;&lt;td&gt;21&lt;/td&gt;&lt;td&gt;21&lt;/td&gt;&lt;td&gt;17&lt;/td&gt;&lt;td&gt;17&lt;/td&gt;&lt;td&gt;77&lt;/td&gt;&lt;/tr&gt;</v>
      </c>
    </row>
    <row r="13" spans="1:43" x14ac:dyDescent="0.15">
      <c r="A13" s="4">
        <v>11</v>
      </c>
      <c r="B13" s="4">
        <v>1</v>
      </c>
      <c r="C13" s="4" t="s">
        <v>405</v>
      </c>
      <c r="D13" s="4" t="s">
        <v>418</v>
      </c>
      <c r="E13" s="6" t="s">
        <v>63</v>
      </c>
      <c r="F13" s="6" t="s">
        <v>525</v>
      </c>
      <c r="G13" s="6" t="s">
        <v>143</v>
      </c>
      <c r="H13" s="6" t="s">
        <v>191</v>
      </c>
      <c r="I13" s="11" t="s">
        <v>308</v>
      </c>
      <c r="J13" s="3">
        <v>1</v>
      </c>
      <c r="K13" s="8">
        <v>64</v>
      </c>
      <c r="L13" s="7">
        <v>0.1</v>
      </c>
      <c r="M13" s="7"/>
      <c r="N13" s="7"/>
      <c r="O13" s="7">
        <v>4</v>
      </c>
      <c r="P13" s="7">
        <v>1</v>
      </c>
      <c r="Q13" s="7">
        <v>10</v>
      </c>
      <c r="R13" s="5">
        <f>2^((テーブル1[[#This Row],[レア]]-1)/4)</f>
        <v>1</v>
      </c>
      <c r="S13" s="5">
        <f>0.5^(((テーブル1[[#This Row],[基礎Shine]]/MAX(テーブル1[[#This Row],[基礎Shine]:[基礎Dark]])+テーブル1[[#This Row],[基礎Fire]]/MAX(L13:Q13)+テーブル1[[#This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0.93174042930477308</v>
      </c>
      <c r="T13" s="5">
        <f>テーブル1[[#This Row],[分散度倍率　]]*テーブル1[[#This Row],[レア度倍率]]</f>
        <v>0.93174042930477308</v>
      </c>
      <c r="U13" s="10">
        <f>テーブル1[[#This Row],[コスト]]*テーブル1[[#This Row],[効率]]</f>
        <v>59.631387475505477</v>
      </c>
      <c r="V13" s="9">
        <f>テーブル1[[#This Row],[基礎Shine]]*テーブル1[[#This Row],[合計値]]/SUM(テーブル1[[#This Row],[基礎Shine]:[基礎Dark]])</f>
        <v>0.39490985083116215</v>
      </c>
      <c r="W13" s="9">
        <f>テーブル1[[#This Row],[基礎Fire]]*テーブル1[[#This Row],[合計値]]/SUM(テーブル1[[#This Row],[基礎Shine]:[基礎Dark]])</f>
        <v>0</v>
      </c>
      <c r="X13" s="9">
        <f>テーブル1[[#This Row],[基礎Wind]]*テーブル1[[#This Row],[合計値]]/SUM(テーブル1[[#This Row],[基礎Shine]:[基礎Dark]])</f>
        <v>0</v>
      </c>
      <c r="Y13" s="9">
        <f>テーブル1[[#This Row],[基礎Gaia]]*テーブル1[[#This Row],[合計値]]/SUM(テーブル1[[#This Row],[基礎Shine]:[基礎Dark]])</f>
        <v>15.796394033246484</v>
      </c>
      <c r="Z13" s="9">
        <f>テーブル1[[#This Row],[基礎Aqua]]*テーブル1[[#This Row],[合計値]]/SUM(テーブル1[[#This Row],[基礎Shine]:[基礎Dark]])</f>
        <v>3.949098508311621</v>
      </c>
      <c r="AA13" s="9">
        <f>テーブル1[[#This Row],[基礎Dark]]*テーブル1[[#This Row],[合計値]]/SUM(テーブル1[[#This Row],[基礎Shine]:[基礎Dark]])</f>
        <v>39.490985083116207</v>
      </c>
      <c r="AB13" s="14">
        <v>1</v>
      </c>
      <c r="AC13" s="14"/>
      <c r="AD13" s="14"/>
      <c r="AE13" s="14"/>
      <c r="AF13" s="14"/>
      <c r="AG13" s="14"/>
      <c r="AH13" s="14">
        <v>7</v>
      </c>
      <c r="AI13" s="14">
        <v>3</v>
      </c>
      <c r="AJ13" s="14"/>
      <c r="AK13" s="14"/>
      <c r="AL13" s="14"/>
      <c r="AM13" s="13" t="str">
        <f>"public static VariantMirageFairy[] "&amp;テーブル1[[#This Row],[Type]]&amp;";"</f>
        <v>public static VariantMirageFairy[] sand;</v>
      </c>
      <c r="AN1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r(11, sand = v(t(11, "sand", 1, 64, m(0.1, 0, 0, 4, 1, 10), a(1, 0, 0, 0, 0, 0, 7, 3, 0, 0, 0), c(0xB87440, 0xEEE4B6, 0xC2BC84, 0xD8D09B))));</v>
      </c>
      <c r="AO13" s="13" t="str">
        <f>"item.mirageFairy."&amp;テーブル1[[#This Row],[Type]]&amp;".name="&amp;テーブル1[[#This Row],[英名]]</f>
        <v>item.mirageFairy.sand.name=Sandia</v>
      </c>
      <c r="AP13" s="13" t="str">
        <f>"item.mirageFairy."&amp;テーブル1[[#This Row],[Type]]&amp;".name="&amp;テーブル1[[#This Row],[和名]]</f>
        <v>item.mirageFairy.sand.name=サンジャ</v>
      </c>
      <c r="AQ1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&lt;tr&gt;&lt;td&gt;11&lt;/td&gt;&lt;td&gt;砂精サンジャ&lt;/td&gt;&lt;td&gt;1&lt;/td&gt;&lt;td&gt;64&lt;/td&gt;&lt;td&gt;0&lt;/td&gt;&lt;td&gt;0&lt;/td&gt;&lt;td&gt;0&lt;/td&gt;&lt;td&gt;15&lt;/td&gt;&lt;td&gt;3&lt;/td&gt;&lt;td&gt;39&lt;/td&gt;&lt;/tr&gt;</v>
      </c>
    </row>
    <row r="14" spans="1:43" x14ac:dyDescent="0.15">
      <c r="A14" s="4">
        <v>12</v>
      </c>
      <c r="B14" s="4">
        <v>1</v>
      </c>
      <c r="C14" s="4" t="s">
        <v>407</v>
      </c>
      <c r="D14" s="4" t="s">
        <v>419</v>
      </c>
      <c r="E14" s="6" t="s">
        <v>51</v>
      </c>
      <c r="F14" s="6" t="s">
        <v>526</v>
      </c>
      <c r="G14" s="6" t="s">
        <v>115</v>
      </c>
      <c r="H14" s="6" t="s">
        <v>185</v>
      </c>
      <c r="I14" s="11" t="s">
        <v>313</v>
      </c>
      <c r="J14" s="3">
        <v>3</v>
      </c>
      <c r="K14" s="8">
        <v>93</v>
      </c>
      <c r="L14" s="7">
        <v>1</v>
      </c>
      <c r="M14" s="7"/>
      <c r="N14" s="7">
        <v>12</v>
      </c>
      <c r="O14" s="7">
        <v>10</v>
      </c>
      <c r="P14" s="7">
        <v>3</v>
      </c>
      <c r="Q14" s="7">
        <v>15</v>
      </c>
      <c r="R14" s="5">
        <f>2^((テーブル1[[#This Row],[レア]]-1)/4)</f>
        <v>1.4142135623730951</v>
      </c>
      <c r="S14" s="5">
        <f>0.5^(((テーブル1[[#This Row],[基礎Shine]]/MAX(テーブル1[[#This Row],[基礎Shine]:[基礎Dark]])+テーブル1[[#This Row],[基礎Fire]]/MAX(L14:Q14)+テーブル1[[#This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0.78639896789398112</v>
      </c>
      <c r="T14" s="5">
        <f>テーブル1[[#This Row],[分散度倍率　]]*テーブル1[[#This Row],[レア度倍率]]</f>
        <v>1.1121360858318723</v>
      </c>
      <c r="U14" s="10">
        <f>テーブル1[[#This Row],[コスト]]*テーブル1[[#This Row],[効率]]</f>
        <v>103.42865598236412</v>
      </c>
      <c r="V14" s="9">
        <f>テーブル1[[#This Row],[基礎Shine]]*テーブル1[[#This Row],[合計値]]/SUM(テーブル1[[#This Row],[基礎Shine]:[基礎Dark]])</f>
        <v>2.52265014591132</v>
      </c>
      <c r="W14" s="9">
        <f>テーブル1[[#This Row],[基礎Fire]]*テーブル1[[#This Row],[合計値]]/SUM(テーブル1[[#This Row],[基礎Shine]:[基礎Dark]])</f>
        <v>0</v>
      </c>
      <c r="X14" s="9">
        <f>テーブル1[[#This Row],[基礎Wind]]*テーブル1[[#This Row],[合計値]]/SUM(テーブル1[[#This Row],[基礎Shine]:[基礎Dark]])</f>
        <v>30.271801750935836</v>
      </c>
      <c r="Y14" s="9">
        <f>テーブル1[[#This Row],[基礎Gaia]]*テーブル1[[#This Row],[合計値]]/SUM(テーブル1[[#This Row],[基礎Shine]:[基礎Dark]])</f>
        <v>25.226501459113202</v>
      </c>
      <c r="Z14" s="9">
        <f>テーブル1[[#This Row],[基礎Aqua]]*テーブル1[[#This Row],[合計値]]/SUM(テーブル1[[#This Row],[基礎Shine]:[基礎Dark]])</f>
        <v>7.567950437733959</v>
      </c>
      <c r="AA14" s="9">
        <f>テーブル1[[#This Row],[基礎Dark]]*テーブル1[[#This Row],[合計値]]/SUM(テーブル1[[#This Row],[基礎Shine]:[基礎Dark]])</f>
        <v>37.839752188669799</v>
      </c>
      <c r="AB14" s="14">
        <v>1</v>
      </c>
      <c r="AC14" s="14"/>
      <c r="AD14" s="14">
        <v>1</v>
      </c>
      <c r="AE14" s="14">
        <v>1</v>
      </c>
      <c r="AF14" s="14"/>
      <c r="AG14" s="14"/>
      <c r="AH14" s="14">
        <v>3</v>
      </c>
      <c r="AI14" s="14">
        <v>12</v>
      </c>
      <c r="AJ14" s="14"/>
      <c r="AK14" s="14"/>
      <c r="AL14" s="14"/>
      <c r="AM14" s="13" t="str">
        <f>"public static VariantMirageFairy[] "&amp;テーブル1[[#This Row],[Type]]&amp;";"</f>
        <v>public static VariantMirageFairy[] gold;</v>
      </c>
      <c r="AN1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r(12, gold = v(t(12, "gold", 3, 93, m(1, 0, 12, 10, 3, 15), a(1, 0, 1, 1, 0, 0, 3, 12, 0, 0, 0), c(0xA0A0A0, 0xFFFF0B, 0xDC7613, 0xDEDE00))));</v>
      </c>
      <c r="AO14" s="13" t="str">
        <f>"item.mirageFairy."&amp;テーブル1[[#This Row],[Type]]&amp;".name="&amp;テーブル1[[#This Row],[英名]]</f>
        <v>item.mirageFairy.gold.name=Goldia</v>
      </c>
      <c r="AP14" s="13" t="str">
        <f>"item.mirageFairy."&amp;テーブル1[[#This Row],[Type]]&amp;".name="&amp;テーブル1[[#This Row],[和名]]</f>
        <v>item.mirageFairy.gold.name=ゴルジャ</v>
      </c>
      <c r="AQ1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&lt;tr&gt;&lt;td&gt;12&lt;/td&gt;&lt;td&gt;金精ゴルジャ&lt;/td&gt;&lt;td&gt;3&lt;/td&gt;&lt;td&gt;93&lt;/td&gt;&lt;td&gt;2&lt;/td&gt;&lt;td&gt;0&lt;/td&gt;&lt;td&gt;30&lt;/td&gt;&lt;td&gt;25&lt;/td&gt;&lt;td&gt;7&lt;/td&gt;&lt;td&gt;37&lt;/td&gt;&lt;/tr&gt;</v>
      </c>
    </row>
    <row r="15" spans="1:43" x14ac:dyDescent="0.15">
      <c r="A15" s="4">
        <v>13</v>
      </c>
      <c r="B15" s="4">
        <v>1</v>
      </c>
      <c r="C15" s="4" t="s">
        <v>408</v>
      </c>
      <c r="D15" s="4" t="s">
        <v>422</v>
      </c>
      <c r="E15" s="6" t="s">
        <v>77</v>
      </c>
      <c r="F15" s="6" t="s">
        <v>527</v>
      </c>
      <c r="G15" s="6" t="s">
        <v>133</v>
      </c>
      <c r="H15" s="6" t="s">
        <v>198</v>
      </c>
      <c r="I15" s="11" t="s">
        <v>319</v>
      </c>
      <c r="J15" s="3">
        <v>2</v>
      </c>
      <c r="K15" s="8">
        <v>43</v>
      </c>
      <c r="L15" s="7"/>
      <c r="M15" s="7"/>
      <c r="N15" s="7"/>
      <c r="O15" s="7"/>
      <c r="P15" s="7">
        <v>10</v>
      </c>
      <c r="Q15" s="7">
        <v>4</v>
      </c>
      <c r="R15" s="5">
        <f>2^((テーブル1[[#This Row],[レア]]-1)/4)</f>
        <v>1.189207115002721</v>
      </c>
      <c r="S15" s="5">
        <f>0.5^(((テーブル1[[#This Row],[基礎Shine]]/MAX(テーブル1[[#This Row],[基礎Shine]:[基礎Dark]])+テーブル1[[#This Row],[基礎Fire]]/MAX(L15:Q15)+テーブル1[[#This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0.94605764672559589</v>
      </c>
      <c r="T15" s="5">
        <f>テーブル1[[#This Row],[分散度倍率　]]*テーブル1[[#This Row],[レア度倍率]]</f>
        <v>1.1250584846888094</v>
      </c>
      <c r="U15" s="10">
        <f>テーブル1[[#This Row],[コスト]]*テーブル1[[#This Row],[効率]]</f>
        <v>48.377514841618805</v>
      </c>
      <c r="V15" s="9">
        <f>テーブル1[[#This Row],[基礎Shine]]*テーブル1[[#This Row],[合計値]]/SUM(テーブル1[[#This Row],[基礎Shine]:[基礎Dark]])</f>
        <v>0</v>
      </c>
      <c r="W15" s="9">
        <f>テーブル1[[#This Row],[基礎Fire]]*テーブル1[[#This Row],[合計値]]/SUM(テーブル1[[#This Row],[基礎Shine]:[基礎Dark]])</f>
        <v>0</v>
      </c>
      <c r="X15" s="9">
        <f>テーブル1[[#This Row],[基礎Wind]]*テーブル1[[#This Row],[合計値]]/SUM(テーブル1[[#This Row],[基礎Shine]:[基礎Dark]])</f>
        <v>0</v>
      </c>
      <c r="Y15" s="9">
        <f>テーブル1[[#This Row],[基礎Gaia]]*テーブル1[[#This Row],[合計値]]/SUM(テーブル1[[#This Row],[基礎Shine]:[基礎Dark]])</f>
        <v>0</v>
      </c>
      <c r="Z15" s="9">
        <f>テーブル1[[#This Row],[基礎Aqua]]*テーブル1[[#This Row],[合計値]]/SUM(テーブル1[[#This Row],[基礎Shine]:[基礎Dark]])</f>
        <v>34.555367744013431</v>
      </c>
      <c r="AA15" s="9">
        <f>テーブル1[[#This Row],[基礎Dark]]*テーブル1[[#This Row],[合計値]]/SUM(テーブル1[[#This Row],[基礎Shine]:[基礎Dark]])</f>
        <v>13.822147097605372</v>
      </c>
      <c r="AB15" s="14">
        <v>10</v>
      </c>
      <c r="AC15" s="14"/>
      <c r="AD15" s="14"/>
      <c r="AE15" s="14">
        <v>2</v>
      </c>
      <c r="AF15" s="14"/>
      <c r="AG15" s="14">
        <v>2</v>
      </c>
      <c r="AH15" s="14"/>
      <c r="AI15" s="14">
        <v>2</v>
      </c>
      <c r="AJ15" s="14"/>
      <c r="AK15" s="14"/>
      <c r="AL15" s="14"/>
      <c r="AM15" s="13" t="str">
        <f>"public static VariantMirageFairy[] "&amp;テーブル1[[#This Row],[Type]]&amp;";"</f>
        <v>public static VariantMirageFairy[] spider;</v>
      </c>
      <c r="AN1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r(13, spider = v(t(13, "spider", 2, 43, m(0, 0, 0, 0, 10, 4), a(10, 0, 0, 2, 0, 2, 0, 2, 0, 0, 0), c(0x494422, 0x61554A, 0x52483F, 0xA80E0E))));</v>
      </c>
      <c r="AO15" s="13" t="str">
        <f>"item.mirageFairy."&amp;テーブル1[[#This Row],[Type]]&amp;".name="&amp;テーブル1[[#This Row],[英名]]</f>
        <v>item.mirageFairy.spider.name=Spideria</v>
      </c>
      <c r="AP15" s="13" t="str">
        <f>"item.mirageFairy."&amp;テーブル1[[#This Row],[Type]]&amp;".name="&amp;テーブル1[[#This Row],[和名]]</f>
        <v>item.mirageFairy.spider.name=スピデーリャ</v>
      </c>
      <c r="AQ1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&lt;tr&gt;&lt;td&gt;13&lt;/td&gt;&lt;td&gt;蜘蛛精スピデーリャ&lt;/td&gt;&lt;td&gt;2&lt;/td&gt;&lt;td&gt;43&lt;/td&gt;&lt;td&gt;0&lt;/td&gt;&lt;td&gt;0&lt;/td&gt;&lt;td&gt;0&lt;/td&gt;&lt;td&gt;0&lt;/td&gt;&lt;td&gt;34&lt;/td&gt;&lt;td&gt;13&lt;/td&gt;&lt;/tr&gt;</v>
      </c>
    </row>
    <row r="16" spans="1:43" x14ac:dyDescent="0.15">
      <c r="A16" s="4">
        <v>14</v>
      </c>
      <c r="B16" s="4">
        <v>1</v>
      </c>
      <c r="C16" s="4" t="s">
        <v>408</v>
      </c>
      <c r="D16" s="4" t="s">
        <v>424</v>
      </c>
      <c r="E16" s="6" t="s">
        <v>75</v>
      </c>
      <c r="F16" s="6" t="s">
        <v>528</v>
      </c>
      <c r="G16" s="6" t="s">
        <v>131</v>
      </c>
      <c r="H16" s="6" t="s">
        <v>197</v>
      </c>
      <c r="I16" s="11" t="s">
        <v>307</v>
      </c>
      <c r="J16" s="3">
        <v>1</v>
      </c>
      <c r="K16" s="8">
        <v>49</v>
      </c>
      <c r="L16" s="7"/>
      <c r="M16" s="7">
        <v>8</v>
      </c>
      <c r="N16" s="7">
        <v>10</v>
      </c>
      <c r="O16" s="7">
        <v>5</v>
      </c>
      <c r="P16" s="7"/>
      <c r="Q16" s="7">
        <v>8</v>
      </c>
      <c r="R16" s="5">
        <f>2^((テーブル1[[#This Row],[レア]]-1)/4)</f>
        <v>1</v>
      </c>
      <c r="S16" s="5">
        <f>0.5^(((テーブル1[[#This Row],[基礎Shine]]/MAX(テーブル1[[#This Row],[基礎Shine]:[基礎Dark]])+テーブル1[[#This Row],[基礎Fire]]/MAX(L16:Q16)+テーブル1[[#This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0.74742462431746925</v>
      </c>
      <c r="T16" s="5">
        <f>テーブル1[[#This Row],[分散度倍率　]]*テーブル1[[#This Row],[レア度倍率]]</f>
        <v>0.74742462431746925</v>
      </c>
      <c r="U16" s="10">
        <f>テーブル1[[#This Row],[コスト]]*テーブル1[[#This Row],[効率]]</f>
        <v>36.62380659155599</v>
      </c>
      <c r="V16" s="9">
        <f>テーブル1[[#This Row],[基礎Shine]]*テーブル1[[#This Row],[合計値]]/SUM(テーブル1[[#This Row],[基礎Shine]:[基礎Dark]])</f>
        <v>0</v>
      </c>
      <c r="W16" s="9">
        <f>テーブル1[[#This Row],[基礎Fire]]*テーブル1[[#This Row],[合計値]]/SUM(テーブル1[[#This Row],[基礎Shine]:[基礎Dark]])</f>
        <v>9.4513049268531582</v>
      </c>
      <c r="X16" s="9">
        <f>テーブル1[[#This Row],[基礎Wind]]*テーブル1[[#This Row],[合計値]]/SUM(テーブル1[[#This Row],[基礎Shine]:[基礎Dark]])</f>
        <v>11.814131158566449</v>
      </c>
      <c r="Y16" s="9">
        <f>テーブル1[[#This Row],[基礎Gaia]]*テーブル1[[#This Row],[合計値]]/SUM(テーブル1[[#This Row],[基礎Shine]:[基礎Dark]])</f>
        <v>5.9070655792832243</v>
      </c>
      <c r="Z16" s="9">
        <f>テーブル1[[#This Row],[基礎Aqua]]*テーブル1[[#This Row],[合計値]]/SUM(テーブル1[[#This Row],[基礎Shine]:[基礎Dark]])</f>
        <v>0</v>
      </c>
      <c r="AA16" s="9">
        <f>テーブル1[[#This Row],[基礎Dark]]*テーブル1[[#This Row],[合計値]]/SUM(テーブル1[[#This Row],[基礎Shine]:[基礎Dark]])</f>
        <v>9.4513049268531582</v>
      </c>
      <c r="AB16" s="14">
        <v>12</v>
      </c>
      <c r="AC16" s="14">
        <v>1</v>
      </c>
      <c r="AD16" s="14">
        <v>3</v>
      </c>
      <c r="AE16" s="14"/>
      <c r="AF16" s="14"/>
      <c r="AG16" s="14"/>
      <c r="AH16" s="14"/>
      <c r="AI16" s="14">
        <v>2</v>
      </c>
      <c r="AJ16" s="14"/>
      <c r="AK16" s="14">
        <v>1</v>
      </c>
      <c r="AL16" s="14">
        <v>12</v>
      </c>
      <c r="AM16" s="13" t="str">
        <f>"public static VariantMirageFairy[] "&amp;テーブル1[[#This Row],[Type]]&amp;";"</f>
        <v>public static VariantMirageFairy[] skeleton;</v>
      </c>
      <c r="AN1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r(14, skeleton = v(t(14, "skeleton", 1, 49, m(0, 8, 10, 5, 0, 8), a(12, 1, 3, 0, 0, 0, 0, 2, 0, 1, 12), c(0xCACACA, 0xCFCFCF, 0xCFCFCF, 0x494949))));</v>
      </c>
      <c r="AO16" s="13" t="str">
        <f>"item.mirageFairy."&amp;テーブル1[[#This Row],[Type]]&amp;".name="&amp;テーブル1[[#This Row],[英名]]</f>
        <v>item.mirageFairy.skeleton.name=Skeletonia</v>
      </c>
      <c r="AP16" s="13" t="str">
        <f>"item.mirageFairy."&amp;テーブル1[[#This Row],[Type]]&amp;".name="&amp;テーブル1[[#This Row],[和名]]</f>
        <v>item.mirageFairy.skeleton.name=スケレトーニャ</v>
      </c>
      <c r="AQ1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&lt;tr&gt;&lt;td&gt;14&lt;/td&gt;&lt;td&gt;骸骨精スケレトーニャ&lt;/td&gt;&lt;td&gt;1&lt;/td&gt;&lt;td&gt;49&lt;/td&gt;&lt;td&gt;0&lt;/td&gt;&lt;td&gt;9&lt;/td&gt;&lt;td&gt;11&lt;/td&gt;&lt;td&gt;5&lt;/td&gt;&lt;td&gt;0&lt;/td&gt;&lt;td&gt;9&lt;/td&gt;&lt;/tr&gt;</v>
      </c>
    </row>
    <row r="17" spans="1:43" x14ac:dyDescent="0.15">
      <c r="A17" s="4">
        <v>15</v>
      </c>
      <c r="B17" s="4">
        <v>1</v>
      </c>
      <c r="C17" s="4" t="s">
        <v>408</v>
      </c>
      <c r="D17" s="4" t="s">
        <v>424</v>
      </c>
      <c r="E17" s="6" t="s">
        <v>71</v>
      </c>
      <c r="F17" s="6" t="s">
        <v>529</v>
      </c>
      <c r="G17" s="6" t="s">
        <v>127</v>
      </c>
      <c r="H17" s="6" t="s">
        <v>195</v>
      </c>
      <c r="I17" s="11" t="s">
        <v>321</v>
      </c>
      <c r="J17" s="3">
        <v>1</v>
      </c>
      <c r="K17" s="8">
        <v>55</v>
      </c>
      <c r="L17" s="7"/>
      <c r="M17" s="7">
        <v>9</v>
      </c>
      <c r="N17" s="7">
        <v>10</v>
      </c>
      <c r="O17" s="7"/>
      <c r="P17" s="7">
        <v>2</v>
      </c>
      <c r="Q17" s="7">
        <v>9</v>
      </c>
      <c r="R17" s="5">
        <f>2^((テーブル1[[#This Row],[レア]]-1)/4)</f>
        <v>1</v>
      </c>
      <c r="S17" s="5">
        <f>0.5^(((テーブル1[[#This Row],[基礎Shine]]/MAX(テーブル1[[#This Row],[基礎Shine]:[基礎Dark]])+テーブル1[[#This Row],[基礎Fire]]/MAX(L17:Q17)+テーブル1[[#This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0.75785828325519911</v>
      </c>
      <c r="T17" s="5">
        <f>テーブル1[[#This Row],[分散度倍率　]]*テーブル1[[#This Row],[レア度倍率]]</f>
        <v>0.75785828325519911</v>
      </c>
      <c r="U17" s="10">
        <f>テーブル1[[#This Row],[コスト]]*テーブル1[[#This Row],[効率]]</f>
        <v>41.682205579035951</v>
      </c>
      <c r="V17" s="9">
        <f>テーブル1[[#This Row],[基礎Shine]]*テーブル1[[#This Row],[合計値]]/SUM(テーブル1[[#This Row],[基礎Shine]:[基礎Dark]])</f>
        <v>0</v>
      </c>
      <c r="W17" s="9">
        <f>テーブル1[[#This Row],[基礎Fire]]*テーブル1[[#This Row],[合計値]]/SUM(テーブル1[[#This Row],[基礎Shine]:[基礎Dark]])</f>
        <v>12.504661673710785</v>
      </c>
      <c r="X17" s="9">
        <f>テーブル1[[#This Row],[基礎Wind]]*テーブル1[[#This Row],[合計値]]/SUM(テーブル1[[#This Row],[基礎Shine]:[基礎Dark]])</f>
        <v>13.894068526345317</v>
      </c>
      <c r="Y17" s="9">
        <f>テーブル1[[#This Row],[基礎Gaia]]*テーブル1[[#This Row],[合計値]]/SUM(テーブル1[[#This Row],[基礎Shine]:[基礎Dark]])</f>
        <v>0</v>
      </c>
      <c r="Z17" s="9">
        <f>テーブル1[[#This Row],[基礎Aqua]]*テーブル1[[#This Row],[合計値]]/SUM(テーブル1[[#This Row],[基礎Shine]:[基礎Dark]])</f>
        <v>2.7788137052690636</v>
      </c>
      <c r="AA17" s="9">
        <f>テーブル1[[#This Row],[基礎Dark]]*テーブル1[[#This Row],[合計値]]/SUM(テーブル1[[#This Row],[基礎Shine]:[基礎Dark]])</f>
        <v>12.504661673710785</v>
      </c>
      <c r="AB17" s="14">
        <v>13</v>
      </c>
      <c r="AC17" s="14"/>
      <c r="AD17" s="14">
        <v>1</v>
      </c>
      <c r="AE17" s="14"/>
      <c r="AF17" s="14"/>
      <c r="AG17" s="14">
        <v>4</v>
      </c>
      <c r="AH17" s="14"/>
      <c r="AI17" s="14">
        <v>1</v>
      </c>
      <c r="AJ17" s="14">
        <v>2</v>
      </c>
      <c r="AK17" s="14"/>
      <c r="AL17" s="14"/>
      <c r="AM17" s="13" t="str">
        <f>"public static VariantMirageFairy[] "&amp;テーブル1[[#This Row],[Type]]&amp;";"</f>
        <v>public static VariantMirageFairy[] zombie;</v>
      </c>
      <c r="AN1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r(15, zombie = v(t(15, "zombie", 1, 55, m(0, 9, 10, 0, 2, 9), a(13, 0, 1, 0, 0, 4, 0, 1, 2, 0, 0), c(0x2B4219, 0x00AAAA, 0x322976, 0x2B4219))));</v>
      </c>
      <c r="AO17" s="13" t="str">
        <f>"item.mirageFairy."&amp;テーブル1[[#This Row],[Type]]&amp;".name="&amp;テーブル1[[#This Row],[英名]]</f>
        <v>item.mirageFairy.zombie.name=Zombia</v>
      </c>
      <c r="AP17" s="13" t="str">
        <f>"item.mirageFairy."&amp;テーブル1[[#This Row],[Type]]&amp;".name="&amp;テーブル1[[#This Row],[和名]]</f>
        <v>item.mirageFairy.zombie.name=ゾンビャ</v>
      </c>
      <c r="AQ1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&lt;tr&gt;&lt;td&gt;15&lt;/td&gt;&lt;td&gt;生屍精ゾンビャ&lt;/td&gt;&lt;td&gt;1&lt;/td&gt;&lt;td&gt;55&lt;/td&gt;&lt;td&gt;0&lt;/td&gt;&lt;td&gt;12&lt;/td&gt;&lt;td&gt;13&lt;/td&gt;&lt;td&gt;0&lt;/td&gt;&lt;td&gt;2&lt;/td&gt;&lt;td&gt;12&lt;/td&gt;&lt;/tr&gt;</v>
      </c>
    </row>
    <row r="18" spans="1:43" x14ac:dyDescent="0.15">
      <c r="A18" s="4">
        <v>16</v>
      </c>
      <c r="B18" s="4">
        <v>1</v>
      </c>
      <c r="C18" s="4" t="s">
        <v>408</v>
      </c>
      <c r="D18" s="4" t="s">
        <v>425</v>
      </c>
      <c r="E18" s="6" t="s">
        <v>73</v>
      </c>
      <c r="F18" s="6" t="s">
        <v>530</v>
      </c>
      <c r="G18" s="6" t="s">
        <v>129</v>
      </c>
      <c r="H18" s="6" t="s">
        <v>196</v>
      </c>
      <c r="I18" s="11" t="s">
        <v>317</v>
      </c>
      <c r="J18" s="3">
        <v>2</v>
      </c>
      <c r="K18" s="8">
        <v>35</v>
      </c>
      <c r="L18" s="7"/>
      <c r="M18" s="7"/>
      <c r="N18" s="7">
        <v>10</v>
      </c>
      <c r="O18" s="7"/>
      <c r="P18" s="7">
        <v>12</v>
      </c>
      <c r="Q18" s="7">
        <v>4</v>
      </c>
      <c r="R18" s="5">
        <f>2^((テーブル1[[#This Row],[レア]]-1)/4)</f>
        <v>1.189207115002721</v>
      </c>
      <c r="S18" s="5">
        <f>0.5^(((テーブル1[[#This Row],[基礎Shine]]/MAX(テーブル1[[#This Row],[基礎Shine]:[基礎Dark]])+テーブル1[[#This Row],[基礎Fire]]/MAX(L18:Q18)+テーブル1[[#This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0.85066716095085571</v>
      </c>
      <c r="T18" s="5">
        <f>テーブル1[[#This Row],[分散度倍率　]]*テーブル1[[#This Row],[レア度倍率]]</f>
        <v>1.0116194403019225</v>
      </c>
      <c r="U18" s="10">
        <f>テーブル1[[#This Row],[コスト]]*テーブル1[[#This Row],[効率]]</f>
        <v>35.40668041056729</v>
      </c>
      <c r="V18" s="9">
        <f>テーブル1[[#This Row],[基礎Shine]]*テーブル1[[#This Row],[合計値]]/SUM(テーブル1[[#This Row],[基礎Shine]:[基礎Dark]])</f>
        <v>0</v>
      </c>
      <c r="W18" s="9">
        <f>テーブル1[[#This Row],[基礎Fire]]*テーブル1[[#This Row],[合計値]]/SUM(テーブル1[[#This Row],[基礎Shine]:[基礎Dark]])</f>
        <v>0</v>
      </c>
      <c r="X18" s="9">
        <f>テーブル1[[#This Row],[基礎Wind]]*テーブル1[[#This Row],[合計値]]/SUM(テーブル1[[#This Row],[基礎Shine]:[基礎Dark]])</f>
        <v>13.617954004064341</v>
      </c>
      <c r="Y18" s="9">
        <f>テーブル1[[#This Row],[基礎Gaia]]*テーブル1[[#This Row],[合計値]]/SUM(テーブル1[[#This Row],[基礎Shine]:[基礎Dark]])</f>
        <v>0</v>
      </c>
      <c r="Z18" s="9">
        <f>テーブル1[[#This Row],[基礎Aqua]]*テーブル1[[#This Row],[合計値]]/SUM(テーブル1[[#This Row],[基礎Shine]:[基礎Dark]])</f>
        <v>16.341544804877209</v>
      </c>
      <c r="AA18" s="9">
        <f>テーブル1[[#This Row],[基礎Dark]]*テーブル1[[#This Row],[合計値]]/SUM(テーブル1[[#This Row],[基礎Shine]:[基礎Dark]])</f>
        <v>5.4471816016257373</v>
      </c>
      <c r="AB18" s="14">
        <v>10</v>
      </c>
      <c r="AC18" s="14"/>
      <c r="AD18" s="14">
        <v>3</v>
      </c>
      <c r="AE18" s="14"/>
      <c r="AF18" s="14">
        <v>3</v>
      </c>
      <c r="AG18" s="14">
        <v>2</v>
      </c>
      <c r="AH18" s="14"/>
      <c r="AI18" s="14">
        <v>4</v>
      </c>
      <c r="AJ18" s="14"/>
      <c r="AK18" s="14"/>
      <c r="AL18" s="14">
        <v>3</v>
      </c>
      <c r="AM18" s="13" t="str">
        <f>"public static VariantMirageFairy[] "&amp;テーブル1[[#This Row],[Type]]&amp;";"</f>
        <v>public static VariantMirageFairy[] creeper;</v>
      </c>
      <c r="AN1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r(16, creeper = v(t(16, "creeper", 2, 35, m(0, 0, 10, 0, 12, 4), a(10, 0, 3, 0, 3, 2, 0, 4, 0, 0, 3), c(0x5BAA53, 0xD6FFCF, 0x5EE74C, 0x000000))));</v>
      </c>
      <c r="AO18" s="13" t="str">
        <f>"item.mirageFairy."&amp;テーブル1[[#This Row],[Type]]&amp;".name="&amp;テーブル1[[#This Row],[英名]]</f>
        <v>item.mirageFairy.creeper.name=Creeperia</v>
      </c>
      <c r="AP18" s="13" t="str">
        <f>"item.mirageFairy."&amp;テーブル1[[#This Row],[Type]]&amp;".name="&amp;テーブル1[[#This Row],[和名]]</f>
        <v>item.mirageFairy.creeper.name=クレペーリャ</v>
      </c>
      <c r="AQ1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&lt;tr&gt;&lt;td&gt;16&lt;/td&gt;&lt;td&gt;匠精クレペーリャ&lt;/td&gt;&lt;td&gt;2&lt;/td&gt;&lt;td&gt;35&lt;/td&gt;&lt;td&gt;0&lt;/td&gt;&lt;td&gt;0&lt;/td&gt;&lt;td&gt;13&lt;/td&gt;&lt;td&gt;0&lt;/td&gt;&lt;td&gt;16&lt;/td&gt;&lt;td&gt;5&lt;/td&gt;&lt;/tr&gt;</v>
      </c>
    </row>
    <row r="19" spans="1:43" x14ac:dyDescent="0.15">
      <c r="A19" s="4">
        <v>17</v>
      </c>
      <c r="B19" s="4">
        <v>1</v>
      </c>
      <c r="C19" s="4" t="s">
        <v>409</v>
      </c>
      <c r="D19" s="4" t="s">
        <v>426</v>
      </c>
      <c r="E19" s="6" t="s">
        <v>79</v>
      </c>
      <c r="F19" s="6" t="s">
        <v>531</v>
      </c>
      <c r="G19" s="6" t="s">
        <v>147</v>
      </c>
      <c r="H19" s="6" t="s">
        <v>199</v>
      </c>
      <c r="I19" s="11" t="s">
        <v>323</v>
      </c>
      <c r="J19" s="3">
        <v>2</v>
      </c>
      <c r="K19" s="8">
        <v>31</v>
      </c>
      <c r="L19" s="7"/>
      <c r="M19" s="7"/>
      <c r="N19" s="7"/>
      <c r="O19" s="7"/>
      <c r="P19" s="7">
        <v>10</v>
      </c>
      <c r="Q19" s="7">
        <v>5</v>
      </c>
      <c r="R19" s="5">
        <f>2^((テーブル1[[#This Row],[レア]]-1)/4)</f>
        <v>1.189207115002721</v>
      </c>
      <c r="S19" s="5">
        <f>0.5^(((テーブル1[[#This Row],[基礎Shine]]/MAX(テーブル1[[#This Row],[基礎Shine]:[基礎Dark]])+テーブル1[[#This Row],[基礎Fire]]/MAX(L19:Q19)+テーブル1[[#This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0.93303299153680741</v>
      </c>
      <c r="T19" s="5">
        <f>テーブル1[[#This Row],[分散度倍率　]]*テーブル1[[#This Row],[レア度倍率]]</f>
        <v>1.1095694720678451</v>
      </c>
      <c r="U19" s="10">
        <f>テーブル1[[#This Row],[コスト]]*テーブル1[[#This Row],[効率]]</f>
        <v>34.396653634103195</v>
      </c>
      <c r="V19" s="9">
        <f>テーブル1[[#This Row],[基礎Shine]]*テーブル1[[#This Row],[合計値]]/SUM(テーブル1[[#This Row],[基礎Shine]:[基礎Dark]])</f>
        <v>0</v>
      </c>
      <c r="W19" s="9">
        <f>テーブル1[[#This Row],[基礎Fire]]*テーブル1[[#This Row],[合計値]]/SUM(テーブル1[[#This Row],[基礎Shine]:[基礎Dark]])</f>
        <v>0</v>
      </c>
      <c r="X19" s="9">
        <f>テーブル1[[#This Row],[基礎Wind]]*テーブル1[[#This Row],[合計値]]/SUM(テーブル1[[#This Row],[基礎Shine]:[基礎Dark]])</f>
        <v>0</v>
      </c>
      <c r="Y19" s="9">
        <f>テーブル1[[#This Row],[基礎Gaia]]*テーブル1[[#This Row],[合計値]]/SUM(テーブル1[[#This Row],[基礎Shine]:[基礎Dark]])</f>
        <v>0</v>
      </c>
      <c r="Z19" s="9">
        <f>テーブル1[[#This Row],[基礎Aqua]]*テーブル1[[#This Row],[合計値]]/SUM(テーブル1[[#This Row],[基礎Shine]:[基礎Dark]])</f>
        <v>22.931102422735464</v>
      </c>
      <c r="AA19" s="9">
        <f>テーブル1[[#This Row],[基礎Dark]]*テーブル1[[#This Row],[合計値]]/SUM(テーブル1[[#This Row],[基礎Shine]:[基礎Dark]])</f>
        <v>11.465551211367732</v>
      </c>
      <c r="AB19" s="14"/>
      <c r="AC19" s="14"/>
      <c r="AD19" s="14">
        <v>1</v>
      </c>
      <c r="AE19" s="14"/>
      <c r="AF19" s="14"/>
      <c r="AG19" s="14">
        <v>1</v>
      </c>
      <c r="AH19" s="14"/>
      <c r="AI19" s="14">
        <v>1</v>
      </c>
      <c r="AJ19" s="14"/>
      <c r="AK19" s="14"/>
      <c r="AL19" s="14"/>
      <c r="AM19" s="13" t="str">
        <f>"public static VariantMirageFairy[] "&amp;テーブル1[[#This Row],[Type]]&amp;";"</f>
        <v>public static VariantMirageFairy[] wheat;</v>
      </c>
      <c r="AN1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r(17, wheat = v(t(17, "wheat", 2, 31, m(0, 0, 0, 0, 10, 5), a(0, 0, 1, 0, 0, 1, 0, 1, 0, 0, 0), c(0x168700, 0xD5DA45, 0x716125, 0x9E8714))));</v>
      </c>
      <c r="AO19" s="13" t="str">
        <f>"item.mirageFairy."&amp;テーブル1[[#This Row],[Type]]&amp;".name="&amp;テーブル1[[#This Row],[英名]]</f>
        <v>item.mirageFairy.wheat.name=Wheatia</v>
      </c>
      <c r="AP19" s="13" t="str">
        <f>"item.mirageFairy."&amp;テーブル1[[#This Row],[Type]]&amp;".name="&amp;テーブル1[[#This Row],[和名]]</f>
        <v>item.mirageFairy.wheat.name=ウェアーチャ</v>
      </c>
      <c r="AQ1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&lt;tr&gt;&lt;td&gt;17&lt;/td&gt;&lt;td&gt;麦精ウェアーチャ&lt;/td&gt;&lt;td&gt;2&lt;/td&gt;&lt;td&gt;31&lt;/td&gt;&lt;td&gt;0&lt;/td&gt;&lt;td&gt;0&lt;/td&gt;&lt;td&gt;0&lt;/td&gt;&lt;td&gt;0&lt;/td&gt;&lt;td&gt;22&lt;/td&gt;&lt;td&gt;11&lt;/td&gt;&lt;/tr&gt;</v>
      </c>
    </row>
    <row r="20" spans="1:43" x14ac:dyDescent="0.15">
      <c r="A20" s="4">
        <v>18</v>
      </c>
      <c r="B20" s="4">
        <v>1</v>
      </c>
      <c r="C20" s="4" t="s">
        <v>409</v>
      </c>
      <c r="D20" s="4" t="s">
        <v>427</v>
      </c>
      <c r="E20" s="6" t="s">
        <v>69</v>
      </c>
      <c r="F20" s="6" t="s">
        <v>532</v>
      </c>
      <c r="G20" s="6" t="s">
        <v>125</v>
      </c>
      <c r="H20" s="6" t="s">
        <v>194</v>
      </c>
      <c r="I20" s="11" t="s">
        <v>316</v>
      </c>
      <c r="J20" s="3">
        <v>3</v>
      </c>
      <c r="K20" s="8">
        <v>28</v>
      </c>
      <c r="L20" s="7"/>
      <c r="M20" s="7"/>
      <c r="N20" s="7">
        <v>1</v>
      </c>
      <c r="O20" s="7">
        <v>1</v>
      </c>
      <c r="P20" s="7">
        <v>10</v>
      </c>
      <c r="Q20" s="7"/>
      <c r="R20" s="5">
        <f>2^((テーブル1[[#This Row],[レア]]-1)/4)</f>
        <v>1.4142135623730951</v>
      </c>
      <c r="S20" s="5">
        <f>0.5^(((テーブル1[[#This Row],[基礎Shine]]/MAX(テーブル1[[#This Row],[基礎Shine]:[基礎Dark]])+テーブル1[[#This Row],[基礎Fire]]/MAX(L20:Q20)+テーブル1[[#This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0.97265494741228553</v>
      </c>
      <c r="T20" s="5">
        <f>テーブル1[[#This Row],[分散度倍率　]]*テーブル1[[#This Row],[レア度倍率]]</f>
        <v>1.3755418181397439</v>
      </c>
      <c r="U20" s="10">
        <f>テーブル1[[#This Row],[コスト]]*テーブル1[[#This Row],[効率]]</f>
        <v>38.515170907912825</v>
      </c>
      <c r="V20" s="9">
        <f>テーブル1[[#This Row],[基礎Shine]]*テーブル1[[#This Row],[合計値]]/SUM(テーブル1[[#This Row],[基礎Shine]:[基礎Dark]])</f>
        <v>0</v>
      </c>
      <c r="W20" s="9">
        <f>テーブル1[[#This Row],[基礎Fire]]*テーブル1[[#This Row],[合計値]]/SUM(テーブル1[[#This Row],[基礎Shine]:[基礎Dark]])</f>
        <v>0</v>
      </c>
      <c r="X20" s="9">
        <f>テーブル1[[#This Row],[基礎Wind]]*テーブル1[[#This Row],[合計値]]/SUM(テーブル1[[#This Row],[基礎Shine]:[基礎Dark]])</f>
        <v>3.209597575659402</v>
      </c>
      <c r="Y20" s="9">
        <f>テーブル1[[#This Row],[基礎Gaia]]*テーブル1[[#This Row],[合計値]]/SUM(テーブル1[[#This Row],[基礎Shine]:[基礎Dark]])</f>
        <v>3.209597575659402</v>
      </c>
      <c r="Z20" s="9">
        <f>テーブル1[[#This Row],[基礎Aqua]]*テーブル1[[#This Row],[合計値]]/SUM(テーブル1[[#This Row],[基礎Shine]:[基礎Dark]])</f>
        <v>32.095975756594022</v>
      </c>
      <c r="AA20" s="9">
        <f>テーブル1[[#This Row],[基礎Dark]]*テーブル1[[#This Row],[合計値]]/SUM(テーブル1[[#This Row],[基礎Shine]:[基礎Dark]])</f>
        <v>0</v>
      </c>
      <c r="AB20" s="14"/>
      <c r="AC20" s="14"/>
      <c r="AD20" s="14">
        <v>1</v>
      </c>
      <c r="AE20" s="14"/>
      <c r="AF20" s="14"/>
      <c r="AG20" s="14">
        <v>2</v>
      </c>
      <c r="AH20" s="14"/>
      <c r="AI20" s="14">
        <v>11</v>
      </c>
      <c r="AJ20" s="14"/>
      <c r="AK20" s="14"/>
      <c r="AL20" s="14"/>
      <c r="AM20" s="13" t="str">
        <f>"public static VariantMirageFairy[] "&amp;テーブル1[[#This Row],[Type]]&amp;";"</f>
        <v>public static VariantMirageFairy[] lilac;</v>
      </c>
      <c r="AN2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r(18, lilac = v(t(18, "lilac", 3, 28, m(0, 0, 1, 1, 10, 0), a(0, 0, 1, 0, 0, 2, 0, 11, 0, 0, 0), c(0x63D700, 0xF0C9FF, 0xDC8CE6, 0xA22CFF))));</v>
      </c>
      <c r="AO20" s="13" t="str">
        <f>"item.mirageFairy."&amp;テーブル1[[#This Row],[Type]]&amp;".name="&amp;テーブル1[[#This Row],[英名]]</f>
        <v>item.mirageFairy.lilac.name=Lilacia</v>
      </c>
      <c r="AP20" s="13" t="str">
        <f>"item.mirageFairy."&amp;テーブル1[[#This Row],[Type]]&amp;".name="&amp;テーブル1[[#This Row],[和名]]</f>
        <v>item.mirageFairy.lilac.name=リラーキャ</v>
      </c>
      <c r="AQ2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&lt;tr&gt;&lt;td&gt;18&lt;/td&gt;&lt;td&gt;紫丁香花精リラーキャ&lt;/td&gt;&lt;td&gt;3&lt;/td&gt;&lt;td&gt;28&lt;/td&gt;&lt;td&gt;0&lt;/td&gt;&lt;td&gt;0&lt;/td&gt;&lt;td&gt;3&lt;/td&gt;&lt;td&gt;3&lt;/td&gt;&lt;td&gt;32&lt;/td&gt;&lt;td&gt;0&lt;/td&gt;&lt;/tr&gt;</v>
      </c>
    </row>
    <row r="21" spans="1:43" x14ac:dyDescent="0.15">
      <c r="A21" s="4">
        <v>19</v>
      </c>
      <c r="B21" s="4">
        <v>1</v>
      </c>
      <c r="C21" s="4" t="s">
        <v>410</v>
      </c>
      <c r="D21" s="4" t="s">
        <v>428</v>
      </c>
      <c r="E21" s="6" t="s">
        <v>151</v>
      </c>
      <c r="F21" s="6" t="s">
        <v>533</v>
      </c>
      <c r="G21" s="6" t="s">
        <v>153</v>
      </c>
      <c r="H21" s="6" t="s">
        <v>201</v>
      </c>
      <c r="I21" s="11" t="s">
        <v>443</v>
      </c>
      <c r="J21" s="3">
        <v>1</v>
      </c>
      <c r="K21" s="8">
        <v>19</v>
      </c>
      <c r="L21" s="7">
        <v>0.1</v>
      </c>
      <c r="M21" s="7">
        <v>1</v>
      </c>
      <c r="N21" s="7">
        <v>1</v>
      </c>
      <c r="O21" s="7">
        <v>10</v>
      </c>
      <c r="P21" s="7">
        <v>4</v>
      </c>
      <c r="Q21" s="7"/>
      <c r="R21" s="5">
        <f>2^((テーブル1[[#This Row],[レア]]-1)/4)</f>
        <v>1</v>
      </c>
      <c r="S21" s="5">
        <f>0.5^(((テーブル1[[#This Row],[基礎Shine]]/MAX(テーブル1[[#This Row],[基礎Shine]:[基礎Dark]])+テーブル1[[#This Row],[基礎Fire]]/MAX(L21:Q21)+テーブル1[[#This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0.91891288347904987</v>
      </c>
      <c r="T21" s="5">
        <f>テーブル1[[#This Row],[分散度倍率　]]*テーブル1[[#This Row],[レア度倍率]]</f>
        <v>0.91891288347904987</v>
      </c>
      <c r="U21" s="10">
        <f>テーブル1[[#This Row],[コスト]]*テーブル1[[#This Row],[効率]]</f>
        <v>17.459344786101948</v>
      </c>
      <c r="V21" s="9">
        <f>テーブル1[[#This Row],[基礎Shine]]*テーブル1[[#This Row],[合計値]]/SUM(テーブル1[[#This Row],[基礎Shine]:[基礎Dark]])</f>
        <v>0.10844313531740341</v>
      </c>
      <c r="W21" s="9">
        <f>テーブル1[[#This Row],[基礎Fire]]*テーブル1[[#This Row],[合計値]]/SUM(テーブル1[[#This Row],[基礎Shine]:[基礎Dark]])</f>
        <v>1.0844313531740339</v>
      </c>
      <c r="X21" s="9">
        <f>テーブル1[[#This Row],[基礎Wind]]*テーブル1[[#This Row],[合計値]]/SUM(テーブル1[[#This Row],[基礎Shine]:[基礎Dark]])</f>
        <v>1.0844313531740339</v>
      </c>
      <c r="Y21" s="9">
        <f>テーブル1[[#This Row],[基礎Gaia]]*テーブル1[[#This Row],[合計値]]/SUM(テーブル1[[#This Row],[基礎Shine]:[基礎Dark]])</f>
        <v>10.84431353174034</v>
      </c>
      <c r="Z21" s="9">
        <f>テーブル1[[#This Row],[基礎Aqua]]*テーブル1[[#This Row],[合計値]]/SUM(テーブル1[[#This Row],[基礎Shine]:[基礎Dark]])</f>
        <v>4.3377254126961358</v>
      </c>
      <c r="AA21" s="9">
        <f>テーブル1[[#This Row],[基礎Dark]]*テーブル1[[#This Row],[合計値]]/SUM(テーブル1[[#This Row],[基礎Shine]:[基礎Dark]])</f>
        <v>0</v>
      </c>
      <c r="AB21" s="14">
        <v>1</v>
      </c>
      <c r="AC21" s="14">
        <v>1</v>
      </c>
      <c r="AD21" s="14">
        <v>2</v>
      </c>
      <c r="AE21" s="14">
        <v>12</v>
      </c>
      <c r="AF21" s="14">
        <v>8</v>
      </c>
      <c r="AG21" s="14"/>
      <c r="AH21" s="14"/>
      <c r="AI21" s="14">
        <v>2</v>
      </c>
      <c r="AJ21" s="14"/>
      <c r="AK21" s="14"/>
      <c r="AL21" s="14">
        <v>1</v>
      </c>
      <c r="AM21" s="13" t="str">
        <f>"public static VariantMirageFairy[] "&amp;テーブル1[[#This Row],[Type]]&amp;";"</f>
        <v>public static VariantMirageFairy[] torch;</v>
      </c>
      <c r="AN2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r(19, torch = v(t(19, "torch", 1, 19, m(0.1, 1, 1, 10, 4, 0), a(1, 1, 2, 12, 8, 0, 0, 2, 0, 0, 1), c(0xFFFFFF, 0xFFC52C, 0xFF5800, 0xFFE6A5))));</v>
      </c>
      <c r="AO21" s="13" t="str">
        <f>"item.mirageFairy."&amp;テーブル1[[#This Row],[Type]]&amp;".name="&amp;テーブル1[[#This Row],[英名]]</f>
        <v>item.mirageFairy.torch.name=Torchia</v>
      </c>
      <c r="AP21" s="13" t="str">
        <f>"item.mirageFairy."&amp;テーブル1[[#This Row],[Type]]&amp;".name="&amp;テーブル1[[#This Row],[和名]]</f>
        <v>item.mirageFairy.torch.name=トルキャ</v>
      </c>
      <c r="AQ2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&lt;tr&gt;&lt;td&gt;19&lt;/td&gt;&lt;td&gt;松明精トルキャ&lt;/td&gt;&lt;td&gt;1&lt;/td&gt;&lt;td&gt;19&lt;/td&gt;&lt;td&gt;0&lt;/td&gt;&lt;td&gt;1&lt;/td&gt;&lt;td&gt;1&lt;/td&gt;&lt;td&gt;10&lt;/td&gt;&lt;td&gt;4&lt;/td&gt;&lt;td&gt;0&lt;/td&gt;&lt;/tr&gt;</v>
      </c>
    </row>
    <row r="22" spans="1:43" x14ac:dyDescent="0.15">
      <c r="A22" s="4">
        <v>20</v>
      </c>
      <c r="B22" s="4">
        <v>1</v>
      </c>
      <c r="C22" s="4" t="s">
        <v>399</v>
      </c>
      <c r="D22" s="4" t="s">
        <v>413</v>
      </c>
      <c r="E22" s="6" t="s">
        <v>67</v>
      </c>
      <c r="F22" s="6" t="s">
        <v>534</v>
      </c>
      <c r="G22" s="6" t="s">
        <v>145</v>
      </c>
      <c r="H22" s="6" t="s">
        <v>193</v>
      </c>
      <c r="I22" s="11" t="s">
        <v>305</v>
      </c>
      <c r="J22" s="3">
        <v>2</v>
      </c>
      <c r="K22" s="8">
        <v>58</v>
      </c>
      <c r="L22" s="7"/>
      <c r="M22" s="7">
        <v>18</v>
      </c>
      <c r="N22" s="7"/>
      <c r="O22" s="7">
        <v>4</v>
      </c>
      <c r="P22" s="7"/>
      <c r="Q22" s="7">
        <v>10</v>
      </c>
      <c r="R22" s="5">
        <f>2^((テーブル1[[#This Row],[レア]]-1)/4)</f>
        <v>1.189207115002721</v>
      </c>
      <c r="S22" s="5">
        <f>0.5^(((テーブル1[[#This Row],[基礎Shine]]/MAX(テーブル1[[#This Row],[基礎Shine]:[基礎Dark]])+テーブル1[[#This Row],[基礎Fire]]/MAX(L22:Q22)+テーブル1[[#This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0.89778658506536924</v>
      </c>
      <c r="T22" s="5">
        <f>テーブル1[[#This Row],[分散度倍率　]]*テーブル1[[#This Row],[レア度倍率]]</f>
        <v>1.0676541947137328</v>
      </c>
      <c r="U22" s="10">
        <f>テーブル1[[#This Row],[コスト]]*テーブル1[[#This Row],[効率]]</f>
        <v>61.923943293396505</v>
      </c>
      <c r="V22" s="9">
        <f>テーブル1[[#This Row],[基礎Shine]]*テーブル1[[#This Row],[合計値]]/SUM(テーブル1[[#This Row],[基礎Shine]:[基礎Dark]])</f>
        <v>0</v>
      </c>
      <c r="W22" s="9">
        <f>テーブル1[[#This Row],[基礎Fire]]*テーブル1[[#This Row],[合計値]]/SUM(テーブル1[[#This Row],[基礎Shine]:[基礎Dark]])</f>
        <v>34.832218102535535</v>
      </c>
      <c r="X22" s="9">
        <f>テーブル1[[#This Row],[基礎Wind]]*テーブル1[[#This Row],[合計値]]/SUM(テーブル1[[#This Row],[基礎Shine]:[基礎Dark]])</f>
        <v>0</v>
      </c>
      <c r="Y22" s="9">
        <f>テーブル1[[#This Row],[基礎Gaia]]*テーブル1[[#This Row],[合計値]]/SUM(テーブル1[[#This Row],[基礎Shine]:[基礎Dark]])</f>
        <v>7.7404929116745631</v>
      </c>
      <c r="Z22" s="9">
        <f>テーブル1[[#This Row],[基礎Aqua]]*テーブル1[[#This Row],[合計値]]/SUM(テーブル1[[#This Row],[基礎Shine]:[基礎Dark]])</f>
        <v>0</v>
      </c>
      <c r="AA22" s="9">
        <f>テーブル1[[#This Row],[基礎Dark]]*テーブル1[[#This Row],[合計値]]/SUM(テーブル1[[#This Row],[基礎Shine]:[基礎Dark]])</f>
        <v>19.351232279186409</v>
      </c>
      <c r="AB22" s="14">
        <v>8</v>
      </c>
      <c r="AC22" s="14">
        <v>1</v>
      </c>
      <c r="AD22" s="14">
        <v>1</v>
      </c>
      <c r="AE22" s="14">
        <v>13</v>
      </c>
      <c r="AF22" s="14">
        <v>18</v>
      </c>
      <c r="AG22" s="14"/>
      <c r="AH22" s="14"/>
      <c r="AI22" s="14">
        <v>1</v>
      </c>
      <c r="AJ22" s="14"/>
      <c r="AK22" s="14"/>
      <c r="AL22" s="14"/>
      <c r="AM22" s="13" t="str">
        <f>"public static VariantMirageFairy[] "&amp;テーブル1[[#This Row],[Type]]&amp;";"</f>
        <v>public static VariantMirageFairy[] lava;</v>
      </c>
      <c r="AN2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r(20, lava = v(t(20, "lava", 2, 58, m(0, 18, 0, 4, 0, 10), a(8, 1, 1, 13, 18, 0, 0, 1, 0, 0, 0), c(0xCD4208, 0xEDB54A, 0xCC4108, 0x4C1500))));</v>
      </c>
      <c r="AO22" s="13" t="str">
        <f>"item.mirageFairy."&amp;テーブル1[[#This Row],[Type]]&amp;".name="&amp;テーブル1[[#This Row],[英名]]</f>
        <v>item.mirageFairy.lava.name=Lavia</v>
      </c>
      <c r="AP22" s="13" t="str">
        <f>"item.mirageFairy."&amp;テーブル1[[#This Row],[Type]]&amp;".name="&amp;テーブル1[[#This Row],[和名]]</f>
        <v>item.mirageFairy.lava.name=ラービャ</v>
      </c>
      <c r="AQ2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&lt;tr&gt;&lt;td&gt;20&lt;/td&gt;&lt;td&gt;溶岩精ラービャ&lt;/td&gt;&lt;td&gt;2&lt;/td&gt;&lt;td&gt;58&lt;/td&gt;&lt;td&gt;0&lt;/td&gt;&lt;td&gt;34&lt;/td&gt;&lt;td&gt;0&lt;/td&gt;&lt;td&gt;7&lt;/td&gt;&lt;td&gt;0&lt;/td&gt;&lt;td&gt;19&lt;/td&gt;&lt;/tr&gt;</v>
      </c>
    </row>
    <row r="23" spans="1:43" x14ac:dyDescent="0.15">
      <c r="A23" s="4">
        <v>21</v>
      </c>
      <c r="B23" s="4">
        <v>1</v>
      </c>
      <c r="C23" s="4" t="s">
        <v>399</v>
      </c>
      <c r="D23" s="4" t="s">
        <v>416</v>
      </c>
      <c r="E23" s="6" t="s">
        <v>93</v>
      </c>
      <c r="F23" s="6" t="s">
        <v>535</v>
      </c>
      <c r="G23" s="6" t="s">
        <v>165</v>
      </c>
      <c r="H23" s="6" t="s">
        <v>207</v>
      </c>
      <c r="I23" s="11" t="s">
        <v>300</v>
      </c>
      <c r="J23" s="3">
        <v>4</v>
      </c>
      <c r="K23" s="8">
        <v>98</v>
      </c>
      <c r="L23" s="7">
        <v>10</v>
      </c>
      <c r="M23" s="7">
        <v>30</v>
      </c>
      <c r="N23" s="7">
        <v>50</v>
      </c>
      <c r="O23" s="7">
        <v>10</v>
      </c>
      <c r="P23" s="7">
        <v>30</v>
      </c>
      <c r="Q23" s="7">
        <v>90</v>
      </c>
      <c r="R23" s="5">
        <f>2^((テーブル1[[#This Row],[レア]]-1)/4)</f>
        <v>1.681792830507429</v>
      </c>
      <c r="S23" s="5">
        <f>0.5^(((テーブル1[[#This Row],[基礎Shine]]/MAX(テーブル1[[#This Row],[基礎Shine]:[基礎Dark]])+テーブル1[[#This Row],[基礎Fire]]/MAX(L23:Q23)+テーブル1[[#This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0.81853221952998167</v>
      </c>
      <c r="T23" s="5">
        <f>テーブル1[[#This Row],[分散度倍率　]]*テーブル1[[#This Row],[レア度倍率]]</f>
        <v>1.3766016183448562</v>
      </c>
      <c r="U23" s="10">
        <f>テーブル1[[#This Row],[コスト]]*テーブル1[[#This Row],[効率]]</f>
        <v>134.90695859779589</v>
      </c>
      <c r="V23" s="9">
        <f>テーブル1[[#This Row],[基礎Shine]]*テーブル1[[#This Row],[合計値]]/SUM(テーブル1[[#This Row],[基礎Shine]:[基礎Dark]])</f>
        <v>6.132134481717995</v>
      </c>
      <c r="W23" s="9">
        <f>テーブル1[[#This Row],[基礎Fire]]*テーブル1[[#This Row],[合計値]]/SUM(テーブル1[[#This Row],[基礎Shine]:[基礎Dark]])</f>
        <v>18.396403445153986</v>
      </c>
      <c r="X23" s="9">
        <f>テーブル1[[#This Row],[基礎Wind]]*テーブル1[[#This Row],[合計値]]/SUM(テーブル1[[#This Row],[基礎Shine]:[基礎Dark]])</f>
        <v>30.660672408589974</v>
      </c>
      <c r="Y23" s="9">
        <f>テーブル1[[#This Row],[基礎Gaia]]*テーブル1[[#This Row],[合計値]]/SUM(テーブル1[[#This Row],[基礎Shine]:[基礎Dark]])</f>
        <v>6.132134481717995</v>
      </c>
      <c r="Z23" s="9">
        <f>テーブル1[[#This Row],[基礎Aqua]]*テーブル1[[#This Row],[合計値]]/SUM(テーブル1[[#This Row],[基礎Shine]:[基礎Dark]])</f>
        <v>18.396403445153986</v>
      </c>
      <c r="AA23" s="9">
        <f>テーブル1[[#This Row],[基礎Dark]]*テーブル1[[#This Row],[合計値]]/SUM(テーブル1[[#This Row],[基礎Shine]:[基礎Dark]])</f>
        <v>55.189210335461958</v>
      </c>
      <c r="AB23" s="14"/>
      <c r="AC23" s="14"/>
      <c r="AD23" s="14"/>
      <c r="AE23" s="14">
        <v>4</v>
      </c>
      <c r="AF23" s="14">
        <v>2</v>
      </c>
      <c r="AG23" s="14"/>
      <c r="AH23" s="14">
        <v>1</v>
      </c>
      <c r="AI23" s="14">
        <v>7</v>
      </c>
      <c r="AJ23" s="14"/>
      <c r="AK23" s="14"/>
      <c r="AL23" s="14"/>
      <c r="AM23" s="13" t="str">
        <f>"public static VariantMirageFairy[] "&amp;テーブル1[[#This Row],[Type]]&amp;";"</f>
        <v>public static VariantMirageFairy[] star;</v>
      </c>
      <c r="AN2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r(21, star = v(t(21, "star", 4, 98, m(10, 30, 50, 10, 30, 90), a(0, 0, 0, 4, 2, 0, 1, 7, 0, 0, 0), c(0xffffff, 0x2C2C2E, 0x0E0E10, 0x191919))));</v>
      </c>
      <c r="AO23" s="13" t="str">
        <f>"item.mirageFairy."&amp;テーブル1[[#This Row],[Type]]&amp;".name="&amp;テーブル1[[#This Row],[英名]]</f>
        <v>item.mirageFairy.star.name=Staria</v>
      </c>
      <c r="AP23" s="13" t="str">
        <f>"item.mirageFairy."&amp;テーブル1[[#This Row],[Type]]&amp;".name="&amp;テーブル1[[#This Row],[和名]]</f>
        <v>item.mirageFairy.star.name=スターリャ</v>
      </c>
      <c r="AQ2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&lt;tr&gt;&lt;td&gt;21&lt;/td&gt;&lt;td&gt;星精スターリャ&lt;/td&gt;&lt;td&gt;4&lt;/td&gt;&lt;td&gt;98&lt;/td&gt;&lt;td&gt;6&lt;/td&gt;&lt;td&gt;18&lt;/td&gt;&lt;td&gt;30&lt;/td&gt;&lt;td&gt;6&lt;/td&gt;&lt;td&gt;18&lt;/td&gt;&lt;td&gt;55&lt;/td&gt;&lt;/tr&gt;</v>
      </c>
    </row>
    <row r="24" spans="1:43" x14ac:dyDescent="0.15">
      <c r="A24" s="4">
        <v>22</v>
      </c>
      <c r="B24" s="4">
        <v>1</v>
      </c>
      <c r="C24" s="4" t="s">
        <v>405</v>
      </c>
      <c r="D24" s="4" t="s">
        <v>418</v>
      </c>
      <c r="E24" s="6" t="s">
        <v>65</v>
      </c>
      <c r="F24" s="6" t="s">
        <v>536</v>
      </c>
      <c r="G24" s="6" t="s">
        <v>123</v>
      </c>
      <c r="H24" s="6" t="s">
        <v>192</v>
      </c>
      <c r="I24" s="11" t="s">
        <v>441</v>
      </c>
      <c r="J24" s="3">
        <v>2</v>
      </c>
      <c r="K24" s="8">
        <v>77</v>
      </c>
      <c r="L24" s="7"/>
      <c r="M24" s="7"/>
      <c r="N24" s="7"/>
      <c r="O24" s="7">
        <v>12</v>
      </c>
      <c r="P24" s="7"/>
      <c r="Q24" s="7">
        <v>10</v>
      </c>
      <c r="R24" s="5">
        <f>2^((テーブル1[[#This Row],[レア]]-1)/4)</f>
        <v>1.189207115002721</v>
      </c>
      <c r="S24" s="5">
        <f>0.5^(((テーブル1[[#This Row],[基礎Shine]]/MAX(テーブル1[[#This Row],[基礎Shine]:[基礎Dark]])+テーブル1[[#This Row],[基礎Fire]]/MAX(L24:Q24)+テーブル1[[#This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0.89089871814033927</v>
      </c>
      <c r="T24" s="5">
        <f>テーブル1[[#This Row],[分散度倍率　]]*テーブル1[[#This Row],[レア度倍率]]</f>
        <v>1.0594630943592951</v>
      </c>
      <c r="U24" s="10">
        <f>テーブル1[[#This Row],[コスト]]*テーブル1[[#This Row],[効率]]</f>
        <v>81.578658265665723</v>
      </c>
      <c r="V24" s="9">
        <f>テーブル1[[#This Row],[基礎Shine]]*テーブル1[[#This Row],[合計値]]/SUM(テーブル1[[#This Row],[基礎Shine]:[基礎Dark]])</f>
        <v>0</v>
      </c>
      <c r="W24" s="9">
        <f>テーブル1[[#This Row],[基礎Fire]]*テーブル1[[#This Row],[合計値]]/SUM(テーブル1[[#This Row],[基礎Shine]:[基礎Dark]])</f>
        <v>0</v>
      </c>
      <c r="X24" s="9">
        <f>テーブル1[[#This Row],[基礎Wind]]*テーブル1[[#This Row],[合計値]]/SUM(テーブル1[[#This Row],[基礎Shine]:[基礎Dark]])</f>
        <v>0</v>
      </c>
      <c r="Y24" s="9">
        <f>テーブル1[[#This Row],[基礎Gaia]]*テーブル1[[#This Row],[合計値]]/SUM(テーブル1[[#This Row],[基礎Shine]:[基礎Dark]])</f>
        <v>44.497449963090396</v>
      </c>
      <c r="Z24" s="9">
        <f>テーブル1[[#This Row],[基礎Aqua]]*テーブル1[[#This Row],[合計値]]/SUM(テーブル1[[#This Row],[基礎Shine]:[基礎Dark]])</f>
        <v>0</v>
      </c>
      <c r="AA24" s="9">
        <f>テーブル1[[#This Row],[基礎Dark]]*テーブル1[[#This Row],[合計値]]/SUM(テーブル1[[#This Row],[基礎Shine]:[基礎Dark]])</f>
        <v>37.081208302575327</v>
      </c>
      <c r="AB24" s="14">
        <v>1</v>
      </c>
      <c r="AC24" s="14"/>
      <c r="AD24" s="14"/>
      <c r="AE24" s="14"/>
      <c r="AF24" s="14"/>
      <c r="AG24" s="14"/>
      <c r="AH24" s="14">
        <v>3</v>
      </c>
      <c r="AI24" s="14">
        <v>1</v>
      </c>
      <c r="AJ24" s="14"/>
      <c r="AK24" s="14"/>
      <c r="AL24" s="14"/>
      <c r="AM24" s="13" t="str">
        <f>"public static VariantMirageFairy[] "&amp;テーブル1[[#This Row],[Type]]&amp;";"</f>
        <v>public static VariantMirageFairy[] gravel;</v>
      </c>
      <c r="AN2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r(22, gravel = v(t(22, "gravel", 2, 77, m(0, 0, 0, 12, 0, 10), a(1, 0, 0, 0, 0, 0, 3, 1, 0, 0, 0), c(0x333333, 0xC0B5B6, 0x968B8E, 0x63565C))));</v>
      </c>
      <c r="AO24" s="13" t="str">
        <f>"item.mirageFairy."&amp;テーブル1[[#This Row],[Type]]&amp;".name="&amp;テーブル1[[#This Row],[英名]]</f>
        <v>item.mirageFairy.gravel.name=Gravelia</v>
      </c>
      <c r="AP24" s="13" t="str">
        <f>"item.mirageFairy."&amp;テーブル1[[#This Row],[Type]]&amp;".name="&amp;テーブル1[[#This Row],[和名]]</f>
        <v>item.mirageFairy.gravel.name=グラベーリャ</v>
      </c>
      <c r="AQ2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&lt;tr&gt;&lt;td&gt;22&lt;/td&gt;&lt;td&gt;砂利精グラベーリャ&lt;/td&gt;&lt;td&gt;2&lt;/td&gt;&lt;td&gt;77&lt;/td&gt;&lt;td&gt;0&lt;/td&gt;&lt;td&gt;0&lt;/td&gt;&lt;td&gt;0&lt;/td&gt;&lt;td&gt;44&lt;/td&gt;&lt;td&gt;0&lt;/td&gt;&lt;td&gt;37&lt;/td&gt;&lt;/tr&gt;</v>
      </c>
    </row>
    <row r="25" spans="1:43" x14ac:dyDescent="0.15">
      <c r="A25" s="4">
        <v>23</v>
      </c>
      <c r="B25" s="4">
        <v>1</v>
      </c>
      <c r="C25" s="4" t="s">
        <v>407</v>
      </c>
      <c r="D25" s="4" t="s">
        <v>420</v>
      </c>
      <c r="E25" s="6" t="s">
        <v>55</v>
      </c>
      <c r="F25" s="6" t="s">
        <v>537</v>
      </c>
      <c r="G25" s="6" t="s">
        <v>141</v>
      </c>
      <c r="H25" s="6" t="s">
        <v>187</v>
      </c>
      <c r="I25" s="11" t="s">
        <v>440</v>
      </c>
      <c r="J25" s="3">
        <v>4</v>
      </c>
      <c r="K25" s="8">
        <v>73</v>
      </c>
      <c r="L25" s="7">
        <v>10</v>
      </c>
      <c r="M25" s="7"/>
      <c r="N25" s="7">
        <v>6</v>
      </c>
      <c r="O25" s="7"/>
      <c r="P25" s="7">
        <v>42</v>
      </c>
      <c r="Q25" s="7">
        <v>71</v>
      </c>
      <c r="R25" s="5">
        <f>2^((テーブル1[[#This Row],[レア]]-1)/4)</f>
        <v>1.681792830507429</v>
      </c>
      <c r="S25" s="5">
        <f>0.5^(((テーブル1[[#This Row],[基礎Shine]]/MAX(テーブル1[[#This Row],[基礎Shine]:[基礎Dark]])+テーブル1[[#This Row],[基礎Fire]]/MAX(L25:Q25)+テーブル1[[#This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0.89293045273660088</v>
      </c>
      <c r="T25" s="5">
        <f>テーブル1[[#This Row],[分散度倍率　]]*テーブル1[[#This Row],[レア度倍率]]</f>
        <v>1.5017240335541679</v>
      </c>
      <c r="U25" s="10">
        <f>テーブル1[[#This Row],[コスト]]*テーブル1[[#This Row],[効率]]</f>
        <v>109.62585444945427</v>
      </c>
      <c r="V25" s="9">
        <f>テーブル1[[#This Row],[基礎Shine]]*テーブル1[[#This Row],[合計値]]/SUM(テーブル1[[#This Row],[基礎Shine]:[基礎Dark]])</f>
        <v>8.4981282518956789</v>
      </c>
      <c r="W25" s="9">
        <f>テーブル1[[#This Row],[基礎Fire]]*テーブル1[[#This Row],[合計値]]/SUM(テーブル1[[#This Row],[基礎Shine]:[基礎Dark]])</f>
        <v>0</v>
      </c>
      <c r="X25" s="9">
        <f>テーブル1[[#This Row],[基礎Wind]]*テーブル1[[#This Row],[合計値]]/SUM(テーブル1[[#This Row],[基礎Shine]:[基礎Dark]])</f>
        <v>5.0988769511374077</v>
      </c>
      <c r="Y25" s="9">
        <f>テーブル1[[#This Row],[基礎Gaia]]*テーブル1[[#This Row],[合計値]]/SUM(テーブル1[[#This Row],[基礎Shine]:[基礎Dark]])</f>
        <v>0</v>
      </c>
      <c r="Z25" s="9">
        <f>テーブル1[[#This Row],[基礎Aqua]]*テーブル1[[#This Row],[合計値]]/SUM(テーブル1[[#This Row],[基礎Shine]:[基礎Dark]])</f>
        <v>35.692138657961856</v>
      </c>
      <c r="AA25" s="9">
        <f>テーブル1[[#This Row],[基礎Dark]]*テーブル1[[#This Row],[合計値]]/SUM(テーブル1[[#This Row],[基礎Shine]:[基礎Dark]])</f>
        <v>60.336710588459326</v>
      </c>
      <c r="AB25" s="14"/>
      <c r="AC25" s="14"/>
      <c r="AD25" s="14"/>
      <c r="AE25" s="14">
        <v>1</v>
      </c>
      <c r="AF25" s="14"/>
      <c r="AG25" s="14"/>
      <c r="AH25" s="14">
        <v>15</v>
      </c>
      <c r="AI25" s="14">
        <v>9</v>
      </c>
      <c r="AJ25" s="14"/>
      <c r="AK25" s="14"/>
      <c r="AL25" s="14"/>
      <c r="AM25" s="13" t="str">
        <f>"public static VariantMirageFairy[] "&amp;テーブル1[[#This Row],[Type]]&amp;";"</f>
        <v>public static VariantMirageFairy[] emerald;</v>
      </c>
      <c r="AN2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r(23, emerald = v(t(23, "emerald", 4, 73, m(10, 0, 6, 0, 42, 71), a(0, 0, 0, 1, 0, 0, 15, 9, 0, 0, 0), c(0x9FF9B5, 0x81F99E, 0x17DD62, 0x008A25))));</v>
      </c>
      <c r="AO25" s="13" t="str">
        <f>"item.mirageFairy."&amp;テーブル1[[#This Row],[Type]]&amp;".name="&amp;テーブル1[[#This Row],[英名]]</f>
        <v>item.mirageFairy.emerald.name=Emeraldia</v>
      </c>
      <c r="AP25" s="13" t="str">
        <f>"item.mirageFairy."&amp;テーブル1[[#This Row],[Type]]&amp;".name="&amp;テーブル1[[#This Row],[和名]]</f>
        <v>item.mirageFairy.emerald.name=エメラルジャ</v>
      </c>
      <c r="AQ2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&lt;tr&gt;&lt;td&gt;23&lt;/td&gt;&lt;td&gt;翠玉精エメラルジャ&lt;/td&gt;&lt;td&gt;4&lt;/td&gt;&lt;td&gt;73&lt;/td&gt;&lt;td&gt;8&lt;/td&gt;&lt;td&gt;0&lt;/td&gt;&lt;td&gt;5&lt;/td&gt;&lt;td&gt;0&lt;/td&gt;&lt;td&gt;35&lt;/td&gt;&lt;td&gt;60&lt;/td&gt;&lt;/tr&gt;</v>
      </c>
    </row>
    <row r="26" spans="1:43" x14ac:dyDescent="0.15">
      <c r="A26" s="4">
        <v>24</v>
      </c>
      <c r="B26" s="4">
        <v>1</v>
      </c>
      <c r="C26" s="4" t="s">
        <v>407</v>
      </c>
      <c r="D26" s="4" t="s">
        <v>421</v>
      </c>
      <c r="E26" s="6" t="s">
        <v>57</v>
      </c>
      <c r="F26" s="6" t="s">
        <v>538</v>
      </c>
      <c r="G26" s="6" t="s">
        <v>117</v>
      </c>
      <c r="H26" s="6" t="s">
        <v>188</v>
      </c>
      <c r="I26" s="11" t="s">
        <v>311</v>
      </c>
      <c r="J26" s="3">
        <v>4</v>
      </c>
      <c r="K26" s="8">
        <v>62</v>
      </c>
      <c r="L26" s="7">
        <v>1</v>
      </c>
      <c r="M26" s="7"/>
      <c r="N26" s="7">
        <v>8</v>
      </c>
      <c r="O26" s="7">
        <v>10</v>
      </c>
      <c r="P26" s="7">
        <v>18</v>
      </c>
      <c r="Q26" s="7"/>
      <c r="R26" s="5">
        <f>2^((テーブル1[[#This Row],[レア]]-1)/4)</f>
        <v>1.681792830507429</v>
      </c>
      <c r="S26" s="5">
        <f>0.5^(((テーブル1[[#This Row],[基礎Shine]]/MAX(テーブル1[[#This Row],[基礎Shine]:[基礎Dark]])+テーブル1[[#This Row],[基礎Fire]]/MAX(L26:Q26)+テーブル1[[#This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0.86387165259369147</v>
      </c>
      <c r="T26" s="5">
        <f>テーブル1[[#This Row],[分散度倍率　]]*テーブル1[[#This Row],[レア度倍率]]</f>
        <v>1.4528531518106746</v>
      </c>
      <c r="U26" s="10">
        <f>テーブル1[[#This Row],[コスト]]*テーブル1[[#This Row],[効率]]</f>
        <v>90.076895412261834</v>
      </c>
      <c r="V26" s="9">
        <f>テーブル1[[#This Row],[基礎Shine]]*テーブル1[[#This Row],[合計値]]/SUM(テーブル1[[#This Row],[基礎Shine]:[基礎Dark]])</f>
        <v>2.4345106868178874</v>
      </c>
      <c r="W26" s="9">
        <f>テーブル1[[#This Row],[基礎Fire]]*テーブル1[[#This Row],[合計値]]/SUM(テーブル1[[#This Row],[基礎Shine]:[基礎Dark]])</f>
        <v>0</v>
      </c>
      <c r="X26" s="9">
        <f>テーブル1[[#This Row],[基礎Wind]]*テーブル1[[#This Row],[合計値]]/SUM(テーブル1[[#This Row],[基礎Shine]:[基礎Dark]])</f>
        <v>19.476085494543099</v>
      </c>
      <c r="Y26" s="9">
        <f>テーブル1[[#This Row],[基礎Gaia]]*テーブル1[[#This Row],[合計値]]/SUM(テーブル1[[#This Row],[基礎Shine]:[基礎Dark]])</f>
        <v>24.345106868178874</v>
      </c>
      <c r="Z26" s="9">
        <f>テーブル1[[#This Row],[基礎Aqua]]*テーブル1[[#This Row],[合計値]]/SUM(テーブル1[[#This Row],[基礎Shine]:[基礎Dark]])</f>
        <v>43.821192362721973</v>
      </c>
      <c r="AA26" s="9">
        <f>テーブル1[[#This Row],[基礎Dark]]*テーブル1[[#This Row],[合計値]]/SUM(テーブル1[[#This Row],[基礎Shine]:[基礎Dark]])</f>
        <v>0</v>
      </c>
      <c r="AB26" s="14"/>
      <c r="AC26" s="14"/>
      <c r="AD26" s="14"/>
      <c r="AE26" s="14"/>
      <c r="AF26" s="14"/>
      <c r="AG26" s="14"/>
      <c r="AH26" s="14">
        <v>9</v>
      </c>
      <c r="AI26" s="14">
        <v>10</v>
      </c>
      <c r="AJ26" s="14"/>
      <c r="AK26" s="14"/>
      <c r="AL26" s="14"/>
      <c r="AM26" s="13" t="str">
        <f>"public static VariantMirageFairy[] "&amp;テーブル1[[#This Row],[Type]]&amp;";"</f>
        <v>public static VariantMirageFairy[] lapislazuli;</v>
      </c>
      <c r="AN2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r(24, lapislazuli = v(t(24, "lapislazuli", 4, 62, m(1, 0, 8, 10, 18, 0), a(0, 0, 0, 0, 0, 0, 9, 10, 0, 0, 0), c(0xA2B7E8, 0x4064EC, 0x224BD5, 0x0A33C2))));</v>
      </c>
      <c r="AO26" s="13" t="str">
        <f>"item.mirageFairy."&amp;テーブル1[[#This Row],[Type]]&amp;".name="&amp;テーブル1[[#This Row],[英名]]</f>
        <v>item.mirageFairy.lapislazuli.name=Lapislazulia</v>
      </c>
      <c r="AP26" s="13" t="str">
        <f>"item.mirageFairy."&amp;テーブル1[[#This Row],[Type]]&amp;".name="&amp;テーブル1[[#This Row],[和名]]</f>
        <v>item.mirageFairy.lapislazuli.name=ラピスラズーリャ</v>
      </c>
      <c r="AQ2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24&lt;/td&gt;&lt;td&gt;瑠璃石精ラピスラズーリャ&lt;/td&gt;&lt;td&gt;4&lt;/td&gt;&lt;td&gt;62&lt;/td&gt;&lt;td&gt;2&lt;/td&gt;&lt;td&gt;0&lt;/td&gt;&lt;td&gt;19&lt;/td&gt;&lt;td&gt;24&lt;/td&gt;&lt;td&gt;43&lt;/td&gt;&lt;td&gt;0&lt;/td&gt;&lt;/tr&gt;</v>
      </c>
    </row>
    <row r="27" spans="1:43" x14ac:dyDescent="0.15">
      <c r="A27" s="4">
        <v>25</v>
      </c>
      <c r="B27" s="4">
        <v>1</v>
      </c>
      <c r="C27" s="4" t="s">
        <v>408</v>
      </c>
      <c r="D27" s="4" t="s">
        <v>422</v>
      </c>
      <c r="E27" s="6" t="s">
        <v>217</v>
      </c>
      <c r="F27" s="6" t="s">
        <v>539</v>
      </c>
      <c r="G27" s="6" t="s">
        <v>221</v>
      </c>
      <c r="H27" s="6" t="s">
        <v>218</v>
      </c>
      <c r="I27" s="11" t="s">
        <v>325</v>
      </c>
      <c r="J27" s="3">
        <v>5</v>
      </c>
      <c r="K27" s="8">
        <v>61</v>
      </c>
      <c r="L27" s="7">
        <v>3</v>
      </c>
      <c r="M27" s="7"/>
      <c r="N27" s="7">
        <v>51</v>
      </c>
      <c r="O27" s="7"/>
      <c r="P27" s="7">
        <v>10</v>
      </c>
      <c r="Q27" s="7"/>
      <c r="R27" s="5">
        <f>2^((テーブル1[[#This Row],[レア]]-1)/4)</f>
        <v>2</v>
      </c>
      <c r="S27" s="5">
        <f>0.5^(((テーブル1[[#This Row],[基礎Shine]]/MAX(テーブル1[[#This Row],[基礎Shine]:[基礎Dark]])+テーブル1[[#This Row],[基礎Fire]]/MAX(L27:Q27)+テーブル1[[#This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0.965280144022022</v>
      </c>
      <c r="T27" s="5">
        <f>テーブル1[[#This Row],[分散度倍率　]]*テーブル1[[#This Row],[レア度倍率]]</f>
        <v>1.930560288044044</v>
      </c>
      <c r="U27" s="10">
        <f>テーブル1[[#This Row],[コスト]]*テーブル1[[#This Row],[効率]]</f>
        <v>117.76417757068668</v>
      </c>
      <c r="V27" s="9">
        <f>テーブル1[[#This Row],[基礎Shine]]*テーブル1[[#This Row],[合計値]]/SUM(テーブル1[[#This Row],[基礎Shine]:[基礎Dark]])</f>
        <v>5.5201958236259383</v>
      </c>
      <c r="W27" s="9">
        <f>テーブル1[[#This Row],[基礎Fire]]*テーブル1[[#This Row],[合計値]]/SUM(テーブル1[[#This Row],[基礎Shine]:[基礎Dark]])</f>
        <v>0</v>
      </c>
      <c r="X27" s="9">
        <f>テーブル1[[#This Row],[基礎Wind]]*テーブル1[[#This Row],[合計値]]/SUM(テーブル1[[#This Row],[基礎Shine]:[基礎Dark]])</f>
        <v>93.843329001640953</v>
      </c>
      <c r="Y27" s="9">
        <f>テーブル1[[#This Row],[基礎Gaia]]*テーブル1[[#This Row],[合計値]]/SUM(テーブル1[[#This Row],[基礎Shine]:[基礎Dark]])</f>
        <v>0</v>
      </c>
      <c r="Z27" s="9">
        <f>テーブル1[[#This Row],[基礎Aqua]]*テーブル1[[#This Row],[合計値]]/SUM(テーブル1[[#This Row],[基礎Shine]:[基礎Dark]])</f>
        <v>18.400652745419794</v>
      </c>
      <c r="AA27" s="9">
        <f>テーブル1[[#This Row],[基礎Dark]]*テーブル1[[#This Row],[合計値]]/SUM(テーブル1[[#This Row],[基礎Shine]:[基礎Dark]])</f>
        <v>0</v>
      </c>
      <c r="AB27" s="14">
        <v>20</v>
      </c>
      <c r="AC27" s="14"/>
      <c r="AD27" s="14"/>
      <c r="AE27" s="14">
        <v>2</v>
      </c>
      <c r="AF27" s="14"/>
      <c r="AG27" s="14">
        <v>2</v>
      </c>
      <c r="AH27" s="14"/>
      <c r="AI27" s="14">
        <v>5</v>
      </c>
      <c r="AJ27" s="14"/>
      <c r="AK27" s="14">
        <v>2</v>
      </c>
      <c r="AL27" s="14">
        <v>7</v>
      </c>
      <c r="AM27" s="13" t="str">
        <f>"public static VariantMirageFairy[] "&amp;テーブル1[[#This Row],[Type]]&amp;";"</f>
        <v>public static VariantMirageFairy[] enderdragon;</v>
      </c>
      <c r="AN2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r(25, enderdragon = v(t(25, "enderdragon", 5, 61, m(3, 0, 51, 0, 10, 0), a(20, 0, 0, 2, 0, 2, 0, 5, 0, 2, 7), c(0x000000, 0x181818, 0x181818, 0xA500E2))));</v>
      </c>
      <c r="AO27" s="13" t="str">
        <f>"item.mirageFairy."&amp;テーブル1[[#This Row],[Type]]&amp;".name="&amp;テーブル1[[#This Row],[英名]]</f>
        <v>item.mirageFairy.enderdragon.name=Enderedragonia</v>
      </c>
      <c r="AP27" s="13" t="str">
        <f>"item.mirageFairy."&amp;テーブル1[[#This Row],[Type]]&amp;".name="&amp;テーブル1[[#This Row],[和名]]</f>
        <v>item.mirageFairy.enderdragon.name=エンデレドラゴーニャ</v>
      </c>
      <c r="AQ2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25&lt;/td&gt;&lt;td&gt;終龍精エンデレドラゴーニャ&lt;/td&gt;&lt;td&gt;5&lt;/td&gt;&lt;td&gt;61&lt;/td&gt;&lt;td&gt;5&lt;/td&gt;&lt;td&gt;0&lt;/td&gt;&lt;td&gt;93&lt;/td&gt;&lt;td&gt;0&lt;/td&gt;&lt;td&gt;18&lt;/td&gt;&lt;td&gt;0&lt;/td&gt;&lt;/tr&gt;</v>
      </c>
    </row>
    <row r="28" spans="1:43" x14ac:dyDescent="0.15">
      <c r="A28" s="4">
        <v>26</v>
      </c>
      <c r="B28" s="4">
        <v>1</v>
      </c>
      <c r="C28" s="4" t="s">
        <v>408</v>
      </c>
      <c r="D28" s="4" t="s">
        <v>424</v>
      </c>
      <c r="E28" s="6" t="s">
        <v>111</v>
      </c>
      <c r="F28" s="6" t="s">
        <v>540</v>
      </c>
      <c r="G28" s="6" t="s">
        <v>183</v>
      </c>
      <c r="H28" s="6" t="s">
        <v>219</v>
      </c>
      <c r="I28" s="11" t="s">
        <v>318</v>
      </c>
      <c r="J28" s="3">
        <v>4</v>
      </c>
      <c r="K28" s="8">
        <v>69</v>
      </c>
      <c r="L28" s="7"/>
      <c r="M28" s="7">
        <v>11</v>
      </c>
      <c r="N28" s="7">
        <v>10</v>
      </c>
      <c r="O28" s="7">
        <v>4</v>
      </c>
      <c r="P28" s="7">
        <v>1</v>
      </c>
      <c r="Q28" s="7">
        <v>1</v>
      </c>
      <c r="R28" s="5">
        <f>2^((テーブル1[[#This Row],[レア]]-1)/4)</f>
        <v>1.681792830507429</v>
      </c>
      <c r="S28" s="5">
        <f>0.5^(((テーブル1[[#This Row],[基礎Shine]]/MAX(テーブル1[[#This Row],[基礎Shine]:[基礎Dark]])+テーブル1[[#This Row],[基礎Fire]]/MAX(L28:Q28)+テーブル1[[#This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0.81738683317269123</v>
      </c>
      <c r="T28" s="5">
        <f>テーブル1[[#This Row],[分散度倍率　]]*テーブル1[[#This Row],[レア度倍率]]</f>
        <v>1.3746753157810041</v>
      </c>
      <c r="U28" s="10">
        <f>テーブル1[[#This Row],[コスト]]*テーブル1[[#This Row],[効率]]</f>
        <v>94.852596788889286</v>
      </c>
      <c r="V28" s="9">
        <f>テーブル1[[#This Row],[基礎Shine]]*テーブル1[[#This Row],[合計値]]/SUM(テーブル1[[#This Row],[基礎Shine]:[基礎Dark]])</f>
        <v>0</v>
      </c>
      <c r="W28" s="9">
        <f>テーブル1[[#This Row],[基礎Fire]]*テーブル1[[#This Row],[合計値]]/SUM(テーブル1[[#This Row],[基礎Shine]:[基礎Dark]])</f>
        <v>38.643650543621561</v>
      </c>
      <c r="X28" s="9">
        <f>テーブル1[[#This Row],[基礎Wind]]*テーブル1[[#This Row],[合計値]]/SUM(テーブル1[[#This Row],[基礎Shine]:[基礎Dark]])</f>
        <v>35.130591403292328</v>
      </c>
      <c r="Y28" s="9">
        <f>テーブル1[[#This Row],[基礎Gaia]]*テーブル1[[#This Row],[合計値]]/SUM(テーブル1[[#This Row],[基礎Shine]:[基礎Dark]])</f>
        <v>14.052236561316931</v>
      </c>
      <c r="Z28" s="9">
        <f>テーブル1[[#This Row],[基礎Aqua]]*テーブル1[[#This Row],[合計値]]/SUM(テーブル1[[#This Row],[基礎Shine]:[基礎Dark]])</f>
        <v>3.5130591403292328</v>
      </c>
      <c r="AA28" s="9">
        <f>テーブル1[[#This Row],[基礎Dark]]*テーブル1[[#This Row],[合計値]]/SUM(テーブル1[[#This Row],[基礎Shine]:[基礎Dark]])</f>
        <v>3.5130591403292328</v>
      </c>
      <c r="AB28" s="14">
        <v>17</v>
      </c>
      <c r="AC28" s="14">
        <v>1</v>
      </c>
      <c r="AD28" s="14">
        <v>3</v>
      </c>
      <c r="AE28" s="14"/>
      <c r="AF28" s="14"/>
      <c r="AG28" s="14"/>
      <c r="AH28" s="14"/>
      <c r="AI28" s="14">
        <v>3</v>
      </c>
      <c r="AJ28" s="14"/>
      <c r="AK28" s="14"/>
      <c r="AL28" s="14"/>
      <c r="AM28" s="13" t="str">
        <f>"public static VariantMirageFairy[] "&amp;テーブル1[[#This Row],[Type]]&amp;";"</f>
        <v>public static VariantMirageFairy[] witherskeleton;</v>
      </c>
      <c r="AN2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r(26, witherskeleton = v(t(26, "witherskeleton", 4, 69, m(0, 11, 10, 4, 1, 1), a(17, 1, 3, 0, 0, 0, 0, 3, 0, 0, 0), c(0x505252, 0x1C1C1C, 0x1C1C1C, 0x060606))));</v>
      </c>
      <c r="AO28" s="13" t="str">
        <f>"item.mirageFairy."&amp;テーブル1[[#This Row],[Type]]&amp;".name="&amp;テーブル1[[#This Row],[英名]]</f>
        <v>item.mirageFairy.witherskeleton.name=Withereskeletonia</v>
      </c>
      <c r="AP28" s="13" t="str">
        <f>"item.mirageFairy."&amp;テーブル1[[#This Row],[Type]]&amp;".name="&amp;テーブル1[[#This Row],[和名]]</f>
        <v>item.mirageFairy.witherskeleton.name=ウィーテレスケレトーニャ</v>
      </c>
      <c r="AQ2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26&lt;/td&gt;&lt;td&gt;枯骸骨精ウィーテレスケレトーニャ&lt;/td&gt;&lt;td&gt;4&lt;/td&gt;&lt;td&gt;69&lt;/td&gt;&lt;td&gt;0&lt;/td&gt;&lt;td&gt;38&lt;/td&gt;&lt;td&gt;35&lt;/td&gt;&lt;td&gt;14&lt;/td&gt;&lt;td&gt;3&lt;/td&gt;&lt;td&gt;3&lt;/td&gt;&lt;/tr&gt;</v>
      </c>
    </row>
    <row r="29" spans="1:43" x14ac:dyDescent="0.15">
      <c r="A29" s="4">
        <v>27</v>
      </c>
      <c r="B29" s="4">
        <v>1</v>
      </c>
      <c r="C29" s="4" t="s">
        <v>408</v>
      </c>
      <c r="D29" s="4" t="s">
        <v>424</v>
      </c>
      <c r="E29" s="6" t="s">
        <v>107</v>
      </c>
      <c r="F29" s="6" t="s">
        <v>541</v>
      </c>
      <c r="G29" s="6" t="s">
        <v>179</v>
      </c>
      <c r="H29" s="6" t="s">
        <v>214</v>
      </c>
      <c r="I29" s="11" t="s">
        <v>322</v>
      </c>
      <c r="J29" s="3">
        <v>5</v>
      </c>
      <c r="K29" s="8">
        <v>52</v>
      </c>
      <c r="L29" s="7"/>
      <c r="M29" s="7">
        <v>8</v>
      </c>
      <c r="N29" s="7">
        <v>10</v>
      </c>
      <c r="O29" s="7">
        <v>3</v>
      </c>
      <c r="P29" s="7">
        <v>1</v>
      </c>
      <c r="Q29" s="7"/>
      <c r="R29" s="5">
        <f>2^((テーブル1[[#This Row],[レア]]-1)/4)</f>
        <v>2</v>
      </c>
      <c r="S29" s="5">
        <f>0.5^(((テーブル1[[#This Row],[基礎Shine]]/MAX(テーブル1[[#This Row],[基礎Shine]:[基礎Dark]])+テーブル1[[#This Row],[基礎Fire]]/MAX(L29:Q29)+テーブル1[[#This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0.84674531236252715</v>
      </c>
      <c r="T29" s="5">
        <f>テーブル1[[#This Row],[分散度倍率　]]*テーブル1[[#This Row],[レア度倍率]]</f>
        <v>1.6934906247250543</v>
      </c>
      <c r="U29" s="10">
        <f>テーブル1[[#This Row],[コスト]]*テーブル1[[#This Row],[効率]]</f>
        <v>88.061512485702821</v>
      </c>
      <c r="V29" s="9">
        <f>テーブル1[[#This Row],[基礎Shine]]*テーブル1[[#This Row],[合計値]]/SUM(テーブル1[[#This Row],[基礎Shine]:[基礎Dark]])</f>
        <v>0</v>
      </c>
      <c r="W29" s="9">
        <f>テーブル1[[#This Row],[基礎Fire]]*テーブル1[[#This Row],[合計値]]/SUM(テーブル1[[#This Row],[基礎Shine]:[基礎Dark]])</f>
        <v>32.02236817661921</v>
      </c>
      <c r="X29" s="9">
        <f>テーブル1[[#This Row],[基礎Wind]]*テーブル1[[#This Row],[合計値]]/SUM(テーブル1[[#This Row],[基礎Shine]:[基礎Dark]])</f>
        <v>40.027960220774006</v>
      </c>
      <c r="Y29" s="9">
        <f>テーブル1[[#This Row],[基礎Gaia]]*テーブル1[[#This Row],[合計値]]/SUM(テーブル1[[#This Row],[基礎Shine]:[基礎Dark]])</f>
        <v>12.008388066232204</v>
      </c>
      <c r="Z29" s="9">
        <f>テーブル1[[#This Row],[基礎Aqua]]*テーブル1[[#This Row],[合計値]]/SUM(テーブル1[[#This Row],[基礎Shine]:[基礎Dark]])</f>
        <v>4.0027960220774013</v>
      </c>
      <c r="AA29" s="9">
        <f>テーブル1[[#This Row],[基礎Dark]]*テーブル1[[#This Row],[合計値]]/SUM(テーブル1[[#This Row],[基礎Shine]:[基礎Dark]])</f>
        <v>0</v>
      </c>
      <c r="AB29" s="14">
        <v>25</v>
      </c>
      <c r="AC29" s="14"/>
      <c r="AD29" s="14">
        <v>3</v>
      </c>
      <c r="AE29" s="14">
        <v>2</v>
      </c>
      <c r="AF29" s="14">
        <v>1</v>
      </c>
      <c r="AG29" s="14">
        <v>1</v>
      </c>
      <c r="AH29" s="14"/>
      <c r="AI29" s="14">
        <v>2</v>
      </c>
      <c r="AJ29" s="14"/>
      <c r="AK29" s="14"/>
      <c r="AL29" s="14">
        <v>14</v>
      </c>
      <c r="AM29" s="13" t="str">
        <f>"public static VariantMirageFairy[] "&amp;テーブル1[[#This Row],[Type]]&amp;";"</f>
        <v>public static VariantMirageFairy[] wither;</v>
      </c>
      <c r="AN2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r(27, wither = v(t(27, "wither", 5, 52, m(0, 8, 10, 3, 1, 0), a(25, 0, 3, 2, 1, 1, 0, 2, 0, 0, 14), c(0x181818, 0x3C3C3C, 0x141414, 0x557272))));</v>
      </c>
      <c r="AO29" s="13" t="str">
        <f>"item.mirageFairy."&amp;テーブル1[[#This Row],[Type]]&amp;".name="&amp;テーブル1[[#This Row],[英名]]</f>
        <v>item.mirageFairy.wither.name=Witheria</v>
      </c>
      <c r="AP29" s="13" t="str">
        <f>"item.mirageFairy."&amp;テーブル1[[#This Row],[Type]]&amp;".name="&amp;テーブル1[[#This Row],[和名]]</f>
        <v>item.mirageFairy.wither.name=ウィテーリャ</v>
      </c>
      <c r="AQ2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&lt;tr&gt;&lt;td&gt;27&lt;/td&gt;&lt;td&gt;枯精ウィテーリャ&lt;/td&gt;&lt;td&gt;5&lt;/td&gt;&lt;td&gt;52&lt;/td&gt;&lt;td&gt;0&lt;/td&gt;&lt;td&gt;32&lt;/td&gt;&lt;td&gt;40&lt;/td&gt;&lt;td&gt;12&lt;/td&gt;&lt;td&gt;4&lt;/td&gt;&lt;td&gt;0&lt;/td&gt;&lt;/tr&gt;</v>
      </c>
    </row>
    <row r="30" spans="1:43" x14ac:dyDescent="0.15">
      <c r="A30" s="4">
        <v>28</v>
      </c>
      <c r="B30" s="4">
        <v>1</v>
      </c>
      <c r="C30" s="4" t="s">
        <v>399</v>
      </c>
      <c r="D30" s="4" t="s">
        <v>415</v>
      </c>
      <c r="E30" s="6" t="s">
        <v>95</v>
      </c>
      <c r="F30" s="6" t="s">
        <v>542</v>
      </c>
      <c r="G30" s="6" t="s">
        <v>167</v>
      </c>
      <c r="H30" s="6" t="s">
        <v>208</v>
      </c>
      <c r="I30" s="11" t="s">
        <v>309</v>
      </c>
      <c r="J30" s="3">
        <v>3</v>
      </c>
      <c r="K30" s="8">
        <v>18</v>
      </c>
      <c r="L30" s="7">
        <v>2</v>
      </c>
      <c r="M30" s="7">
        <v>9</v>
      </c>
      <c r="N30" s="7">
        <v>3</v>
      </c>
      <c r="O30" s="7">
        <v>2</v>
      </c>
      <c r="P30" s="7"/>
      <c r="Q30" s="7">
        <v>10</v>
      </c>
      <c r="R30" s="5">
        <f>2^((テーブル1[[#This Row],[レア]]-1)/4)</f>
        <v>1.4142135623730951</v>
      </c>
      <c r="S30" s="5">
        <f>0.5^(((テーブル1[[#This Row],[基礎Shine]]/MAX(テーブル1[[#This Row],[基礎Shine]:[基礎Dark]])+テーブル1[[#This Row],[基礎Fire]]/MAX(L30:Q30)+テーブル1[[#This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0.80106987758962211</v>
      </c>
      <c r="T30" s="5">
        <f>テーブル1[[#This Row],[分散度倍率　]]*テーブル1[[#This Row],[レア度倍率]]</f>
        <v>1.1328838852957988</v>
      </c>
      <c r="U30" s="10">
        <f>テーブル1[[#This Row],[コスト]]*テーブル1[[#This Row],[効率]]</f>
        <v>20.391909935324378</v>
      </c>
      <c r="V30" s="9">
        <f>テーブル1[[#This Row],[基礎Shine]]*テーブル1[[#This Row],[合計値]]/SUM(テーブル1[[#This Row],[基礎Shine]:[基礎Dark]])</f>
        <v>1.5686084565634137</v>
      </c>
      <c r="W30" s="9">
        <f>テーブル1[[#This Row],[基礎Fire]]*テーブル1[[#This Row],[合計値]]/SUM(テーブル1[[#This Row],[基礎Shine]:[基礎Dark]])</f>
        <v>7.058738054535362</v>
      </c>
      <c r="X30" s="9">
        <f>テーブル1[[#This Row],[基礎Wind]]*テーブル1[[#This Row],[合計値]]/SUM(テーブル1[[#This Row],[基礎Shine]:[基礎Dark]])</f>
        <v>2.3529126848451205</v>
      </c>
      <c r="Y30" s="9">
        <f>テーブル1[[#This Row],[基礎Gaia]]*テーブル1[[#This Row],[合計値]]/SUM(テーブル1[[#This Row],[基礎Shine]:[基礎Dark]])</f>
        <v>1.5686084565634137</v>
      </c>
      <c r="Z30" s="9">
        <f>テーブル1[[#This Row],[基礎Aqua]]*テーブル1[[#This Row],[合計値]]/SUM(テーブル1[[#This Row],[基礎Shine]:[基礎Dark]])</f>
        <v>0</v>
      </c>
      <c r="AA30" s="9">
        <f>テーブル1[[#This Row],[基礎Dark]]*テーブル1[[#This Row],[合計値]]/SUM(テーブル1[[#This Row],[基礎Shine]:[基礎Dark]])</f>
        <v>7.8430422828170681</v>
      </c>
      <c r="AB30" s="14">
        <v>9</v>
      </c>
      <c r="AC30" s="14"/>
      <c r="AD30" s="14">
        <v>1</v>
      </c>
      <c r="AE30" s="14">
        <v>8</v>
      </c>
      <c r="AF30" s="14">
        <v>11</v>
      </c>
      <c r="AG30" s="14"/>
      <c r="AH30" s="14"/>
      <c r="AI30" s="14">
        <v>6</v>
      </c>
      <c r="AJ30" s="14"/>
      <c r="AK30" s="14">
        <v>4</v>
      </c>
      <c r="AL30" s="14">
        <v>5</v>
      </c>
      <c r="AM30" s="13" t="str">
        <f>"public static VariantMirageFairy[] "&amp;テーブル1[[#This Row],[Type]]&amp;";"</f>
        <v>public static VariantMirageFairy[] thunder;</v>
      </c>
      <c r="AN3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r(28, thunder = v(t(28, "thunder", 3, 18, m(2, 9, 3, 2, 0, 10), a(9, 0, 1, 8, 11, 0, 0, 6, 0, 4, 5), c(0xB4FFFF, 0x4D5670, 0x4D5670, 0xFFEB00))));</v>
      </c>
      <c r="AO30" s="13" t="str">
        <f>"item.mirageFairy."&amp;テーブル1[[#This Row],[Type]]&amp;".name="&amp;テーブル1[[#This Row],[英名]]</f>
        <v>item.mirageFairy.thunder.name=Thunderia</v>
      </c>
      <c r="AP30" s="13" t="str">
        <f>"item.mirageFairy."&amp;テーブル1[[#This Row],[Type]]&amp;".name="&amp;テーブル1[[#This Row],[和名]]</f>
        <v>item.mirageFairy.thunder.name=ツンデーリャ</v>
      </c>
      <c r="AQ3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&lt;tr&gt;&lt;td&gt;28&lt;/td&gt;&lt;td&gt;雷精ツンデーリャ&lt;/td&gt;&lt;td&gt;3&lt;/td&gt;&lt;td&gt;18&lt;/td&gt;&lt;td&gt;1&lt;/td&gt;&lt;td&gt;7&lt;/td&gt;&lt;td&gt;2&lt;/td&gt;&lt;td&gt;1&lt;/td&gt;&lt;td&gt;0&lt;/td&gt;&lt;td&gt;7&lt;/td&gt;&lt;/tr&gt;</v>
      </c>
    </row>
    <row r="31" spans="1:43" x14ac:dyDescent="0.15">
      <c r="A31" s="4">
        <v>29</v>
      </c>
      <c r="B31" s="4">
        <v>1</v>
      </c>
      <c r="C31" s="4" t="s">
        <v>408</v>
      </c>
      <c r="D31" s="4" t="s">
        <v>422</v>
      </c>
      <c r="E31" s="6" t="s">
        <v>435</v>
      </c>
      <c r="F31" s="6" t="s">
        <v>543</v>
      </c>
      <c r="G31" s="6" t="s">
        <v>437</v>
      </c>
      <c r="H31" s="6" t="s">
        <v>438</v>
      </c>
      <c r="I31" s="11" t="s">
        <v>439</v>
      </c>
      <c r="J31" s="3">
        <v>1</v>
      </c>
      <c r="K31" s="8">
        <v>39</v>
      </c>
      <c r="L31" s="7"/>
      <c r="M31" s="7"/>
      <c r="N31" s="7">
        <v>1</v>
      </c>
      <c r="O31" s="7"/>
      <c r="P31" s="7">
        <v>10</v>
      </c>
      <c r="Q31" s="7">
        <v>7</v>
      </c>
      <c r="R31" s="5">
        <f>2^((テーブル1[[#This Row],[レア]]-1)/4)</f>
        <v>1</v>
      </c>
      <c r="S31" s="5">
        <f>0.5^(((テーブル1[[#This Row],[基礎Shine]]/MAX(テーブル1[[#This Row],[基礎Shine]:[基礎Dark]])+テーブル1[[#This Row],[基礎Fire]]/MAX(L31:Q31)+テーブル1[[#This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T31" s="5">
        <f>テーブル1[[#This Row],[分散度倍率　]]*テーブル1[[#This Row],[レア度倍率]]</f>
        <v>0.89502507092797245</v>
      </c>
      <c r="U31" s="10">
        <f>テーブル1[[#This Row],[コスト]]*テーブル1[[#This Row],[効率]]</f>
        <v>34.905977766190922</v>
      </c>
      <c r="V31" s="9">
        <f>テーブル1[[#This Row],[基礎Shine]]*テーブル1[[#This Row],[合計値]]/SUM(テーブル1[[#This Row],[基礎Shine]:[基礎Dark]])</f>
        <v>0</v>
      </c>
      <c r="W31" s="9">
        <f>テーブル1[[#This Row],[基礎Fire]]*テーブル1[[#This Row],[合計値]]/SUM(テーブル1[[#This Row],[基礎Shine]:[基礎Dark]])</f>
        <v>0</v>
      </c>
      <c r="X31" s="9">
        <f>テーブル1[[#This Row],[基礎Wind]]*テーブル1[[#This Row],[合計値]]/SUM(テーブル1[[#This Row],[基礎Shine]:[基礎Dark]])</f>
        <v>1.9392209870106067</v>
      </c>
      <c r="Y31" s="9">
        <f>テーブル1[[#This Row],[基礎Gaia]]*テーブル1[[#This Row],[合計値]]/SUM(テーブル1[[#This Row],[基礎Shine]:[基礎Dark]])</f>
        <v>0</v>
      </c>
      <c r="Z31" s="9">
        <f>テーブル1[[#This Row],[基礎Aqua]]*テーブル1[[#This Row],[合計値]]/SUM(テーブル1[[#This Row],[基礎Shine]:[基礎Dark]])</f>
        <v>19.392209870106068</v>
      </c>
      <c r="AA31" s="9">
        <f>テーブル1[[#This Row],[基礎Dark]]*テーブル1[[#This Row],[合計値]]/SUM(テーブル1[[#This Row],[基礎Shine]:[基礎Dark]])</f>
        <v>13.574546909074249</v>
      </c>
      <c r="AB31" s="14">
        <v>1</v>
      </c>
      <c r="AC31" s="14"/>
      <c r="AD31" s="14"/>
      <c r="AE31" s="14"/>
      <c r="AF31" s="14"/>
      <c r="AG31" s="14">
        <v>3</v>
      </c>
      <c r="AH31" s="14"/>
      <c r="AI31" s="14">
        <v>1</v>
      </c>
      <c r="AJ31" s="14"/>
      <c r="AK31" s="14"/>
      <c r="AL31" s="14">
        <v>2</v>
      </c>
      <c r="AM31" s="13" t="str">
        <f>"public static VariantMirageFairy[] "&amp;テーブル1[[#This Row],[Type]]&amp;";"</f>
        <v>public static VariantMirageFairy[] chicken;</v>
      </c>
      <c r="AN3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r(29, chicken = v(t(29, "chicken", 1, 39, m(0, 0, 1, 0, 10, 7), a(1, 0, 0, 0, 0, 3, 0, 1, 0, 0, 2), c(0xFFDFA3, 0xFFFFFF, 0xFFFFFF, 0xD93117))));</v>
      </c>
      <c r="AO31" s="13" t="str">
        <f>"item.mirageFairy."&amp;テーブル1[[#This Row],[Type]]&amp;".name="&amp;テーブル1[[#This Row],[英名]]</f>
        <v>item.mirageFairy.chicken.name=Chickenia</v>
      </c>
      <c r="AP31" s="13" t="str">
        <f>"item.mirageFairy."&amp;テーブル1[[#This Row],[Type]]&amp;".name="&amp;テーブル1[[#This Row],[和名]]</f>
        <v>item.mirageFairy.chicken.name=チッケーニャ</v>
      </c>
      <c r="AQ3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&lt;tr&gt;&lt;td&gt;29&lt;/td&gt;&lt;td&gt;鶏精チッケーニャ&lt;/td&gt;&lt;td&gt;1&lt;/td&gt;&lt;td&gt;39&lt;/td&gt;&lt;td&gt;0&lt;/td&gt;&lt;td&gt;0&lt;/td&gt;&lt;td&gt;1&lt;/td&gt;&lt;td&gt;0&lt;/td&gt;&lt;td&gt;19&lt;/td&gt;&lt;td&gt;13&lt;/td&gt;&lt;/tr&gt;</v>
      </c>
    </row>
    <row r="32" spans="1:43" x14ac:dyDescent="0.15">
      <c r="A32" s="4">
        <v>30</v>
      </c>
      <c r="B32" s="4">
        <v>1</v>
      </c>
      <c r="C32" s="4" t="s">
        <v>410</v>
      </c>
      <c r="D32" s="4" t="s">
        <v>428</v>
      </c>
      <c r="E32" s="6" t="s">
        <v>83</v>
      </c>
      <c r="F32" s="6" t="s">
        <v>544</v>
      </c>
      <c r="G32" s="6" t="s">
        <v>155</v>
      </c>
      <c r="H32" s="6" t="s">
        <v>202</v>
      </c>
      <c r="I32" s="11" t="s">
        <v>445</v>
      </c>
      <c r="J32" s="3">
        <v>2</v>
      </c>
      <c r="K32" s="8">
        <v>72</v>
      </c>
      <c r="L32" s="7"/>
      <c r="M32" s="7">
        <v>2</v>
      </c>
      <c r="N32" s="7"/>
      <c r="O32" s="7">
        <v>10</v>
      </c>
      <c r="P32" s="7">
        <v>2</v>
      </c>
      <c r="Q32" s="7"/>
      <c r="R32" s="5">
        <f>2^((テーブル1[[#This Row],[レア]]-1)/4)</f>
        <v>1.189207115002721</v>
      </c>
      <c r="S32" s="5">
        <f>0.5^(((テーブル1[[#This Row],[基礎Shine]]/MAX(テーブル1[[#This Row],[基礎Shine]:[基礎Dark]])+テーブル1[[#This Row],[基礎Fire]]/MAX(L32:Q32)+テーブル1[[#This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0.94605764672559589</v>
      </c>
      <c r="T32" s="5">
        <f>テーブル1[[#This Row],[分散度倍率　]]*テーブル1[[#This Row],[レア度倍率]]</f>
        <v>1.1250584846888094</v>
      </c>
      <c r="U32" s="10">
        <f>テーブル1[[#This Row],[コスト]]*テーブル1[[#This Row],[効率]]</f>
        <v>81.004210897594277</v>
      </c>
      <c r="V32" s="9">
        <f>テーブル1[[#This Row],[基礎Shine]]*テーブル1[[#This Row],[合計値]]/SUM(テーブル1[[#This Row],[基礎Shine]:[基礎Dark]])</f>
        <v>0</v>
      </c>
      <c r="W32" s="9">
        <f>テーブル1[[#This Row],[基礎Fire]]*テーブル1[[#This Row],[合計値]]/SUM(テーブル1[[#This Row],[基礎Shine]:[基礎Dark]])</f>
        <v>11.572030128227754</v>
      </c>
      <c r="X32" s="9">
        <f>テーブル1[[#This Row],[基礎Wind]]*テーブル1[[#This Row],[合計値]]/SUM(テーブル1[[#This Row],[基礎Shine]:[基礎Dark]])</f>
        <v>0</v>
      </c>
      <c r="Y32" s="9">
        <f>テーブル1[[#This Row],[基礎Gaia]]*テーブル1[[#This Row],[合計値]]/SUM(テーブル1[[#This Row],[基礎Shine]:[基礎Dark]])</f>
        <v>57.860150641138766</v>
      </c>
      <c r="Z32" s="9">
        <f>テーブル1[[#This Row],[基礎Aqua]]*テーブル1[[#This Row],[合計値]]/SUM(テーブル1[[#This Row],[基礎Shine]:[基礎Dark]])</f>
        <v>11.572030128227754</v>
      </c>
      <c r="AA32" s="9">
        <f>テーブル1[[#This Row],[基礎Dark]]*テーブル1[[#This Row],[合計値]]/SUM(テーブル1[[#This Row],[基礎Shine]:[基礎Dark]])</f>
        <v>0</v>
      </c>
      <c r="AB32" s="14">
        <v>1</v>
      </c>
      <c r="AC32" s="14">
        <v>10</v>
      </c>
      <c r="AD32" s="14"/>
      <c r="AE32" s="14">
        <v>6</v>
      </c>
      <c r="AF32" s="14">
        <v>10</v>
      </c>
      <c r="AG32" s="14"/>
      <c r="AH32" s="14"/>
      <c r="AI32" s="14">
        <v>1</v>
      </c>
      <c r="AJ32" s="14">
        <v>8</v>
      </c>
      <c r="AK32" s="14"/>
      <c r="AL32" s="14"/>
      <c r="AM32" s="13" t="str">
        <f>"public static VariantMirageFairy[] "&amp;テーブル1[[#This Row],[Type]]&amp;";"</f>
        <v>public static VariantMirageFairy[] furnace;</v>
      </c>
      <c r="AN3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r(30, furnace = v(t(30, "furnace", 2, 72, m(0, 2, 0, 10, 2, 0), a(1, 10, 0, 6, 10, 0, 0, 1, 8, 0, 0), c(0xFFFFFF, 0xFF7F19, 0x8E8E8E, 0x383838))));</v>
      </c>
      <c r="AO32" s="13" t="str">
        <f>"item.mirageFairy."&amp;テーブル1[[#This Row],[Type]]&amp;".name="&amp;テーブル1[[#This Row],[英名]]</f>
        <v>item.mirageFairy.furnace.name=Furnacia</v>
      </c>
      <c r="AP32" s="13" t="str">
        <f>"item.mirageFairy."&amp;テーブル1[[#This Row],[Type]]&amp;".name="&amp;テーブル1[[#This Row],[和名]]</f>
        <v>item.mirageFairy.furnace.name=フルナーキャ</v>
      </c>
      <c r="AQ3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&lt;tr&gt;&lt;td&gt;30&lt;/td&gt;&lt;td&gt;釜戸精フルナーキャ&lt;/td&gt;&lt;td&gt;2&lt;/td&gt;&lt;td&gt;72&lt;/td&gt;&lt;td&gt;0&lt;/td&gt;&lt;td&gt;11&lt;/td&gt;&lt;td&gt;0&lt;/td&gt;&lt;td&gt;57&lt;/td&gt;&lt;td&gt;11&lt;/td&gt;&lt;td&gt;0&lt;/td&gt;&lt;/tr&gt;</v>
      </c>
    </row>
    <row r="33" spans="1:43" x14ac:dyDescent="0.15">
      <c r="A33" s="4">
        <v>31</v>
      </c>
      <c r="B33" s="4">
        <v>1</v>
      </c>
      <c r="C33" s="4" t="s">
        <v>410</v>
      </c>
      <c r="D33" s="4" t="s">
        <v>428</v>
      </c>
      <c r="E33" s="6" t="s">
        <v>9</v>
      </c>
      <c r="F33" s="6" t="s">
        <v>545</v>
      </c>
      <c r="G33" s="6" t="s">
        <v>137</v>
      </c>
      <c r="H33" s="6" t="s">
        <v>19</v>
      </c>
      <c r="I33" s="11" t="s">
        <v>444</v>
      </c>
      <c r="J33" s="3">
        <v>3</v>
      </c>
      <c r="K33" s="8">
        <v>60</v>
      </c>
      <c r="L33" s="7"/>
      <c r="M33" s="7">
        <v>1</v>
      </c>
      <c r="N33" s="7"/>
      <c r="O33" s="7">
        <v>10</v>
      </c>
      <c r="P33" s="7">
        <v>11</v>
      </c>
      <c r="Q33" s="7"/>
      <c r="R33" s="5">
        <f>2^((テーブル1[[#This Row],[レア]]-1)/4)</f>
        <v>1.4142135623730951</v>
      </c>
      <c r="S33" s="5">
        <f>0.5^(((テーブル1[[#This Row],[基礎Shine]]/MAX(テーブル1[[#This Row],[基礎Shine]:[基礎Dark]])+テーブル1[[#This Row],[基礎Fire]]/MAX(L33:Q33)+テーブル1[[#This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0.87055056329612412</v>
      </c>
      <c r="T33" s="5">
        <f>テーブル1[[#This Row],[分散度倍率　]]*テーブル1[[#This Row],[レア度倍率]]</f>
        <v>1.2311444133449163</v>
      </c>
      <c r="U33" s="10">
        <f>テーブル1[[#This Row],[コスト]]*テーブル1[[#This Row],[効率]]</f>
        <v>73.868664800694972</v>
      </c>
      <c r="V33" s="9">
        <f>テーブル1[[#This Row],[基礎Shine]]*テーブル1[[#This Row],[合計値]]/SUM(テーブル1[[#This Row],[基礎Shine]:[基礎Dark]])</f>
        <v>0</v>
      </c>
      <c r="W33" s="9">
        <f>テーブル1[[#This Row],[基礎Fire]]*テーブル1[[#This Row],[合計値]]/SUM(テーブル1[[#This Row],[基礎Shine]:[基礎Dark]])</f>
        <v>3.3576665818497715</v>
      </c>
      <c r="X33" s="9">
        <f>テーブル1[[#This Row],[基礎Wind]]*テーブル1[[#This Row],[合計値]]/SUM(テーブル1[[#This Row],[基礎Shine]:[基礎Dark]])</f>
        <v>0</v>
      </c>
      <c r="Y33" s="9">
        <f>テーブル1[[#This Row],[基礎Gaia]]*テーブル1[[#This Row],[合計値]]/SUM(テーブル1[[#This Row],[基礎Shine]:[基礎Dark]])</f>
        <v>33.576665818497716</v>
      </c>
      <c r="Z33" s="9">
        <f>テーブル1[[#This Row],[基礎Aqua]]*テーブル1[[#This Row],[合計値]]/SUM(テーブル1[[#This Row],[基礎Shine]:[基礎Dark]])</f>
        <v>36.934332400347486</v>
      </c>
      <c r="AA33" s="9">
        <f>テーブル1[[#This Row],[基礎Dark]]*テーブル1[[#This Row],[合計値]]/SUM(テーブル1[[#This Row],[基礎Shine]:[基礎Dark]])</f>
        <v>0</v>
      </c>
      <c r="AB33" s="14"/>
      <c r="AC33" s="14">
        <v>2</v>
      </c>
      <c r="AD33" s="14"/>
      <c r="AE33" s="14"/>
      <c r="AF33" s="14"/>
      <c r="AG33" s="14"/>
      <c r="AH33" s="14"/>
      <c r="AI33" s="14">
        <v>10</v>
      </c>
      <c r="AJ33" s="14"/>
      <c r="AK33" s="14"/>
      <c r="AL33" s="14"/>
      <c r="AM33" s="13" t="str">
        <f>"public static VariantMirageFairy[] "&amp;テーブル1[[#This Row],[Type]]&amp;";"</f>
        <v>public static VariantMirageFairy[] magentaglazedterracotta;</v>
      </c>
      <c r="AN3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r(31, magentaglazedterracotta = v(t(31, "magentaglazedterracotta", 3, 60, m(0, 1, 0, 10, 11, 0), a(0, 2, 0, 0, 0, 0, 0, 10, 0, 0, 0), c(0xFFFFFF, 0xF4B5CB, 0xCB58C2, 0x9D2D95))));</v>
      </c>
      <c r="AO33" s="13" t="str">
        <f>"item.mirageFairy."&amp;テーブル1[[#This Row],[Type]]&amp;".name="&amp;テーブル1[[#This Row],[英名]]</f>
        <v>item.mirageFairy.magentaglazedterracotta.name=Magenteglazedeterracottia</v>
      </c>
      <c r="AP33" s="13" t="str">
        <f>"item.mirageFairy."&amp;テーブル1[[#This Row],[Type]]&amp;".name="&amp;テーブル1[[#This Row],[和名]]</f>
        <v>item.mirageFairy.magentaglazedterracotta.name=マゲンテグラゼデテッラコッチャ</v>
      </c>
      <c r="AQ3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31&lt;/td&gt;&lt;td&gt;赤紫彩釉堅焼粘土精マゲンテグラゼデテッラコッチャ&lt;/td&gt;&lt;td&gt;3&lt;/td&gt;&lt;td&gt;60&lt;/td&gt;&lt;td&gt;0&lt;/td&gt;&lt;td&gt;3&lt;/td&gt;&lt;td&gt;0&lt;/td&gt;&lt;td&gt;33&lt;/td&gt;&lt;td&gt;36&lt;/td&gt;&lt;td&gt;0&lt;/td&gt;&lt;/tr&gt;</v>
      </c>
    </row>
    <row r="34" spans="1:43" x14ac:dyDescent="0.15">
      <c r="A34" s="4">
        <v>32</v>
      </c>
      <c r="B34" s="4">
        <v>1</v>
      </c>
      <c r="C34" s="4" t="s">
        <v>410</v>
      </c>
      <c r="D34" s="4" t="s">
        <v>429</v>
      </c>
      <c r="E34" s="6" t="s">
        <v>81</v>
      </c>
      <c r="F34" s="6" t="s">
        <v>546</v>
      </c>
      <c r="G34" s="6" t="s">
        <v>149</v>
      </c>
      <c r="H34" s="6" t="s">
        <v>200</v>
      </c>
      <c r="I34" s="11" t="s">
        <v>306</v>
      </c>
      <c r="J34" s="3">
        <v>2</v>
      </c>
      <c r="K34" s="8">
        <v>35</v>
      </c>
      <c r="L34" s="7"/>
      <c r="M34" s="7"/>
      <c r="N34" s="7"/>
      <c r="O34" s="7">
        <v>5</v>
      </c>
      <c r="P34" s="7">
        <v>10</v>
      </c>
      <c r="Q34" s="7"/>
      <c r="R34" s="5">
        <f>2^((テーブル1[[#This Row],[レア]]-1)/4)</f>
        <v>1.189207115002721</v>
      </c>
      <c r="S34" s="5">
        <f>0.5^(((テーブル1[[#This Row],[基礎Shine]]/MAX(テーブル1[[#This Row],[基礎Shine]:[基礎Dark]])+テーブル1[[#This Row],[基礎Fire]]/MAX(L34:Q34)+テーブル1[[#This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0.93303299153680741</v>
      </c>
      <c r="T34" s="5">
        <f>テーブル1[[#This Row],[分散度倍率　]]*テーブル1[[#This Row],[レア度倍率]]</f>
        <v>1.1095694720678451</v>
      </c>
      <c r="U34" s="10">
        <f>テーブル1[[#This Row],[コスト]]*テーブル1[[#This Row],[効率]]</f>
        <v>38.834931522374575</v>
      </c>
      <c r="V34" s="9">
        <f>テーブル1[[#This Row],[基礎Shine]]*テーブル1[[#This Row],[合計値]]/SUM(テーブル1[[#This Row],[基礎Shine]:[基礎Dark]])</f>
        <v>0</v>
      </c>
      <c r="W34" s="9">
        <f>テーブル1[[#This Row],[基礎Fire]]*テーブル1[[#This Row],[合計値]]/SUM(テーブル1[[#This Row],[基礎Shine]:[基礎Dark]])</f>
        <v>0</v>
      </c>
      <c r="X34" s="9">
        <f>テーブル1[[#This Row],[基礎Wind]]*テーブル1[[#This Row],[合計値]]/SUM(テーブル1[[#This Row],[基礎Shine]:[基礎Dark]])</f>
        <v>0</v>
      </c>
      <c r="Y34" s="9">
        <f>テーブル1[[#This Row],[基礎Gaia]]*テーブル1[[#This Row],[合計値]]/SUM(テーブル1[[#This Row],[基礎Shine]:[基礎Dark]])</f>
        <v>12.944977174124858</v>
      </c>
      <c r="Z34" s="9">
        <f>テーブル1[[#This Row],[基礎Aqua]]*テーブル1[[#This Row],[合計値]]/SUM(テーブル1[[#This Row],[基礎Shine]:[基礎Dark]])</f>
        <v>25.889954348249717</v>
      </c>
      <c r="AA34" s="9">
        <f>テーブル1[[#This Row],[基礎Dark]]*テーブル1[[#This Row],[合計値]]/SUM(テーブル1[[#This Row],[基礎Shine]:[基礎Dark]])</f>
        <v>0</v>
      </c>
      <c r="AB34" s="14"/>
      <c r="AC34" s="14">
        <v>1</v>
      </c>
      <c r="AD34" s="14"/>
      <c r="AE34" s="14"/>
      <c r="AF34" s="14"/>
      <c r="AG34" s="14"/>
      <c r="AH34" s="14"/>
      <c r="AI34" s="14">
        <v>3</v>
      </c>
      <c r="AJ34" s="14"/>
      <c r="AK34" s="14"/>
      <c r="AL34" s="14"/>
      <c r="AM34" s="13" t="str">
        <f>"public static VariantMirageFairy[] "&amp;テーブル1[[#This Row],[Type]]&amp;";"</f>
        <v>public static VariantMirageFairy[] bread;</v>
      </c>
      <c r="AN3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r(32, bread = v(t(32, "bread", 2, 35, m(0, 0, 0, 5, 10, 0), a(0, 1, 0, 0, 0, 0, 0, 3, 0, 0, 0), c(0xCC850C, 0x9E7325, 0x654B17, 0x3F2E0E))));</v>
      </c>
      <c r="AO34" s="13" t="str">
        <f>"item.mirageFairy."&amp;テーブル1[[#This Row],[Type]]&amp;".name="&amp;テーブル1[[#This Row],[英名]]</f>
        <v>item.mirageFairy.bread.name=Breadia</v>
      </c>
      <c r="AP34" s="13" t="str">
        <f>"item.mirageFairy."&amp;テーブル1[[#This Row],[Type]]&amp;".name="&amp;テーブル1[[#This Row],[和名]]</f>
        <v>item.mirageFairy.bread.name=ブレアージャ</v>
      </c>
      <c r="AQ3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&lt;tr&gt;&lt;td&gt;32&lt;/td&gt;&lt;td&gt;麺麭精ブレアージャ&lt;/td&gt;&lt;td&gt;2&lt;/td&gt;&lt;td&gt;35&lt;/td&gt;&lt;td&gt;0&lt;/td&gt;&lt;td&gt;0&lt;/td&gt;&lt;td&gt;0&lt;/td&gt;&lt;td&gt;12&lt;/td&gt;&lt;td&gt;25&lt;/td&gt;&lt;td&gt;0&lt;/td&gt;&lt;/tr&gt;</v>
      </c>
    </row>
    <row r="35" spans="1:43" x14ac:dyDescent="0.15">
      <c r="A35" s="4">
        <v>33</v>
      </c>
      <c r="B35" s="4">
        <v>1</v>
      </c>
      <c r="C35" s="4" t="s">
        <v>411</v>
      </c>
      <c r="D35" s="4" t="s">
        <v>430</v>
      </c>
      <c r="E35" s="6" t="s">
        <v>103</v>
      </c>
      <c r="F35" s="6" t="s">
        <v>547</v>
      </c>
      <c r="G35" s="6" t="s">
        <v>175</v>
      </c>
      <c r="H35" s="6" t="s">
        <v>212</v>
      </c>
      <c r="I35" s="11" t="s">
        <v>326</v>
      </c>
      <c r="J35" s="3">
        <v>1</v>
      </c>
      <c r="K35" s="8">
        <v>88</v>
      </c>
      <c r="L35" s="7">
        <v>1</v>
      </c>
      <c r="M35" s="7"/>
      <c r="N35" s="7">
        <v>10</v>
      </c>
      <c r="O35" s="7">
        <v>3</v>
      </c>
      <c r="P35" s="7">
        <v>7</v>
      </c>
      <c r="Q35" s="7">
        <v>24</v>
      </c>
      <c r="R35" s="5">
        <f>2^((テーブル1[[#This Row],[レア]]-1)/4)</f>
        <v>1</v>
      </c>
      <c r="S35" s="5">
        <f>0.5^(((テーブル1[[#This Row],[基礎Shine]]/MAX(テーブル1[[#This Row],[基礎Shine]:[基礎Dark]])+テーブル1[[#This Row],[基礎Fire]]/MAX(L35:Q35)+テーブル1[[#This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0.88576751910236062</v>
      </c>
      <c r="T35" s="5">
        <f>テーブル1[[#This Row],[分散度倍率　]]*テーブル1[[#This Row],[レア度倍率]]</f>
        <v>0.88576751910236062</v>
      </c>
      <c r="U35" s="10">
        <f>テーブル1[[#This Row],[コスト]]*テーブル1[[#This Row],[効率]]</f>
        <v>77.947541681007735</v>
      </c>
      <c r="V35" s="9">
        <f>テーブル1[[#This Row],[基礎Shine]]*テーブル1[[#This Row],[合計値]]/SUM(テーブル1[[#This Row],[基礎Shine]:[基礎Dark]])</f>
        <v>1.732167592911283</v>
      </c>
      <c r="W35" s="9">
        <f>テーブル1[[#This Row],[基礎Fire]]*テーブル1[[#This Row],[合計値]]/SUM(テーブル1[[#This Row],[基礎Shine]:[基礎Dark]])</f>
        <v>0</v>
      </c>
      <c r="X35" s="9">
        <f>テーブル1[[#This Row],[基礎Wind]]*テーブル1[[#This Row],[合計値]]/SUM(テーブル1[[#This Row],[基礎Shine]:[基礎Dark]])</f>
        <v>17.321675929112832</v>
      </c>
      <c r="Y35" s="9">
        <f>テーブル1[[#This Row],[基礎Gaia]]*テーブル1[[#This Row],[合計値]]/SUM(テーブル1[[#This Row],[基礎Shine]:[基礎Dark]])</f>
        <v>5.1965027787338487</v>
      </c>
      <c r="Z35" s="9">
        <f>テーブル1[[#This Row],[基礎Aqua]]*テーブル1[[#This Row],[合計値]]/SUM(テーブル1[[#This Row],[基礎Shine]:[基礎Dark]])</f>
        <v>12.125173150378982</v>
      </c>
      <c r="AA35" s="9">
        <f>テーブル1[[#This Row],[基礎Dark]]*テーブル1[[#This Row],[合計値]]/SUM(テーブル1[[#This Row],[基礎Shine]:[基礎Dark]])</f>
        <v>41.57202222987079</v>
      </c>
      <c r="AB35" s="14"/>
      <c r="AC35" s="14"/>
      <c r="AD35" s="14"/>
      <c r="AE35" s="14">
        <v>11</v>
      </c>
      <c r="AF35" s="14">
        <v>1</v>
      </c>
      <c r="AG35" s="14"/>
      <c r="AH35" s="14"/>
      <c r="AI35" s="14">
        <v>1</v>
      </c>
      <c r="AJ35" s="14"/>
      <c r="AK35" s="14"/>
      <c r="AL35" s="14"/>
      <c r="AM35" s="13" t="str">
        <f>"public static VariantMirageFairy[] "&amp;テーブル1[[#This Row],[Type]]&amp;";"</f>
        <v>public static VariantMirageFairy[] daytime;</v>
      </c>
      <c r="AN3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r(33, daytime = v(t(33, "daytime", 1, 88, m(1, 0, 10, 3, 7, 24), a(0, 0, 0, 11, 1, 0, 0, 1, 0, 0, 0), c(0xFFE260, 0xAACAEF, 0x84B5EF, 0xFFE7B2))));</v>
      </c>
      <c r="AO35" s="13" t="str">
        <f>"item.mirageFairy."&amp;テーブル1[[#This Row],[Type]]&amp;".name="&amp;テーブル1[[#This Row],[英名]]</f>
        <v>item.mirageFairy.daytime.name=Daytimia</v>
      </c>
      <c r="AP35" s="13" t="str">
        <f>"item.mirageFairy."&amp;テーブル1[[#This Row],[Type]]&amp;".name="&amp;テーブル1[[#This Row],[和名]]</f>
        <v>item.mirageFairy.daytime.name=ダイティーミャ</v>
      </c>
      <c r="AQ3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&lt;tr&gt;&lt;td&gt;33&lt;/td&gt;&lt;td&gt;昼精ダイティーミャ&lt;/td&gt;&lt;td&gt;1&lt;/td&gt;&lt;td&gt;88&lt;/td&gt;&lt;td&gt;1&lt;/td&gt;&lt;td&gt;0&lt;/td&gt;&lt;td&gt;17&lt;/td&gt;&lt;td&gt;5&lt;/td&gt;&lt;td&gt;12&lt;/td&gt;&lt;td&gt;41&lt;/td&gt;&lt;/tr&gt;</v>
      </c>
    </row>
    <row r="36" spans="1:43" x14ac:dyDescent="0.15">
      <c r="A36" s="4">
        <v>34</v>
      </c>
      <c r="B36" s="4">
        <v>1</v>
      </c>
      <c r="C36" s="4" t="s">
        <v>411</v>
      </c>
      <c r="D36" s="4" t="s">
        <v>430</v>
      </c>
      <c r="E36" s="6" t="s">
        <v>101</v>
      </c>
      <c r="F36" s="6" t="s">
        <v>548</v>
      </c>
      <c r="G36" s="6" t="s">
        <v>173</v>
      </c>
      <c r="H36" s="6" t="s">
        <v>211</v>
      </c>
      <c r="I36" s="11" t="s">
        <v>301</v>
      </c>
      <c r="J36" s="3">
        <v>1</v>
      </c>
      <c r="K36" s="8">
        <v>83</v>
      </c>
      <c r="L36" s="7"/>
      <c r="M36" s="7">
        <v>7</v>
      </c>
      <c r="N36" s="7">
        <v>10</v>
      </c>
      <c r="O36" s="7"/>
      <c r="P36" s="7">
        <v>7</v>
      </c>
      <c r="Q36" s="7">
        <v>24</v>
      </c>
      <c r="R36" s="5">
        <f>2^((テーブル1[[#This Row],[レア]]-1)/4)</f>
        <v>1</v>
      </c>
      <c r="S36" s="5">
        <f>0.5^(((テーブル1[[#This Row],[基礎Shine]]/MAX(テーブル1[[#This Row],[基礎Shine]:[基礎Dark]])+テーブル1[[#This Row],[基礎Fire]]/MAX(L36:Q36)+テーブル1[[#This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0.87055056329612412</v>
      </c>
      <c r="T36" s="5">
        <f>テーブル1[[#This Row],[分散度倍率　]]*テーブル1[[#This Row],[レア度倍率]]</f>
        <v>0.87055056329612412</v>
      </c>
      <c r="U36" s="10">
        <f>テーブル1[[#This Row],[コスト]]*テーブル1[[#This Row],[効率]]</f>
        <v>72.255696753578306</v>
      </c>
      <c r="V36" s="9">
        <f>テーブル1[[#This Row],[基礎Shine]]*テーブル1[[#This Row],[合計値]]/SUM(テーブル1[[#This Row],[基礎Shine]:[基礎Dark]])</f>
        <v>0</v>
      </c>
      <c r="W36" s="9">
        <f>テーブル1[[#This Row],[基礎Fire]]*テーブル1[[#This Row],[合計値]]/SUM(テーブル1[[#This Row],[基礎Shine]:[基礎Dark]])</f>
        <v>10.537289109896836</v>
      </c>
      <c r="X36" s="9">
        <f>テーブル1[[#This Row],[基礎Wind]]*テーブル1[[#This Row],[合計値]]/SUM(テーブル1[[#This Row],[基礎Shine]:[基礎Dark]])</f>
        <v>15.053270156995481</v>
      </c>
      <c r="Y36" s="9">
        <f>テーブル1[[#This Row],[基礎Gaia]]*テーブル1[[#This Row],[合計値]]/SUM(テーブル1[[#This Row],[基礎Shine]:[基礎Dark]])</f>
        <v>0</v>
      </c>
      <c r="Z36" s="9">
        <f>テーブル1[[#This Row],[基礎Aqua]]*テーブル1[[#This Row],[合計値]]/SUM(テーブル1[[#This Row],[基礎Shine]:[基礎Dark]])</f>
        <v>10.537289109896836</v>
      </c>
      <c r="AA36" s="9">
        <f>テーブル1[[#This Row],[基礎Dark]]*テーブル1[[#This Row],[合計値]]/SUM(テーブル1[[#This Row],[基礎Shine]:[基礎Dark]])</f>
        <v>36.127848376789153</v>
      </c>
      <c r="AB36" s="14"/>
      <c r="AC36" s="14"/>
      <c r="AD36" s="14"/>
      <c r="AE36" s="14"/>
      <c r="AF36" s="14"/>
      <c r="AG36" s="14"/>
      <c r="AH36" s="14"/>
      <c r="AI36" s="14">
        <v>4</v>
      </c>
      <c r="AJ36" s="14"/>
      <c r="AK36" s="14"/>
      <c r="AL36" s="14"/>
      <c r="AM36" s="13" t="str">
        <f>"public static VariantMirageFairy[] "&amp;テーブル1[[#This Row],[Type]]&amp;";"</f>
        <v>public static VariantMirageFairy[] night;</v>
      </c>
      <c r="AN3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r(34, night = v(t(34, "night", 1, 83, m(0, 7, 10, 0, 7, 24), a(0, 0, 0, 0, 0, 0, 0, 4, 0, 0, 0), c(0xFFE260, 0x2C2C2E, 0x0E0E10, 0x2D4272))));</v>
      </c>
      <c r="AO36" s="13" t="str">
        <f>"item.mirageFairy."&amp;テーブル1[[#This Row],[Type]]&amp;".name="&amp;テーブル1[[#This Row],[英名]]</f>
        <v>item.mirageFairy.night.name=Nightia</v>
      </c>
      <c r="AP36" s="13" t="str">
        <f>"item.mirageFairy."&amp;テーブル1[[#This Row],[Type]]&amp;".name="&amp;テーブル1[[#This Row],[和名]]</f>
        <v>item.mirageFairy.night.name=ニグチャ</v>
      </c>
      <c r="AQ3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&lt;tr&gt;&lt;td&gt;34&lt;/td&gt;&lt;td&gt;夜精ニグチャ&lt;/td&gt;&lt;td&gt;1&lt;/td&gt;&lt;td&gt;83&lt;/td&gt;&lt;td&gt;0&lt;/td&gt;&lt;td&gt;10&lt;/td&gt;&lt;td&gt;15&lt;/td&gt;&lt;td&gt;0&lt;/td&gt;&lt;td&gt;10&lt;/td&gt;&lt;td&gt;36&lt;/td&gt;&lt;/tr&gt;</v>
      </c>
    </row>
    <row r="37" spans="1:43" x14ac:dyDescent="0.15">
      <c r="A37" s="4">
        <v>35</v>
      </c>
      <c r="B37" s="4">
        <v>1</v>
      </c>
      <c r="C37" s="4" t="s">
        <v>411</v>
      </c>
      <c r="D37" s="4" t="s">
        <v>430</v>
      </c>
      <c r="E37" s="6" t="s">
        <v>105</v>
      </c>
      <c r="F37" s="6" t="s">
        <v>524</v>
      </c>
      <c r="G37" s="6" t="s">
        <v>177</v>
      </c>
      <c r="H37" s="6" t="s">
        <v>213</v>
      </c>
      <c r="I37" s="11" t="s">
        <v>442</v>
      </c>
      <c r="J37" s="3">
        <v>2</v>
      </c>
      <c r="K37" s="8">
        <v>85</v>
      </c>
      <c r="L37" s="7">
        <v>1</v>
      </c>
      <c r="M37" s="7">
        <v>5</v>
      </c>
      <c r="N37" s="7">
        <v>10</v>
      </c>
      <c r="O37" s="7">
        <v>1</v>
      </c>
      <c r="P37" s="7">
        <v>7</v>
      </c>
      <c r="Q37" s="7">
        <v>18</v>
      </c>
      <c r="R37" s="5">
        <f>2^((テーブル1[[#This Row],[レア]]-1)/4)</f>
        <v>1.189207115002721</v>
      </c>
      <c r="S37" s="5">
        <f>0.5^(((テーブル1[[#This Row],[基礎Shine]]/MAX(テーブル1[[#This Row],[基礎Shine]:[基礎Dark]])+テーブル1[[#This Row],[基礎Fire]]/MAX(L37:Q37)+テーブル1[[#This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0.83123789614278776</v>
      </c>
      <c r="T37" s="5">
        <f>テーブル1[[#This Row],[分散度倍率　]]*テーブル1[[#This Row],[レア度倍率]]</f>
        <v>0.98851402035289604</v>
      </c>
      <c r="U37" s="10">
        <f>テーブル1[[#This Row],[コスト]]*テーブル1[[#This Row],[効率]]</f>
        <v>84.023691729996159</v>
      </c>
      <c r="V37" s="9">
        <f>テーブル1[[#This Row],[基礎Shine]]*テーブル1[[#This Row],[合計値]]/SUM(テーブル1[[#This Row],[基礎Shine]:[基礎Dark]])</f>
        <v>2.0005640888094325</v>
      </c>
      <c r="W37" s="9">
        <f>テーブル1[[#This Row],[基礎Fire]]*テーブル1[[#This Row],[合計値]]/SUM(テーブル1[[#This Row],[基礎Shine]:[基礎Dark]])</f>
        <v>10.002820444047162</v>
      </c>
      <c r="X37" s="9">
        <f>テーブル1[[#This Row],[基礎Wind]]*テーブル1[[#This Row],[合計値]]/SUM(テーブル1[[#This Row],[基礎Shine]:[基礎Dark]])</f>
        <v>20.005640888094323</v>
      </c>
      <c r="Y37" s="9">
        <f>テーブル1[[#This Row],[基礎Gaia]]*テーブル1[[#This Row],[合計値]]/SUM(テーブル1[[#This Row],[基礎Shine]:[基礎Dark]])</f>
        <v>2.0005640888094325</v>
      </c>
      <c r="Z37" s="9">
        <f>テーブル1[[#This Row],[基礎Aqua]]*テーブル1[[#This Row],[合計値]]/SUM(テーブル1[[#This Row],[基礎Shine]:[基礎Dark]])</f>
        <v>14.003948621666026</v>
      </c>
      <c r="AA37" s="9">
        <f>テーブル1[[#This Row],[基礎Dark]]*テーブル1[[#This Row],[合計値]]/SUM(テーブル1[[#This Row],[基礎Shine]:[基礎Dark]])</f>
        <v>36.010153598569779</v>
      </c>
      <c r="AB37" s="14"/>
      <c r="AC37" s="14"/>
      <c r="AD37" s="14"/>
      <c r="AE37" s="14">
        <v>9</v>
      </c>
      <c r="AF37" s="14">
        <v>1</v>
      </c>
      <c r="AG37" s="14"/>
      <c r="AH37" s="14"/>
      <c r="AI37" s="14">
        <v>3</v>
      </c>
      <c r="AJ37" s="14"/>
      <c r="AK37" s="14"/>
      <c r="AL37" s="14"/>
      <c r="AM37" s="13" t="str">
        <f>"public static VariantMirageFairy[] "&amp;テーブル1[[#This Row],[Type]]&amp;";"</f>
        <v>public static VariantMirageFairy[] morning;</v>
      </c>
      <c r="AN3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r(35, morning = v(t(35, "morning", 2, 85, m(1, 5, 10, 1, 7, 18), a(0, 0, 0, 9, 1, 0, 0, 3, 0, 0, 0), c(0xFFE260, 0x91C4D9, 0x4570A6, 0xFF7017))));</v>
      </c>
      <c r="AO37" s="13" t="str">
        <f>"item.mirageFairy."&amp;テーブル1[[#This Row],[Type]]&amp;".name="&amp;テーブル1[[#This Row],[英名]]</f>
        <v>item.mirageFairy.morning.name=Morningia</v>
      </c>
      <c r="AP37" s="13" t="str">
        <f>"item.mirageFairy."&amp;テーブル1[[#This Row],[Type]]&amp;".name="&amp;テーブル1[[#This Row],[和名]]</f>
        <v>item.mirageFairy.morning.name=モルニンギャ</v>
      </c>
      <c r="AQ3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&lt;tr&gt;&lt;td&gt;35&lt;/td&gt;&lt;td&gt;朝精モルニンギャ&lt;/td&gt;&lt;td&gt;2&lt;/td&gt;&lt;td&gt;85&lt;/td&gt;&lt;td&gt;2&lt;/td&gt;&lt;td&gt;10&lt;/td&gt;&lt;td&gt;20&lt;/td&gt;&lt;td&gt;2&lt;/td&gt;&lt;td&gt;14&lt;/td&gt;&lt;td&gt;36&lt;/td&gt;&lt;/tr&gt;</v>
      </c>
    </row>
    <row r="38" spans="1:43" x14ac:dyDescent="0.15">
      <c r="A38" s="4">
        <v>36</v>
      </c>
      <c r="B38" s="4">
        <v>1</v>
      </c>
      <c r="C38" s="4" t="s">
        <v>411</v>
      </c>
      <c r="D38" s="4" t="s">
        <v>431</v>
      </c>
      <c r="E38" s="6" t="s">
        <v>99</v>
      </c>
      <c r="F38" s="6" t="s">
        <v>549</v>
      </c>
      <c r="G38" s="6" t="s">
        <v>171</v>
      </c>
      <c r="H38" s="6" t="s">
        <v>210</v>
      </c>
      <c r="I38" s="11" t="s">
        <v>327</v>
      </c>
      <c r="J38" s="3">
        <v>1</v>
      </c>
      <c r="K38" s="8">
        <v>22</v>
      </c>
      <c r="L38" s="7">
        <v>1</v>
      </c>
      <c r="M38" s="7"/>
      <c r="N38" s="7">
        <v>10</v>
      </c>
      <c r="O38" s="7">
        <v>4</v>
      </c>
      <c r="P38" s="7">
        <v>12</v>
      </c>
      <c r="Q38" s="7">
        <v>28</v>
      </c>
      <c r="R38" s="5">
        <f>2^((テーブル1[[#This Row],[レア]]-1)/4)</f>
        <v>1</v>
      </c>
      <c r="S38" s="5">
        <f>0.5^(((テーブル1[[#This Row],[基礎Shine]]/MAX(テーブル1[[#This Row],[基礎Shine]:[基礎Dark]])+テーブル1[[#This Row],[基礎Fire]]/MAX(L38:Q38)+テーブル1[[#This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0.87487139127943736</v>
      </c>
      <c r="T38" s="5">
        <f>テーブル1[[#This Row],[分散度倍率　]]*テーブル1[[#This Row],[レア度倍率]]</f>
        <v>0.87487139127943736</v>
      </c>
      <c r="U38" s="10">
        <f>テーブル1[[#This Row],[コスト]]*テーブル1[[#This Row],[効率]]</f>
        <v>19.247170608147623</v>
      </c>
      <c r="V38" s="9">
        <f>テーブル1[[#This Row],[基礎Shine]]*テーブル1[[#This Row],[合計値]]/SUM(テーブル1[[#This Row],[基礎Shine]:[基礎Dark]])</f>
        <v>0.34994855651177498</v>
      </c>
      <c r="W38" s="9">
        <f>テーブル1[[#This Row],[基礎Fire]]*テーブル1[[#This Row],[合計値]]/SUM(テーブル1[[#This Row],[基礎Shine]:[基礎Dark]])</f>
        <v>0</v>
      </c>
      <c r="X38" s="9">
        <f>テーブル1[[#This Row],[基礎Wind]]*テーブル1[[#This Row],[合計値]]/SUM(テーブル1[[#This Row],[基礎Shine]:[基礎Dark]])</f>
        <v>3.4994855651177499</v>
      </c>
      <c r="Y38" s="9">
        <f>テーブル1[[#This Row],[基礎Gaia]]*テーブル1[[#This Row],[合計値]]/SUM(テーブル1[[#This Row],[基礎Shine]:[基礎Dark]])</f>
        <v>1.3997942260470999</v>
      </c>
      <c r="Z38" s="9">
        <f>テーブル1[[#This Row],[基礎Aqua]]*テーブル1[[#This Row],[合計値]]/SUM(テーブル1[[#This Row],[基礎Shine]:[基礎Dark]])</f>
        <v>4.1993826781412995</v>
      </c>
      <c r="AA38" s="9">
        <f>テーブル1[[#This Row],[基礎Dark]]*テーブル1[[#This Row],[合計値]]/SUM(テーブル1[[#This Row],[基礎Shine]:[基礎Dark]])</f>
        <v>9.7985595823296983</v>
      </c>
      <c r="AB38" s="14"/>
      <c r="AC38" s="14"/>
      <c r="AD38" s="14"/>
      <c r="AE38" s="14">
        <v>17</v>
      </c>
      <c r="AF38" s="14">
        <v>1</v>
      </c>
      <c r="AG38" s="14"/>
      <c r="AH38" s="14"/>
      <c r="AI38" s="14">
        <v>1</v>
      </c>
      <c r="AJ38" s="14"/>
      <c r="AK38" s="14"/>
      <c r="AL38" s="14"/>
      <c r="AM38" s="13" t="str">
        <f>"public static VariantMirageFairy[] "&amp;テーブル1[[#This Row],[Type]]&amp;";"</f>
        <v>public static VariantMirageFairy[] fine;</v>
      </c>
      <c r="AN3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r(36, fine = v(t(36, "fine", 1, 22, m(1, 0, 10, 4, 12, 28), a(0, 0, 0, 17, 1, 0, 0, 1, 0, 0, 0), c(0xB4FFFF, 0xAACAEF, 0x84B5EF, 0xffe7b2))));</v>
      </c>
      <c r="AO38" s="13" t="str">
        <f>"item.mirageFairy."&amp;テーブル1[[#This Row],[Type]]&amp;".name="&amp;テーブル1[[#This Row],[英名]]</f>
        <v>item.mirageFairy.fine.name=Finia</v>
      </c>
      <c r="AP38" s="13" t="str">
        <f>"item.mirageFairy."&amp;テーブル1[[#This Row],[Type]]&amp;".name="&amp;テーブル1[[#This Row],[和名]]</f>
        <v>item.mirageFairy.fine.name=フィーニャ</v>
      </c>
      <c r="AQ3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&lt;tr&gt;&lt;td&gt;36&lt;/td&gt;&lt;td&gt;晴精フィーニャ&lt;/td&gt;&lt;td&gt;1&lt;/td&gt;&lt;td&gt;22&lt;/td&gt;&lt;td&gt;0&lt;/td&gt;&lt;td&gt;0&lt;/td&gt;&lt;td&gt;3&lt;/td&gt;&lt;td&gt;1&lt;/td&gt;&lt;td&gt;4&lt;/td&gt;&lt;td&gt;9&lt;/td&gt;&lt;/tr&gt;</v>
      </c>
    </row>
    <row r="39" spans="1:43" x14ac:dyDescent="0.15">
      <c r="A39" s="4">
        <v>37</v>
      </c>
      <c r="B39" s="4">
        <v>1</v>
      </c>
      <c r="C39" s="4" t="s">
        <v>411</v>
      </c>
      <c r="D39" s="4" t="s">
        <v>431</v>
      </c>
      <c r="E39" s="6" t="s">
        <v>97</v>
      </c>
      <c r="F39" s="6" t="s">
        <v>550</v>
      </c>
      <c r="G39" s="6" t="s">
        <v>169</v>
      </c>
      <c r="H39" s="6" t="s">
        <v>209</v>
      </c>
      <c r="I39" s="11" t="s">
        <v>310</v>
      </c>
      <c r="J39" s="3">
        <v>2</v>
      </c>
      <c r="K39" s="8">
        <v>25</v>
      </c>
      <c r="L39" s="7"/>
      <c r="M39" s="7">
        <v>2</v>
      </c>
      <c r="N39" s="7">
        <v>10</v>
      </c>
      <c r="O39" s="7"/>
      <c r="P39" s="7">
        <v>19</v>
      </c>
      <c r="Q39" s="7">
        <v>17</v>
      </c>
      <c r="R39" s="5">
        <f>2^((テーブル1[[#This Row],[レア]]-1)/4)</f>
        <v>1.189207115002721</v>
      </c>
      <c r="S39" s="5">
        <f>0.5^(((テーブル1[[#This Row],[基礎Shine]]/MAX(テーブル1[[#This Row],[基礎Shine]:[基礎Dark]])+テーブル1[[#This Row],[基礎Fire]]/MAX(L39:Q39)+テーブル1[[#This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0.80929458196256043</v>
      </c>
      <c r="T39" s="5">
        <f>テーブル1[[#This Row],[分散度倍率　]]*テーブル1[[#This Row],[レア度倍率]]</f>
        <v>0.96241887500302969</v>
      </c>
      <c r="U39" s="10">
        <f>テーブル1[[#This Row],[コスト]]*テーブル1[[#This Row],[効率]]</f>
        <v>24.060471875075741</v>
      </c>
      <c r="V39" s="9">
        <f>テーブル1[[#This Row],[基礎Shine]]*テーブル1[[#This Row],[合計値]]/SUM(テーブル1[[#This Row],[基礎Shine]:[基礎Dark]])</f>
        <v>0</v>
      </c>
      <c r="W39" s="9">
        <f>テーブル1[[#This Row],[基礎Fire]]*テーブル1[[#This Row],[合計値]]/SUM(テーブル1[[#This Row],[基礎Shine]:[基礎Dark]])</f>
        <v>1.0025196614614893</v>
      </c>
      <c r="X39" s="9">
        <f>テーブル1[[#This Row],[基礎Wind]]*テーブル1[[#This Row],[合計値]]/SUM(テーブル1[[#This Row],[基礎Shine]:[基礎Dark]])</f>
        <v>5.0125983073074458</v>
      </c>
      <c r="Y39" s="9">
        <f>テーブル1[[#This Row],[基礎Gaia]]*テーブル1[[#This Row],[合計値]]/SUM(テーブル1[[#This Row],[基礎Shine]:[基礎Dark]])</f>
        <v>0</v>
      </c>
      <c r="Z39" s="9">
        <f>テーブル1[[#This Row],[基礎Aqua]]*テーブル1[[#This Row],[合計値]]/SUM(テーブル1[[#This Row],[基礎Shine]:[基礎Dark]])</f>
        <v>9.5239367838841478</v>
      </c>
      <c r="AA39" s="9">
        <f>テーブル1[[#This Row],[基礎Dark]]*テーブル1[[#This Row],[合計値]]/SUM(テーブル1[[#This Row],[基礎Shine]:[基礎Dark]])</f>
        <v>8.5214171224226583</v>
      </c>
      <c r="AB39" s="14">
        <v>1</v>
      </c>
      <c r="AC39" s="14"/>
      <c r="AD39" s="14"/>
      <c r="AE39" s="14"/>
      <c r="AF39" s="14"/>
      <c r="AG39" s="14">
        <v>13</v>
      </c>
      <c r="AH39" s="14"/>
      <c r="AI39" s="14">
        <v>4</v>
      </c>
      <c r="AJ39" s="14"/>
      <c r="AK39" s="14"/>
      <c r="AL39" s="14"/>
      <c r="AM39" s="13" t="str">
        <f>"public static VariantMirageFairy[] "&amp;テーブル1[[#This Row],[Type]]&amp;";"</f>
        <v>public static VariantMirageFairy[] rain;</v>
      </c>
      <c r="AN3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r(37, rain = v(t(37, "rain", 2, 25, m(0, 2, 10, 0, 19, 17), a(1, 0, 0, 0, 0, 13, 0, 4, 0, 0, 0), c(0xB4FFFF, 0x4D5670, 0x4D5670, 0x2D40F4))));</v>
      </c>
      <c r="AO39" s="13" t="str">
        <f>"item.mirageFairy."&amp;テーブル1[[#This Row],[Type]]&amp;".name="&amp;テーブル1[[#This Row],[英名]]</f>
        <v>item.mirageFairy.rain.name=Rainia</v>
      </c>
      <c r="AP39" s="13" t="str">
        <f>"item.mirageFairy."&amp;テーブル1[[#This Row],[Type]]&amp;".name="&amp;テーブル1[[#This Row],[和名]]</f>
        <v>item.mirageFairy.rain.name=ライニャ</v>
      </c>
      <c r="AQ3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&lt;tr&gt;&lt;td&gt;37&lt;/td&gt;&lt;td&gt;雨精ライニャ&lt;/td&gt;&lt;td&gt;2&lt;/td&gt;&lt;td&gt;25&lt;/td&gt;&lt;td&gt;0&lt;/td&gt;&lt;td&gt;1&lt;/td&gt;&lt;td&gt;5&lt;/td&gt;&lt;td&gt;0&lt;/td&gt;&lt;td&gt;9&lt;/td&gt;&lt;td&gt;8&lt;/td&gt;&lt;/tr&gt;</v>
      </c>
    </row>
    <row r="40" spans="1:43" x14ac:dyDescent="0.15">
      <c r="A40" s="4">
        <v>38</v>
      </c>
      <c r="B40" s="4">
        <v>1</v>
      </c>
      <c r="C40" s="4" t="s">
        <v>411</v>
      </c>
      <c r="D40" s="4" t="s">
        <v>433</v>
      </c>
      <c r="E40" s="6" t="s">
        <v>85</v>
      </c>
      <c r="F40" s="6" t="s">
        <v>551</v>
      </c>
      <c r="G40" s="6" t="s">
        <v>157</v>
      </c>
      <c r="H40" s="6" t="s">
        <v>203</v>
      </c>
      <c r="I40" s="11" t="s">
        <v>315</v>
      </c>
      <c r="J40" s="3">
        <v>1</v>
      </c>
      <c r="K40" s="8">
        <v>79</v>
      </c>
      <c r="L40" s="7"/>
      <c r="M40" s="7"/>
      <c r="N40" s="7"/>
      <c r="O40" s="7">
        <v>3</v>
      </c>
      <c r="P40" s="7">
        <v>18</v>
      </c>
      <c r="Q40" s="7">
        <v>10</v>
      </c>
      <c r="R40" s="5">
        <f>2^((テーブル1[[#This Row],[レア]]-1)/4)</f>
        <v>1</v>
      </c>
      <c r="S40" s="5">
        <f>0.5^(((テーブル1[[#This Row],[基礎Shine]]/MAX(テーブル1[[#This Row],[基礎Shine]:[基礎Dark]])+テーブル1[[#This Row],[基礎Fire]]/MAX(L40:Q40)+テーブル1[[#This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0.90472770463271524</v>
      </c>
      <c r="T40" s="5">
        <f>テーブル1[[#This Row],[分散度倍率　]]*テーブル1[[#This Row],[レア度倍率]]</f>
        <v>0.90472770463271524</v>
      </c>
      <c r="U40" s="10">
        <f>テーブル1[[#This Row],[コスト]]*テーブル1[[#This Row],[効率]]</f>
        <v>71.473488665984505</v>
      </c>
      <c r="V40" s="9">
        <f>テーブル1[[#This Row],[基礎Shine]]*テーブル1[[#This Row],[合計値]]/SUM(テーブル1[[#This Row],[基礎Shine]:[基礎Dark]])</f>
        <v>0</v>
      </c>
      <c r="W40" s="9">
        <f>テーブル1[[#This Row],[基礎Fire]]*テーブル1[[#This Row],[合計値]]/SUM(テーブル1[[#This Row],[基礎Shine]:[基礎Dark]])</f>
        <v>0</v>
      </c>
      <c r="X40" s="9">
        <f>テーブル1[[#This Row],[基礎Wind]]*テーブル1[[#This Row],[合計値]]/SUM(テーブル1[[#This Row],[基礎Shine]:[基礎Dark]])</f>
        <v>0</v>
      </c>
      <c r="Y40" s="9">
        <f>テーブル1[[#This Row],[基礎Gaia]]*テーブル1[[#This Row],[合計値]]/SUM(テーブル1[[#This Row],[基礎Shine]:[基礎Dark]])</f>
        <v>6.9167892257404358</v>
      </c>
      <c r="Z40" s="9">
        <f>テーブル1[[#This Row],[基礎Aqua]]*テーブル1[[#This Row],[合計値]]/SUM(テーブル1[[#This Row],[基礎Shine]:[基礎Dark]])</f>
        <v>41.500735354442618</v>
      </c>
      <c r="AA40" s="9">
        <f>テーブル1[[#This Row],[基礎Dark]]*テーブル1[[#This Row],[合計値]]/SUM(テーブル1[[#This Row],[基礎Shine]:[基礎Dark]])</f>
        <v>23.055964085801453</v>
      </c>
      <c r="AB40" s="14"/>
      <c r="AC40" s="14"/>
      <c r="AD40" s="14">
        <v>1</v>
      </c>
      <c r="AE40" s="14"/>
      <c r="AF40" s="14"/>
      <c r="AG40" s="14">
        <v>2</v>
      </c>
      <c r="AH40" s="14"/>
      <c r="AI40" s="14">
        <v>1</v>
      </c>
      <c r="AJ40" s="14"/>
      <c r="AK40" s="14"/>
      <c r="AL40" s="14"/>
      <c r="AM40" s="13" t="str">
        <f>"public static VariantMirageFairy[] "&amp;テーブル1[[#This Row],[Type]]&amp;";"</f>
        <v>public static VariantMirageFairy[] plains;</v>
      </c>
      <c r="AN4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r(38, plains = v(t(38, "plains", 1, 79, m(0, 0, 0, 3, 18, 10), a(0, 0, 1, 0, 0, 2, 0, 1, 0, 0, 0), c(0x80FF00, 0xD4FF82, 0x86C91C, 0xBB5400))));</v>
      </c>
      <c r="AO40" s="13" t="str">
        <f>"item.mirageFairy."&amp;テーブル1[[#This Row],[Type]]&amp;".name="&amp;テーブル1[[#This Row],[英名]]</f>
        <v>item.mirageFairy.plains.name=Plainsia</v>
      </c>
      <c r="AP40" s="13" t="str">
        <f>"item.mirageFairy."&amp;テーブル1[[#This Row],[Type]]&amp;".name="&amp;テーブル1[[#This Row],[和名]]</f>
        <v>item.mirageFairy.plains.name=プラインシャ</v>
      </c>
      <c r="AQ4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&lt;tr&gt;&lt;td&gt;38&lt;/td&gt;&lt;td&gt;平原精プラインシャ&lt;/td&gt;&lt;td&gt;1&lt;/td&gt;&lt;td&gt;79&lt;/td&gt;&lt;td&gt;0&lt;/td&gt;&lt;td&gt;0&lt;/td&gt;&lt;td&gt;0&lt;/td&gt;&lt;td&gt;6&lt;/td&gt;&lt;td&gt;41&lt;/td&gt;&lt;td&gt;23&lt;/td&gt;&lt;/tr&gt;</v>
      </c>
    </row>
    <row r="41" spans="1:43" x14ac:dyDescent="0.15">
      <c r="A41" s="4">
        <v>39</v>
      </c>
      <c r="B41" s="4">
        <v>1</v>
      </c>
      <c r="C41" s="4" t="s">
        <v>411</v>
      </c>
      <c r="D41" s="4" t="s">
        <v>433</v>
      </c>
      <c r="E41" s="6" t="s">
        <v>87</v>
      </c>
      <c r="F41" s="6" t="s">
        <v>552</v>
      </c>
      <c r="G41" s="6" t="s">
        <v>159</v>
      </c>
      <c r="H41" s="6" t="s">
        <v>204</v>
      </c>
      <c r="I41" s="11" t="s">
        <v>396</v>
      </c>
      <c r="J41" s="3">
        <v>2</v>
      </c>
      <c r="K41" s="8">
        <v>83</v>
      </c>
      <c r="L41" s="7"/>
      <c r="M41" s="7"/>
      <c r="N41" s="7">
        <v>2</v>
      </c>
      <c r="O41" s="7">
        <v>12</v>
      </c>
      <c r="P41" s="7">
        <v>32</v>
      </c>
      <c r="Q41" s="7">
        <v>10</v>
      </c>
      <c r="R41" s="5">
        <f>2^((テーブル1[[#This Row],[レア]]-1)/4)</f>
        <v>1.189207115002721</v>
      </c>
      <c r="S41" s="5">
        <f>0.5^(((テーブル1[[#This Row],[基礎Shine]]/MAX(テーブル1[[#This Row],[基礎Shine]:[基礎Dark]])+テーブル1[[#This Row],[基礎Fire]]/MAX(L41:Q41)+テーブル1[[#This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0.90125046261083019</v>
      </c>
      <c r="T41" s="5">
        <f>テーブル1[[#This Row],[分散度倍率　]]*テーブル1[[#This Row],[レア度倍率]]</f>
        <v>1.0717734625362931</v>
      </c>
      <c r="U41" s="10">
        <f>テーブル1[[#This Row],[コスト]]*テーブル1[[#This Row],[効率]]</f>
        <v>88.957197390512334</v>
      </c>
      <c r="V41" s="9">
        <f>テーブル1[[#This Row],[基礎Shine]]*テーブル1[[#This Row],[合計値]]/SUM(テーブル1[[#This Row],[基礎Shine]:[基礎Dark]])</f>
        <v>0</v>
      </c>
      <c r="W41" s="9">
        <f>テーブル1[[#This Row],[基礎Fire]]*テーブル1[[#This Row],[合計値]]/SUM(テーブル1[[#This Row],[基礎Shine]:[基礎Dark]])</f>
        <v>0</v>
      </c>
      <c r="X41" s="9">
        <f>テーブル1[[#This Row],[基礎Wind]]*テーブル1[[#This Row],[合計値]]/SUM(テーブル1[[#This Row],[基礎Shine]:[基礎Dark]])</f>
        <v>3.177042763946869</v>
      </c>
      <c r="Y41" s="9">
        <f>テーブル1[[#This Row],[基礎Gaia]]*テーブル1[[#This Row],[合計値]]/SUM(テーブル1[[#This Row],[基礎Shine]:[基礎Dark]])</f>
        <v>19.062256583681215</v>
      </c>
      <c r="Z41" s="9">
        <f>テーブル1[[#This Row],[基礎Aqua]]*テーブル1[[#This Row],[合計値]]/SUM(テーブル1[[#This Row],[基礎Shine]:[基礎Dark]])</f>
        <v>50.832684223149904</v>
      </c>
      <c r="AA41" s="9">
        <f>テーブル1[[#This Row],[基礎Dark]]*テーブル1[[#This Row],[合計値]]/SUM(テーブル1[[#This Row],[基礎Shine]:[基礎Dark]])</f>
        <v>15.885213819734345</v>
      </c>
      <c r="AB41" s="14">
        <v>1</v>
      </c>
      <c r="AC41" s="14"/>
      <c r="AD41" s="14">
        <v>1</v>
      </c>
      <c r="AE41" s="14"/>
      <c r="AF41" s="14"/>
      <c r="AG41" s="14">
        <v>3</v>
      </c>
      <c r="AH41" s="14"/>
      <c r="AI41" s="14">
        <v>3</v>
      </c>
      <c r="AJ41" s="14"/>
      <c r="AK41" s="14"/>
      <c r="AL41" s="14"/>
      <c r="AM41" s="13" t="str">
        <f>"public static VariantMirageFairy[] "&amp;テーブル1[[#This Row],[Type]]&amp;";"</f>
        <v>public static VariantMirageFairy[] forest;</v>
      </c>
      <c r="AN4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r(39, forest = v(t(39, "forest", 2, 83, m(0, 0, 2, 12, 32, 10), a(1, 0, 1, 0, 0, 3, 0, 3, 0, 0, 0), c(0x80FF00, 0x7B9C62, 0x89591D, 0x2E6E14))));</v>
      </c>
      <c r="AO41" s="13" t="str">
        <f>"item.mirageFairy."&amp;テーブル1[[#This Row],[Type]]&amp;".name="&amp;テーブル1[[#This Row],[英名]]</f>
        <v>item.mirageFairy.forest.name=Forestia</v>
      </c>
      <c r="AP41" s="13" t="str">
        <f>"item.mirageFairy."&amp;テーブル1[[#This Row],[Type]]&amp;".name="&amp;テーブル1[[#This Row],[和名]]</f>
        <v>item.mirageFairy.forest.name=フォレスチャ</v>
      </c>
      <c r="AQ4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&lt;tr&gt;&lt;td&gt;39&lt;/td&gt;&lt;td&gt;森精フォレスチャ&lt;/td&gt;&lt;td&gt;2&lt;/td&gt;&lt;td&gt;83&lt;/td&gt;&lt;td&gt;0&lt;/td&gt;&lt;td&gt;0&lt;/td&gt;&lt;td&gt;3&lt;/td&gt;&lt;td&gt;19&lt;/td&gt;&lt;td&gt;50&lt;/td&gt;&lt;td&gt;15&lt;/td&gt;&lt;/tr&gt;</v>
      </c>
    </row>
    <row r="42" spans="1:43" x14ac:dyDescent="0.15">
      <c r="A42" s="4">
        <v>40</v>
      </c>
      <c r="B42" s="4">
        <v>1</v>
      </c>
      <c r="C42" s="4" t="s">
        <v>409</v>
      </c>
      <c r="D42" s="4" t="s">
        <v>426</v>
      </c>
      <c r="E42" s="6" t="s">
        <v>476</v>
      </c>
      <c r="F42" s="6" t="s">
        <v>553</v>
      </c>
      <c r="G42" s="6" t="s">
        <v>486</v>
      </c>
      <c r="H42" s="6" t="s">
        <v>500</v>
      </c>
      <c r="I42" s="11" t="s">
        <v>502</v>
      </c>
      <c r="J42" s="3">
        <v>2</v>
      </c>
      <c r="K42" s="8">
        <v>43</v>
      </c>
      <c r="L42" s="7">
        <v>0.1</v>
      </c>
      <c r="M42" s="7"/>
      <c r="N42" s="7">
        <v>3</v>
      </c>
      <c r="O42" s="7"/>
      <c r="P42" s="7">
        <v>10</v>
      </c>
      <c r="Q42" s="7">
        <v>2</v>
      </c>
      <c r="R42" s="5">
        <f>2^((テーブル1[[#This Row],[レア]]-1)/4)</f>
        <v>1.189207115002721</v>
      </c>
      <c r="S42" s="5">
        <f>0.5^(((テーブル1[[#This Row],[基礎Shine]]/MAX(テーブル1[[#This Row],[基礎Shine]:[基礎Dark]])+テーブル1[[#This Row],[基礎Fire]]/MAX(L42:Q42)+テーブル1[[#This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0.93174042930477308</v>
      </c>
      <c r="T42" s="5">
        <f>テーブル1[[#This Row],[分散度倍率　]]*テーブル1[[#This Row],[レア度倍率]]</f>
        <v>1.1080323478649259</v>
      </c>
      <c r="U42" s="10">
        <f>テーブル1[[#This Row],[コスト]]*テーブル1[[#This Row],[効率]]</f>
        <v>47.645390958191811</v>
      </c>
      <c r="V42" s="9">
        <f>テーブル1[[#This Row],[基礎Shine]]*テーブル1[[#This Row],[合計値]]/SUM(テーブル1[[#This Row],[基礎Shine]:[基礎Dark]])</f>
        <v>0.31553239045160142</v>
      </c>
      <c r="W42" s="9">
        <f>テーブル1[[#This Row],[基礎Fire]]*テーブル1[[#This Row],[合計値]]/SUM(テーブル1[[#This Row],[基礎Shine]:[基礎Dark]])</f>
        <v>0</v>
      </c>
      <c r="X42" s="9">
        <f>テーブル1[[#This Row],[基礎Wind]]*テーブル1[[#This Row],[合計値]]/SUM(テーブル1[[#This Row],[基礎Shine]:[基礎Dark]])</f>
        <v>9.4659717135480435</v>
      </c>
      <c r="Y42" s="9">
        <f>テーブル1[[#This Row],[基礎Gaia]]*テーブル1[[#This Row],[合計値]]/SUM(テーブル1[[#This Row],[基礎Shine]:[基礎Dark]])</f>
        <v>0</v>
      </c>
      <c r="Z42" s="9">
        <f>テーブル1[[#This Row],[基礎Aqua]]*テーブル1[[#This Row],[合計値]]/SUM(テーブル1[[#This Row],[基礎Shine]:[基礎Dark]])</f>
        <v>31.55323904516014</v>
      </c>
      <c r="AA42" s="9">
        <f>テーブル1[[#This Row],[基礎Dark]]*テーブル1[[#This Row],[合計値]]/SUM(テーブル1[[#This Row],[基礎Shine]:[基礎Dark]])</f>
        <v>6.3106478090320284</v>
      </c>
      <c r="AB42" s="14"/>
      <c r="AC42" s="14"/>
      <c r="AD42" s="14">
        <v>4</v>
      </c>
      <c r="AE42" s="14"/>
      <c r="AF42" s="14"/>
      <c r="AG42" s="14">
        <v>2</v>
      </c>
      <c r="AH42" s="14"/>
      <c r="AI42" s="14">
        <v>6</v>
      </c>
      <c r="AJ42" s="14"/>
      <c r="AK42" s="14"/>
      <c r="AL42" s="14"/>
      <c r="AM42" s="13" t="str">
        <f>"public static VariantMirageFairy[] "&amp;テーブル1[[#This Row],[Type]]&amp;";"</f>
        <v>public static VariantMirageFairy[] apple;</v>
      </c>
      <c r="AN4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r(40, apple = v(t(40, "apple", 2, 43, m(0.1, 0, 3, 0, 10, 2), a(0, 0, 4, 0, 0, 2, 0, 6, 0, 0, 0), c(0xFF755D, 0xFF564E, 0xFF0000, 0x01A900))));</v>
      </c>
      <c r="AO42" s="13" t="str">
        <f>"item.mirageFairy."&amp;テーブル1[[#This Row],[Type]]&amp;".name="&amp;テーブル1[[#This Row],[英名]]</f>
        <v>item.mirageFairy.apple.name=Applia</v>
      </c>
      <c r="AP42" s="13" t="str">
        <f>"item.mirageFairy."&amp;テーブル1[[#This Row],[Type]]&amp;".name="&amp;テーブル1[[#This Row],[和名]]</f>
        <v>item.mirageFairy.apple.name=アップーリャ</v>
      </c>
      <c r="AQ4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&lt;tr&gt;&lt;td&gt;40&lt;/td&gt;&lt;td&gt;林檎精アップーリャ&lt;/td&gt;&lt;td&gt;2&lt;/td&gt;&lt;td&gt;43&lt;/td&gt;&lt;td&gt;0&lt;/td&gt;&lt;td&gt;0&lt;/td&gt;&lt;td&gt;9&lt;/td&gt;&lt;td&gt;0&lt;/td&gt;&lt;td&gt;31&lt;/td&gt;&lt;td&gt;6&lt;/td&gt;&lt;/tr&gt;</v>
      </c>
    </row>
    <row r="43" spans="1:43" x14ac:dyDescent="0.15">
      <c r="A43" s="4">
        <v>41</v>
      </c>
      <c r="B43" s="4">
        <v>1</v>
      </c>
      <c r="C43" s="4" t="s">
        <v>409</v>
      </c>
      <c r="D43" s="4" t="s">
        <v>426</v>
      </c>
      <c r="E43" s="6" t="s">
        <v>479</v>
      </c>
      <c r="F43" s="6" t="s">
        <v>554</v>
      </c>
      <c r="G43" s="6" t="s">
        <v>489</v>
      </c>
      <c r="H43" s="6" t="s">
        <v>494</v>
      </c>
      <c r="I43" s="11" t="s">
        <v>503</v>
      </c>
      <c r="J43" s="3">
        <v>3</v>
      </c>
      <c r="K43" s="8">
        <v>38</v>
      </c>
      <c r="L43" s="7"/>
      <c r="M43" s="7"/>
      <c r="N43" s="7">
        <v>1</v>
      </c>
      <c r="O43" s="7"/>
      <c r="P43" s="7">
        <v>10</v>
      </c>
      <c r="Q43" s="7"/>
      <c r="R43" s="5">
        <f>2^((テーブル1[[#This Row],[レア]]-1)/4)</f>
        <v>1.4142135623730951</v>
      </c>
      <c r="S43" s="5">
        <f>0.5^(((テーブル1[[#This Row],[基礎Shine]]/MAX(テーブル1[[#This Row],[基礎Shine]:[基礎Dark]])+テーブル1[[#This Row],[基礎Fire]]/MAX(L43:Q43)+テーブル1[[#This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0.9862327044933592</v>
      </c>
      <c r="T43" s="5">
        <f>テーブル1[[#This Row],[分散度倍率　]]*テーブル1[[#This Row],[レア度倍率]]</f>
        <v>1.3947436663504056</v>
      </c>
      <c r="U43" s="10">
        <f>テーブル1[[#This Row],[コスト]]*テーブル1[[#This Row],[効率]]</f>
        <v>53.000259321315411</v>
      </c>
      <c r="V43" s="9">
        <f>テーブル1[[#This Row],[基礎Shine]]*テーブル1[[#This Row],[合計値]]/SUM(テーブル1[[#This Row],[基礎Shine]:[基礎Dark]])</f>
        <v>0</v>
      </c>
      <c r="W43" s="9">
        <f>テーブル1[[#This Row],[基礎Fire]]*テーブル1[[#This Row],[合計値]]/SUM(テーブル1[[#This Row],[基礎Shine]:[基礎Dark]])</f>
        <v>0</v>
      </c>
      <c r="X43" s="9">
        <f>テーブル1[[#This Row],[基礎Wind]]*テーブル1[[#This Row],[合計値]]/SUM(テーブル1[[#This Row],[基礎Shine]:[基礎Dark]])</f>
        <v>4.8182053928468553</v>
      </c>
      <c r="Y43" s="9">
        <f>テーブル1[[#This Row],[基礎Gaia]]*テーブル1[[#This Row],[合計値]]/SUM(テーブル1[[#This Row],[基礎Shine]:[基礎Dark]])</f>
        <v>0</v>
      </c>
      <c r="Z43" s="9">
        <f>テーブル1[[#This Row],[基礎Aqua]]*テーブル1[[#This Row],[合計値]]/SUM(テーブル1[[#This Row],[基礎Shine]:[基礎Dark]])</f>
        <v>48.182053928468555</v>
      </c>
      <c r="AA43" s="9">
        <f>テーブル1[[#This Row],[基礎Dark]]*テーブル1[[#This Row],[合計値]]/SUM(テーブル1[[#This Row],[基礎Shine]:[基礎Dark]])</f>
        <v>0</v>
      </c>
      <c r="AB43" s="14"/>
      <c r="AC43" s="14"/>
      <c r="AD43" s="14">
        <v>1</v>
      </c>
      <c r="AE43" s="14"/>
      <c r="AF43" s="14"/>
      <c r="AG43" s="14">
        <v>2</v>
      </c>
      <c r="AH43" s="14"/>
      <c r="AI43" s="14">
        <v>3</v>
      </c>
      <c r="AJ43" s="14"/>
      <c r="AK43" s="14"/>
      <c r="AL43" s="14"/>
      <c r="AM43" s="13" t="str">
        <f>"public static VariantMirageFairy[] "&amp;テーブル1[[#This Row],[Type]]&amp;";"</f>
        <v>public static VariantMirageFairy[] carrot;</v>
      </c>
      <c r="AN4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r(41, carrot = v(t(41, "carrot", 3, 38, m(0, 0, 1, 0, 10, 0), a(0, 0, 1, 0, 0, 2, 0, 3, 0, 0, 0), c(0xFF8F00, 0xFFAD66, 0xFF9600, 0x01A900))));</v>
      </c>
      <c r="AO43" s="13" t="str">
        <f>"item.mirageFairy."&amp;テーブル1[[#This Row],[Type]]&amp;".name="&amp;テーブル1[[#This Row],[英名]]</f>
        <v>item.mirageFairy.carrot.name=Carrotia</v>
      </c>
      <c r="AP43" s="13" t="str">
        <f>"item.mirageFairy."&amp;テーブル1[[#This Row],[Type]]&amp;".name="&amp;テーブル1[[#This Row],[和名]]</f>
        <v>item.mirageFairy.carrot.name=カッローチャ</v>
      </c>
      <c r="AQ4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&lt;tr&gt;&lt;td&gt;41&lt;/td&gt;&lt;td&gt;人参精カッローチャ&lt;/td&gt;&lt;td&gt;3&lt;/td&gt;&lt;td&gt;38&lt;/td&gt;&lt;td&gt;0&lt;/td&gt;&lt;td&gt;0&lt;/td&gt;&lt;td&gt;4&lt;/td&gt;&lt;td&gt;0&lt;/td&gt;&lt;td&gt;48&lt;/td&gt;&lt;td&gt;0&lt;/td&gt;&lt;/tr&gt;</v>
      </c>
    </row>
    <row r="44" spans="1:43" x14ac:dyDescent="0.15">
      <c r="A44" s="4">
        <v>42</v>
      </c>
      <c r="B44" s="4">
        <v>1</v>
      </c>
      <c r="C44" s="4" t="s">
        <v>409</v>
      </c>
      <c r="D44" s="4" t="s">
        <v>426</v>
      </c>
      <c r="E44" s="6" t="s">
        <v>480</v>
      </c>
      <c r="F44" s="6" t="s">
        <v>555</v>
      </c>
      <c r="G44" s="6" t="s">
        <v>490</v>
      </c>
      <c r="H44" s="6" t="s">
        <v>493</v>
      </c>
      <c r="I44" s="11" t="s">
        <v>504</v>
      </c>
      <c r="J44" s="3">
        <v>2</v>
      </c>
      <c r="K44" s="8">
        <v>41</v>
      </c>
      <c r="L44" s="7"/>
      <c r="M44" s="7">
        <v>7</v>
      </c>
      <c r="N44" s="7"/>
      <c r="O44" s="7"/>
      <c r="P44" s="7">
        <v>10</v>
      </c>
      <c r="Q44" s="7">
        <v>2</v>
      </c>
      <c r="R44" s="5">
        <f>2^((テーブル1[[#This Row],[レア]]-1)/4)</f>
        <v>1.189207115002721</v>
      </c>
      <c r="S44" s="5">
        <f>0.5^(((テーブル1[[#This Row],[基礎Shine]]/MAX(テーブル1[[#This Row],[基礎Shine]:[基礎Dark]])+テーブル1[[#This Row],[基礎Fire]]/MAX(L44:Q44)+テーブル1[[#This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0.88270299629065485</v>
      </c>
      <c r="T44" s="5">
        <f>テーブル1[[#This Row],[分散度倍率　]]*テーブル1[[#This Row],[レア度倍率]]</f>
        <v>1.0497166836230671</v>
      </c>
      <c r="U44" s="10">
        <f>テーブル1[[#This Row],[コスト]]*テーブル1[[#This Row],[効率]]</f>
        <v>43.03838402854575</v>
      </c>
      <c r="V44" s="9">
        <f>テーブル1[[#This Row],[基礎Shine]]*テーブル1[[#This Row],[合計値]]/SUM(テーブル1[[#This Row],[基礎Shine]:[基礎Dark]])</f>
        <v>0</v>
      </c>
      <c r="W44" s="9">
        <f>テーブル1[[#This Row],[基礎Fire]]*テーブル1[[#This Row],[合計値]]/SUM(テーブル1[[#This Row],[基礎Shine]:[基礎Dark]])</f>
        <v>15.856246747358961</v>
      </c>
      <c r="X44" s="9">
        <f>テーブル1[[#This Row],[基礎Wind]]*テーブル1[[#This Row],[合計値]]/SUM(テーブル1[[#This Row],[基礎Shine]:[基礎Dark]])</f>
        <v>0</v>
      </c>
      <c r="Y44" s="9">
        <f>テーブル1[[#This Row],[基礎Gaia]]*テーブル1[[#This Row],[合計値]]/SUM(テーブル1[[#This Row],[基礎Shine]:[基礎Dark]])</f>
        <v>0</v>
      </c>
      <c r="Z44" s="9">
        <f>テーブル1[[#This Row],[基礎Aqua]]*テーブル1[[#This Row],[合計値]]/SUM(テーブル1[[#This Row],[基礎Shine]:[基礎Dark]])</f>
        <v>22.651781067655659</v>
      </c>
      <c r="AA44" s="9">
        <f>テーブル1[[#This Row],[基礎Dark]]*テーブル1[[#This Row],[合計値]]/SUM(テーブル1[[#This Row],[基礎Shine]:[基礎Dark]])</f>
        <v>4.5303562135311317</v>
      </c>
      <c r="AB44" s="14">
        <v>9</v>
      </c>
      <c r="AC44" s="14"/>
      <c r="AD44" s="14">
        <v>1</v>
      </c>
      <c r="AE44" s="14"/>
      <c r="AF44" s="14"/>
      <c r="AG44" s="14">
        <v>4</v>
      </c>
      <c r="AH44" s="14"/>
      <c r="AI44" s="14">
        <v>2</v>
      </c>
      <c r="AJ44" s="14"/>
      <c r="AK44" s="14"/>
      <c r="AL44" s="14">
        <v>1</v>
      </c>
      <c r="AM44" s="13" t="str">
        <f>"public static VariantMirageFairy[] "&amp;テーブル1[[#This Row],[Type]]&amp;";"</f>
        <v>public static VariantMirageFairy[] cactus;</v>
      </c>
      <c r="AN4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r(42, cactus = v(t(42, "cactus", 2, 41, m(0, 7, 0, 0, 10, 2), a(9, 0, 1, 0, 0, 4, 0, 2, 0, 0, 1), c(0x008200, 0xB0FFAC, 0x00E100, 0x010000))));</v>
      </c>
      <c r="AO44" s="13" t="str">
        <f>"item.mirageFairy."&amp;テーブル1[[#This Row],[Type]]&amp;".name="&amp;テーブル1[[#This Row],[英名]]</f>
        <v>item.mirageFairy.cactus.name=Cactusia</v>
      </c>
      <c r="AP44" s="13" t="str">
        <f>"item.mirageFairy."&amp;テーブル1[[#This Row],[Type]]&amp;".name="&amp;テーブル1[[#This Row],[和名]]</f>
        <v>item.mirageFairy.cactus.name=カクトゥーシャ</v>
      </c>
      <c r="AQ4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&lt;tr&gt;&lt;td&gt;42&lt;/td&gt;&lt;td&gt;仙人掌精カクトゥーシャ&lt;/td&gt;&lt;td&gt;2&lt;/td&gt;&lt;td&gt;41&lt;/td&gt;&lt;td&gt;0&lt;/td&gt;&lt;td&gt;15&lt;/td&gt;&lt;td&gt;0&lt;/td&gt;&lt;td&gt;0&lt;/td&gt;&lt;td&gt;22&lt;/td&gt;&lt;td&gt;4&lt;/td&gt;&lt;/tr&gt;</v>
      </c>
    </row>
    <row r="45" spans="1:43" x14ac:dyDescent="0.15">
      <c r="A45" s="4">
        <v>43</v>
      </c>
      <c r="B45" s="4">
        <v>1</v>
      </c>
      <c r="C45" s="4" t="s">
        <v>410</v>
      </c>
      <c r="D45" s="4" t="s">
        <v>428</v>
      </c>
      <c r="E45" s="6" t="s">
        <v>470</v>
      </c>
      <c r="F45" s="6" t="s">
        <v>556</v>
      </c>
      <c r="G45" s="6" t="s">
        <v>482</v>
      </c>
      <c r="H45" s="6" t="s">
        <v>496</v>
      </c>
      <c r="I45" s="11" t="s">
        <v>509</v>
      </c>
      <c r="J45" s="3">
        <v>2</v>
      </c>
      <c r="K45" s="8">
        <v>83</v>
      </c>
      <c r="L45" s="7"/>
      <c r="M45" s="7">
        <v>7</v>
      </c>
      <c r="N45" s="7"/>
      <c r="O45" s="7">
        <v>10</v>
      </c>
      <c r="P45" s="7">
        <v>2</v>
      </c>
      <c r="Q45" s="7">
        <v>5</v>
      </c>
      <c r="R45" s="5">
        <f>2^((テーブル1[[#This Row],[レア]]-1)/4)</f>
        <v>1.189207115002721</v>
      </c>
      <c r="S45" s="5">
        <f>0.5^(((テーブル1[[#This Row],[基礎Shine]]/MAX(テーブル1[[#This Row],[基礎Shine]:[基礎Dark]])+テーブル1[[#This Row],[基礎Fire]]/MAX(L45:Q45)+テーブル1[[#This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0.82359101726757311</v>
      </c>
      <c r="T45" s="5">
        <f>テーブル1[[#This Row],[分散度倍率　]]*テーブル1[[#This Row],[レア度倍率]]</f>
        <v>0.97942029758692684</v>
      </c>
      <c r="U45" s="10">
        <f>テーブル1[[#This Row],[コスト]]*テーブル1[[#This Row],[効率]]</f>
        <v>81.291884699714927</v>
      </c>
      <c r="V45" s="9">
        <f>テーブル1[[#This Row],[基礎Shine]]*テーブル1[[#This Row],[合計値]]/SUM(テーブル1[[#This Row],[基礎Shine]:[基礎Dark]])</f>
        <v>0</v>
      </c>
      <c r="W45" s="9">
        <f>テーブル1[[#This Row],[基礎Fire]]*テーブル1[[#This Row],[合計値]]/SUM(テーブル1[[#This Row],[基礎Shine]:[基礎Dark]])</f>
        <v>23.710133037416853</v>
      </c>
      <c r="X45" s="9">
        <f>テーブル1[[#This Row],[基礎Wind]]*テーブル1[[#This Row],[合計値]]/SUM(テーブル1[[#This Row],[基礎Shine]:[基礎Dark]])</f>
        <v>0</v>
      </c>
      <c r="Y45" s="9">
        <f>テーブル1[[#This Row],[基礎Gaia]]*テーブル1[[#This Row],[合計値]]/SUM(テーブル1[[#This Row],[基礎Shine]:[基礎Dark]])</f>
        <v>33.871618624881222</v>
      </c>
      <c r="Z45" s="9">
        <f>テーブル1[[#This Row],[基礎Aqua]]*テーブル1[[#This Row],[合計値]]/SUM(テーブル1[[#This Row],[基礎Shine]:[基礎Dark]])</f>
        <v>6.7743237249762442</v>
      </c>
      <c r="AA45" s="9">
        <f>テーブル1[[#This Row],[基礎Dark]]*テーブル1[[#This Row],[合計値]]/SUM(テーブル1[[#This Row],[基礎Shine]:[基礎Dark]])</f>
        <v>16.935809312440611</v>
      </c>
      <c r="AB45" s="14">
        <v>12</v>
      </c>
      <c r="AC45" s="14">
        <v>2</v>
      </c>
      <c r="AD45" s="14">
        <v>12</v>
      </c>
      <c r="AE45" s="14"/>
      <c r="AF45" s="14"/>
      <c r="AG45" s="14"/>
      <c r="AH45" s="14"/>
      <c r="AI45" s="14">
        <v>1</v>
      </c>
      <c r="AJ45" s="14"/>
      <c r="AK45" s="14"/>
      <c r="AL45" s="14"/>
      <c r="AM45" s="13" t="str">
        <f>"public static VariantMirageFairy[] "&amp;テーブル1[[#This Row],[Type]]&amp;";"</f>
        <v>public static VariantMirageFairy[] axe;</v>
      </c>
      <c r="AN4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r(43, axe = v(t(43, "axe", 2, 83, m(0, 7, 0, 10, 2, 5), a(12, 2, 12, 0, 0, 0, 0, 1, 0, 0, 0), c(0xFFFFFF, 0xCD9A6A, 0x529B3A, 0xC9D0C6))));</v>
      </c>
      <c r="AO45" s="13" t="str">
        <f>"item.mirageFairy."&amp;テーブル1[[#This Row],[Type]]&amp;".name="&amp;テーブル1[[#This Row],[英名]]</f>
        <v>item.mirageFairy.axe.name=Axia</v>
      </c>
      <c r="AP45" s="13" t="str">
        <f>"item.mirageFairy."&amp;テーブル1[[#This Row],[Type]]&amp;".name="&amp;テーブル1[[#This Row],[和名]]</f>
        <v>item.mirageFairy.axe.name=アーシャ</v>
      </c>
      <c r="AQ4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&lt;tr&gt;&lt;td&gt;43&lt;/td&gt;&lt;td&gt;斧精アーシャ&lt;/td&gt;&lt;td&gt;2&lt;/td&gt;&lt;td&gt;83&lt;/td&gt;&lt;td&gt;0&lt;/td&gt;&lt;td&gt;23&lt;/td&gt;&lt;td&gt;0&lt;/td&gt;&lt;td&gt;33&lt;/td&gt;&lt;td&gt;6&lt;/td&gt;&lt;td&gt;16&lt;/td&gt;&lt;/tr&gt;</v>
      </c>
    </row>
    <row r="46" spans="1:43" x14ac:dyDescent="0.15">
      <c r="A46" s="4">
        <v>44</v>
      </c>
      <c r="B46" s="4">
        <v>1</v>
      </c>
      <c r="C46" s="4" t="s">
        <v>410</v>
      </c>
      <c r="D46" s="4" t="s">
        <v>428</v>
      </c>
      <c r="E46" s="6" t="s">
        <v>473</v>
      </c>
      <c r="F46" s="6" t="s">
        <v>557</v>
      </c>
      <c r="G46" s="6" t="s">
        <v>483</v>
      </c>
      <c r="H46" s="6" t="s">
        <v>497</v>
      </c>
      <c r="I46" s="11" t="s">
        <v>505</v>
      </c>
      <c r="J46" s="3">
        <v>1</v>
      </c>
      <c r="K46" s="8">
        <v>31</v>
      </c>
      <c r="L46" s="7"/>
      <c r="M46" s="7"/>
      <c r="N46" s="7"/>
      <c r="O46" s="7">
        <v>10</v>
      </c>
      <c r="P46" s="7"/>
      <c r="Q46" s="7">
        <v>7</v>
      </c>
      <c r="R46" s="5">
        <f>2^((テーブル1[[#This Row],[レア]]-1)/4)</f>
        <v>1</v>
      </c>
      <c r="S46" s="5">
        <f>0.5^(((テーブル1[[#This Row],[基礎Shine]]/MAX(テーブル1[[#This Row],[基礎Shine]:[基礎Dark]])+テーブル1[[#This Row],[基礎Fire]]/MAX(L46:Q46)+テーブル1[[#This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0.90751915531716087</v>
      </c>
      <c r="T46" s="5">
        <f>テーブル1[[#This Row],[分散度倍率　]]*テーブル1[[#This Row],[レア度倍率]]</f>
        <v>0.90751915531716087</v>
      </c>
      <c r="U46" s="10">
        <f>テーブル1[[#This Row],[コスト]]*テーブル1[[#This Row],[効率]]</f>
        <v>28.133093814831987</v>
      </c>
      <c r="V46" s="9">
        <f>テーブル1[[#This Row],[基礎Shine]]*テーブル1[[#This Row],[合計値]]/SUM(テーブル1[[#This Row],[基礎Shine]:[基礎Dark]])</f>
        <v>0</v>
      </c>
      <c r="W46" s="9">
        <f>テーブル1[[#This Row],[基礎Fire]]*テーブル1[[#This Row],[合計値]]/SUM(テーブル1[[#This Row],[基礎Shine]:[基礎Dark]])</f>
        <v>0</v>
      </c>
      <c r="X46" s="9">
        <f>テーブル1[[#This Row],[基礎Wind]]*テーブル1[[#This Row],[合計値]]/SUM(テーブル1[[#This Row],[基礎Shine]:[基礎Dark]])</f>
        <v>0</v>
      </c>
      <c r="Y46" s="9">
        <f>テーブル1[[#This Row],[基礎Gaia]]*テーブル1[[#This Row],[合計値]]/SUM(テーブル1[[#This Row],[基礎Shine]:[基礎Dark]])</f>
        <v>16.548878714607053</v>
      </c>
      <c r="Z46" s="9">
        <f>テーブル1[[#This Row],[基礎Aqua]]*テーブル1[[#This Row],[合計値]]/SUM(テーブル1[[#This Row],[基礎Shine]:[基礎Dark]])</f>
        <v>0</v>
      </c>
      <c r="AA46" s="9">
        <f>テーブル1[[#This Row],[基礎Dark]]*テーブル1[[#This Row],[合計値]]/SUM(テーブル1[[#This Row],[基礎Shine]:[基礎Dark]])</f>
        <v>11.584215100224936</v>
      </c>
      <c r="AB46" s="14"/>
      <c r="AC46" s="14">
        <v>1</v>
      </c>
      <c r="AD46" s="14">
        <v>3</v>
      </c>
      <c r="AE46" s="14"/>
      <c r="AF46" s="14"/>
      <c r="AG46" s="14"/>
      <c r="AH46" s="14"/>
      <c r="AI46" s="14">
        <v>1</v>
      </c>
      <c r="AJ46" s="14">
        <v>15</v>
      </c>
      <c r="AK46" s="14"/>
      <c r="AL46" s="14"/>
      <c r="AM46" s="13" t="str">
        <f>"public static VariantMirageFairy[] "&amp;テーブル1[[#This Row],[Type]]&amp;";"</f>
        <v>public static VariantMirageFairy[] chest;</v>
      </c>
      <c r="AN4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r(44, chest = v(t(44, "chest", 1, 31, m(0, 0, 0, 10, 0, 7), a(0, 1, 3, 0, 0, 0, 0, 1, 15, 0, 0), c(0xFFFFFF, 0xFFA431, 0xFFA900, 0xFFC2A5))));</v>
      </c>
      <c r="AO46" s="13" t="str">
        <f>"item.mirageFairy."&amp;テーブル1[[#This Row],[Type]]&amp;".name="&amp;テーブル1[[#This Row],[英名]]</f>
        <v>item.mirageFairy.chest.name=Chestia</v>
      </c>
      <c r="AP46" s="13" t="str">
        <f>"item.mirageFairy."&amp;テーブル1[[#This Row],[Type]]&amp;".name="&amp;テーブル1[[#This Row],[和名]]</f>
        <v>item.mirageFairy.chest.name=ケスチャ</v>
      </c>
      <c r="AQ4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&lt;tr&gt;&lt;td&gt;44&lt;/td&gt;&lt;td&gt;箱精ケスチャ&lt;/td&gt;&lt;td&gt;1&lt;/td&gt;&lt;td&gt;31&lt;/td&gt;&lt;td&gt;0&lt;/td&gt;&lt;td&gt;0&lt;/td&gt;&lt;td&gt;0&lt;/td&gt;&lt;td&gt;16&lt;/td&gt;&lt;td&gt;0&lt;/td&gt;&lt;td&gt;11&lt;/td&gt;&lt;/tr&gt;</v>
      </c>
    </row>
    <row r="47" spans="1:43" x14ac:dyDescent="0.15">
      <c r="A47" s="4">
        <v>45</v>
      </c>
      <c r="B47" s="4">
        <v>1</v>
      </c>
      <c r="C47" s="4" t="s">
        <v>410</v>
      </c>
      <c r="D47" s="4" t="s">
        <v>428</v>
      </c>
      <c r="E47" s="6" t="s">
        <v>474</v>
      </c>
      <c r="F47" s="6" t="s">
        <v>558</v>
      </c>
      <c r="G47" s="6" t="s">
        <v>484</v>
      </c>
      <c r="H47" s="6" t="s">
        <v>498</v>
      </c>
      <c r="I47" s="11" t="s">
        <v>506</v>
      </c>
      <c r="J47" s="3">
        <v>2</v>
      </c>
      <c r="K47" s="8">
        <v>40</v>
      </c>
      <c r="L47" s="7"/>
      <c r="M47" s="7">
        <v>6</v>
      </c>
      <c r="N47" s="7"/>
      <c r="O47" s="7">
        <v>10</v>
      </c>
      <c r="P47" s="7"/>
      <c r="Q47" s="7"/>
      <c r="R47" s="5">
        <f>2^((テーブル1[[#This Row],[レア]]-1)/4)</f>
        <v>1.189207115002721</v>
      </c>
      <c r="S47" s="5">
        <f>0.5^(((テーブル1[[#This Row],[基礎Shine]]/MAX(テーブル1[[#This Row],[基礎Shine]:[基礎Dark]])+テーブル1[[#This Row],[基礎Fire]]/MAX(L47:Q47)+テーブル1[[#This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0.92018765062487506</v>
      </c>
      <c r="T47" s="5">
        <f>テーブル1[[#This Row],[分散度倍率　]]*テーブル1[[#This Row],[レア度倍率]]</f>
        <v>1.0942937012607394</v>
      </c>
      <c r="U47" s="10">
        <f>テーブル1[[#This Row],[コスト]]*テーブル1[[#This Row],[効率]]</f>
        <v>43.771748050429579</v>
      </c>
      <c r="V47" s="9">
        <f>テーブル1[[#This Row],[基礎Shine]]*テーブル1[[#This Row],[合計値]]/SUM(テーブル1[[#This Row],[基礎Shine]:[基礎Dark]])</f>
        <v>0</v>
      </c>
      <c r="W47" s="9">
        <f>テーブル1[[#This Row],[基礎Fire]]*テーブル1[[#This Row],[合計値]]/SUM(テーブル1[[#This Row],[基礎Shine]:[基礎Dark]])</f>
        <v>16.414405518911092</v>
      </c>
      <c r="X47" s="9">
        <f>テーブル1[[#This Row],[基礎Wind]]*テーブル1[[#This Row],[合計値]]/SUM(テーブル1[[#This Row],[基礎Shine]:[基礎Dark]])</f>
        <v>0</v>
      </c>
      <c r="Y47" s="9">
        <f>テーブル1[[#This Row],[基礎Gaia]]*テーブル1[[#This Row],[合計値]]/SUM(テーブル1[[#This Row],[基礎Shine]:[基礎Dark]])</f>
        <v>27.357342531518487</v>
      </c>
      <c r="Z47" s="9">
        <f>テーブル1[[#This Row],[基礎Aqua]]*テーブル1[[#This Row],[合計値]]/SUM(テーブル1[[#This Row],[基礎Shine]:[基礎Dark]])</f>
        <v>0</v>
      </c>
      <c r="AA47" s="9">
        <f>テーブル1[[#This Row],[基礎Dark]]*テーブル1[[#This Row],[合計値]]/SUM(テーブル1[[#This Row],[基礎Shine]:[基礎Dark]])</f>
        <v>0</v>
      </c>
      <c r="AB47" s="14"/>
      <c r="AC47" s="14">
        <v>12</v>
      </c>
      <c r="AD47" s="14">
        <v>2</v>
      </c>
      <c r="AE47" s="14"/>
      <c r="AF47" s="14"/>
      <c r="AG47" s="14"/>
      <c r="AH47" s="14"/>
      <c r="AI47" s="14">
        <v>1</v>
      </c>
      <c r="AJ47" s="14"/>
      <c r="AK47" s="14"/>
      <c r="AL47" s="14"/>
      <c r="AM47" s="13" t="str">
        <f>"public static VariantMirageFairy[] "&amp;テーブル1[[#This Row],[Type]]&amp;";"</f>
        <v>public static VariantMirageFairy[] craftingtable;</v>
      </c>
      <c r="AN4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r(45, craftingtable = v(t(45, "craftingtable", 2, 40, m(0, 6, 0, 10, 0, 0), a(0, 12, 2, 0, 0, 0, 0, 1, 0, 0, 0), c(0xFFFFFF, 0xFFBB9A, 0xFFC980, 0x000000))));</v>
      </c>
      <c r="AO47" s="13" t="str">
        <f>"item.mirageFairy."&amp;テーブル1[[#This Row],[Type]]&amp;".name="&amp;テーブル1[[#This Row],[英名]]</f>
        <v>item.mirageFairy.craftingtable.name=Craftingtablia</v>
      </c>
      <c r="AP47" s="13" t="str">
        <f>"item.mirageFairy."&amp;テーブル1[[#This Row],[Type]]&amp;".name="&amp;テーブル1[[#This Row],[和名]]</f>
        <v>item.mirageFairy.craftingtable.name=クラフティンゲターブリャ</v>
      </c>
      <c r="AQ4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45&lt;/td&gt;&lt;td&gt;作業台精クラフティンゲターブリャ&lt;/td&gt;&lt;td&gt;2&lt;/td&gt;&lt;td&gt;40&lt;/td&gt;&lt;td&gt;0&lt;/td&gt;&lt;td&gt;16&lt;/td&gt;&lt;td&gt;0&lt;/td&gt;&lt;td&gt;27&lt;/td&gt;&lt;td&gt;0&lt;/td&gt;&lt;td&gt;0&lt;/td&gt;&lt;/tr&gt;</v>
      </c>
    </row>
    <row r="48" spans="1:43" x14ac:dyDescent="0.15">
      <c r="A48" s="4">
        <v>46</v>
      </c>
      <c r="B48" s="4">
        <v>1</v>
      </c>
      <c r="C48" s="4" t="s">
        <v>410</v>
      </c>
      <c r="D48" s="4" t="s">
        <v>428</v>
      </c>
      <c r="E48" s="6" t="s">
        <v>475</v>
      </c>
      <c r="F48" s="6" t="s">
        <v>559</v>
      </c>
      <c r="G48" s="6" t="s">
        <v>485</v>
      </c>
      <c r="H48" s="6" t="s">
        <v>499</v>
      </c>
      <c r="I48" s="11" t="s">
        <v>507</v>
      </c>
      <c r="J48" s="3">
        <v>3</v>
      </c>
      <c r="K48" s="8">
        <v>29</v>
      </c>
      <c r="L48" s="7">
        <v>1</v>
      </c>
      <c r="M48" s="7">
        <v>2</v>
      </c>
      <c r="N48" s="7">
        <v>18</v>
      </c>
      <c r="O48" s="7">
        <v>10</v>
      </c>
      <c r="P48" s="7">
        <v>3</v>
      </c>
      <c r="Q48" s="7"/>
      <c r="R48" s="5">
        <f>2^((テーブル1[[#This Row],[レア]]-1)/4)</f>
        <v>1.4142135623730951</v>
      </c>
      <c r="S48" s="5">
        <f>0.5^(((テーブル1[[#This Row],[基礎Shine]]/MAX(テーブル1[[#This Row],[基礎Shine]:[基礎Dark]])+テーブル1[[#This Row],[基礎Fire]]/MAX(L48:Q48)+テーブル1[[#This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0.88406369530049178</v>
      </c>
      <c r="T48" s="5">
        <f>テーブル1[[#This Row],[分散度倍率　]]*テーブル1[[#This Row],[レア度倍率]]</f>
        <v>1.2502548678956311</v>
      </c>
      <c r="U48" s="10">
        <f>テーブル1[[#This Row],[コスト]]*テーブル1[[#This Row],[効率]]</f>
        <v>36.2573911689733</v>
      </c>
      <c r="V48" s="9">
        <f>テーブル1[[#This Row],[基礎Shine]]*テーブル1[[#This Row],[合計値]]/SUM(テーブル1[[#This Row],[基礎Shine]:[基礎Dark]])</f>
        <v>1.0663938579109793</v>
      </c>
      <c r="W48" s="9">
        <f>テーブル1[[#This Row],[基礎Fire]]*テーブル1[[#This Row],[合計値]]/SUM(テーブル1[[#This Row],[基礎Shine]:[基礎Dark]])</f>
        <v>2.1327877158219586</v>
      </c>
      <c r="X48" s="9">
        <f>テーブル1[[#This Row],[基礎Wind]]*テーブル1[[#This Row],[合計値]]/SUM(テーブル1[[#This Row],[基礎Shine]:[基礎Dark]])</f>
        <v>19.195089442397631</v>
      </c>
      <c r="Y48" s="9">
        <f>テーブル1[[#This Row],[基礎Gaia]]*テーブル1[[#This Row],[合計値]]/SUM(テーブル1[[#This Row],[基礎Shine]:[基礎Dark]])</f>
        <v>10.663938579109795</v>
      </c>
      <c r="Z48" s="9">
        <f>テーブル1[[#This Row],[基礎Aqua]]*テーブル1[[#This Row],[合計値]]/SUM(テーブル1[[#This Row],[基礎Shine]:[基礎Dark]])</f>
        <v>3.1991815737329383</v>
      </c>
      <c r="AA48" s="9">
        <f>テーブル1[[#This Row],[基礎Dark]]*テーブル1[[#This Row],[合計値]]/SUM(テーブル1[[#This Row],[基礎Shine]:[基礎Dark]])</f>
        <v>0</v>
      </c>
      <c r="AB48" s="14">
        <v>3</v>
      </c>
      <c r="AC48" s="14">
        <v>2</v>
      </c>
      <c r="AD48" s="14"/>
      <c r="AE48" s="14">
        <v>1</v>
      </c>
      <c r="AF48" s="14">
        <v>1</v>
      </c>
      <c r="AG48" s="14">
        <v>6</v>
      </c>
      <c r="AH48" s="14"/>
      <c r="AI48" s="14">
        <v>4</v>
      </c>
      <c r="AJ48" s="14">
        <v>2</v>
      </c>
      <c r="AK48" s="14"/>
      <c r="AL48" s="14">
        <v>2</v>
      </c>
      <c r="AM48" s="13" t="str">
        <f>"public static VariantMirageFairy[] "&amp;テーブル1[[#This Row],[Type]]&amp;";"</f>
        <v>public static VariantMirageFairy[] potion;</v>
      </c>
      <c r="AN4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r(46, potion = v(t(46, "potion", 3, 29, m(1, 2, 18, 10, 3, 0), a(3, 2, 0, 1, 1, 6, 0, 4, 2, 0, 2), c(0xFFFFFF, 0x52CAFF, 0x00AEFF, 0xFFFFFF))));</v>
      </c>
      <c r="AO48" s="13" t="str">
        <f>"item.mirageFairy."&amp;テーブル1[[#This Row],[Type]]&amp;".name="&amp;テーブル1[[#This Row],[英名]]</f>
        <v>item.mirageFairy.potion.name=Potionia</v>
      </c>
      <c r="AP48" s="13" t="str">
        <f>"item.mirageFairy."&amp;テーブル1[[#This Row],[Type]]&amp;".name="&amp;テーブル1[[#This Row],[和名]]</f>
        <v>item.mirageFairy.potion.name=ポティオーニャ</v>
      </c>
      <c r="AQ4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&lt;tr&gt;&lt;td&gt;46&lt;/td&gt;&lt;td&gt;薬精ポティオーニャ&lt;/td&gt;&lt;td&gt;3&lt;/td&gt;&lt;td&gt;29&lt;/td&gt;&lt;td&gt;1&lt;/td&gt;&lt;td&gt;2&lt;/td&gt;&lt;td&gt;19&lt;/td&gt;&lt;td&gt;10&lt;/td&gt;&lt;td&gt;3&lt;/td&gt;&lt;td&gt;0&lt;/td&gt;&lt;/tr&gt;</v>
      </c>
    </row>
    <row r="49" spans="1:43" x14ac:dyDescent="0.15">
      <c r="A49" s="4">
        <v>47</v>
      </c>
      <c r="B49" s="4">
        <v>1</v>
      </c>
      <c r="C49" s="4" t="s">
        <v>410</v>
      </c>
      <c r="D49" s="4" t="s">
        <v>428</v>
      </c>
      <c r="E49" s="6" t="s">
        <v>477</v>
      </c>
      <c r="F49" s="6" t="s">
        <v>560</v>
      </c>
      <c r="G49" s="6" t="s">
        <v>487</v>
      </c>
      <c r="H49" s="6" t="s">
        <v>501</v>
      </c>
      <c r="I49" s="11" t="s">
        <v>508</v>
      </c>
      <c r="J49" s="3">
        <v>2</v>
      </c>
      <c r="K49" s="8">
        <v>62</v>
      </c>
      <c r="L49" s="7">
        <v>0.1</v>
      </c>
      <c r="M49" s="7">
        <v>8</v>
      </c>
      <c r="N49" s="7">
        <v>1</v>
      </c>
      <c r="O49" s="7">
        <v>10</v>
      </c>
      <c r="P49" s="7"/>
      <c r="Q49" s="7">
        <v>3</v>
      </c>
      <c r="R49" s="5">
        <f>2^((テーブル1[[#This Row],[レア]]-1)/4)</f>
        <v>1.189207115002721</v>
      </c>
      <c r="S49" s="5">
        <f>0.5^(((テーブル1[[#This Row],[基礎Shine]]/MAX(テーブル1[[#This Row],[基礎Shine]:[基礎Dark]])+テーブル1[[#This Row],[基礎Fire]]/MAX(L49:Q49)+テーブル1[[#This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0.84557228737751655</v>
      </c>
      <c r="T49" s="5">
        <f>テーブル1[[#This Row],[分散度倍率　]]*テーブル1[[#This Row],[レア度倍率]]</f>
        <v>1.0055605803984682</v>
      </c>
      <c r="U49" s="10">
        <f>テーブル1[[#This Row],[コスト]]*テーブル1[[#This Row],[効率]]</f>
        <v>62.344755984705024</v>
      </c>
      <c r="V49" s="9">
        <f>テーブル1[[#This Row],[基礎Shine]]*テーブル1[[#This Row],[合計値]]/SUM(テーブル1[[#This Row],[基礎Shine]:[基礎Dark]])</f>
        <v>0.28210296825658382</v>
      </c>
      <c r="W49" s="9">
        <f>テーブル1[[#This Row],[基礎Fire]]*テーブル1[[#This Row],[合計値]]/SUM(テーブル1[[#This Row],[基礎Shine]:[基礎Dark]])</f>
        <v>22.568237460526703</v>
      </c>
      <c r="X49" s="9">
        <f>テーブル1[[#This Row],[基礎Wind]]*テーブル1[[#This Row],[合計値]]/SUM(テーブル1[[#This Row],[基礎Shine]:[基礎Dark]])</f>
        <v>2.8210296825658379</v>
      </c>
      <c r="Y49" s="9">
        <f>テーブル1[[#This Row],[基礎Gaia]]*テーブル1[[#This Row],[合計値]]/SUM(テーブル1[[#This Row],[基礎Shine]:[基礎Dark]])</f>
        <v>28.210296825658379</v>
      </c>
      <c r="Z49" s="9">
        <f>テーブル1[[#This Row],[基礎Aqua]]*テーブル1[[#This Row],[合計値]]/SUM(テーブル1[[#This Row],[基礎Shine]:[基礎Dark]])</f>
        <v>0</v>
      </c>
      <c r="AA49" s="9">
        <f>テーブル1[[#This Row],[基礎Dark]]*テーブル1[[#This Row],[合計値]]/SUM(テーブル1[[#This Row],[基礎Shine]:[基礎Dark]])</f>
        <v>8.4630890476975136</v>
      </c>
      <c r="AB49" s="14">
        <v>13</v>
      </c>
      <c r="AC49" s="14">
        <v>1</v>
      </c>
      <c r="AD49" s="14">
        <v>1</v>
      </c>
      <c r="AE49" s="14"/>
      <c r="AF49" s="14"/>
      <c r="AG49" s="14"/>
      <c r="AH49" s="14"/>
      <c r="AI49" s="14">
        <v>3</v>
      </c>
      <c r="AJ49" s="14"/>
      <c r="AK49" s="14"/>
      <c r="AL49" s="14"/>
      <c r="AM49" s="13" t="str">
        <f>"public static VariantMirageFairy[] "&amp;テーブル1[[#This Row],[Type]]&amp;";"</f>
        <v>public static VariantMirageFairy[] sword;</v>
      </c>
      <c r="AN4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r(47, sword = v(t(47, "sword", 2, 62, m(0.1, 8, 1, 10, 0, 3), a(13, 1, 1, 0, 0, 0, 0, 3, 0, 0, 0), c(0xFFFFFF, 0xFFC48E, 0xFF0300, 0xFFFFFF))));</v>
      </c>
      <c r="AO49" s="13" t="str">
        <f>"item.mirageFairy."&amp;テーブル1[[#This Row],[Type]]&amp;".name="&amp;テーブル1[[#This Row],[英名]]</f>
        <v>item.mirageFairy.sword.name=Swordia</v>
      </c>
      <c r="AP49" s="13" t="str">
        <f>"item.mirageFairy."&amp;テーブル1[[#This Row],[Type]]&amp;".name="&amp;テーブル1[[#This Row],[和名]]</f>
        <v>item.mirageFairy.sword.name=スウォルジャ</v>
      </c>
      <c r="AQ4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&lt;tr&gt;&lt;td&gt;47&lt;/td&gt;&lt;td&gt;剣精スウォルジャ&lt;/td&gt;&lt;td&gt;2&lt;/td&gt;&lt;td&gt;62&lt;/td&gt;&lt;td&gt;0&lt;/td&gt;&lt;td&gt;22&lt;/td&gt;&lt;td&gt;2&lt;/td&gt;&lt;td&gt;28&lt;/td&gt;&lt;td&gt;0&lt;/td&gt;&lt;td&gt;8&lt;/td&gt;&lt;/tr&gt;</v>
      </c>
    </row>
    <row r="50" spans="1:43" x14ac:dyDescent="0.15">
      <c r="A50" s="4">
        <v>48</v>
      </c>
      <c r="B50" s="4">
        <v>1</v>
      </c>
      <c r="C50" s="4" t="s">
        <v>410</v>
      </c>
      <c r="D50" s="4" t="s">
        <v>428</v>
      </c>
      <c r="E50" s="6" t="s">
        <v>478</v>
      </c>
      <c r="F50" s="6" t="s">
        <v>561</v>
      </c>
      <c r="G50" s="6" t="s">
        <v>488</v>
      </c>
      <c r="H50" s="6" t="s">
        <v>495</v>
      </c>
      <c r="I50" s="11" t="s">
        <v>510</v>
      </c>
      <c r="J50" s="3">
        <v>2</v>
      </c>
      <c r="K50" s="8">
        <v>86</v>
      </c>
      <c r="L50" s="7"/>
      <c r="M50" s="7">
        <v>10</v>
      </c>
      <c r="N50" s="7"/>
      <c r="O50" s="7">
        <v>3</v>
      </c>
      <c r="P50" s="7"/>
      <c r="Q50" s="7"/>
      <c r="R50" s="5">
        <f>2^((テーブル1[[#This Row],[レア]]-1)/4)</f>
        <v>1.189207115002721</v>
      </c>
      <c r="S50" s="5">
        <f>0.5^(((テーブル1[[#This Row],[基礎Shine]]/MAX(テーブル1[[#This Row],[基礎Shine]:[基礎Dark]])+テーブル1[[#This Row],[基礎Fire]]/MAX(L50:Q50)+テーブル1[[#This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0.95926411932526434</v>
      </c>
      <c r="T50" s="5">
        <f>テーブル1[[#This Row],[分散度倍率　]]*テーブル1[[#This Row],[レア度倍率]]</f>
        <v>1.1407637158684236</v>
      </c>
      <c r="U50" s="10">
        <f>テーブル1[[#This Row],[コスト]]*テーブル1[[#This Row],[効率]]</f>
        <v>98.105679564684436</v>
      </c>
      <c r="V50" s="9">
        <f>テーブル1[[#This Row],[基礎Shine]]*テーブル1[[#This Row],[合計値]]/SUM(テーブル1[[#This Row],[基礎Shine]:[基礎Dark]])</f>
        <v>0</v>
      </c>
      <c r="W50" s="9">
        <f>テーブル1[[#This Row],[基礎Fire]]*テーブル1[[#This Row],[合計値]]/SUM(テーブル1[[#This Row],[基礎Shine]:[基礎Dark]])</f>
        <v>75.465907357449566</v>
      </c>
      <c r="X50" s="9">
        <f>テーブル1[[#This Row],[基礎Wind]]*テーブル1[[#This Row],[合計値]]/SUM(テーブル1[[#This Row],[基礎Shine]:[基礎Dark]])</f>
        <v>0</v>
      </c>
      <c r="Y50" s="9">
        <f>テーブル1[[#This Row],[基礎Gaia]]*テーブル1[[#This Row],[合計値]]/SUM(テーブル1[[#This Row],[基礎Shine]:[基礎Dark]])</f>
        <v>22.639772207234866</v>
      </c>
      <c r="Z50" s="9">
        <f>テーブル1[[#This Row],[基礎Aqua]]*テーブル1[[#This Row],[合計値]]/SUM(テーブル1[[#This Row],[基礎Shine]:[基礎Dark]])</f>
        <v>0</v>
      </c>
      <c r="AA50" s="9">
        <f>テーブル1[[#This Row],[基礎Dark]]*テーブル1[[#This Row],[合計値]]/SUM(テーブル1[[#This Row],[基礎Shine]:[基礎Dark]])</f>
        <v>0</v>
      </c>
      <c r="AB50" s="14"/>
      <c r="AC50" s="14">
        <v>1</v>
      </c>
      <c r="AD50" s="14"/>
      <c r="AE50" s="14"/>
      <c r="AF50" s="14"/>
      <c r="AG50" s="14"/>
      <c r="AH50" s="14"/>
      <c r="AI50" s="14">
        <v>1</v>
      </c>
      <c r="AJ50" s="14">
        <v>10</v>
      </c>
      <c r="AK50" s="14">
        <v>3</v>
      </c>
      <c r="AL50" s="14">
        <v>10</v>
      </c>
      <c r="AM50" s="13" t="str">
        <f>"public static VariantMirageFairy[] "&amp;テーブル1[[#This Row],[Type]]&amp;";"</f>
        <v>public static VariantMirageFairy[] dispenser;</v>
      </c>
      <c r="AN5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r(48, dispenser = v(t(48, "dispenser", 2, 86, m(0, 10, 0, 3, 0, 0), a(0, 1, 0, 0, 0, 0, 0, 1, 10, 3, 10), c(0xFFFFFF, 0xD7D7D7, 0x727272, 0x95623C))));</v>
      </c>
      <c r="AO50" s="13" t="str">
        <f>"item.mirageFairy."&amp;テーブル1[[#This Row],[Type]]&amp;".name="&amp;テーブル1[[#This Row],[英名]]</f>
        <v>item.mirageFairy.dispenser.name=Dispenseria</v>
      </c>
      <c r="AP50" s="13" t="str">
        <f>"item.mirageFairy."&amp;テーブル1[[#This Row],[Type]]&amp;".name="&amp;テーブル1[[#This Row],[和名]]</f>
        <v>item.mirageFairy.dispenser.name=ジスペンセーリャ</v>
      </c>
      <c r="AQ5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48&lt;/td&gt;&lt;td&gt;射出機精ジスペンセーリャ&lt;/td&gt;&lt;td&gt;2&lt;/td&gt;&lt;td&gt;86&lt;/td&gt;&lt;td&gt;0&lt;/td&gt;&lt;td&gt;75&lt;/td&gt;&lt;td&gt;0&lt;/td&gt;&lt;td&gt;22&lt;/td&gt;&lt;td&gt;0&lt;/td&gt;&lt;td&gt;0&lt;/td&gt;&lt;/tr&gt;</v>
      </c>
    </row>
    <row r="51" spans="1:43" x14ac:dyDescent="0.15">
      <c r="A51" s="4">
        <v>49</v>
      </c>
      <c r="B51" s="4">
        <v>1</v>
      </c>
      <c r="C51" s="4" t="s">
        <v>411</v>
      </c>
      <c r="D51" s="4" t="s">
        <v>433</v>
      </c>
      <c r="E51" s="6" t="s">
        <v>481</v>
      </c>
      <c r="F51" s="6" t="s">
        <v>562</v>
      </c>
      <c r="G51" s="6" t="s">
        <v>491</v>
      </c>
      <c r="H51" s="6" t="s">
        <v>492</v>
      </c>
      <c r="I51" s="11" t="s">
        <v>511</v>
      </c>
      <c r="J51" s="3">
        <v>1</v>
      </c>
      <c r="K51" s="8">
        <v>73</v>
      </c>
      <c r="L51" s="7"/>
      <c r="M51" s="7"/>
      <c r="N51" s="7"/>
      <c r="O51" s="7"/>
      <c r="P51" s="7">
        <v>22</v>
      </c>
      <c r="Q51" s="7">
        <v>10</v>
      </c>
      <c r="R51" s="5">
        <f>2^((テーブル1[[#This Row],[レア]]-1)/4)</f>
        <v>1</v>
      </c>
      <c r="S51" s="5">
        <f>0.5^(((テーブル1[[#This Row],[基礎Shine]]/MAX(テーブル1[[#This Row],[基礎Shine]:[基礎Dark]])+テーブル1[[#This Row],[基礎Fire]]/MAX(L51:Q51)+テーブル1[[#This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0.93893091066170631</v>
      </c>
      <c r="T51" s="5">
        <f>テーブル1[[#This Row],[分散度倍率　]]*テーブル1[[#This Row],[レア度倍率]]</f>
        <v>0.93893091066170631</v>
      </c>
      <c r="U51" s="10">
        <f>テーブル1[[#This Row],[コスト]]*テーブル1[[#This Row],[効率]]</f>
        <v>68.541956478304556</v>
      </c>
      <c r="V51" s="9">
        <f>テーブル1[[#This Row],[基礎Shine]]*テーブル1[[#This Row],[合計値]]/SUM(テーブル1[[#This Row],[基礎Shine]:[基礎Dark]])</f>
        <v>0</v>
      </c>
      <c r="W51" s="9">
        <f>テーブル1[[#This Row],[基礎Fire]]*テーブル1[[#This Row],[合計値]]/SUM(テーブル1[[#This Row],[基礎Shine]:[基礎Dark]])</f>
        <v>0</v>
      </c>
      <c r="X51" s="9">
        <f>テーブル1[[#This Row],[基礎Wind]]*テーブル1[[#This Row],[合計値]]/SUM(テーブル1[[#This Row],[基礎Shine]:[基礎Dark]])</f>
        <v>0</v>
      </c>
      <c r="Y51" s="9">
        <f>テーブル1[[#This Row],[基礎Gaia]]*テーブル1[[#This Row],[合計値]]/SUM(テーブル1[[#This Row],[基礎Shine]:[基礎Dark]])</f>
        <v>0</v>
      </c>
      <c r="Z51" s="9">
        <f>テーブル1[[#This Row],[基礎Aqua]]*テーブル1[[#This Row],[合計値]]/SUM(テーブル1[[#This Row],[基礎Shine]:[基礎Dark]])</f>
        <v>47.122595078834379</v>
      </c>
      <c r="AA51" s="9">
        <f>テーブル1[[#This Row],[基礎Dark]]*テーブル1[[#This Row],[合計値]]/SUM(テーブル1[[#This Row],[基礎Shine]:[基礎Dark]])</f>
        <v>21.419361399470173</v>
      </c>
      <c r="AB51" s="14"/>
      <c r="AC51" s="14"/>
      <c r="AD51" s="14"/>
      <c r="AE51" s="14"/>
      <c r="AF51" s="14"/>
      <c r="AG51" s="14">
        <v>22</v>
      </c>
      <c r="AH51" s="14"/>
      <c r="AI51" s="14">
        <v>3</v>
      </c>
      <c r="AJ51" s="14"/>
      <c r="AK51" s="14"/>
      <c r="AL51" s="14"/>
      <c r="AM51" s="13" t="str">
        <f>"public static VariantMirageFairy[] "&amp;テーブル1[[#This Row],[Type]]&amp;";"</f>
        <v>public static VariantMirageFairy[] ocean;</v>
      </c>
      <c r="AN5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r(49, ocean = v(t(49, "ocean", 1, 73, m(0, 0, 0, 0, 22, 10), a(0, 0, 0, 0, 0, 22, 0, 3, 0, 0, 0), c(0x80FF00, 0x86B5FF, 0x1D7EFF, 0x004DA5))));</v>
      </c>
      <c r="AO51" s="13" t="str">
        <f>"item.mirageFairy."&amp;テーブル1[[#This Row],[Type]]&amp;".name="&amp;テーブル1[[#This Row],[英名]]</f>
        <v>item.mirageFairy.ocean.name=Oceania</v>
      </c>
      <c r="AP51" s="13" t="str">
        <f>"item.mirageFairy."&amp;テーブル1[[#This Row],[Type]]&amp;".name="&amp;テーブル1[[#This Row],[和名]]</f>
        <v>item.mirageFairy.ocean.name=オセアーニャ</v>
      </c>
      <c r="AQ5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&lt;tr&gt;&lt;td&gt;49&lt;/td&gt;&lt;td&gt;海精オセアーニャ&lt;/td&gt;&lt;td&gt;1&lt;/td&gt;&lt;td&gt;73&lt;/td&gt;&lt;td&gt;0&lt;/td&gt;&lt;td&gt;0&lt;/td&gt;&lt;td&gt;0&lt;/td&gt;&lt;td&gt;0&lt;/td&gt;&lt;td&gt;47&lt;/td&gt;&lt;td&gt;21&lt;/td&gt;&lt;/tr&gt;</v>
      </c>
    </row>
    <row r="52" spans="1:43" x14ac:dyDescent="0.15">
      <c r="A52" s="4"/>
      <c r="B52" s="4">
        <v>2</v>
      </c>
      <c r="C52" s="4" t="s">
        <v>399</v>
      </c>
      <c r="D52" s="4" t="s">
        <v>412</v>
      </c>
      <c r="E52" s="6" t="s">
        <v>2</v>
      </c>
      <c r="F52" s="6"/>
      <c r="G52" s="6" t="s">
        <v>464</v>
      </c>
      <c r="H52" s="6" t="s">
        <v>463</v>
      </c>
      <c r="I52" s="11" t="s">
        <v>223</v>
      </c>
      <c r="J52" s="3">
        <v>6</v>
      </c>
      <c r="K52" s="8">
        <v>15</v>
      </c>
      <c r="L52" s="7">
        <v>1</v>
      </c>
      <c r="M52" s="7"/>
      <c r="N52" s="7">
        <v>10</v>
      </c>
      <c r="O52" s="7"/>
      <c r="P52" s="7"/>
      <c r="Q52" s="7"/>
      <c r="R52" s="5" t="e">
        <f>2^((テーブル1[[#This Row],[レア]]-1)/4)</f>
        <v>#VALUE!</v>
      </c>
      <c r="S52" s="5" t="e">
        <f>0.5^(((テーブル1[[#This Row],[基礎Shine]]/MAX(テーブル1[[#This Row],[基礎Shine]:[基礎Dark]])+テーブル1[[#This Row],[基礎Fire]]/MAX(L52:Q52)+テーブル1[[#This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#VALUE!</v>
      </c>
      <c r="T52" s="5" t="e">
        <f>テーブル1[[#This Row],[分散度倍率　]]*テーブル1[[#This Row],[レア度倍率]]</f>
        <v>#VALUE!</v>
      </c>
      <c r="U52" s="10" t="e">
        <f>テーブル1[[#This Row],[コスト]]*テーブル1[[#This Row],[効率]]</f>
        <v>#VALUE!</v>
      </c>
      <c r="V52" s="9" t="e">
        <f>テーブル1[[#This Row],[基礎Shine]]*テーブル1[[#This Row],[合計値]]/SUM(テーブル1[[#This Row],[基礎Shine]:[基礎Dark]])</f>
        <v>#VALUE!</v>
      </c>
      <c r="W52" s="9" t="e">
        <f>テーブル1[[#This Row],[基礎Fire]]*テーブル1[[#This Row],[合計値]]/SUM(テーブル1[[#This Row],[基礎Shine]:[基礎Dark]])</f>
        <v>#VALUE!</v>
      </c>
      <c r="X52" s="9" t="e">
        <f>テーブル1[[#This Row],[基礎Wind]]*テーブル1[[#This Row],[合計値]]/SUM(テーブル1[[#This Row],[基礎Shine]:[基礎Dark]])</f>
        <v>#VALUE!</v>
      </c>
      <c r="Y52" s="9" t="e">
        <f>テーブル1[[#This Row],[基礎Gaia]]*テーブル1[[#This Row],[合計値]]/SUM(テーブル1[[#This Row],[基礎Shine]:[基礎Dark]])</f>
        <v>#VALUE!</v>
      </c>
      <c r="Z52" s="9" t="e">
        <f>テーブル1[[#This Row],[基礎Aqua]]*テーブル1[[#This Row],[合計値]]/SUM(テーブル1[[#This Row],[基礎Shine]:[基礎Dark]])</f>
        <v>#VALUE!</v>
      </c>
      <c r="AA52" s="9" t="e">
        <f>テーブル1[[#This Row],[基礎Dark]]*テーブル1[[#This Row],[合計値]]/SUM(テーブル1[[#This Row],[基礎Shine]:[基礎Dark]])</f>
        <v>#VALUE!</v>
      </c>
      <c r="AB52" s="14">
        <v>1</v>
      </c>
      <c r="AC52" s="14"/>
      <c r="AD52" s="14"/>
      <c r="AE52" s="14"/>
      <c r="AF52" s="14"/>
      <c r="AG52" s="14"/>
      <c r="AH52" s="14"/>
      <c r="AI52" s="14">
        <v>1</v>
      </c>
      <c r="AJ52" s="14"/>
      <c r="AK52" s="14"/>
      <c r="AL52" s="14"/>
      <c r="AM52" s="13" t="e">
        <f>"public static VariantMirageFairy[] "&amp;テーブル1[[#This Row],[Type]]&amp;";"</f>
        <v>#VALUE!</v>
      </c>
      <c r="AN52" s="13" t="e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#VALUE!</v>
      </c>
      <c r="AO52" s="13" t="e">
        <f>"item.mirageFairy."&amp;テーブル1[[#This Row],[Type]]&amp;".name="&amp;テーブル1[[#This Row],[英名]]</f>
        <v>#VALUE!</v>
      </c>
      <c r="AP52" s="13" t="e">
        <f>"item.mirageFairy."&amp;テーブル1[[#This Row],[Type]]&amp;".name="&amp;テーブル1[[#This Row],[和名]]</f>
        <v>#VALUE!</v>
      </c>
      <c r="AQ52" s="13"/>
    </row>
    <row r="53" spans="1:43" x14ac:dyDescent="0.15">
      <c r="A53" s="4"/>
      <c r="B53" s="4">
        <v>2</v>
      </c>
      <c r="C53" s="4" t="s">
        <v>399</v>
      </c>
      <c r="D53" s="4" t="s">
        <v>413</v>
      </c>
      <c r="E53" s="6" t="s">
        <v>4</v>
      </c>
      <c r="F53" s="6"/>
      <c r="G53" s="6" t="s">
        <v>465</v>
      </c>
      <c r="H53" s="6" t="s">
        <v>466</v>
      </c>
      <c r="I53" s="11" t="s">
        <v>224</v>
      </c>
      <c r="J53" s="3">
        <v>5</v>
      </c>
      <c r="K53" s="8">
        <v>50</v>
      </c>
      <c r="L53" s="7">
        <v>1</v>
      </c>
      <c r="M53" s="7"/>
      <c r="N53" s="7"/>
      <c r="O53" s="7">
        <v>3</v>
      </c>
      <c r="P53" s="7">
        <v>10</v>
      </c>
      <c r="Q53" s="7"/>
      <c r="R53" s="5" t="e">
        <f>2^((テーブル1[[#This Row],[レア]]-1)/4)</f>
        <v>#VALUE!</v>
      </c>
      <c r="S53" s="5" t="e">
        <f>0.5^(((テーブル1[[#This Row],[基礎Shine]]/MAX(テーブル1[[#This Row],[基礎Shine]:[基礎Dark]])+テーブル1[[#This Row],[基礎Fire]]/MAX(L53:Q53)+テーブル1[[#This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#VALUE!</v>
      </c>
      <c r="T53" s="5" t="e">
        <f>テーブル1[[#This Row],[分散度倍率　]]*テーブル1[[#This Row],[レア度倍率]]</f>
        <v>#VALUE!</v>
      </c>
      <c r="U53" s="10" t="e">
        <f>テーブル1[[#This Row],[コスト]]*テーブル1[[#This Row],[効率]]</f>
        <v>#VALUE!</v>
      </c>
      <c r="V53" s="9" t="e">
        <f>テーブル1[[#This Row],[基礎Shine]]*テーブル1[[#This Row],[合計値]]/SUM(テーブル1[[#This Row],[基礎Shine]:[基礎Dark]])</f>
        <v>#VALUE!</v>
      </c>
      <c r="W53" s="9" t="e">
        <f>テーブル1[[#This Row],[基礎Fire]]*テーブル1[[#This Row],[合計値]]/SUM(テーブル1[[#This Row],[基礎Shine]:[基礎Dark]])</f>
        <v>#VALUE!</v>
      </c>
      <c r="X53" s="9" t="e">
        <f>テーブル1[[#This Row],[基礎Wind]]*テーブル1[[#This Row],[合計値]]/SUM(テーブル1[[#This Row],[基礎Shine]:[基礎Dark]])</f>
        <v>#VALUE!</v>
      </c>
      <c r="Y53" s="9" t="e">
        <f>テーブル1[[#This Row],[基礎Gaia]]*テーブル1[[#This Row],[合計値]]/SUM(テーブル1[[#This Row],[基礎Shine]:[基礎Dark]])</f>
        <v>#VALUE!</v>
      </c>
      <c r="Z53" s="9" t="e">
        <f>テーブル1[[#This Row],[基礎Aqua]]*テーブル1[[#This Row],[合計値]]/SUM(テーブル1[[#This Row],[基礎Shine]:[基礎Dark]])</f>
        <v>#VALUE!</v>
      </c>
      <c r="AA53" s="9" t="e">
        <f>テーブル1[[#This Row],[基礎Dark]]*テーブル1[[#This Row],[合計値]]/SUM(テーブル1[[#This Row],[基礎Shine]:[基礎Dark]])</f>
        <v>#VALUE!</v>
      </c>
      <c r="AB53" s="14">
        <v>5</v>
      </c>
      <c r="AC53" s="14"/>
      <c r="AD53" s="14"/>
      <c r="AE53" s="14"/>
      <c r="AF53" s="14"/>
      <c r="AG53" s="14">
        <v>18</v>
      </c>
      <c r="AH53" s="14"/>
      <c r="AI53" s="14">
        <v>3</v>
      </c>
      <c r="AJ53" s="14"/>
      <c r="AK53" s="14"/>
      <c r="AL53" s="14"/>
      <c r="AM53" s="13" t="e">
        <f>"public static VariantMirageFairy[] "&amp;テーブル1[[#This Row],[Type]]&amp;";"</f>
        <v>#VALUE!</v>
      </c>
      <c r="AN53" s="13" t="e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#VALUE!</v>
      </c>
      <c r="AO53" s="13" t="e">
        <f>"item.mirageFairy."&amp;テーブル1[[#This Row],[Type]]&amp;".name="&amp;テーブル1[[#This Row],[英名]]</f>
        <v>#VALUE!</v>
      </c>
      <c r="AP53" s="13" t="e">
        <f>"item.mirageFairy."&amp;テーブル1[[#This Row],[Type]]&amp;".name="&amp;テーブル1[[#This Row],[和名]]</f>
        <v>#VALUE!</v>
      </c>
      <c r="AQ53" s="13"/>
    </row>
    <row r="54" spans="1:43" x14ac:dyDescent="0.15">
      <c r="A54" s="4"/>
      <c r="B54" s="4">
        <v>2</v>
      </c>
      <c r="C54" s="4" t="s">
        <v>399</v>
      </c>
      <c r="D54" s="4" t="s">
        <v>416</v>
      </c>
      <c r="E54" s="6" t="s">
        <v>89</v>
      </c>
      <c r="F54" s="6"/>
      <c r="G54" s="6" t="s">
        <v>468</v>
      </c>
      <c r="H54" s="6" t="s">
        <v>467</v>
      </c>
      <c r="I54" s="11" t="s">
        <v>303</v>
      </c>
      <c r="J54" s="3">
        <v>10</v>
      </c>
      <c r="K54" s="8">
        <v>99</v>
      </c>
      <c r="L54" s="7">
        <v>10</v>
      </c>
      <c r="M54" s="7">
        <v>15</v>
      </c>
      <c r="N54" s="7">
        <v>14</v>
      </c>
      <c r="O54" s="7">
        <v>8</v>
      </c>
      <c r="P54" s="7">
        <v>8</v>
      </c>
      <c r="Q54" s="7"/>
      <c r="R54" s="5" t="e">
        <f>2^((テーブル1[[#This Row],[レア]]-1)/4)</f>
        <v>#VALUE!</v>
      </c>
      <c r="S54" s="5" t="e">
        <f>0.5^(((テーブル1[[#This Row],[基礎Shine]]/MAX(テーブル1[[#This Row],[基礎Shine]:[基礎Dark]])+テーブル1[[#This Row],[基礎Fire]]/MAX(L54:Q54)+テーブル1[[#This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#VALUE!</v>
      </c>
      <c r="T54" s="5" t="e">
        <f>テーブル1[[#This Row],[分散度倍率　]]*テーブル1[[#This Row],[レア度倍率]]</f>
        <v>#VALUE!</v>
      </c>
      <c r="U54" s="10" t="e">
        <f>テーブル1[[#This Row],[コスト]]*テーブル1[[#This Row],[効率]]</f>
        <v>#VALUE!</v>
      </c>
      <c r="V54" s="9" t="e">
        <f>テーブル1[[#This Row],[基礎Shine]]*テーブル1[[#This Row],[合計値]]/SUM(テーブル1[[#This Row],[基礎Shine]:[基礎Dark]])</f>
        <v>#VALUE!</v>
      </c>
      <c r="W54" s="9" t="e">
        <f>テーブル1[[#This Row],[基礎Fire]]*テーブル1[[#This Row],[合計値]]/SUM(テーブル1[[#This Row],[基礎Shine]:[基礎Dark]])</f>
        <v>#VALUE!</v>
      </c>
      <c r="X54" s="9" t="e">
        <f>テーブル1[[#This Row],[基礎Wind]]*テーブル1[[#This Row],[合計値]]/SUM(テーブル1[[#This Row],[基礎Shine]:[基礎Dark]])</f>
        <v>#VALUE!</v>
      </c>
      <c r="Y54" s="9" t="e">
        <f>テーブル1[[#This Row],[基礎Gaia]]*テーブル1[[#This Row],[合計値]]/SUM(テーブル1[[#This Row],[基礎Shine]:[基礎Dark]])</f>
        <v>#VALUE!</v>
      </c>
      <c r="Z54" s="9" t="e">
        <f>テーブル1[[#This Row],[基礎Aqua]]*テーブル1[[#This Row],[合計値]]/SUM(テーブル1[[#This Row],[基礎Shine]:[基礎Dark]])</f>
        <v>#VALUE!</v>
      </c>
      <c r="AA54" s="9" t="e">
        <f>テーブル1[[#This Row],[基礎Dark]]*テーブル1[[#This Row],[合計値]]/SUM(テーブル1[[#This Row],[基礎Shine]:[基礎Dark]])</f>
        <v>#VALUE!</v>
      </c>
      <c r="AB54" s="14">
        <v>11</v>
      </c>
      <c r="AC54" s="14">
        <v>3</v>
      </c>
      <c r="AD54" s="14"/>
      <c r="AE54" s="14">
        <v>31</v>
      </c>
      <c r="AF54" s="14">
        <v>13</v>
      </c>
      <c r="AG54" s="14"/>
      <c r="AH54" s="14"/>
      <c r="AI54" s="14">
        <v>6</v>
      </c>
      <c r="AJ54" s="14"/>
      <c r="AK54" s="14"/>
      <c r="AL54" s="14"/>
      <c r="AM54" s="13" t="e">
        <f>"public static VariantMirageFairy[] "&amp;テーブル1[[#This Row],[Type]]&amp;";"</f>
        <v>#VALUE!</v>
      </c>
      <c r="AN54" s="13" t="e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#VALUE!</v>
      </c>
      <c r="AO54" s="13" t="e">
        <f>"item.mirageFairy."&amp;テーブル1[[#This Row],[Type]]&amp;".name="&amp;テーブル1[[#This Row],[英名]]</f>
        <v>#VALUE!</v>
      </c>
      <c r="AP54" s="13" t="e">
        <f>"item.mirageFairy."&amp;テーブル1[[#This Row],[Type]]&amp;".name="&amp;テーブル1[[#This Row],[和名]]</f>
        <v>#VALUE!</v>
      </c>
      <c r="AQ54" s="13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5D19A-BEE5-4327-8D21-087EA6BF22FD}">
  <dimension ref="A1:B69"/>
  <sheetViews>
    <sheetView topLeftCell="A19" workbookViewId="0">
      <selection activeCell="C22" sqref="C22"/>
    </sheetView>
  </sheetViews>
  <sheetFormatPr defaultRowHeight="13.5" x14ac:dyDescent="0.15"/>
  <cols>
    <col min="1" max="1" width="16.75" style="1" bestFit="1" customWidth="1"/>
    <col min="2" max="2" width="54" customWidth="1"/>
  </cols>
  <sheetData>
    <row r="1" spans="1:2" x14ac:dyDescent="0.15">
      <c r="A1" s="12" t="s">
        <v>296</v>
      </c>
      <c r="B1" s="12" t="s">
        <v>295</v>
      </c>
    </row>
    <row r="2" spans="1:2" x14ac:dyDescent="0.15">
      <c r="A2" s="12" t="s">
        <v>266</v>
      </c>
      <c r="B2" s="12" t="s">
        <v>328</v>
      </c>
    </row>
    <row r="3" spans="1:2" x14ac:dyDescent="0.15">
      <c r="A3" s="12" t="s">
        <v>277</v>
      </c>
      <c r="B3" s="12" t="s">
        <v>329</v>
      </c>
    </row>
    <row r="4" spans="1:2" x14ac:dyDescent="0.15">
      <c r="A4" s="12" t="s">
        <v>269</v>
      </c>
      <c r="B4" s="12" t="s">
        <v>330</v>
      </c>
    </row>
    <row r="5" spans="1:2" x14ac:dyDescent="0.15">
      <c r="A5" s="12" t="s">
        <v>286</v>
      </c>
      <c r="B5" s="12" t="s">
        <v>331</v>
      </c>
    </row>
    <row r="6" spans="1:2" x14ac:dyDescent="0.15">
      <c r="A6" s="12" t="s">
        <v>284</v>
      </c>
      <c r="B6" s="12" t="s">
        <v>332</v>
      </c>
    </row>
    <row r="7" spans="1:2" x14ac:dyDescent="0.15">
      <c r="A7" s="12" t="s">
        <v>235</v>
      </c>
      <c r="B7" s="12" t="s">
        <v>333</v>
      </c>
    </row>
    <row r="8" spans="1:2" x14ac:dyDescent="0.15">
      <c r="A8" s="12" t="s">
        <v>246</v>
      </c>
      <c r="B8" s="12" t="s">
        <v>334</v>
      </c>
    </row>
    <row r="9" spans="1:2" x14ac:dyDescent="0.15">
      <c r="A9" s="12" t="s">
        <v>255</v>
      </c>
      <c r="B9" s="12" t="s">
        <v>335</v>
      </c>
    </row>
    <row r="10" spans="1:2" x14ac:dyDescent="0.15">
      <c r="A10" s="12" t="s">
        <v>291</v>
      </c>
      <c r="B10" s="12" t="s">
        <v>336</v>
      </c>
    </row>
    <row r="11" spans="1:2" x14ac:dyDescent="0.15">
      <c r="A11" s="12" t="s">
        <v>276</v>
      </c>
      <c r="B11" s="12" t="s">
        <v>337</v>
      </c>
    </row>
    <row r="12" spans="1:2" x14ac:dyDescent="0.15">
      <c r="A12" s="12" t="s">
        <v>271</v>
      </c>
      <c r="B12" s="12" t="s">
        <v>338</v>
      </c>
    </row>
    <row r="13" spans="1:2" x14ac:dyDescent="0.15">
      <c r="A13" s="12" t="s">
        <v>264</v>
      </c>
      <c r="B13" s="12" t="s">
        <v>339</v>
      </c>
    </row>
    <row r="14" spans="1:2" x14ac:dyDescent="0.15">
      <c r="A14" s="12" t="s">
        <v>293</v>
      </c>
      <c r="B14" s="12" t="s">
        <v>340</v>
      </c>
    </row>
    <row r="15" spans="1:2" x14ac:dyDescent="0.15">
      <c r="A15" s="12" t="s">
        <v>283</v>
      </c>
      <c r="B15" s="12" t="s">
        <v>341</v>
      </c>
    </row>
    <row r="16" spans="1:2" x14ac:dyDescent="0.15">
      <c r="A16" s="12" t="s">
        <v>278</v>
      </c>
      <c r="B16" s="12" t="s">
        <v>342</v>
      </c>
    </row>
    <row r="17" spans="1:2" x14ac:dyDescent="0.15">
      <c r="A17" s="12" t="s">
        <v>244</v>
      </c>
      <c r="B17" s="12" t="s">
        <v>343</v>
      </c>
    </row>
    <row r="18" spans="1:2" x14ac:dyDescent="0.15">
      <c r="A18" s="12" t="s">
        <v>233</v>
      </c>
      <c r="B18" s="12" t="s">
        <v>344</v>
      </c>
    </row>
    <row r="19" spans="1:2" x14ac:dyDescent="0.15">
      <c r="A19" s="12" t="s">
        <v>274</v>
      </c>
      <c r="B19" s="12" t="s">
        <v>345</v>
      </c>
    </row>
    <row r="20" spans="1:2" x14ac:dyDescent="0.15">
      <c r="A20" s="12" t="s">
        <v>248</v>
      </c>
      <c r="B20" s="12" t="s">
        <v>346</v>
      </c>
    </row>
    <row r="21" spans="1:2" x14ac:dyDescent="0.15">
      <c r="A21" s="12" t="s">
        <v>230</v>
      </c>
      <c r="B21" s="12" t="s">
        <v>347</v>
      </c>
    </row>
    <row r="22" spans="1:2" x14ac:dyDescent="0.15">
      <c r="A22" s="12" t="s">
        <v>289</v>
      </c>
      <c r="B22" s="12" t="s">
        <v>348</v>
      </c>
    </row>
    <row r="23" spans="1:2" x14ac:dyDescent="0.15">
      <c r="A23" s="12" t="s">
        <v>280</v>
      </c>
      <c r="B23" s="12" t="s">
        <v>349</v>
      </c>
    </row>
    <row r="24" spans="1:2" x14ac:dyDescent="0.15">
      <c r="A24" s="12" t="s">
        <v>232</v>
      </c>
      <c r="B24" s="12" t="s">
        <v>350</v>
      </c>
    </row>
    <row r="25" spans="1:2" x14ac:dyDescent="0.15">
      <c r="A25" s="12" t="s">
        <v>258</v>
      </c>
      <c r="B25" s="12" t="s">
        <v>351</v>
      </c>
    </row>
    <row r="26" spans="1:2" x14ac:dyDescent="0.15">
      <c r="A26" s="12" t="s">
        <v>288</v>
      </c>
      <c r="B26" s="12" t="s">
        <v>352</v>
      </c>
    </row>
    <row r="27" spans="1:2" x14ac:dyDescent="0.15">
      <c r="A27" s="12" t="s">
        <v>236</v>
      </c>
      <c r="B27" s="12" t="s">
        <v>353</v>
      </c>
    </row>
    <row r="28" spans="1:2" x14ac:dyDescent="0.15">
      <c r="A28" s="12" t="s">
        <v>252</v>
      </c>
      <c r="B28" s="12" t="s">
        <v>354</v>
      </c>
    </row>
    <row r="29" spans="1:2" x14ac:dyDescent="0.15">
      <c r="A29" s="12" t="s">
        <v>257</v>
      </c>
      <c r="B29" s="12" t="s">
        <v>355</v>
      </c>
    </row>
    <row r="30" spans="1:2" x14ac:dyDescent="0.15">
      <c r="A30" s="12" t="s">
        <v>272</v>
      </c>
      <c r="B30" s="12" t="s">
        <v>356</v>
      </c>
    </row>
    <row r="31" spans="1:2" x14ac:dyDescent="0.15">
      <c r="A31" s="12" t="s">
        <v>247</v>
      </c>
      <c r="B31" s="12" t="s">
        <v>357</v>
      </c>
    </row>
    <row r="32" spans="1:2" x14ac:dyDescent="0.15">
      <c r="A32" s="12" t="s">
        <v>281</v>
      </c>
      <c r="B32" s="12" t="s">
        <v>358</v>
      </c>
    </row>
    <row r="33" spans="1:2" x14ac:dyDescent="0.15">
      <c r="A33" s="12" t="s">
        <v>243</v>
      </c>
      <c r="B33" s="12" t="s">
        <v>359</v>
      </c>
    </row>
    <row r="34" spans="1:2" x14ac:dyDescent="0.15">
      <c r="A34" s="12" t="s">
        <v>294</v>
      </c>
      <c r="B34" s="12" t="s">
        <v>360</v>
      </c>
    </row>
    <row r="35" spans="1:2" x14ac:dyDescent="0.15">
      <c r="A35" s="12" t="s">
        <v>250</v>
      </c>
      <c r="B35" s="12" t="s">
        <v>361</v>
      </c>
    </row>
    <row r="36" spans="1:2" x14ac:dyDescent="0.15">
      <c r="A36" s="12" t="s">
        <v>237</v>
      </c>
      <c r="B36" s="12" t="s">
        <v>362</v>
      </c>
    </row>
    <row r="37" spans="1:2" x14ac:dyDescent="0.15">
      <c r="A37" s="12" t="s">
        <v>270</v>
      </c>
      <c r="B37" s="12" t="s">
        <v>363</v>
      </c>
    </row>
    <row r="38" spans="1:2" x14ac:dyDescent="0.15">
      <c r="A38" s="12" t="s">
        <v>245</v>
      </c>
      <c r="B38" s="12" t="s">
        <v>364</v>
      </c>
    </row>
    <row r="39" spans="1:2" x14ac:dyDescent="0.15">
      <c r="A39" s="12" t="s">
        <v>238</v>
      </c>
      <c r="B39" s="12" t="s">
        <v>365</v>
      </c>
    </row>
    <row r="40" spans="1:2" x14ac:dyDescent="0.15">
      <c r="A40" s="12" t="s">
        <v>253</v>
      </c>
      <c r="B40" s="12" t="s">
        <v>366</v>
      </c>
    </row>
    <row r="41" spans="1:2" x14ac:dyDescent="0.15">
      <c r="A41" s="12" t="s">
        <v>265</v>
      </c>
      <c r="B41" s="12" t="s">
        <v>367</v>
      </c>
    </row>
    <row r="42" spans="1:2" x14ac:dyDescent="0.15">
      <c r="A42" s="12" t="s">
        <v>256</v>
      </c>
      <c r="B42" s="12" t="s">
        <v>368</v>
      </c>
    </row>
    <row r="43" spans="1:2" x14ac:dyDescent="0.15">
      <c r="A43" s="12" t="s">
        <v>251</v>
      </c>
      <c r="B43" s="12" t="s">
        <v>369</v>
      </c>
    </row>
    <row r="44" spans="1:2" x14ac:dyDescent="0.15">
      <c r="A44" s="12" t="s">
        <v>234</v>
      </c>
      <c r="B44" s="12" t="s">
        <v>370</v>
      </c>
    </row>
    <row r="45" spans="1:2" x14ac:dyDescent="0.15">
      <c r="A45" s="12" t="s">
        <v>231</v>
      </c>
      <c r="B45" s="12" t="s">
        <v>371</v>
      </c>
    </row>
    <row r="46" spans="1:2" x14ac:dyDescent="0.15">
      <c r="A46" s="12" t="s">
        <v>287</v>
      </c>
      <c r="B46" s="12" t="s">
        <v>372</v>
      </c>
    </row>
    <row r="47" spans="1:2" x14ac:dyDescent="0.15">
      <c r="A47" s="12" t="s">
        <v>241</v>
      </c>
      <c r="B47" s="12" t="s">
        <v>373</v>
      </c>
    </row>
    <row r="48" spans="1:2" x14ac:dyDescent="0.15">
      <c r="A48" s="12" t="s">
        <v>259</v>
      </c>
      <c r="B48" s="12" t="s">
        <v>374</v>
      </c>
    </row>
    <row r="49" spans="1:2" x14ac:dyDescent="0.15">
      <c r="A49" s="12" t="s">
        <v>227</v>
      </c>
      <c r="B49" s="12" t="s">
        <v>375</v>
      </c>
    </row>
    <row r="50" spans="1:2" x14ac:dyDescent="0.15">
      <c r="A50" s="12" t="s">
        <v>242</v>
      </c>
      <c r="B50" s="12" t="s">
        <v>376</v>
      </c>
    </row>
    <row r="51" spans="1:2" x14ac:dyDescent="0.15">
      <c r="A51" s="12" t="s">
        <v>229</v>
      </c>
      <c r="B51" s="12" t="s">
        <v>377</v>
      </c>
    </row>
    <row r="52" spans="1:2" x14ac:dyDescent="0.15">
      <c r="A52" s="12" t="s">
        <v>240</v>
      </c>
      <c r="B52" s="12" t="s">
        <v>378</v>
      </c>
    </row>
    <row r="53" spans="1:2" x14ac:dyDescent="0.15">
      <c r="A53" s="12" t="s">
        <v>267</v>
      </c>
      <c r="B53" s="12" t="s">
        <v>379</v>
      </c>
    </row>
    <row r="54" spans="1:2" x14ac:dyDescent="0.15">
      <c r="A54" s="12" t="s">
        <v>263</v>
      </c>
      <c r="B54" s="12" t="s">
        <v>380</v>
      </c>
    </row>
    <row r="55" spans="1:2" x14ac:dyDescent="0.15">
      <c r="A55" s="12" t="s">
        <v>260</v>
      </c>
      <c r="B55" s="12" t="s">
        <v>381</v>
      </c>
    </row>
    <row r="56" spans="1:2" x14ac:dyDescent="0.15">
      <c r="A56" s="12" t="s">
        <v>262</v>
      </c>
      <c r="B56" s="12" t="s">
        <v>382</v>
      </c>
    </row>
    <row r="57" spans="1:2" x14ac:dyDescent="0.15">
      <c r="A57" s="12" t="s">
        <v>273</v>
      </c>
      <c r="B57" s="12" t="s">
        <v>383</v>
      </c>
    </row>
    <row r="58" spans="1:2" x14ac:dyDescent="0.15">
      <c r="A58" s="12" t="s">
        <v>268</v>
      </c>
      <c r="B58" s="12" t="s">
        <v>384</v>
      </c>
    </row>
    <row r="59" spans="1:2" x14ac:dyDescent="0.15">
      <c r="A59" s="12" t="s">
        <v>239</v>
      </c>
      <c r="B59" s="12" t="s">
        <v>385</v>
      </c>
    </row>
    <row r="60" spans="1:2" x14ac:dyDescent="0.15">
      <c r="A60" s="12" t="s">
        <v>228</v>
      </c>
      <c r="B60" s="12" t="s">
        <v>386</v>
      </c>
    </row>
    <row r="61" spans="1:2" x14ac:dyDescent="0.15">
      <c r="A61" s="12" t="s">
        <v>285</v>
      </c>
      <c r="B61" s="12" t="s">
        <v>387</v>
      </c>
    </row>
    <row r="62" spans="1:2" x14ac:dyDescent="0.15">
      <c r="A62" s="12" t="s">
        <v>282</v>
      </c>
      <c r="B62" s="12" t="s">
        <v>388</v>
      </c>
    </row>
    <row r="63" spans="1:2" x14ac:dyDescent="0.15">
      <c r="A63" s="12" t="s">
        <v>254</v>
      </c>
      <c r="B63" s="12" t="s">
        <v>389</v>
      </c>
    </row>
    <row r="64" spans="1:2" x14ac:dyDescent="0.15">
      <c r="A64" s="12" t="s">
        <v>292</v>
      </c>
      <c r="B64" s="12" t="s">
        <v>390</v>
      </c>
    </row>
    <row r="65" spans="1:2" x14ac:dyDescent="0.15">
      <c r="A65" s="12" t="s">
        <v>275</v>
      </c>
      <c r="B65" s="12" t="s">
        <v>391</v>
      </c>
    </row>
    <row r="66" spans="1:2" x14ac:dyDescent="0.15">
      <c r="A66" s="12" t="s">
        <v>261</v>
      </c>
      <c r="B66" s="12" t="s">
        <v>392</v>
      </c>
    </row>
    <row r="67" spans="1:2" x14ac:dyDescent="0.15">
      <c r="A67" s="12" t="s">
        <v>290</v>
      </c>
      <c r="B67" s="12" t="s">
        <v>393</v>
      </c>
    </row>
    <row r="68" spans="1:2" x14ac:dyDescent="0.15">
      <c r="A68" s="12" t="s">
        <v>249</v>
      </c>
      <c r="B68" s="12" t="s">
        <v>394</v>
      </c>
    </row>
    <row r="69" spans="1:2" x14ac:dyDescent="0.15">
      <c r="A69" s="12" t="s">
        <v>279</v>
      </c>
      <c r="B69" s="12" t="s">
        <v>395</v>
      </c>
    </row>
  </sheetData>
  <phoneticPr fontId="1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158FE-E208-495B-854F-3CD598537D48}">
  <dimension ref="A1:I82"/>
  <sheetViews>
    <sheetView workbookViewId="0">
      <selection activeCell="H12" sqref="H12"/>
    </sheetView>
  </sheetViews>
  <sheetFormatPr defaultRowHeight="13.5" x14ac:dyDescent="0.15"/>
  <cols>
    <col min="1" max="1" width="5.875" customWidth="1"/>
    <col min="2" max="2" width="11.625" bestFit="1" customWidth="1"/>
    <col min="3" max="3" width="22" bestFit="1" customWidth="1"/>
    <col min="4" max="4" width="22" customWidth="1"/>
    <col min="5" max="5" width="10.875" customWidth="1"/>
    <col min="6" max="6" width="11.625" customWidth="1"/>
  </cols>
  <sheetData>
    <row r="1" spans="1:9" x14ac:dyDescent="0.15">
      <c r="A1" t="s">
        <v>31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297</v>
      </c>
      <c r="H1" t="s">
        <v>298</v>
      </c>
      <c r="I1" t="s">
        <v>454</v>
      </c>
    </row>
    <row r="2" spans="1:9" x14ac:dyDescent="0.15">
      <c r="A2" t="s">
        <v>398</v>
      </c>
      <c r="B2" t="s">
        <v>412</v>
      </c>
      <c r="C2" t="s">
        <v>1</v>
      </c>
      <c r="D2" t="str">
        <f>VLOOKUP(C2,テーブル1[[Type]:[和名]],2,0)</f>
        <v>空気精</v>
      </c>
      <c r="E2">
        <v>1</v>
      </c>
      <c r="F2">
        <f t="shared" ref="F2:F3" si="0">0.3^(E2-1)</f>
        <v>1</v>
      </c>
      <c r="G2">
        <v>1</v>
      </c>
      <c r="H2">
        <f t="shared" ref="H2:H40" si="1">F2*G2</f>
        <v>1</v>
      </c>
      <c r="I2" t="str">
        <f t="shared" ref="I2:I41" si="2">"ItemFairyCrystal.drops.add(new Drop(ModuleFairy.FairyTypes."&amp;C2&amp;"[0].createItemStack(), "&amp;H2&amp;"));"</f>
        <v>ItemFairyCrystal.drops.add(new Drop(ModuleFairy.FairyTypes.air[0].createItemStack(), 1));</v>
      </c>
    </row>
    <row r="3" spans="1:9" x14ac:dyDescent="0.15">
      <c r="A3" t="s">
        <v>398</v>
      </c>
      <c r="B3" t="s">
        <v>413</v>
      </c>
      <c r="C3" t="s">
        <v>3</v>
      </c>
      <c r="D3" t="str">
        <f>VLOOKUP(C3,テーブル1[[Type]:[和名]],2,0)</f>
        <v>水精</v>
      </c>
      <c r="E3">
        <v>1</v>
      </c>
      <c r="F3">
        <f t="shared" si="0"/>
        <v>1</v>
      </c>
      <c r="G3">
        <v>0.5</v>
      </c>
      <c r="H3">
        <f t="shared" si="1"/>
        <v>0.5</v>
      </c>
      <c r="I3" t="str">
        <f t="shared" si="2"/>
        <v>ItemFairyCrystal.drops.add(new Drop(ModuleFairy.FairyTypes.water[0].createItemStack(), 0.5));</v>
      </c>
    </row>
    <row r="4" spans="1:9" x14ac:dyDescent="0.15">
      <c r="A4" t="s">
        <v>398</v>
      </c>
      <c r="B4" t="s">
        <v>413</v>
      </c>
      <c r="C4" t="s">
        <v>66</v>
      </c>
      <c r="D4" t="str">
        <f>VLOOKUP(C4,テーブル1[[Type]:[和名]],2,0)</f>
        <v>溶岩精</v>
      </c>
      <c r="E4">
        <v>2</v>
      </c>
      <c r="F4">
        <f>0.3^(E4-1)</f>
        <v>0.3</v>
      </c>
      <c r="G4">
        <v>0.5</v>
      </c>
      <c r="H4">
        <f t="shared" si="1"/>
        <v>0.15</v>
      </c>
      <c r="I4" t="str">
        <f t="shared" si="2"/>
        <v>ItemFairyCrystal.drops.add(new Drop(ModuleFairy.FairyTypes.lava[0].createItemStack(), 0.15));</v>
      </c>
    </row>
    <row r="5" spans="1:9" x14ac:dyDescent="0.15">
      <c r="A5" t="s">
        <v>398</v>
      </c>
      <c r="B5" t="s">
        <v>414</v>
      </c>
      <c r="C5" t="s">
        <v>5</v>
      </c>
      <c r="D5" t="str">
        <f>VLOOKUP(C5,テーブル1[[Type]:[和名]],2,0)</f>
        <v>火精</v>
      </c>
      <c r="E5">
        <v>2</v>
      </c>
      <c r="F5">
        <f t="shared" ref="F5:F41" si="3">0.3^(E5-1)</f>
        <v>0.3</v>
      </c>
      <c r="G5">
        <v>0.05</v>
      </c>
      <c r="H5">
        <f t="shared" si="1"/>
        <v>1.4999999999999999E-2</v>
      </c>
      <c r="I5" t="str">
        <f t="shared" si="2"/>
        <v>ItemFairyCrystal.drops.add(new Drop(ModuleFairy.FairyTypes.fire[0].createItemStack(), 0.015));</v>
      </c>
    </row>
    <row r="6" spans="1:9" x14ac:dyDescent="0.15">
      <c r="A6" t="s">
        <v>398</v>
      </c>
      <c r="B6" t="s">
        <v>414</v>
      </c>
      <c r="C6" t="s">
        <v>94</v>
      </c>
      <c r="D6" t="str">
        <f>VLOOKUP(C6,テーブル1[[Type]:[和名]],2,0)</f>
        <v>雷精</v>
      </c>
      <c r="E6">
        <v>3</v>
      </c>
      <c r="F6">
        <f t="shared" si="3"/>
        <v>0.09</v>
      </c>
      <c r="G6">
        <v>0.05</v>
      </c>
      <c r="H6">
        <f t="shared" si="1"/>
        <v>4.4999999999999997E-3</v>
      </c>
      <c r="I6" t="str">
        <f t="shared" si="2"/>
        <v>ItemFairyCrystal.drops.add(new Drop(ModuleFairy.FairyTypes.thunder[0].createItemStack(), 0.0045));</v>
      </c>
    </row>
    <row r="7" spans="1:9" x14ac:dyDescent="0.15">
      <c r="A7" t="s">
        <v>398</v>
      </c>
      <c r="B7" t="s">
        <v>416</v>
      </c>
      <c r="C7" t="s">
        <v>88</v>
      </c>
      <c r="D7" t="str">
        <f>VLOOKUP(C7,テーブル1[[Type]:[和名]],2,0)</f>
        <v>太陽精</v>
      </c>
      <c r="E7">
        <v>5</v>
      </c>
      <c r="F7">
        <f t="shared" si="3"/>
        <v>8.0999999999999996E-3</v>
      </c>
      <c r="G7">
        <v>0.01</v>
      </c>
      <c r="H7">
        <f t="shared" si="1"/>
        <v>8.1000000000000004E-5</v>
      </c>
      <c r="I7" t="str">
        <f t="shared" si="2"/>
        <v>ItemFairyCrystal.drops.add(new Drop(ModuleFairy.FairyTypes.sun[0].createItemStack(), 0.000081));</v>
      </c>
    </row>
    <row r="8" spans="1:9" x14ac:dyDescent="0.15">
      <c r="A8" t="s">
        <v>398</v>
      </c>
      <c r="B8" t="s">
        <v>416</v>
      </c>
      <c r="C8" t="s">
        <v>90</v>
      </c>
      <c r="D8" t="str">
        <f>VLOOKUP(C8,テーブル1[[Type]:[和名]],2,0)</f>
        <v>月精</v>
      </c>
      <c r="E8">
        <v>5</v>
      </c>
      <c r="F8">
        <f t="shared" si="3"/>
        <v>8.0999999999999996E-3</v>
      </c>
      <c r="G8">
        <v>0.01</v>
      </c>
      <c r="H8">
        <f t="shared" si="1"/>
        <v>8.1000000000000004E-5</v>
      </c>
      <c r="I8" t="str">
        <f t="shared" si="2"/>
        <v>ItemFairyCrystal.drops.add(new Drop(ModuleFairy.FairyTypes.moon[0].createItemStack(), 0.000081));</v>
      </c>
    </row>
    <row r="9" spans="1:9" x14ac:dyDescent="0.15">
      <c r="A9" t="s">
        <v>398</v>
      </c>
      <c r="B9" t="s">
        <v>416</v>
      </c>
      <c r="C9" t="s">
        <v>92</v>
      </c>
      <c r="D9" t="str">
        <f>VLOOKUP(C9,テーブル1[[Type]:[和名]],2,0)</f>
        <v>星精</v>
      </c>
      <c r="E9">
        <v>4</v>
      </c>
      <c r="F9">
        <f t="shared" si="3"/>
        <v>2.7E-2</v>
      </c>
      <c r="G9">
        <v>0.01</v>
      </c>
      <c r="H9">
        <f t="shared" si="1"/>
        <v>2.7E-4</v>
      </c>
      <c r="I9" t="str">
        <f t="shared" si="2"/>
        <v>ItemFairyCrystal.drops.add(new Drop(ModuleFairy.FairyTypes.star[0].createItemStack(), 0.00027));</v>
      </c>
    </row>
    <row r="10" spans="1:9" x14ac:dyDescent="0.15">
      <c r="A10" t="s">
        <v>402</v>
      </c>
      <c r="B10" t="s">
        <v>417</v>
      </c>
      <c r="C10" t="s">
        <v>60</v>
      </c>
      <c r="D10" t="str">
        <f>VLOOKUP(C10,テーブル1[[Type]:[和名]],2,0)</f>
        <v>石精</v>
      </c>
      <c r="E10">
        <v>1</v>
      </c>
      <c r="F10">
        <f t="shared" si="3"/>
        <v>1</v>
      </c>
      <c r="G10">
        <v>0.5</v>
      </c>
      <c r="H10">
        <f t="shared" si="1"/>
        <v>0.5</v>
      </c>
      <c r="I10" t="str">
        <f t="shared" si="2"/>
        <v>ItemFairyCrystal.drops.add(new Drop(ModuleFairy.FairyTypes.stone[0].createItemStack(), 0.5));</v>
      </c>
    </row>
    <row r="11" spans="1:9" x14ac:dyDescent="0.15">
      <c r="A11" t="s">
        <v>402</v>
      </c>
      <c r="B11" t="s">
        <v>418</v>
      </c>
      <c r="C11" t="s">
        <v>7</v>
      </c>
      <c r="D11" t="str">
        <f>VLOOKUP(C11,テーブル1[[Type]:[和名]],2,0)</f>
        <v>土精</v>
      </c>
      <c r="E11">
        <v>1</v>
      </c>
      <c r="F11">
        <f t="shared" si="3"/>
        <v>1</v>
      </c>
      <c r="G11">
        <v>0.5</v>
      </c>
      <c r="H11">
        <f t="shared" si="1"/>
        <v>0.5</v>
      </c>
      <c r="I11" t="str">
        <f t="shared" si="2"/>
        <v>ItemFairyCrystal.drops.add(new Drop(ModuleFairy.FairyTypes.dirt[0].createItemStack(), 0.5));</v>
      </c>
    </row>
    <row r="12" spans="1:9" x14ac:dyDescent="0.15">
      <c r="A12" t="s">
        <v>402</v>
      </c>
      <c r="B12" t="s">
        <v>418</v>
      </c>
      <c r="C12" t="s">
        <v>62</v>
      </c>
      <c r="D12" t="str">
        <f>VLOOKUP(C12,テーブル1[[Type]:[和名]],2,0)</f>
        <v>砂精</v>
      </c>
      <c r="E12">
        <v>1</v>
      </c>
      <c r="F12">
        <f t="shared" si="3"/>
        <v>1</v>
      </c>
      <c r="G12">
        <v>0.5</v>
      </c>
      <c r="H12">
        <f t="shared" si="1"/>
        <v>0.5</v>
      </c>
      <c r="I12" t="str">
        <f t="shared" si="2"/>
        <v>ItemFairyCrystal.drops.add(new Drop(ModuleFairy.FairyTypes.sand[0].createItemStack(), 0.5));</v>
      </c>
    </row>
    <row r="13" spans="1:9" x14ac:dyDescent="0.15">
      <c r="A13" t="s">
        <v>402</v>
      </c>
      <c r="B13" t="s">
        <v>418</v>
      </c>
      <c r="C13" t="s">
        <v>64</v>
      </c>
      <c r="D13" t="str">
        <f>VLOOKUP(C13,テーブル1[[Type]:[和名]],2,0)</f>
        <v>砂利精</v>
      </c>
      <c r="E13">
        <v>2</v>
      </c>
      <c r="F13">
        <f t="shared" si="3"/>
        <v>0.3</v>
      </c>
      <c r="G13">
        <v>0.5</v>
      </c>
      <c r="H13">
        <f t="shared" si="1"/>
        <v>0.15</v>
      </c>
      <c r="I13" t="str">
        <f t="shared" si="2"/>
        <v>ItemFairyCrystal.drops.add(new Drop(ModuleFairy.FairyTypes.gravel[0].createItemStack(), 0.15));</v>
      </c>
    </row>
    <row r="14" spans="1:9" x14ac:dyDescent="0.15">
      <c r="A14" t="s">
        <v>406</v>
      </c>
      <c r="B14" t="s">
        <v>419</v>
      </c>
      <c r="C14" t="s">
        <v>48</v>
      </c>
      <c r="D14" t="str">
        <f>VLOOKUP(C14,テーブル1[[Type]:[和名]],2,0)</f>
        <v>鉄精</v>
      </c>
      <c r="E14">
        <v>2</v>
      </c>
      <c r="F14">
        <f t="shared" si="3"/>
        <v>0.3</v>
      </c>
      <c r="G14">
        <v>0.2</v>
      </c>
      <c r="H14">
        <f t="shared" si="1"/>
        <v>0.06</v>
      </c>
      <c r="I14" t="str">
        <f t="shared" si="2"/>
        <v>ItemFairyCrystal.drops.add(new Drop(ModuleFairy.FairyTypes.iron[0].createItemStack(), 0.06));</v>
      </c>
    </row>
    <row r="15" spans="1:9" x14ac:dyDescent="0.15">
      <c r="A15" t="s">
        <v>406</v>
      </c>
      <c r="B15" t="s">
        <v>419</v>
      </c>
      <c r="C15" t="s">
        <v>50</v>
      </c>
      <c r="D15" t="str">
        <f>VLOOKUP(C15,テーブル1[[Type]:[和名]],2,0)</f>
        <v>金精</v>
      </c>
      <c r="E15">
        <v>3</v>
      </c>
      <c r="F15">
        <f t="shared" si="3"/>
        <v>0.09</v>
      </c>
      <c r="G15">
        <v>0.2</v>
      </c>
      <c r="H15">
        <f t="shared" si="1"/>
        <v>1.7999999999999999E-2</v>
      </c>
      <c r="I15" t="str">
        <f t="shared" si="2"/>
        <v>ItemFairyCrystal.drops.add(new Drop(ModuleFairy.FairyTypes.gold[0].createItemStack(), 0.018));</v>
      </c>
    </row>
    <row r="16" spans="1:9" x14ac:dyDescent="0.15">
      <c r="A16" t="s">
        <v>406</v>
      </c>
      <c r="B16" t="s">
        <v>420</v>
      </c>
      <c r="C16" t="s">
        <v>52</v>
      </c>
      <c r="D16" t="str">
        <f>VLOOKUP(C16,テーブル1[[Type]:[和名]],2,0)</f>
        <v>金剛石精</v>
      </c>
      <c r="E16">
        <v>4</v>
      </c>
      <c r="F16">
        <f t="shared" si="3"/>
        <v>2.7E-2</v>
      </c>
      <c r="G16">
        <v>0.2</v>
      </c>
      <c r="H16">
        <f t="shared" si="1"/>
        <v>5.4000000000000003E-3</v>
      </c>
      <c r="I16" t="str">
        <f t="shared" si="2"/>
        <v>ItemFairyCrystal.drops.add(new Drop(ModuleFairy.FairyTypes.diamond[0].createItemStack(), 0.0054));</v>
      </c>
    </row>
    <row r="17" spans="1:9" x14ac:dyDescent="0.15">
      <c r="A17" t="s">
        <v>406</v>
      </c>
      <c r="B17" t="s">
        <v>420</v>
      </c>
      <c r="C17" t="s">
        <v>54</v>
      </c>
      <c r="D17" t="str">
        <f>VLOOKUP(C17,テーブル1[[Type]:[和名]],2,0)</f>
        <v>翠玉精</v>
      </c>
      <c r="E17">
        <v>4</v>
      </c>
      <c r="F17">
        <f t="shared" si="3"/>
        <v>2.7E-2</v>
      </c>
      <c r="G17">
        <v>0.2</v>
      </c>
      <c r="H17">
        <f t="shared" si="1"/>
        <v>5.4000000000000003E-3</v>
      </c>
      <c r="I17" t="str">
        <f t="shared" si="2"/>
        <v>ItemFairyCrystal.drops.add(new Drop(ModuleFairy.FairyTypes.emerald[0].createItemStack(), 0.0054));</v>
      </c>
    </row>
    <row r="18" spans="1:9" x14ac:dyDescent="0.15">
      <c r="A18" t="s">
        <v>406</v>
      </c>
      <c r="B18" t="s">
        <v>421</v>
      </c>
      <c r="C18" t="s">
        <v>58</v>
      </c>
      <c r="D18" t="str">
        <f>VLOOKUP(C18,テーブル1[[Type]:[和名]],2,0)</f>
        <v>赤石精</v>
      </c>
      <c r="E18">
        <v>3</v>
      </c>
      <c r="F18">
        <f t="shared" si="3"/>
        <v>0.09</v>
      </c>
      <c r="G18">
        <v>0.2</v>
      </c>
      <c r="H18">
        <f t="shared" si="1"/>
        <v>1.7999999999999999E-2</v>
      </c>
      <c r="I18" t="str">
        <f t="shared" si="2"/>
        <v>ItemFairyCrystal.drops.add(new Drop(ModuleFairy.FairyTypes.redstone[0].createItemStack(), 0.018));</v>
      </c>
    </row>
    <row r="19" spans="1:9" x14ac:dyDescent="0.15">
      <c r="A19" t="s">
        <v>406</v>
      </c>
      <c r="B19" t="s">
        <v>421</v>
      </c>
      <c r="C19" t="s">
        <v>56</v>
      </c>
      <c r="D19" t="str">
        <f>VLOOKUP(C19,テーブル1[[Type]:[和名]],2,0)</f>
        <v>瑠璃石精</v>
      </c>
      <c r="E19">
        <v>4</v>
      </c>
      <c r="F19">
        <f t="shared" si="3"/>
        <v>2.7E-2</v>
      </c>
      <c r="G19">
        <v>0.2</v>
      </c>
      <c r="H19">
        <f t="shared" si="1"/>
        <v>5.4000000000000003E-3</v>
      </c>
      <c r="I19" t="str">
        <f t="shared" si="2"/>
        <v>ItemFairyCrystal.drops.add(new Drop(ModuleFairy.FairyTypes.lapislazuli[0].createItemStack(), 0.0054));</v>
      </c>
    </row>
    <row r="20" spans="1:9" x14ac:dyDescent="0.15">
      <c r="A20" t="s">
        <v>401</v>
      </c>
      <c r="B20" t="s">
        <v>422</v>
      </c>
      <c r="C20" t="s">
        <v>108</v>
      </c>
      <c r="D20" t="str">
        <f>VLOOKUP(C20,テーブル1[[Type]:[和名]],2,0)</f>
        <v>終人精</v>
      </c>
      <c r="E20">
        <v>4</v>
      </c>
      <c r="F20">
        <f t="shared" si="3"/>
        <v>2.7E-2</v>
      </c>
      <c r="G20">
        <v>0.1</v>
      </c>
      <c r="H20">
        <f t="shared" si="1"/>
        <v>2.7000000000000001E-3</v>
      </c>
      <c r="I20" t="str">
        <f t="shared" si="2"/>
        <v>ItemFairyCrystal.drops.add(new Drop(ModuleFairy.FairyTypes.enderman[0].createItemStack(), 0.0027));</v>
      </c>
    </row>
    <row r="21" spans="1:9" x14ac:dyDescent="0.15">
      <c r="A21" t="s">
        <v>401</v>
      </c>
      <c r="B21" t="s">
        <v>422</v>
      </c>
      <c r="C21" t="s">
        <v>76</v>
      </c>
      <c r="D21" t="str">
        <f>VLOOKUP(C21,テーブル1[[Type]:[和名]],2,0)</f>
        <v>蜘蛛精</v>
      </c>
      <c r="E21">
        <v>2</v>
      </c>
      <c r="F21">
        <f t="shared" si="3"/>
        <v>0.3</v>
      </c>
      <c r="G21">
        <v>0.1</v>
      </c>
      <c r="H21">
        <f t="shared" si="1"/>
        <v>0.03</v>
      </c>
      <c r="I21" t="str">
        <f t="shared" si="2"/>
        <v>ItemFairyCrystal.drops.add(new Drop(ModuleFairy.FairyTypes.spider[0].createItemStack(), 0.03));</v>
      </c>
    </row>
    <row r="22" spans="1:9" x14ac:dyDescent="0.15">
      <c r="A22" t="s">
        <v>401</v>
      </c>
      <c r="B22" t="s">
        <v>422</v>
      </c>
      <c r="C22" t="s">
        <v>216</v>
      </c>
      <c r="D22" t="str">
        <f>VLOOKUP(C22,テーブル1[[Type]:[和名]],2,0)</f>
        <v>終龍精</v>
      </c>
      <c r="E22">
        <v>5</v>
      </c>
      <c r="F22">
        <f t="shared" si="3"/>
        <v>8.0999999999999996E-3</v>
      </c>
      <c r="G22">
        <v>0.1</v>
      </c>
      <c r="H22">
        <f t="shared" si="1"/>
        <v>8.0999999999999996E-4</v>
      </c>
      <c r="I22" t="str">
        <f t="shared" si="2"/>
        <v>ItemFairyCrystal.drops.add(new Drop(ModuleFairy.FairyTypes.enderdragon[0].createItemStack(), 0.00081));</v>
      </c>
    </row>
    <row r="23" spans="1:9" x14ac:dyDescent="0.15">
      <c r="A23" t="s">
        <v>401</v>
      </c>
      <c r="B23" t="s">
        <v>422</v>
      </c>
      <c r="C23" t="s">
        <v>434</v>
      </c>
      <c r="D23" t="str">
        <f>VLOOKUP(C23,テーブル1[[Type]:[和名]],2,0)</f>
        <v>鶏精</v>
      </c>
      <c r="E23">
        <v>1</v>
      </c>
      <c r="F23">
        <f t="shared" si="3"/>
        <v>1</v>
      </c>
      <c r="G23">
        <v>0.1</v>
      </c>
      <c r="H23">
        <f t="shared" si="1"/>
        <v>0.1</v>
      </c>
      <c r="I23" t="str">
        <f t="shared" si="2"/>
        <v>ItemFairyCrystal.drops.add(new Drop(ModuleFairy.FairyTypes.chicken[0].createItemStack(), 0.1));</v>
      </c>
    </row>
    <row r="24" spans="1:9" x14ac:dyDescent="0.15">
      <c r="A24" t="s">
        <v>401</v>
      </c>
      <c r="B24" t="s">
        <v>423</v>
      </c>
      <c r="C24" t="s">
        <v>74</v>
      </c>
      <c r="D24" t="str">
        <f>VLOOKUP(C24,テーブル1[[Type]:[和名]],2,0)</f>
        <v>骸骨精</v>
      </c>
      <c r="E24">
        <v>1</v>
      </c>
      <c r="F24">
        <f t="shared" si="3"/>
        <v>1</v>
      </c>
      <c r="G24">
        <v>0.1</v>
      </c>
      <c r="H24">
        <f t="shared" si="1"/>
        <v>0.1</v>
      </c>
      <c r="I24" t="str">
        <f t="shared" si="2"/>
        <v>ItemFairyCrystal.drops.add(new Drop(ModuleFairy.FairyTypes.skeleton[0].createItemStack(), 0.1));</v>
      </c>
    </row>
    <row r="25" spans="1:9" x14ac:dyDescent="0.15">
      <c r="A25" t="s">
        <v>401</v>
      </c>
      <c r="B25" t="s">
        <v>423</v>
      </c>
      <c r="C25" t="s">
        <v>70</v>
      </c>
      <c r="D25" t="str">
        <f>VLOOKUP(C25,テーブル1[[Type]:[和名]],2,0)</f>
        <v>生屍精</v>
      </c>
      <c r="E25">
        <v>1</v>
      </c>
      <c r="F25">
        <f t="shared" si="3"/>
        <v>1</v>
      </c>
      <c r="G25">
        <v>0.1</v>
      </c>
      <c r="H25">
        <f t="shared" si="1"/>
        <v>0.1</v>
      </c>
      <c r="I25" t="str">
        <f t="shared" si="2"/>
        <v>ItemFairyCrystal.drops.add(new Drop(ModuleFairy.FairyTypes.zombie[0].createItemStack(), 0.1));</v>
      </c>
    </row>
    <row r="26" spans="1:9" x14ac:dyDescent="0.15">
      <c r="A26" t="s">
        <v>401</v>
      </c>
      <c r="B26" t="s">
        <v>423</v>
      </c>
      <c r="C26" t="s">
        <v>110</v>
      </c>
      <c r="D26" t="str">
        <f>VLOOKUP(C26,テーブル1[[Type]:[和名]],2,0)</f>
        <v>枯骸骨精</v>
      </c>
      <c r="E26">
        <v>4</v>
      </c>
      <c r="F26">
        <f t="shared" si="3"/>
        <v>2.7E-2</v>
      </c>
      <c r="G26">
        <v>0.1</v>
      </c>
      <c r="H26">
        <f t="shared" si="1"/>
        <v>2.7000000000000001E-3</v>
      </c>
      <c r="I26" t="str">
        <f t="shared" si="2"/>
        <v>ItemFairyCrystal.drops.add(new Drop(ModuleFairy.FairyTypes.witherskeleton[0].createItemStack(), 0.0027));</v>
      </c>
    </row>
    <row r="27" spans="1:9" x14ac:dyDescent="0.15">
      <c r="A27" t="s">
        <v>401</v>
      </c>
      <c r="B27" t="s">
        <v>423</v>
      </c>
      <c r="C27" t="s">
        <v>106</v>
      </c>
      <c r="D27" t="str">
        <f>VLOOKUP(C27,テーブル1[[Type]:[和名]],2,0)</f>
        <v>枯精</v>
      </c>
      <c r="E27">
        <v>5</v>
      </c>
      <c r="F27">
        <f t="shared" si="3"/>
        <v>8.0999999999999996E-3</v>
      </c>
      <c r="G27">
        <v>0.1</v>
      </c>
      <c r="H27">
        <f t="shared" si="1"/>
        <v>8.0999999999999996E-4</v>
      </c>
      <c r="I27" t="str">
        <f t="shared" si="2"/>
        <v>ItemFairyCrystal.drops.add(new Drop(ModuleFairy.FairyTypes.wither[0].createItemStack(), 0.00081));</v>
      </c>
    </row>
    <row r="28" spans="1:9" x14ac:dyDescent="0.15">
      <c r="A28" t="s">
        <v>401</v>
      </c>
      <c r="B28" t="s">
        <v>425</v>
      </c>
      <c r="C28" t="s">
        <v>72</v>
      </c>
      <c r="D28" t="str">
        <f>VLOOKUP(C28,テーブル1[[Type]:[和名]],2,0)</f>
        <v>匠精</v>
      </c>
      <c r="E28">
        <v>2</v>
      </c>
      <c r="F28">
        <f t="shared" si="3"/>
        <v>0.3</v>
      </c>
      <c r="G28">
        <v>0.1</v>
      </c>
      <c r="H28">
        <f t="shared" si="1"/>
        <v>0.03</v>
      </c>
      <c r="I28" t="str">
        <f t="shared" si="2"/>
        <v>ItemFairyCrystal.drops.add(new Drop(ModuleFairy.FairyTypes.creeper[0].createItemStack(), 0.03));</v>
      </c>
    </row>
    <row r="29" spans="1:9" x14ac:dyDescent="0.15">
      <c r="A29" t="s">
        <v>404</v>
      </c>
      <c r="B29" t="s">
        <v>426</v>
      </c>
      <c r="C29" t="s">
        <v>78</v>
      </c>
      <c r="D29" t="str">
        <f>VLOOKUP(C29,テーブル1[[Type]:[和名]],2,0)</f>
        <v>麦精</v>
      </c>
      <c r="E29">
        <v>2</v>
      </c>
      <c r="F29">
        <f t="shared" si="3"/>
        <v>0.3</v>
      </c>
      <c r="G29">
        <v>0.1</v>
      </c>
      <c r="H29">
        <f t="shared" si="1"/>
        <v>0.03</v>
      </c>
      <c r="I29" t="str">
        <f t="shared" si="2"/>
        <v>ItemFairyCrystal.drops.add(new Drop(ModuleFairy.FairyTypes.wheat[0].createItemStack(), 0.03));</v>
      </c>
    </row>
    <row r="30" spans="1:9" x14ac:dyDescent="0.15">
      <c r="A30" t="s">
        <v>404</v>
      </c>
      <c r="B30" t="s">
        <v>427</v>
      </c>
      <c r="C30" t="s">
        <v>68</v>
      </c>
      <c r="D30" t="str">
        <f>VLOOKUP(C30,テーブル1[[Type]:[和名]],2,0)</f>
        <v>紫丁香花精</v>
      </c>
      <c r="E30">
        <v>3</v>
      </c>
      <c r="F30">
        <f t="shared" si="3"/>
        <v>0.09</v>
      </c>
      <c r="G30">
        <v>0.1</v>
      </c>
      <c r="H30">
        <f t="shared" si="1"/>
        <v>8.9999999999999993E-3</v>
      </c>
      <c r="I30" t="str">
        <f t="shared" si="2"/>
        <v>ItemFairyCrystal.drops.add(new Drop(ModuleFairy.FairyTypes.lilac[0].createItemStack(), 0.009));</v>
      </c>
    </row>
    <row r="31" spans="1:9" x14ac:dyDescent="0.15">
      <c r="A31" t="s">
        <v>403</v>
      </c>
      <c r="B31" t="s">
        <v>428</v>
      </c>
      <c r="C31" t="s">
        <v>150</v>
      </c>
      <c r="D31" t="str">
        <f>VLOOKUP(C31,テーブル1[[Type]:[和名]],2,0)</f>
        <v>松明精</v>
      </c>
      <c r="E31">
        <v>1</v>
      </c>
      <c r="F31">
        <f t="shared" si="3"/>
        <v>1</v>
      </c>
      <c r="G31">
        <v>0.1</v>
      </c>
      <c r="H31">
        <f t="shared" si="1"/>
        <v>0.1</v>
      </c>
      <c r="I31" t="str">
        <f t="shared" si="2"/>
        <v>ItemFairyCrystal.drops.add(new Drop(ModuleFairy.FairyTypes.torch[0].createItemStack(), 0.1));</v>
      </c>
    </row>
    <row r="32" spans="1:9" x14ac:dyDescent="0.15">
      <c r="A32" t="s">
        <v>403</v>
      </c>
      <c r="B32" t="s">
        <v>428</v>
      </c>
      <c r="C32" t="s">
        <v>82</v>
      </c>
      <c r="D32" t="str">
        <f>VLOOKUP(C32,テーブル1[[Type]:[和名]],2,0)</f>
        <v>釜戸精</v>
      </c>
      <c r="E32">
        <v>2</v>
      </c>
      <c r="F32">
        <f t="shared" si="3"/>
        <v>0.3</v>
      </c>
      <c r="G32">
        <v>0.1</v>
      </c>
      <c r="H32">
        <f t="shared" si="1"/>
        <v>0.03</v>
      </c>
      <c r="I32" t="str">
        <f t="shared" si="2"/>
        <v>ItemFairyCrystal.drops.add(new Drop(ModuleFairy.FairyTypes.furnace[0].createItemStack(), 0.03));</v>
      </c>
    </row>
    <row r="33" spans="1:9" x14ac:dyDescent="0.15">
      <c r="A33" t="s">
        <v>403</v>
      </c>
      <c r="B33" t="s">
        <v>428</v>
      </c>
      <c r="C33" t="s">
        <v>9</v>
      </c>
      <c r="D33" t="str">
        <f>VLOOKUP(C33,テーブル1[[Type]:[和名]],2,0)</f>
        <v>赤紫彩釉堅焼粘土精</v>
      </c>
      <c r="E33">
        <v>3</v>
      </c>
      <c r="F33">
        <f t="shared" si="3"/>
        <v>0.09</v>
      </c>
      <c r="G33">
        <v>0.1</v>
      </c>
      <c r="H33">
        <f t="shared" si="1"/>
        <v>8.9999999999999993E-3</v>
      </c>
      <c r="I33" t="str">
        <f t="shared" si="2"/>
        <v>ItemFairyCrystal.drops.add(new Drop(ModuleFairy.FairyTypes.magentaglazedterracotta[0].createItemStack(), 0.009));</v>
      </c>
    </row>
    <row r="34" spans="1:9" x14ac:dyDescent="0.15">
      <c r="A34" t="s">
        <v>403</v>
      </c>
      <c r="B34" t="s">
        <v>429</v>
      </c>
      <c r="C34" t="s">
        <v>80</v>
      </c>
      <c r="D34" t="str">
        <f>VLOOKUP(C34,テーブル1[[Type]:[和名]],2,0)</f>
        <v>麺麭精</v>
      </c>
      <c r="E34">
        <v>2</v>
      </c>
      <c r="F34">
        <f t="shared" si="3"/>
        <v>0.3</v>
      </c>
      <c r="G34">
        <v>0.1</v>
      </c>
      <c r="H34">
        <f t="shared" si="1"/>
        <v>0.03</v>
      </c>
      <c r="I34" t="str">
        <f t="shared" si="2"/>
        <v>ItemFairyCrystal.drops.add(new Drop(ModuleFairy.FairyTypes.bread[0].createItemStack(), 0.03));</v>
      </c>
    </row>
    <row r="35" spans="1:9" x14ac:dyDescent="0.15">
      <c r="A35" t="s">
        <v>400</v>
      </c>
      <c r="B35" t="s">
        <v>430</v>
      </c>
      <c r="C35" t="s">
        <v>102</v>
      </c>
      <c r="D35" t="str">
        <f>VLOOKUP(C35,テーブル1[[Type]:[和名]],2,0)</f>
        <v>昼精</v>
      </c>
      <c r="E35">
        <v>1</v>
      </c>
      <c r="F35">
        <f t="shared" si="3"/>
        <v>1</v>
      </c>
      <c r="G35">
        <v>0.02</v>
      </c>
      <c r="H35">
        <f t="shared" si="1"/>
        <v>0.02</v>
      </c>
      <c r="I35" t="str">
        <f t="shared" si="2"/>
        <v>ItemFairyCrystal.drops.add(new Drop(ModuleFairy.FairyTypes.daytime[0].createItemStack(), 0.02));</v>
      </c>
    </row>
    <row r="36" spans="1:9" x14ac:dyDescent="0.15">
      <c r="A36" t="s">
        <v>400</v>
      </c>
      <c r="B36" t="s">
        <v>430</v>
      </c>
      <c r="C36" t="s">
        <v>100</v>
      </c>
      <c r="D36" t="str">
        <f>VLOOKUP(C36,テーブル1[[Type]:[和名]],2,0)</f>
        <v>夜精</v>
      </c>
      <c r="E36">
        <v>1</v>
      </c>
      <c r="F36">
        <f t="shared" si="3"/>
        <v>1</v>
      </c>
      <c r="G36">
        <v>0.02</v>
      </c>
      <c r="H36">
        <f t="shared" si="1"/>
        <v>0.02</v>
      </c>
      <c r="I36" t="str">
        <f t="shared" si="2"/>
        <v>ItemFairyCrystal.drops.add(new Drop(ModuleFairy.FairyTypes.night[0].createItemStack(), 0.02));</v>
      </c>
    </row>
    <row r="37" spans="1:9" x14ac:dyDescent="0.15">
      <c r="A37" t="s">
        <v>400</v>
      </c>
      <c r="B37" t="s">
        <v>430</v>
      </c>
      <c r="C37" t="s">
        <v>104</v>
      </c>
      <c r="D37" t="str">
        <f>VLOOKUP(C37,テーブル1[[Type]:[和名]],2,0)</f>
        <v>朝精</v>
      </c>
      <c r="E37">
        <v>2</v>
      </c>
      <c r="F37">
        <f t="shared" si="3"/>
        <v>0.3</v>
      </c>
      <c r="G37">
        <v>0.02</v>
      </c>
      <c r="H37">
        <f t="shared" si="1"/>
        <v>6.0000000000000001E-3</v>
      </c>
      <c r="I37" t="str">
        <f t="shared" si="2"/>
        <v>ItemFairyCrystal.drops.add(new Drop(ModuleFairy.FairyTypes.morning[0].createItemStack(), 0.006));</v>
      </c>
    </row>
    <row r="38" spans="1:9" x14ac:dyDescent="0.15">
      <c r="A38" t="s">
        <v>400</v>
      </c>
      <c r="B38" t="s">
        <v>431</v>
      </c>
      <c r="C38" t="s">
        <v>98</v>
      </c>
      <c r="D38" t="str">
        <f>VLOOKUP(C38,テーブル1[[Type]:[和名]],2,0)</f>
        <v>晴精</v>
      </c>
      <c r="E38">
        <v>1</v>
      </c>
      <c r="F38">
        <f t="shared" si="3"/>
        <v>1</v>
      </c>
      <c r="G38">
        <v>0.02</v>
      </c>
      <c r="H38">
        <f t="shared" si="1"/>
        <v>0.02</v>
      </c>
      <c r="I38" t="str">
        <f t="shared" si="2"/>
        <v>ItemFairyCrystal.drops.add(new Drop(ModuleFairy.FairyTypes.fine[0].createItemStack(), 0.02));</v>
      </c>
    </row>
    <row r="39" spans="1:9" x14ac:dyDescent="0.15">
      <c r="A39" t="s">
        <v>400</v>
      </c>
      <c r="B39" t="s">
        <v>431</v>
      </c>
      <c r="C39" t="s">
        <v>96</v>
      </c>
      <c r="D39" t="str">
        <f>VLOOKUP(C39,テーブル1[[Type]:[和名]],2,0)</f>
        <v>雨精</v>
      </c>
      <c r="E39">
        <v>2</v>
      </c>
      <c r="F39">
        <f t="shared" si="3"/>
        <v>0.3</v>
      </c>
      <c r="G39">
        <v>0.02</v>
      </c>
      <c r="H39">
        <f t="shared" si="1"/>
        <v>6.0000000000000001E-3</v>
      </c>
      <c r="I39" t="str">
        <f t="shared" si="2"/>
        <v>ItemFairyCrystal.drops.add(new Drop(ModuleFairy.FairyTypes.rain[0].createItemStack(), 0.006));</v>
      </c>
    </row>
    <row r="40" spans="1:9" x14ac:dyDescent="0.15">
      <c r="A40" t="s">
        <v>400</v>
      </c>
      <c r="B40" t="s">
        <v>432</v>
      </c>
      <c r="C40" t="s">
        <v>84</v>
      </c>
      <c r="D40" t="str">
        <f>VLOOKUP(C40,テーブル1[[Type]:[和名]],2,0)</f>
        <v>平原精</v>
      </c>
      <c r="E40">
        <v>1</v>
      </c>
      <c r="F40">
        <f t="shared" si="3"/>
        <v>1</v>
      </c>
      <c r="G40">
        <v>0.05</v>
      </c>
      <c r="H40">
        <f t="shared" si="1"/>
        <v>0.05</v>
      </c>
      <c r="I40" t="str">
        <f t="shared" si="2"/>
        <v>ItemFairyCrystal.drops.add(new Drop(ModuleFairy.FairyTypes.plains[0].createItemStack(), 0.05));</v>
      </c>
    </row>
    <row r="41" spans="1:9" x14ac:dyDescent="0.15">
      <c r="A41" t="s">
        <v>400</v>
      </c>
      <c r="B41" t="s">
        <v>432</v>
      </c>
      <c r="C41" t="s">
        <v>86</v>
      </c>
      <c r="D41" t="str">
        <f>VLOOKUP(C41,テーブル1[[Type]:[和名]],2,0)</f>
        <v>森精</v>
      </c>
      <c r="E41">
        <v>2</v>
      </c>
      <c r="F41">
        <f t="shared" si="3"/>
        <v>0.3</v>
      </c>
      <c r="G41">
        <v>0.05</v>
      </c>
      <c r="H41">
        <f>F41*G41</f>
        <v>1.4999999999999999E-2</v>
      </c>
      <c r="I41" t="str">
        <f t="shared" si="2"/>
        <v>ItemFairyCrystal.drops.add(new Drop(ModuleFairy.FairyTypes.forest[0].createItemStack(), 0.015));</v>
      </c>
    </row>
    <row r="42" spans="1:9" x14ac:dyDescent="0.15">
      <c r="D42" t="s">
        <v>446</v>
      </c>
      <c r="E42" t="s">
        <v>447</v>
      </c>
      <c r="F42" t="s">
        <v>448</v>
      </c>
    </row>
    <row r="43" spans="1:9" x14ac:dyDescent="0.15">
      <c r="D43" t="s">
        <v>13</v>
      </c>
      <c r="E43">
        <v>1</v>
      </c>
      <c r="F43">
        <v>1</v>
      </c>
    </row>
    <row r="44" spans="1:9" x14ac:dyDescent="0.15">
      <c r="D44" t="s">
        <v>15</v>
      </c>
      <c r="E44">
        <v>1</v>
      </c>
      <c r="F44">
        <v>0.5</v>
      </c>
    </row>
    <row r="45" spans="1:9" x14ac:dyDescent="0.15">
      <c r="D45" t="s">
        <v>120</v>
      </c>
      <c r="E45">
        <v>1</v>
      </c>
      <c r="F45">
        <v>0.5</v>
      </c>
    </row>
    <row r="46" spans="1:9" x14ac:dyDescent="0.15">
      <c r="D46" t="s">
        <v>134</v>
      </c>
      <c r="E46">
        <v>1</v>
      </c>
      <c r="F46">
        <v>0.5</v>
      </c>
    </row>
    <row r="47" spans="1:9" x14ac:dyDescent="0.15">
      <c r="D47" t="s">
        <v>142</v>
      </c>
      <c r="E47">
        <v>1</v>
      </c>
      <c r="F47">
        <v>0.5</v>
      </c>
    </row>
    <row r="48" spans="1:9" x14ac:dyDescent="0.15">
      <c r="D48" t="s">
        <v>144</v>
      </c>
      <c r="E48">
        <v>2</v>
      </c>
      <c r="F48">
        <v>0.15</v>
      </c>
    </row>
    <row r="49" spans="4:6" x14ac:dyDescent="0.15">
      <c r="D49" t="s">
        <v>122</v>
      </c>
      <c r="E49">
        <v>2</v>
      </c>
      <c r="F49">
        <v>0.15</v>
      </c>
    </row>
    <row r="50" spans="4:6" x14ac:dyDescent="0.15">
      <c r="D50" t="s">
        <v>436</v>
      </c>
      <c r="E50">
        <v>1</v>
      </c>
      <c r="F50">
        <v>0.1</v>
      </c>
    </row>
    <row r="51" spans="4:6" x14ac:dyDescent="0.15">
      <c r="D51" t="s">
        <v>130</v>
      </c>
      <c r="E51">
        <v>1</v>
      </c>
      <c r="F51">
        <v>0.1</v>
      </c>
    </row>
    <row r="52" spans="4:6" x14ac:dyDescent="0.15">
      <c r="D52" t="s">
        <v>126</v>
      </c>
      <c r="E52">
        <v>1</v>
      </c>
      <c r="F52">
        <v>0.1</v>
      </c>
    </row>
    <row r="53" spans="4:6" x14ac:dyDescent="0.15">
      <c r="D53" t="s">
        <v>152</v>
      </c>
      <c r="E53">
        <v>1</v>
      </c>
      <c r="F53">
        <v>0.1</v>
      </c>
    </row>
    <row r="54" spans="4:6" x14ac:dyDescent="0.15">
      <c r="D54" t="s">
        <v>112</v>
      </c>
      <c r="E54">
        <v>2</v>
      </c>
      <c r="F54">
        <v>0.06</v>
      </c>
    </row>
    <row r="55" spans="4:6" x14ac:dyDescent="0.15">
      <c r="D55" t="s">
        <v>156</v>
      </c>
      <c r="E55">
        <v>1</v>
      </c>
      <c r="F55">
        <v>0.05</v>
      </c>
    </row>
    <row r="56" spans="4:6" x14ac:dyDescent="0.15">
      <c r="D56" t="s">
        <v>132</v>
      </c>
      <c r="E56">
        <v>2</v>
      </c>
      <c r="F56">
        <v>0.03</v>
      </c>
    </row>
    <row r="57" spans="4:6" x14ac:dyDescent="0.15">
      <c r="D57" t="s">
        <v>128</v>
      </c>
      <c r="E57">
        <v>2</v>
      </c>
      <c r="F57">
        <v>0.03</v>
      </c>
    </row>
    <row r="58" spans="4:6" x14ac:dyDescent="0.15">
      <c r="D58" t="s">
        <v>146</v>
      </c>
      <c r="E58">
        <v>2</v>
      </c>
      <c r="F58">
        <v>0.03</v>
      </c>
    </row>
    <row r="59" spans="4:6" x14ac:dyDescent="0.15">
      <c r="D59" t="s">
        <v>154</v>
      </c>
      <c r="E59">
        <v>2</v>
      </c>
      <c r="F59">
        <v>0.03</v>
      </c>
    </row>
    <row r="60" spans="4:6" x14ac:dyDescent="0.15">
      <c r="D60" t="s">
        <v>148</v>
      </c>
      <c r="E60">
        <v>2</v>
      </c>
      <c r="F60">
        <v>0.03</v>
      </c>
    </row>
    <row r="61" spans="4:6" x14ac:dyDescent="0.15">
      <c r="D61" t="s">
        <v>174</v>
      </c>
      <c r="E61">
        <v>1</v>
      </c>
      <c r="F61">
        <v>0.02</v>
      </c>
    </row>
    <row r="62" spans="4:6" x14ac:dyDescent="0.15">
      <c r="D62" t="s">
        <v>172</v>
      </c>
      <c r="E62">
        <v>1</v>
      </c>
      <c r="F62">
        <v>0.02</v>
      </c>
    </row>
    <row r="63" spans="4:6" x14ac:dyDescent="0.15">
      <c r="D63" t="s">
        <v>170</v>
      </c>
      <c r="E63">
        <v>1</v>
      </c>
      <c r="F63">
        <v>0.02</v>
      </c>
    </row>
    <row r="64" spans="4:6" x14ac:dyDescent="0.15">
      <c r="D64" t="s">
        <v>114</v>
      </c>
      <c r="E64">
        <v>3</v>
      </c>
      <c r="F64">
        <v>1.7999999999999999E-2</v>
      </c>
    </row>
    <row r="65" spans="4:6" x14ac:dyDescent="0.15">
      <c r="D65" t="s">
        <v>118</v>
      </c>
      <c r="E65">
        <v>3</v>
      </c>
      <c r="F65">
        <v>1.7999999999999999E-2</v>
      </c>
    </row>
    <row r="66" spans="4:6" x14ac:dyDescent="0.15">
      <c r="D66" t="s">
        <v>17</v>
      </c>
      <c r="E66">
        <v>2</v>
      </c>
      <c r="F66">
        <v>1.4999999999999999E-2</v>
      </c>
    </row>
    <row r="67" spans="4:6" x14ac:dyDescent="0.15">
      <c r="D67" t="s">
        <v>158</v>
      </c>
      <c r="E67">
        <v>2</v>
      </c>
      <c r="F67">
        <v>1.4999999999999999E-2</v>
      </c>
    </row>
    <row r="68" spans="4:6" x14ac:dyDescent="0.15">
      <c r="D68" t="s">
        <v>124</v>
      </c>
      <c r="E68">
        <v>3</v>
      </c>
      <c r="F68">
        <v>8.9999999999999993E-3</v>
      </c>
    </row>
    <row r="69" spans="4:6" x14ac:dyDescent="0.15">
      <c r="D69" t="s">
        <v>136</v>
      </c>
      <c r="E69">
        <v>3</v>
      </c>
      <c r="F69">
        <v>8.9999999999999993E-3</v>
      </c>
    </row>
    <row r="70" spans="4:6" x14ac:dyDescent="0.15">
      <c r="D70" t="s">
        <v>176</v>
      </c>
      <c r="E70">
        <v>2</v>
      </c>
      <c r="F70">
        <v>6.0000000000000001E-3</v>
      </c>
    </row>
    <row r="71" spans="4:6" x14ac:dyDescent="0.15">
      <c r="D71" t="s">
        <v>168</v>
      </c>
      <c r="E71">
        <v>2</v>
      </c>
      <c r="F71">
        <v>6.0000000000000001E-3</v>
      </c>
    </row>
    <row r="72" spans="4:6" x14ac:dyDescent="0.15">
      <c r="D72" t="s">
        <v>138</v>
      </c>
      <c r="E72">
        <v>4</v>
      </c>
      <c r="F72">
        <v>5.4000000000000003E-3</v>
      </c>
    </row>
    <row r="73" spans="4:6" x14ac:dyDescent="0.15">
      <c r="D73" t="s">
        <v>140</v>
      </c>
      <c r="E73">
        <v>4</v>
      </c>
      <c r="F73">
        <v>5.4000000000000003E-3</v>
      </c>
    </row>
    <row r="74" spans="4:6" x14ac:dyDescent="0.15">
      <c r="D74" t="s">
        <v>116</v>
      </c>
      <c r="E74">
        <v>4</v>
      </c>
      <c r="F74">
        <v>5.4000000000000003E-3</v>
      </c>
    </row>
    <row r="75" spans="4:6" x14ac:dyDescent="0.15">
      <c r="D75" t="s">
        <v>166</v>
      </c>
      <c r="E75">
        <v>3</v>
      </c>
      <c r="F75">
        <v>4.4999999999999997E-3</v>
      </c>
    </row>
    <row r="76" spans="4:6" x14ac:dyDescent="0.15">
      <c r="D76" t="s">
        <v>180</v>
      </c>
      <c r="E76">
        <v>4</v>
      </c>
      <c r="F76">
        <v>2.7000000000000001E-3</v>
      </c>
    </row>
    <row r="77" spans="4:6" x14ac:dyDescent="0.15">
      <c r="D77" t="s">
        <v>182</v>
      </c>
      <c r="E77">
        <v>4</v>
      </c>
      <c r="F77">
        <v>2.7000000000000001E-3</v>
      </c>
    </row>
    <row r="78" spans="4:6" x14ac:dyDescent="0.15">
      <c r="D78" t="s">
        <v>220</v>
      </c>
      <c r="E78">
        <v>5</v>
      </c>
      <c r="F78">
        <v>8.0999999999999996E-4</v>
      </c>
    </row>
    <row r="79" spans="4:6" x14ac:dyDescent="0.15">
      <c r="D79" t="s">
        <v>178</v>
      </c>
      <c r="E79">
        <v>5</v>
      </c>
      <c r="F79">
        <v>8.0999999999999996E-4</v>
      </c>
    </row>
    <row r="80" spans="4:6" x14ac:dyDescent="0.15">
      <c r="D80" t="s">
        <v>164</v>
      </c>
      <c r="E80">
        <v>4</v>
      </c>
      <c r="F80">
        <v>2.7E-4</v>
      </c>
    </row>
    <row r="81" spans="4:6" x14ac:dyDescent="0.15">
      <c r="D81" t="s">
        <v>160</v>
      </c>
      <c r="E81">
        <v>5</v>
      </c>
      <c r="F81">
        <v>8.1000000000000004E-5</v>
      </c>
    </row>
    <row r="82" spans="4:6" x14ac:dyDescent="0.15">
      <c r="D82" t="s">
        <v>162</v>
      </c>
      <c r="E82">
        <v>5</v>
      </c>
      <c r="F82">
        <v>8.1000000000000004E-5</v>
      </c>
    </row>
  </sheetData>
  <sortState xmlns:xlrd2="http://schemas.microsoft.com/office/spreadsheetml/2017/richdata2" ref="D43:F82">
    <sortCondition descending="1" ref="F49"/>
  </sortState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妖精リスト</vt:lpstr>
      <vt:lpstr>旧作妖精カラー</vt:lpstr>
      <vt:lpstr>ドロップリスト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Mirrgie</dc:creator>
  <cp:lastModifiedBy>Riana Mirrgie</cp:lastModifiedBy>
  <dcterms:created xsi:type="dcterms:W3CDTF">2019-07-13T11:53:02Z</dcterms:created>
  <dcterms:modified xsi:type="dcterms:W3CDTF">2019-10-09T15:13:23Z</dcterms:modified>
</cp:coreProperties>
</file>