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hade Prediction\Final\"/>
    </mc:Choice>
  </mc:AlternateContent>
  <xr:revisionPtr revIDLastSave="0" documentId="13_ncr:1_{CCE80385-1501-491D-BA29-B0A2869CF978}" xr6:coauthVersionLast="47" xr6:coauthVersionMax="47" xr10:uidLastSave="{00000000-0000-0000-0000-000000000000}"/>
  <bookViews>
    <workbookView xWindow="-108" yWindow="-108" windowWidth="23256" windowHeight="12456" xr2:uid="{A33948DF-9FE8-4E75-814D-62B3C8D3E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7" i="1" l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K8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M300" i="1"/>
  <c r="L300" i="1"/>
  <c r="K300" i="1"/>
  <c r="M299" i="1"/>
  <c r="L299" i="1"/>
  <c r="K299" i="1"/>
  <c r="M298" i="1"/>
  <c r="L298" i="1"/>
  <c r="K298" i="1"/>
  <c r="M297" i="1"/>
  <c r="L297" i="1"/>
  <c r="K297" i="1"/>
  <c r="M296" i="1"/>
  <c r="L296" i="1"/>
  <c r="K296" i="1"/>
  <c r="M295" i="1"/>
  <c r="L295" i="1"/>
  <c r="K295" i="1"/>
  <c r="M294" i="1"/>
  <c r="L294" i="1"/>
  <c r="K294" i="1"/>
  <c r="M293" i="1"/>
  <c r="L293" i="1"/>
  <c r="K293" i="1"/>
  <c r="M292" i="1"/>
  <c r="L292" i="1"/>
  <c r="K292" i="1"/>
  <c r="M291" i="1"/>
  <c r="L291" i="1"/>
  <c r="K291" i="1"/>
  <c r="M290" i="1"/>
  <c r="L290" i="1"/>
  <c r="K290" i="1"/>
  <c r="M289" i="1"/>
  <c r="L289" i="1"/>
  <c r="K289" i="1"/>
  <c r="M288" i="1"/>
  <c r="L288" i="1"/>
  <c r="K288" i="1"/>
  <c r="M287" i="1"/>
  <c r="L287" i="1"/>
  <c r="K287" i="1"/>
  <c r="M286" i="1"/>
  <c r="L286" i="1"/>
  <c r="K286" i="1"/>
  <c r="M285" i="1"/>
  <c r="L285" i="1"/>
  <c r="K285" i="1"/>
  <c r="M284" i="1"/>
  <c r="L284" i="1"/>
  <c r="K284" i="1"/>
  <c r="M283" i="1"/>
  <c r="L283" i="1"/>
  <c r="K283" i="1"/>
  <c r="M282" i="1"/>
  <c r="L282" i="1"/>
  <c r="K282" i="1"/>
  <c r="M281" i="1"/>
  <c r="L281" i="1"/>
  <c r="K281" i="1"/>
  <c r="M280" i="1"/>
  <c r="L280" i="1"/>
  <c r="K280" i="1"/>
  <c r="M279" i="1"/>
  <c r="L279" i="1"/>
  <c r="K279" i="1"/>
  <c r="M278" i="1"/>
  <c r="L278" i="1"/>
  <c r="K278" i="1"/>
  <c r="M277" i="1"/>
  <c r="L277" i="1"/>
  <c r="K277" i="1"/>
  <c r="M276" i="1"/>
  <c r="L276" i="1"/>
  <c r="K276" i="1"/>
  <c r="M275" i="1"/>
  <c r="L275" i="1"/>
  <c r="K275" i="1"/>
  <c r="M274" i="1"/>
  <c r="L274" i="1"/>
  <c r="K274" i="1"/>
  <c r="M273" i="1"/>
  <c r="L273" i="1"/>
  <c r="K273" i="1"/>
  <c r="M272" i="1"/>
  <c r="L272" i="1"/>
  <c r="K272" i="1"/>
  <c r="M271" i="1"/>
  <c r="L271" i="1"/>
  <c r="K271" i="1"/>
  <c r="M270" i="1"/>
  <c r="L270" i="1"/>
  <c r="K270" i="1"/>
  <c r="M269" i="1"/>
  <c r="L269" i="1"/>
  <c r="K269" i="1"/>
  <c r="M268" i="1"/>
  <c r="L268" i="1"/>
  <c r="K268" i="1"/>
  <c r="M267" i="1"/>
  <c r="L267" i="1"/>
  <c r="K267" i="1"/>
  <c r="M266" i="1"/>
  <c r="L266" i="1"/>
  <c r="K266" i="1"/>
  <c r="M265" i="1"/>
  <c r="L265" i="1"/>
  <c r="K265" i="1"/>
  <c r="M264" i="1"/>
  <c r="L264" i="1"/>
  <c r="K264" i="1"/>
  <c r="M263" i="1"/>
  <c r="L263" i="1"/>
  <c r="K263" i="1"/>
  <c r="M262" i="1"/>
  <c r="L262" i="1"/>
  <c r="K262" i="1"/>
  <c r="M261" i="1"/>
  <c r="L261" i="1"/>
  <c r="K261" i="1"/>
  <c r="M260" i="1"/>
  <c r="L260" i="1"/>
  <c r="K260" i="1"/>
  <c r="M259" i="1"/>
  <c r="L259" i="1"/>
  <c r="K259" i="1"/>
  <c r="M258" i="1"/>
  <c r="L258" i="1"/>
  <c r="K258" i="1"/>
  <c r="M257" i="1"/>
  <c r="L257" i="1"/>
  <c r="K257" i="1"/>
  <c r="M256" i="1"/>
  <c r="L256" i="1"/>
  <c r="K256" i="1"/>
  <c r="M255" i="1"/>
  <c r="L255" i="1"/>
  <c r="K255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K249" i="1"/>
  <c r="M248" i="1"/>
  <c r="L248" i="1"/>
  <c r="K248" i="1"/>
  <c r="M247" i="1"/>
  <c r="L247" i="1"/>
  <c r="K247" i="1"/>
  <c r="M246" i="1"/>
  <c r="L246" i="1"/>
  <c r="K246" i="1"/>
  <c r="M245" i="1"/>
  <c r="L245" i="1"/>
  <c r="K245" i="1"/>
  <c r="M244" i="1"/>
  <c r="L244" i="1"/>
  <c r="K244" i="1"/>
  <c r="M243" i="1"/>
  <c r="L243" i="1"/>
  <c r="K243" i="1"/>
  <c r="M242" i="1"/>
  <c r="L242" i="1"/>
  <c r="K242" i="1"/>
  <c r="M241" i="1"/>
  <c r="L241" i="1"/>
  <c r="K241" i="1"/>
  <c r="M240" i="1"/>
  <c r="L240" i="1"/>
  <c r="K240" i="1"/>
  <c r="M239" i="1"/>
  <c r="L239" i="1"/>
  <c r="K239" i="1"/>
  <c r="M238" i="1"/>
  <c r="L238" i="1"/>
  <c r="K238" i="1"/>
  <c r="M237" i="1"/>
  <c r="L237" i="1"/>
  <c r="K237" i="1"/>
  <c r="M236" i="1"/>
  <c r="L236" i="1"/>
  <c r="K236" i="1"/>
  <c r="M235" i="1"/>
  <c r="L235" i="1"/>
  <c r="K235" i="1"/>
  <c r="M234" i="1"/>
  <c r="L234" i="1"/>
  <c r="K234" i="1"/>
  <c r="M233" i="1"/>
  <c r="L233" i="1"/>
  <c r="K233" i="1"/>
  <c r="M232" i="1"/>
  <c r="L232" i="1"/>
  <c r="K232" i="1"/>
  <c r="M231" i="1"/>
  <c r="L231" i="1"/>
  <c r="K231" i="1"/>
  <c r="M230" i="1"/>
  <c r="L230" i="1"/>
  <c r="K230" i="1"/>
  <c r="M229" i="1"/>
  <c r="L229" i="1"/>
  <c r="K229" i="1"/>
  <c r="M228" i="1"/>
  <c r="L228" i="1"/>
  <c r="K228" i="1"/>
  <c r="M227" i="1"/>
  <c r="L227" i="1"/>
  <c r="K227" i="1"/>
  <c r="M225" i="1" l="1"/>
  <c r="L225" i="1"/>
  <c r="K225" i="1"/>
  <c r="M224" i="1"/>
  <c r="L224" i="1"/>
  <c r="K224" i="1"/>
  <c r="M223" i="1"/>
  <c r="L223" i="1"/>
  <c r="K223" i="1"/>
  <c r="M222" i="1"/>
  <c r="L222" i="1"/>
  <c r="K222" i="1"/>
  <c r="M221" i="1"/>
  <c r="L221" i="1"/>
  <c r="K221" i="1"/>
  <c r="M220" i="1"/>
  <c r="L220" i="1"/>
  <c r="K220" i="1"/>
  <c r="M219" i="1"/>
  <c r="L219" i="1"/>
  <c r="K219" i="1"/>
  <c r="M218" i="1"/>
  <c r="L218" i="1"/>
  <c r="K218" i="1"/>
  <c r="M217" i="1"/>
  <c r="L217" i="1"/>
  <c r="K217" i="1"/>
  <c r="M216" i="1"/>
  <c r="L216" i="1"/>
  <c r="K216" i="1"/>
  <c r="M215" i="1"/>
  <c r="L215" i="1"/>
  <c r="K215" i="1"/>
  <c r="M214" i="1"/>
  <c r="L214" i="1"/>
  <c r="K214" i="1"/>
  <c r="M213" i="1"/>
  <c r="L213" i="1"/>
  <c r="K213" i="1"/>
  <c r="M212" i="1"/>
  <c r="L212" i="1"/>
  <c r="K212" i="1"/>
  <c r="M211" i="1"/>
  <c r="L211" i="1"/>
  <c r="K211" i="1"/>
  <c r="M210" i="1"/>
  <c r="L210" i="1"/>
  <c r="K210" i="1"/>
  <c r="M209" i="1"/>
  <c r="L209" i="1"/>
  <c r="K209" i="1"/>
  <c r="M208" i="1"/>
  <c r="L208" i="1"/>
  <c r="K208" i="1"/>
  <c r="M207" i="1"/>
  <c r="L207" i="1"/>
  <c r="K207" i="1"/>
  <c r="M206" i="1"/>
  <c r="L206" i="1"/>
  <c r="K206" i="1"/>
  <c r="K226" i="1"/>
  <c r="L226" i="1"/>
  <c r="M226" i="1"/>
  <c r="M204" i="1"/>
  <c r="L204" i="1"/>
  <c r="K204" i="1"/>
  <c r="M203" i="1"/>
  <c r="L203" i="1"/>
  <c r="K203" i="1"/>
  <c r="M202" i="1"/>
  <c r="L202" i="1"/>
  <c r="K202" i="1"/>
  <c r="M201" i="1"/>
  <c r="L201" i="1"/>
  <c r="K201" i="1"/>
  <c r="M200" i="1"/>
  <c r="L200" i="1"/>
  <c r="K200" i="1"/>
  <c r="M199" i="1"/>
  <c r="L199" i="1"/>
  <c r="K199" i="1"/>
  <c r="M198" i="1"/>
  <c r="L198" i="1"/>
  <c r="K198" i="1"/>
  <c r="M197" i="1"/>
  <c r="L197" i="1"/>
  <c r="K197" i="1"/>
  <c r="M196" i="1"/>
  <c r="L196" i="1"/>
  <c r="K196" i="1"/>
  <c r="M195" i="1"/>
  <c r="L195" i="1"/>
  <c r="K195" i="1"/>
  <c r="M194" i="1"/>
  <c r="L194" i="1"/>
  <c r="K194" i="1"/>
  <c r="M193" i="1"/>
  <c r="L193" i="1"/>
  <c r="K193" i="1"/>
  <c r="M192" i="1"/>
  <c r="L192" i="1"/>
  <c r="K192" i="1"/>
  <c r="M191" i="1"/>
  <c r="L191" i="1"/>
  <c r="K191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M106" i="1"/>
  <c r="L106" i="1"/>
  <c r="K106" i="1"/>
  <c r="M105" i="1"/>
  <c r="L105" i="1"/>
  <c r="K105" i="1"/>
  <c r="M104" i="1"/>
  <c r="L104" i="1"/>
  <c r="K104" i="1"/>
  <c r="K97" i="1"/>
  <c r="K102" i="1"/>
  <c r="M85" i="1" l="1"/>
  <c r="L85" i="1"/>
  <c r="K85" i="1"/>
  <c r="M72" i="1"/>
  <c r="M4" i="1"/>
  <c r="M74" i="1"/>
  <c r="M99" i="1"/>
  <c r="M91" i="1"/>
  <c r="M92" i="1"/>
  <c r="M96" i="1"/>
  <c r="M97" i="1"/>
  <c r="M30" i="1"/>
  <c r="M33" i="1"/>
  <c r="M24" i="1"/>
  <c r="M79" i="1"/>
  <c r="M82" i="1"/>
  <c r="M77" i="1"/>
  <c r="M10" i="1"/>
  <c r="M11" i="1"/>
  <c r="M61" i="1"/>
  <c r="M62" i="1"/>
  <c r="M3" i="1"/>
  <c r="M84" i="1"/>
  <c r="M48" i="1"/>
  <c r="M86" i="1"/>
  <c r="M87" i="1"/>
  <c r="M57" i="1"/>
  <c r="M89" i="1"/>
  <c r="M94" i="1"/>
  <c r="M66" i="1"/>
  <c r="M14" i="1"/>
  <c r="M51" i="1"/>
  <c r="M50" i="1"/>
  <c r="M17" i="1"/>
  <c r="L72" i="1"/>
  <c r="L4" i="1"/>
  <c r="L74" i="1"/>
  <c r="L99" i="1"/>
  <c r="L91" i="1"/>
  <c r="L92" i="1"/>
  <c r="L96" i="1"/>
  <c r="L97" i="1"/>
  <c r="L30" i="1"/>
  <c r="L33" i="1"/>
  <c r="L24" i="1"/>
  <c r="L79" i="1"/>
  <c r="L82" i="1"/>
  <c r="L77" i="1"/>
  <c r="L10" i="1"/>
  <c r="L11" i="1"/>
  <c r="L61" i="1"/>
  <c r="L62" i="1"/>
  <c r="L3" i="1"/>
  <c r="L84" i="1"/>
  <c r="L48" i="1"/>
  <c r="L86" i="1"/>
  <c r="L87" i="1"/>
  <c r="L57" i="1"/>
  <c r="L89" i="1"/>
  <c r="L94" i="1"/>
  <c r="L66" i="1"/>
  <c r="L14" i="1"/>
  <c r="L51" i="1"/>
  <c r="L50" i="1"/>
  <c r="L17" i="1"/>
  <c r="K72" i="1"/>
  <c r="K4" i="1"/>
  <c r="K74" i="1"/>
  <c r="K99" i="1"/>
  <c r="K91" i="1"/>
  <c r="K92" i="1"/>
  <c r="K96" i="1"/>
  <c r="K30" i="1"/>
  <c r="K33" i="1"/>
  <c r="K24" i="1"/>
  <c r="K79" i="1"/>
  <c r="K82" i="1"/>
  <c r="K77" i="1"/>
  <c r="K10" i="1"/>
  <c r="K11" i="1"/>
  <c r="K61" i="1"/>
  <c r="K62" i="1"/>
  <c r="K3" i="1"/>
  <c r="K84" i="1"/>
  <c r="K48" i="1"/>
  <c r="K86" i="1"/>
  <c r="K87" i="1"/>
  <c r="K57" i="1"/>
  <c r="K89" i="1"/>
  <c r="K94" i="1"/>
  <c r="K66" i="1"/>
  <c r="K14" i="1"/>
  <c r="K51" i="1"/>
  <c r="K50" i="1"/>
  <c r="K17" i="1"/>
  <c r="M68" i="1"/>
  <c r="L68" i="1"/>
  <c r="K68" i="1"/>
  <c r="M7" i="1"/>
  <c r="M38" i="1"/>
  <c r="M39" i="1"/>
  <c r="M19" i="1"/>
  <c r="M20" i="1"/>
  <c r="M21" i="1"/>
  <c r="M22" i="1"/>
  <c r="M46" i="1"/>
  <c r="M47" i="1"/>
  <c r="M42" i="1"/>
  <c r="M49" i="1"/>
  <c r="M100" i="1"/>
  <c r="M101" i="1"/>
  <c r="M52" i="1"/>
  <c r="M69" i="1"/>
  <c r="M54" i="1"/>
  <c r="M55" i="1"/>
  <c r="M26" i="1"/>
  <c r="M27" i="1"/>
  <c r="M28" i="1"/>
  <c r="M59" i="1"/>
  <c r="M60" i="1"/>
  <c r="M32" i="1"/>
  <c r="M103" i="1"/>
  <c r="M34" i="1"/>
  <c r="M64" i="1"/>
  <c r="M65" i="1"/>
  <c r="M95" i="1"/>
  <c r="M15" i="1"/>
  <c r="M93" i="1"/>
  <c r="M67" i="1"/>
  <c r="M98" i="1"/>
  <c r="M6" i="1"/>
  <c r="L7" i="1"/>
  <c r="L38" i="1"/>
  <c r="L39" i="1"/>
  <c r="L19" i="1"/>
  <c r="L20" i="1"/>
  <c r="L21" i="1"/>
  <c r="L22" i="1"/>
  <c r="L46" i="1"/>
  <c r="L47" i="1"/>
  <c r="L42" i="1"/>
  <c r="L49" i="1"/>
  <c r="L100" i="1"/>
  <c r="L101" i="1"/>
  <c r="L52" i="1"/>
  <c r="L69" i="1"/>
  <c r="L54" i="1"/>
  <c r="L55" i="1"/>
  <c r="L26" i="1"/>
  <c r="L27" i="1"/>
  <c r="L28" i="1"/>
  <c r="L59" i="1"/>
  <c r="L60" i="1"/>
  <c r="L32" i="1"/>
  <c r="L103" i="1"/>
  <c r="L34" i="1"/>
  <c r="L64" i="1"/>
  <c r="L65" i="1"/>
  <c r="L95" i="1"/>
  <c r="L15" i="1"/>
  <c r="L93" i="1"/>
  <c r="L67" i="1"/>
  <c r="L98" i="1"/>
  <c r="L6" i="1"/>
  <c r="K7" i="1"/>
  <c r="K38" i="1"/>
  <c r="K39" i="1"/>
  <c r="K19" i="1"/>
  <c r="K20" i="1"/>
  <c r="K21" i="1"/>
  <c r="K22" i="1"/>
  <c r="K46" i="1"/>
  <c r="K47" i="1"/>
  <c r="K42" i="1"/>
  <c r="K49" i="1"/>
  <c r="K100" i="1"/>
  <c r="K101" i="1"/>
  <c r="K52" i="1"/>
  <c r="K69" i="1"/>
  <c r="K54" i="1"/>
  <c r="K55" i="1"/>
  <c r="K26" i="1"/>
  <c r="K27" i="1"/>
  <c r="K28" i="1"/>
  <c r="K59" i="1"/>
  <c r="K60" i="1"/>
  <c r="K32" i="1"/>
  <c r="K103" i="1"/>
  <c r="K34" i="1"/>
  <c r="K64" i="1"/>
  <c r="K65" i="1"/>
  <c r="K95" i="1"/>
  <c r="K15" i="1"/>
  <c r="K93" i="1"/>
  <c r="K67" i="1"/>
  <c r="K98" i="1"/>
  <c r="K6" i="1"/>
  <c r="M83" i="1"/>
  <c r="M73" i="1"/>
  <c r="M18" i="1"/>
  <c r="M16" i="1"/>
  <c r="M12" i="1"/>
  <c r="M13" i="1"/>
  <c r="M88" i="1"/>
  <c r="M53" i="1"/>
  <c r="M40" i="1"/>
  <c r="M41" i="1"/>
  <c r="M75" i="1"/>
  <c r="M70" i="1"/>
  <c r="M71" i="1"/>
  <c r="M76" i="1"/>
  <c r="M78" i="1"/>
  <c r="M102" i="1"/>
  <c r="M23" i="1"/>
  <c r="M90" i="1"/>
  <c r="M31" i="1"/>
  <c r="M56" i="1"/>
  <c r="M81" i="1"/>
  <c r="M43" i="1"/>
  <c r="M44" i="1"/>
  <c r="M45" i="1"/>
  <c r="M58" i="1"/>
  <c r="M35" i="1"/>
  <c r="M36" i="1"/>
  <c r="M37" i="1"/>
  <c r="M8" i="1"/>
  <c r="M9" i="1"/>
  <c r="M29" i="1"/>
  <c r="M63" i="1"/>
  <c r="M80" i="1"/>
  <c r="M25" i="1"/>
  <c r="M5" i="1"/>
  <c r="L83" i="1"/>
  <c r="L73" i="1"/>
  <c r="L18" i="1"/>
  <c r="L16" i="1"/>
  <c r="L12" i="1"/>
  <c r="L13" i="1"/>
  <c r="L88" i="1"/>
  <c r="L53" i="1"/>
  <c r="L40" i="1"/>
  <c r="L41" i="1"/>
  <c r="L75" i="1"/>
  <c r="L70" i="1"/>
  <c r="L71" i="1"/>
  <c r="L76" i="1"/>
  <c r="L78" i="1"/>
  <c r="L102" i="1"/>
  <c r="L23" i="1"/>
  <c r="L90" i="1"/>
  <c r="L31" i="1"/>
  <c r="L56" i="1"/>
  <c r="L81" i="1"/>
  <c r="L43" i="1"/>
  <c r="L44" i="1"/>
  <c r="L45" i="1"/>
  <c r="L58" i="1"/>
  <c r="L35" i="1"/>
  <c r="L36" i="1"/>
  <c r="L37" i="1"/>
  <c r="L8" i="1"/>
  <c r="L9" i="1"/>
  <c r="L29" i="1"/>
  <c r="L63" i="1"/>
  <c r="L80" i="1"/>
  <c r="L25" i="1"/>
  <c r="L5" i="1"/>
  <c r="K83" i="1"/>
  <c r="K73" i="1"/>
  <c r="K18" i="1"/>
  <c r="K16" i="1"/>
  <c r="K12" i="1"/>
  <c r="K13" i="1"/>
  <c r="K88" i="1"/>
  <c r="K53" i="1"/>
  <c r="K40" i="1"/>
  <c r="K41" i="1"/>
  <c r="K75" i="1"/>
  <c r="K70" i="1"/>
  <c r="K71" i="1"/>
  <c r="K76" i="1"/>
  <c r="K78" i="1"/>
  <c r="K23" i="1"/>
  <c r="K90" i="1"/>
  <c r="K31" i="1"/>
  <c r="K56" i="1"/>
  <c r="K81" i="1"/>
  <c r="K43" i="1"/>
  <c r="K44" i="1"/>
  <c r="K45" i="1"/>
  <c r="K58" i="1"/>
  <c r="K35" i="1"/>
  <c r="K36" i="1"/>
  <c r="K37" i="1"/>
  <c r="K8" i="1"/>
  <c r="K9" i="1"/>
  <c r="K29" i="1"/>
  <c r="K63" i="1"/>
  <c r="K80" i="1"/>
  <c r="K25" i="1"/>
  <c r="K5" i="1"/>
  <c r="M2" i="1"/>
  <c r="L2" i="1"/>
  <c r="K2" i="1"/>
</calcChain>
</file>

<file path=xl/sharedStrings.xml><?xml version="1.0" encoding="utf-8"?>
<sst xmlns="http://schemas.openxmlformats.org/spreadsheetml/2006/main" count="3211" uniqueCount="794">
  <si>
    <t>Color</t>
  </si>
  <si>
    <t>L.Yellow</t>
  </si>
  <si>
    <t>D.Brown</t>
  </si>
  <si>
    <t>Brown</t>
  </si>
  <si>
    <t>L.Brown</t>
  </si>
  <si>
    <t>Yellow</t>
  </si>
  <si>
    <t>pista</t>
  </si>
  <si>
    <t>D.green</t>
  </si>
  <si>
    <t>L.green</t>
  </si>
  <si>
    <t>Olive</t>
  </si>
  <si>
    <t>Maroon</t>
  </si>
  <si>
    <t>Teal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</si>
  <si>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</si>
  <si>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</si>
  <si>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</si>
  <si>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</si>
  <si>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</si>
  <si>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</si>
  <si>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</si>
  <si>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</si>
  <si>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</si>
  <si>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</si>
  <si>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</si>
  <si>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</si>
  <si>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</si>
  <si>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</si>
  <si>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</si>
  <si>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</si>
  <si>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</si>
  <si>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</si>
  <si>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568E70</t>
  </si>
  <si>
    <t>597269</t>
  </si>
  <si>
    <t>565E79</t>
  </si>
  <si>
    <t>Li</t>
  </si>
  <si>
    <t>Ai</t>
  </si>
  <si>
    <t>Bi</t>
  </si>
  <si>
    <t>Duration</t>
  </si>
  <si>
    <t>Concentration</t>
  </si>
  <si>
    <t>Lf</t>
  </si>
  <si>
    <t>Af</t>
  </si>
  <si>
    <t>Bf</t>
  </si>
  <si>
    <t>Directly dyed without mordant</t>
  </si>
  <si>
    <t>POM with CuSo4</t>
  </si>
  <si>
    <t>SM with CuSo4</t>
  </si>
  <si>
    <t>pH</t>
  </si>
  <si>
    <t>Temp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</si>
  <si>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</si>
  <si>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</si>
  <si>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</si>
  <si>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</si>
  <si>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</si>
  <si>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</si>
  <si>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</si>
  <si>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</si>
  <si>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</si>
  <si>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</si>
  <si>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</si>
  <si>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</si>
  <si>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</si>
  <si>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</si>
  <si>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</si>
  <si>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</si>
  <si>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</si>
  <si>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</si>
  <si>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</si>
  <si>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</si>
  <si>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</si>
  <si>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</si>
  <si>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</si>
  <si>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</si>
  <si>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</si>
  <si>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</si>
  <si>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</si>
  <si>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</si>
  <si>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</si>
  <si>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</si>
  <si>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</si>
  <si>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</si>
  <si>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</si>
  <si>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</si>
  <si>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</si>
  <si>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</si>
  <si>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</si>
  <si>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</si>
  <si>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</si>
  <si>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</si>
  <si>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</si>
  <si>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</si>
  <si>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</si>
  <si>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</si>
  <si>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</si>
  <si>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</si>
  <si>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</si>
  <si>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</si>
  <si>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</si>
  <si>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</si>
  <si>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</si>
  <si>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</si>
  <si>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</si>
  <si>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</si>
  <si>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</si>
  <si>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</si>
  <si>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</si>
  <si>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</si>
  <si>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</si>
  <si>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G70</t>
  </si>
  <si>
    <t>G71</t>
  </si>
  <si>
    <t>G72</t>
  </si>
  <si>
    <t>G73</t>
  </si>
  <si>
    <t>G74</t>
  </si>
  <si>
    <t>G75</t>
  </si>
  <si>
    <t>G76</t>
  </si>
  <si>
    <t>G77</t>
  </si>
  <si>
    <t>G78</t>
  </si>
  <si>
    <t>G79</t>
  </si>
  <si>
    <t>G80</t>
  </si>
  <si>
    <t>G81</t>
  </si>
  <si>
    <t>G82</t>
  </si>
  <si>
    <t>G83</t>
  </si>
  <si>
    <t>G84</t>
  </si>
  <si>
    <t>G85</t>
  </si>
  <si>
    <t>G86</t>
  </si>
  <si>
    <t>G87</t>
  </si>
  <si>
    <t>G88</t>
  </si>
  <si>
    <t>G89</t>
  </si>
  <si>
    <t>G90</t>
  </si>
  <si>
    <t>G91</t>
  </si>
  <si>
    <t>G92</t>
  </si>
  <si>
    <t>G93</t>
  </si>
  <si>
    <t>G94</t>
  </si>
  <si>
    <t>G95</t>
  </si>
  <si>
    <t>G96</t>
  </si>
  <si>
    <t>G97</t>
  </si>
  <si>
    <t>G98</t>
  </si>
  <si>
    <t>G99</t>
  </si>
  <si>
    <t>G100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</si>
  <si>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</si>
  <si>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</si>
  <si>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</si>
  <si>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</si>
  <si>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</si>
  <si>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</si>
  <si>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</si>
  <si>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</si>
  <si>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</si>
  <si>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G110</t>
  </si>
  <si>
    <t>G111</t>
  </si>
  <si>
    <t>WaterBathRatio</t>
  </si>
  <si>
    <t>DyeingMethod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</si>
  <si>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</si>
  <si>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</si>
  <si>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</si>
  <si>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</si>
  <si>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</si>
  <si>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</si>
  <si>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</si>
  <si>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</si>
  <si>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</si>
  <si>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</si>
  <si>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</si>
  <si>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</si>
  <si>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</si>
  <si>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</si>
  <si>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</si>
  <si>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</si>
  <si>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</si>
  <si>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</si>
  <si>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</si>
  <si>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</si>
  <si>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</si>
  <si>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Thickness</t>
  </si>
  <si>
    <t>Thread</t>
  </si>
  <si>
    <t>Single Fibre</t>
  </si>
  <si>
    <t>Coarse</t>
  </si>
  <si>
    <t>C11</t>
  </si>
  <si>
    <t>GRAL</t>
  </si>
  <si>
    <t>C12</t>
  </si>
  <si>
    <t>CFP-MEDIUM</t>
  </si>
  <si>
    <t>C13</t>
  </si>
  <si>
    <t>BRP_FINE</t>
  </si>
  <si>
    <t>C14</t>
  </si>
  <si>
    <t>TRP</t>
  </si>
  <si>
    <t>C15</t>
  </si>
  <si>
    <t>C16</t>
  </si>
  <si>
    <t>C17</t>
  </si>
  <si>
    <t>C18</t>
  </si>
  <si>
    <t>IBN_MEDIUM</t>
  </si>
  <si>
    <t>C19</t>
  </si>
  <si>
    <t>C20</t>
  </si>
  <si>
    <t>IBN_CORSER</t>
  </si>
  <si>
    <t>C21</t>
  </si>
  <si>
    <t>PPC-TJNM-F</t>
  </si>
  <si>
    <t>C22</t>
  </si>
  <si>
    <t>C23</t>
  </si>
  <si>
    <t>PPC ZHON FINE</t>
  </si>
  <si>
    <t>C24</t>
  </si>
  <si>
    <t>C25</t>
  </si>
  <si>
    <t>C26</t>
  </si>
  <si>
    <t>C27</t>
  </si>
  <si>
    <t>C28</t>
  </si>
  <si>
    <t>C29</t>
  </si>
  <si>
    <t>TXP_M_THAIMAN</t>
  </si>
  <si>
    <t>C30</t>
  </si>
  <si>
    <t>C31</t>
  </si>
  <si>
    <t>C32</t>
  </si>
  <si>
    <t>C33</t>
  </si>
  <si>
    <t>C34</t>
  </si>
  <si>
    <t>RPC_FINE</t>
  </si>
  <si>
    <t>C35</t>
  </si>
  <si>
    <t>IBN FINE</t>
  </si>
  <si>
    <t>C36</t>
  </si>
  <si>
    <t>C37</t>
  </si>
  <si>
    <t>C38</t>
  </si>
  <si>
    <t>IBN MEDIUM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</si>
  <si>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</si>
  <si>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</si>
  <si>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</si>
  <si>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</si>
  <si>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</si>
  <si>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</si>
  <si>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</si>
  <si>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</si>
  <si>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</si>
  <si>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TXN_TAHILON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</si>
  <si>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</si>
  <si>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</si>
  <si>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</si>
  <si>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</si>
  <si>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</si>
  <si>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</si>
  <si>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</si>
  <si>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</si>
  <si>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</si>
  <si>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</si>
  <si>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</si>
  <si>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</si>
  <si>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</si>
  <si>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</si>
  <si>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</si>
  <si>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</si>
  <si>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</si>
  <si>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</si>
  <si>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</si>
  <si>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</si>
  <si>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</si>
  <si>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</si>
  <si>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</si>
  <si>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</si>
  <si>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</si>
  <si>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</si>
  <si>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</si>
  <si>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</si>
  <si>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</si>
  <si>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</si>
  <si>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</si>
  <si>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</si>
  <si>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</si>
  <si>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</si>
  <si>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</si>
  <si>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MFP</t>
  </si>
  <si>
    <t>C83</t>
  </si>
  <si>
    <t>SSA FINE</t>
  </si>
  <si>
    <t>C84</t>
  </si>
  <si>
    <t>thread_group</t>
  </si>
  <si>
    <t>CFP-COR-A</t>
  </si>
  <si>
    <t>BRP_COARSE</t>
  </si>
  <si>
    <t>CFP-COR-D</t>
  </si>
  <si>
    <t>DURA_MICRO</t>
  </si>
  <si>
    <t>FENGSH-F</t>
  </si>
  <si>
    <t>SSP_V_FINE</t>
  </si>
  <si>
    <t>SSA COR-B</t>
  </si>
  <si>
    <t>SSP-FENGSHU-VF</t>
  </si>
  <si>
    <t>TXN_TAHILON_M</t>
  </si>
  <si>
    <t>PBT</t>
  </si>
  <si>
    <t>CFP_FINE_B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</si>
  <si>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</si>
  <si>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</si>
  <si>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</si>
  <si>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</si>
  <si>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</si>
  <si>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</si>
  <si>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</si>
  <si>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</si>
  <si>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</si>
  <si>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</si>
  <si>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</si>
  <si>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</si>
  <si>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</si>
  <si>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</si>
  <si>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</si>
  <si>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</si>
  <si>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</si>
  <si>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</si>
  <si>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</si>
  <si>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</si>
  <si>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</si>
  <si>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</si>
  <si>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</si>
  <si>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</si>
  <si>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</si>
  <si>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</si>
  <si>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</si>
  <si>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</si>
  <si>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</si>
  <si>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</si>
  <si>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</si>
  <si>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</si>
  <si>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</si>
  <si>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</si>
  <si>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</si>
  <si>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</si>
  <si>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</si>
  <si>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</si>
  <si>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</si>
  <si>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</si>
  <si>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</si>
  <si>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</si>
  <si>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</si>
  <si>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</si>
  <si>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</si>
  <si>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</si>
  <si>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</si>
  <si>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</si>
  <si>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</si>
  <si>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</si>
  <si>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</si>
  <si>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</si>
  <si>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</si>
  <si>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</si>
  <si>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</si>
  <si>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</si>
  <si>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</si>
  <si>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</si>
  <si>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</si>
  <si>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</si>
  <si>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</si>
  <si>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</si>
  <si>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</si>
  <si>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</si>
  <si>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</si>
  <si>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</si>
  <si>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</si>
  <si>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</si>
  <si>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</si>
  <si>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</si>
  <si>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</si>
  <si>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</si>
  <si>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</si>
  <si>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</si>
  <si>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</si>
  <si>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</si>
  <si>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</si>
  <si>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</si>
  <si>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</si>
  <si>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</si>
  <si>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</si>
  <si>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</si>
  <si>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</si>
  <si>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</si>
  <si>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</si>
  <si>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</si>
  <si>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</si>
  <si>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</si>
  <si>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</si>
  <si>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</si>
  <si>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</si>
  <si>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</si>
  <si>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</si>
  <si>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</si>
  <si>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</si>
  <si>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</si>
  <si>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</si>
  <si>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</si>
  <si>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</si>
  <si>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</si>
  <si>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</si>
  <si>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</si>
  <si>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</si>
  <si>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</si>
  <si>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</si>
  <si>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</si>
  <si>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</si>
  <si>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</si>
  <si>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</si>
  <si>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</si>
  <si>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</si>
  <si>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</si>
  <si>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</si>
  <si>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</si>
  <si>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</si>
  <si>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</si>
  <si>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</si>
  <si>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</si>
  <si>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</si>
  <si>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</si>
  <si>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</si>
  <si>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</si>
  <si>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</si>
  <si>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</si>
  <si>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</si>
  <si>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</si>
  <si>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</si>
  <si>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</si>
  <si>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</si>
  <si>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</si>
  <si>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</si>
  <si>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</si>
  <si>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</si>
  <si>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</si>
  <si>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</si>
  <si>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</si>
  <si>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</si>
  <si>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</si>
  <si>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</si>
  <si>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</si>
  <si>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</si>
  <si>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</si>
  <si>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</si>
  <si>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</si>
  <si>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</si>
  <si>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</si>
  <si>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</si>
  <si>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</si>
  <si>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</si>
  <si>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</si>
  <si>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</si>
  <si>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</si>
  <si>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</si>
  <si>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</si>
  <si>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</si>
  <si>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</si>
  <si>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</si>
  <si>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</si>
  <si>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</si>
  <si>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</si>
  <si>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</si>
  <si>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</si>
  <si>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</si>
  <si>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</si>
  <si>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</si>
  <si>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</si>
  <si>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</si>
  <si>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</si>
  <si>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</si>
  <si>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</si>
  <si>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</si>
  <si>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</si>
  <si>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</si>
  <si>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</si>
  <si>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</si>
  <si>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</si>
  <si>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</si>
  <si>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</si>
  <si>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</si>
  <si>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</si>
  <si>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</si>
  <si>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</si>
  <si>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</si>
  <si>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</si>
  <si>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</si>
  <si>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</si>
  <si>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</si>
  <si>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</si>
  <si>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</si>
  <si>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</si>
  <si>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</si>
  <si>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</si>
  <si>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</si>
  <si>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</si>
  <si>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</si>
  <si>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</si>
  <si>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</si>
  <si>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</si>
  <si>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</si>
  <si>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</si>
  <si>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</si>
  <si>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</si>
  <si>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</si>
  <si>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</si>
  <si>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</si>
  <si>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</si>
  <si>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</si>
  <si>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</si>
  <si>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</si>
  <si>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</si>
  <si>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</si>
  <si>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</si>
  <si>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</si>
  <si>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</si>
  <si>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</si>
  <si>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</si>
  <si>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</si>
  <si>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</si>
  <si>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</si>
  <si>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</si>
  <si>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</si>
  <si>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</si>
  <si>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</si>
  <si>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</si>
  <si>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</si>
  <si>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</si>
  <si>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</si>
  <si>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</si>
  <si>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</si>
  <si>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</si>
  <si>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</si>
  <si>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</si>
  <si>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</si>
  <si>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</si>
  <si>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</si>
  <si>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</si>
  <si>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</si>
  <si>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</si>
  <si>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</si>
  <si>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</si>
  <si>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</si>
  <si>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</si>
  <si>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</si>
  <si>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</si>
  <si>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</si>
  <si>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</si>
  <si>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</si>
  <si>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</si>
  <si>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</si>
  <si>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</si>
  <si>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</si>
  <si>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</si>
  <si>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</si>
  <si>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</si>
  <si>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</si>
  <si>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</si>
  <si>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</si>
  <si>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</si>
  <si>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</si>
  <si>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</si>
  <si>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</si>
  <si>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</si>
  <si>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</si>
  <si>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</si>
  <si>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</si>
  <si>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</si>
  <si>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</si>
  <si>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</si>
  <si>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</si>
  <si>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</si>
  <si>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</si>
  <si>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</si>
  <si>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</si>
  <si>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</si>
  <si>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</si>
  <si>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</si>
  <si>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</si>
  <si>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</si>
  <si>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</si>
  <si>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</si>
  <si>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</si>
  <si>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</si>
  <si>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</si>
  <si>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</si>
  <si>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</si>
  <si>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</si>
  <si>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</si>
  <si>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</si>
  <si>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</si>
  <si>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</si>
  <si>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</si>
  <si>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</si>
  <si>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</si>
  <si>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</si>
  <si>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</si>
  <si>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</si>
  <si>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</si>
  <si>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</si>
  <si>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</si>
  <si>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</si>
  <si>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</si>
  <si>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</si>
  <si>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</si>
  <si>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</si>
  <si>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</si>
  <si>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</si>
  <si>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</si>
  <si>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</si>
  <si>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</si>
  <si>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</si>
  <si>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</si>
  <si>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</si>
  <si>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</si>
  <si>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</si>
  <si>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</si>
  <si>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</si>
  <si>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</si>
  <si>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</si>
  <si>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</si>
  <si>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</si>
  <si>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</si>
  <si>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</si>
  <si>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</si>
  <si>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</si>
  <si>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</si>
  <si>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</si>
  <si>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</si>
  <si>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</si>
  <si>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</si>
  <si>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</si>
  <si>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</si>
  <si>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</si>
  <si>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</si>
  <si>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</si>
  <si>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</si>
  <si>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</si>
  <si>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</si>
  <si>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</si>
  <si>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</si>
  <si>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</si>
  <si>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</si>
  <si>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</si>
  <si>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</si>
  <si>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</si>
  <si>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</si>
  <si>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</si>
  <si>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</si>
  <si>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</si>
  <si>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</si>
  <si>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</si>
  <si>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</si>
  <si>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</si>
  <si>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</si>
  <si>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</si>
  <si>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</si>
  <si>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</si>
  <si>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</si>
  <si>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</si>
  <si>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</si>
  <si>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</si>
  <si>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</si>
  <si>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</si>
  <si>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</si>
  <si>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</si>
  <si>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</si>
  <si>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</si>
  <si>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</si>
  <si>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</si>
  <si>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</si>
  <si>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</si>
  <si>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</si>
  <si>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</si>
  <si>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</si>
  <si>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</si>
  <si>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</si>
  <si>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</si>
  <si>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</si>
  <si>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</si>
  <si>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</si>
  <si>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</si>
  <si>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</si>
  <si>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</si>
  <si>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</si>
  <si>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</si>
  <si>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</si>
  <si>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</si>
  <si>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</si>
  <si>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</si>
  <si>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</si>
  <si>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</si>
  <si>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</si>
  <si>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</si>
  <si>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</si>
  <si>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</si>
  <si>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</si>
  <si>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</si>
  <si>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</si>
  <si>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</si>
  <si>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</si>
  <si>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</si>
  <si>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</si>
  <si>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</si>
  <si>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</si>
  <si>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</si>
  <si>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</si>
  <si>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</si>
  <si>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</si>
  <si>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</si>
  <si>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</si>
  <si>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</si>
  <si>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</si>
  <si>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</si>
  <si>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</si>
  <si>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</si>
  <si>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</si>
  <si>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</si>
  <si>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</si>
  <si>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</si>
  <si>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</si>
  <si>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</si>
  <si>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</si>
  <si>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</si>
  <si>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</si>
  <si>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</si>
  <si>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</si>
  <si>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</si>
  <si>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</si>
  <si>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</si>
  <si>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</si>
  <si>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</si>
  <si>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</si>
  <si>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</si>
  <si>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</si>
  <si>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</si>
  <si>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</si>
  <si>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</si>
  <si>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</si>
  <si>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</si>
  <si>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</si>
  <si>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</si>
  <si>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</si>
  <si>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</si>
  <si>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</si>
  <si>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</si>
  <si>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</si>
  <si>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</si>
  <si>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</si>
  <si>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</si>
  <si>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</si>
  <si>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</si>
  <si>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</si>
  <si>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</si>
  <si>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</si>
  <si>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</si>
  <si>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</si>
  <si>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</si>
  <si>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</si>
  <si>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</si>
  <si>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</si>
  <si>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</si>
  <si>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</si>
  <si>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</si>
  <si>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</si>
  <si>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</si>
  <si>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</si>
  <si>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</si>
  <si>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</si>
  <si>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</si>
  <si>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</si>
  <si>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</si>
  <si>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</si>
  <si>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</si>
  <si>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</si>
  <si>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</si>
  <si>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</si>
  <si>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</si>
  <si>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</si>
  <si>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</si>
  <si>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</si>
  <si>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</si>
  <si>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</si>
  <si>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</si>
  <si>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</si>
  <si>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</si>
  <si>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</si>
  <si>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</si>
  <si>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</si>
  <si>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</si>
  <si>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</si>
  <si>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</si>
  <si>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</si>
  <si>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</si>
  <si>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</si>
  <si>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</si>
  <si>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</si>
  <si>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</si>
  <si>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</si>
  <si>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</si>
  <si>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</si>
  <si>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</si>
  <si>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CFP_940X3_UNIFULL</t>
  </si>
  <si>
    <t>CFP_HYOSUNG_M</t>
  </si>
  <si>
    <t>DURA MICRO FINE</t>
  </si>
  <si>
    <t>FENGSHU-C</t>
  </si>
  <si>
    <t>312X3_COARSE</t>
  </si>
  <si>
    <t>IBN COARSER</t>
  </si>
  <si>
    <t>FENGSHU-F</t>
  </si>
  <si>
    <t>SSA_FS_FINE</t>
  </si>
  <si>
    <t>PPC-XPQ-F</t>
  </si>
  <si>
    <t>152X2_ZONG_MICRO</t>
  </si>
  <si>
    <t>IBN-G3-HY</t>
  </si>
  <si>
    <t>RPC_FINE_87X2</t>
  </si>
  <si>
    <t>TXP FINE G</t>
  </si>
  <si>
    <t>PPC_FENGSHU</t>
  </si>
  <si>
    <t>PPC 2053 T</t>
  </si>
  <si>
    <t>365X2_PPC_ZHONG</t>
  </si>
  <si>
    <t>SSA COR-A</t>
  </si>
  <si>
    <t>PPC_HYOSUNG</t>
  </si>
  <si>
    <t>CFP_HYJ_FINE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</si>
</sst>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252423"/>
      <name val="Segoe U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Alignment="1">
      <alignment horizontal="left"/>
    </xf>
    <xf numFmtId="4" fontId="1" fillId="2" borderId="0" xfId="0" applyNumberFormat="1" applyFont="1" applyFill="1"/>
    <xf numFmtId="0" fontId="1" fillId="2" borderId="0" xfId="0" applyFont="1" applyFill="1"/>
    <xf numFmtId="4" fontId="3" fillId="2" borderId="0" xfId="0" applyNumberFormat="1" applyFont="1" applyFill="1"/>
    <xf numFmtId="0" fontId="4" fillId="2" borderId="0" xfId="0" applyFont="1" applyFill="1" applyAlignment="1">
      <alignment horizontal="right"/>
    </xf>
    <xf numFmtId="4" fontId="3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4" fontId="0" fillId="0" borderId="0" xfId="0" applyNumberFormat="1"/>
    <xf numFmtId="2" fontId="0" fillId="0" borderId="0" xfId="0" applyNumberFormat="1" applyAlignment="1">
      <alignment horizontal="right"/>
    </xf>
    <xf numFmtId="0" fontId="5" fillId="3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A7DB7-2C7B-4837-AAF8-D24B4969B7CE}">
  <dimension ref="A1:P800"/>
  <sheetViews>
    <sheetView tabSelected="1" zoomScale="85" zoomScaleNormal="85" workbookViewId="0">
      <selection activeCell="Q1" sqref="Q1:Q1048576"/>
    </sheetView>
  </sheetViews>
  <sheetFormatPr defaultColWidth="8.77734375" defaultRowHeight="14.4" x14ac:dyDescent="0.3"/>
  <cols>
    <col min="1" max="1" width="10.109375" customWidth="1"/>
    <col min="2" max="2" width="8.109375" customWidth="1"/>
    <col min="3" max="3" width="9.6640625" customWidth="1"/>
    <col min="5" max="5" width="15.33203125" customWidth="1"/>
    <col min="8" max="8" width="10.44140625" customWidth="1"/>
    <col min="9" max="9" width="9.6640625" customWidth="1"/>
    <col min="10" max="10" width="28.33203125" customWidth="1"/>
    <col min="11" max="11" width="12.33203125" customWidth="1"/>
    <col min="12" max="12" width="10" customWidth="1"/>
    <col min="13" max="13" width="9.33203125" customWidth="1"/>
    <col min="14" max="14" width="16.77734375" style="7" customWidth="1"/>
    <col min="15" max="15" width="16.77734375" style="9" customWidth="1"/>
    <col min="16" max="16" width="20.77734375" customWidth="1"/>
  </cols>
  <sheetData>
    <row r="1" spans="1:16" x14ac:dyDescent="0.3">
      <c r="A1" t="s">
        <v>0</v>
      </c>
      <c r="B1" t="s">
        <v>33</v>
      </c>
      <c r="C1" t="s">
        <v>34</v>
      </c>
      <c r="D1" t="s">
        <v>35</v>
      </c>
      <c r="E1" t="s">
        <v>37</v>
      </c>
      <c r="F1" t="s">
        <v>44</v>
      </c>
      <c r="G1" t="s">
        <v>45</v>
      </c>
      <c r="H1" t="s">
        <v>147</v>
      </c>
      <c r="I1" t="s">
        <v>36</v>
      </c>
      <c r="J1" t="s">
        <v>148</v>
      </c>
      <c r="K1" t="s">
        <v>38</v>
      </c>
      <c r="L1" t="s">
        <v>39</v>
      </c>
      <c r="M1" t="s">
        <v>40</v>
      </c>
      <c r="N1" s="7" t="s">
        <v>170</v>
      </c>
      <c r="O1" s="9" t="s">
        <v>171</v>
      </c>
      <c r="P1" t="s">
        <v>263</v>
      </c>
    </row>
    <row r="2" spans="1:16" x14ac:dyDescent="0.3">
      <c r="A2" t="s">
        <v>1</v>
      </c>
      <c r="B2">
        <v>89</v>
      </c>
      <c r="C2">
        <v>-7.6</v>
      </c>
      <c r="D2">
        <v>35.700000000000003</v>
      </c>
      <c r="E2">
        <v>15</v>
      </c>
      <c r="F2">
        <v>5</v>
      </c>
      <c r="G2">
        <v>70</v>
      </c>
      <c r="H2">
        <v>6.6000000000000003E-2</v>
      </c>
      <c r="I2">
        <v>40</v>
      </c>
      <c r="J2" t="s">
        <v>42</v>
      </c>
      <c r="K2">
        <f t="shared" ref="K2" si="0">(-0.3+B2)</f>
        <v>88.7</v>
      </c>
      <c r="L2">
        <f t="shared" ref="L2" si="1">(0.26+C2)</f>
        <v>-7.34</v>
      </c>
      <c r="M2">
        <f t="shared" ref="M2" si="2" xml:space="preserve"> (0.68 +D2)</f>
        <v>36.380000000000003</v>
      </c>
      <c r="N2" s="7">
        <v>2.5000000000000001E-2</v>
      </c>
      <c r="O2" s="9" t="s">
        <v>172</v>
      </c>
      <c r="P2" t="s">
        <v>181</v>
      </c>
    </row>
    <row r="3" spans="1:16" x14ac:dyDescent="0.3">
      <c r="A3" s="1" t="s">
        <v>32</v>
      </c>
      <c r="B3" s="2">
        <v>40.19</v>
      </c>
      <c r="C3" s="2">
        <v>3.6</v>
      </c>
      <c r="D3" s="2">
        <v>-16.22</v>
      </c>
      <c r="E3">
        <v>3.5</v>
      </c>
      <c r="F3">
        <v>6.5</v>
      </c>
      <c r="G3">
        <v>60</v>
      </c>
      <c r="H3">
        <v>0.05</v>
      </c>
      <c r="I3">
        <v>20</v>
      </c>
      <c r="J3" t="s">
        <v>41</v>
      </c>
      <c r="K3">
        <f>(-0.25 + B3)</f>
        <v>39.94</v>
      </c>
      <c r="L3">
        <f>(-0.39 +C3)</f>
        <v>3.21</v>
      </c>
      <c r="M3">
        <f>(-0.7+D3)</f>
        <v>-16.919999999999998</v>
      </c>
      <c r="N3" s="7">
        <v>0.127</v>
      </c>
      <c r="O3" s="9" t="s">
        <v>173</v>
      </c>
      <c r="P3" t="s">
        <v>181</v>
      </c>
    </row>
    <row r="4" spans="1:16" ht="14.55" customHeight="1" x14ac:dyDescent="0.3">
      <c r="A4" t="s">
        <v>24</v>
      </c>
      <c r="B4">
        <v>66.61</v>
      </c>
      <c r="C4">
        <v>-13.632</v>
      </c>
      <c r="D4">
        <v>-33.78</v>
      </c>
      <c r="E4">
        <v>3.5</v>
      </c>
      <c r="F4">
        <v>6.5</v>
      </c>
      <c r="G4">
        <v>60</v>
      </c>
      <c r="H4">
        <v>0.05</v>
      </c>
      <c r="I4">
        <v>20</v>
      </c>
      <c r="J4" t="s">
        <v>41</v>
      </c>
      <c r="K4">
        <f>(-0.25 + B4)</f>
        <v>66.36</v>
      </c>
      <c r="L4">
        <f>(-0.39 +C4)</f>
        <v>-14.022</v>
      </c>
      <c r="M4">
        <f>(-0.7+D4)</f>
        <v>-34.480000000000004</v>
      </c>
      <c r="N4" s="7">
        <v>2.5000000000000001E-2</v>
      </c>
      <c r="O4" s="9" t="s">
        <v>172</v>
      </c>
      <c r="P4" t="s">
        <v>181</v>
      </c>
    </row>
    <row r="5" spans="1:16" x14ac:dyDescent="0.3">
      <c r="A5" t="s">
        <v>29</v>
      </c>
      <c r="B5">
        <v>32.112099999999998</v>
      </c>
      <c r="C5">
        <v>54.350499999999997</v>
      </c>
      <c r="D5">
        <v>-84.822999999999993</v>
      </c>
      <c r="E5">
        <v>15</v>
      </c>
      <c r="F5">
        <v>5</v>
      </c>
      <c r="G5">
        <v>70</v>
      </c>
      <c r="H5">
        <v>6.6000000000000003E-2</v>
      </c>
      <c r="I5">
        <v>40</v>
      </c>
      <c r="J5" t="s">
        <v>42</v>
      </c>
      <c r="K5">
        <f>(-0.3+B5)</f>
        <v>31.812099999999997</v>
      </c>
      <c r="L5">
        <f>(0.26+C5)</f>
        <v>54.610499999999995</v>
      </c>
      <c r="M5">
        <f xml:space="preserve"> (0.68 +D5)</f>
        <v>-84.142999999999986</v>
      </c>
      <c r="N5" s="7">
        <v>0.127</v>
      </c>
      <c r="O5" s="9" t="s">
        <v>173</v>
      </c>
      <c r="P5" t="s">
        <v>181</v>
      </c>
    </row>
    <row r="6" spans="1:16" ht="13.2" customHeight="1" x14ac:dyDescent="0.3">
      <c r="A6" t="s">
        <v>21</v>
      </c>
      <c r="B6">
        <v>32.630000000000003</v>
      </c>
      <c r="C6">
        <v>-25.463000000000001</v>
      </c>
      <c r="D6">
        <v>1.9530000000000001</v>
      </c>
      <c r="E6">
        <v>35</v>
      </c>
      <c r="F6">
        <v>4.5</v>
      </c>
      <c r="G6">
        <v>80</v>
      </c>
      <c r="H6">
        <v>0.1</v>
      </c>
      <c r="I6">
        <v>60</v>
      </c>
      <c r="J6" t="s">
        <v>43</v>
      </c>
      <c r="K6">
        <f xml:space="preserve"> (-0.72 +B6)</f>
        <v>31.910000000000004</v>
      </c>
      <c r="L6">
        <f>(-0.38+C6)</f>
        <v>-25.843</v>
      </c>
      <c r="M6">
        <f>(-0.62+D6)</f>
        <v>1.3330000000000002</v>
      </c>
      <c r="N6" s="7">
        <v>2.5000000000000001E-2</v>
      </c>
      <c r="O6" s="9" t="s">
        <v>172</v>
      </c>
      <c r="P6" t="s">
        <v>177</v>
      </c>
    </row>
    <row r="7" spans="1:16" x14ac:dyDescent="0.3">
      <c r="A7" t="s">
        <v>22</v>
      </c>
      <c r="B7">
        <v>79.180000000000007</v>
      </c>
      <c r="C7">
        <v>-5.7824999999999998</v>
      </c>
      <c r="D7">
        <v>-8.2125000000000004</v>
      </c>
      <c r="E7">
        <v>35</v>
      </c>
      <c r="F7">
        <v>4.5</v>
      </c>
      <c r="G7">
        <v>80</v>
      </c>
      <c r="H7">
        <v>0.1</v>
      </c>
      <c r="I7">
        <v>60</v>
      </c>
      <c r="J7" t="s">
        <v>43</v>
      </c>
      <c r="K7">
        <f xml:space="preserve"> (-0.72 +B7)</f>
        <v>78.460000000000008</v>
      </c>
      <c r="L7">
        <f>(-0.38+C7)</f>
        <v>-6.1624999999999996</v>
      </c>
      <c r="M7">
        <f>(-0.62+D7)</f>
        <v>-8.8324999999999996</v>
      </c>
      <c r="N7" s="7">
        <v>2.5000000000000001E-2</v>
      </c>
      <c r="O7" s="9" t="s">
        <v>172</v>
      </c>
      <c r="P7" t="s">
        <v>177</v>
      </c>
    </row>
    <row r="8" spans="1:16" x14ac:dyDescent="0.3">
      <c r="A8" t="s">
        <v>24</v>
      </c>
      <c r="B8">
        <v>56.53</v>
      </c>
      <c r="C8">
        <v>-11.83</v>
      </c>
      <c r="D8">
        <v>-29.32</v>
      </c>
      <c r="E8">
        <v>15</v>
      </c>
      <c r="F8">
        <v>5</v>
      </c>
      <c r="G8">
        <v>70</v>
      </c>
      <c r="H8">
        <v>6.6000000000000003E-2</v>
      </c>
      <c r="I8">
        <v>40</v>
      </c>
      <c r="J8" t="s">
        <v>42</v>
      </c>
      <c r="K8">
        <f>(-0.3+B8)</f>
        <v>56.230000000000004</v>
      </c>
      <c r="L8">
        <f>(0.26+C8)</f>
        <v>-11.57</v>
      </c>
      <c r="M8">
        <f xml:space="preserve"> (0.68 +D8)</f>
        <v>-28.64</v>
      </c>
      <c r="N8" s="7">
        <v>0.127</v>
      </c>
      <c r="O8" s="9" t="s">
        <v>173</v>
      </c>
      <c r="P8" t="s">
        <v>177</v>
      </c>
    </row>
    <row r="9" spans="1:16" x14ac:dyDescent="0.3">
      <c r="A9" t="s">
        <v>25</v>
      </c>
      <c r="B9">
        <v>62.53</v>
      </c>
      <c r="C9">
        <v>-9.0500000000000007</v>
      </c>
      <c r="D9">
        <v>-44.637</v>
      </c>
      <c r="E9">
        <v>15</v>
      </c>
      <c r="F9">
        <v>5</v>
      </c>
      <c r="G9">
        <v>70</v>
      </c>
      <c r="H9">
        <v>6.6000000000000003E-2</v>
      </c>
      <c r="I9">
        <v>40</v>
      </c>
      <c r="J9" t="s">
        <v>42</v>
      </c>
      <c r="K9">
        <f t="shared" ref="K9" si="3">(-0.3+B9)</f>
        <v>62.230000000000004</v>
      </c>
      <c r="L9">
        <f t="shared" ref="L9" si="4">(0.26+C9)</f>
        <v>-8.7900000000000009</v>
      </c>
      <c r="M9">
        <f t="shared" ref="M9" si="5" xml:space="preserve"> (0.68 +D9)</f>
        <v>-43.957000000000001</v>
      </c>
      <c r="N9" s="7">
        <v>2.5000000000000001E-2</v>
      </c>
      <c r="O9" s="9" t="s">
        <v>172</v>
      </c>
      <c r="P9" t="s">
        <v>264</v>
      </c>
    </row>
    <row r="10" spans="1:16" x14ac:dyDescent="0.3">
      <c r="A10" t="s">
        <v>13</v>
      </c>
      <c r="B10">
        <v>11.2</v>
      </c>
      <c r="C10">
        <v>-12.712999999999999</v>
      </c>
      <c r="D10">
        <v>12.74</v>
      </c>
      <c r="E10">
        <v>3.5</v>
      </c>
      <c r="F10">
        <v>6.5</v>
      </c>
      <c r="G10">
        <v>60</v>
      </c>
      <c r="H10">
        <v>0.05</v>
      </c>
      <c r="I10">
        <v>20</v>
      </c>
      <c r="J10" t="s">
        <v>41</v>
      </c>
      <c r="K10">
        <f>(-0.25 + B10)</f>
        <v>10.95</v>
      </c>
      <c r="L10">
        <f>(-0.39 +C10)</f>
        <v>-13.103</v>
      </c>
      <c r="M10">
        <f>(-0.7+D10)</f>
        <v>12.040000000000001</v>
      </c>
      <c r="N10" s="7">
        <v>0.127</v>
      </c>
      <c r="O10" s="9" t="s">
        <v>173</v>
      </c>
      <c r="P10" t="s">
        <v>264</v>
      </c>
    </row>
    <row r="11" spans="1:16" x14ac:dyDescent="0.3">
      <c r="A11" t="s">
        <v>14</v>
      </c>
      <c r="B11">
        <v>61.71</v>
      </c>
      <c r="C11">
        <v>-62.93</v>
      </c>
      <c r="D11">
        <v>61.036000000000001</v>
      </c>
      <c r="E11">
        <v>3.5</v>
      </c>
      <c r="F11">
        <v>6.5</v>
      </c>
      <c r="G11">
        <v>60</v>
      </c>
      <c r="H11">
        <v>0.05</v>
      </c>
      <c r="I11">
        <v>20</v>
      </c>
      <c r="J11" t="s">
        <v>41</v>
      </c>
      <c r="K11">
        <f>(-0.25 + B11)</f>
        <v>61.46</v>
      </c>
      <c r="L11">
        <f>(-0.39 +C11)</f>
        <v>-63.32</v>
      </c>
      <c r="M11">
        <f>(-0.7+D11)</f>
        <v>60.335999999999999</v>
      </c>
      <c r="N11" s="7">
        <v>2.5000000000000001E-2</v>
      </c>
      <c r="O11" s="9" t="s">
        <v>172</v>
      </c>
      <c r="P11" t="s">
        <v>177</v>
      </c>
    </row>
    <row r="12" spans="1:16" x14ac:dyDescent="0.3">
      <c r="A12" t="s">
        <v>6</v>
      </c>
      <c r="B12">
        <v>66.099999999999994</v>
      </c>
      <c r="C12">
        <v>-23.15</v>
      </c>
      <c r="D12">
        <v>53.57</v>
      </c>
      <c r="E12">
        <v>15</v>
      </c>
      <c r="F12">
        <v>5</v>
      </c>
      <c r="G12">
        <v>70</v>
      </c>
      <c r="H12">
        <v>6.6000000000000003E-2</v>
      </c>
      <c r="I12">
        <v>40</v>
      </c>
      <c r="J12" t="s">
        <v>42</v>
      </c>
      <c r="K12">
        <f>(-0.3+B12)</f>
        <v>65.8</v>
      </c>
      <c r="L12">
        <f>(0.26+C12)</f>
        <v>-22.889999999999997</v>
      </c>
      <c r="M12">
        <f xml:space="preserve"> (0.68 +D12)</f>
        <v>54.25</v>
      </c>
      <c r="N12" s="7">
        <v>0.127</v>
      </c>
      <c r="O12" s="9" t="s">
        <v>173</v>
      </c>
      <c r="P12" t="s">
        <v>177</v>
      </c>
    </row>
    <row r="13" spans="1:16" x14ac:dyDescent="0.3">
      <c r="A13" t="s">
        <v>7</v>
      </c>
      <c r="B13">
        <v>44.62</v>
      </c>
      <c r="C13">
        <v>-19.8</v>
      </c>
      <c r="D13">
        <v>47</v>
      </c>
      <c r="E13">
        <v>15</v>
      </c>
      <c r="F13">
        <v>5</v>
      </c>
      <c r="G13">
        <v>70</v>
      </c>
      <c r="H13">
        <v>6.6000000000000003E-2</v>
      </c>
      <c r="I13">
        <v>40</v>
      </c>
      <c r="J13" t="s">
        <v>42</v>
      </c>
      <c r="K13">
        <f>(-0.3+B13)</f>
        <v>44.32</v>
      </c>
      <c r="L13">
        <f>(0.26+C13)</f>
        <v>-19.54</v>
      </c>
      <c r="M13">
        <f xml:space="preserve"> (0.68 +D13)</f>
        <v>47.68</v>
      </c>
      <c r="N13" s="7">
        <v>2.5000000000000001E-2</v>
      </c>
      <c r="O13" s="9" t="s">
        <v>172</v>
      </c>
      <c r="P13" t="s">
        <v>177</v>
      </c>
    </row>
    <row r="14" spans="1:16" x14ac:dyDescent="0.3">
      <c r="A14" t="s">
        <v>26</v>
      </c>
      <c r="B14">
        <v>44.07</v>
      </c>
      <c r="C14">
        <v>3.8959999999999999</v>
      </c>
      <c r="D14">
        <v>-12.622999999999999</v>
      </c>
      <c r="E14">
        <v>3.5</v>
      </c>
      <c r="F14">
        <v>6.5</v>
      </c>
      <c r="G14">
        <v>60</v>
      </c>
      <c r="H14">
        <v>0.05</v>
      </c>
      <c r="I14">
        <v>20</v>
      </c>
      <c r="J14" t="s">
        <v>41</v>
      </c>
      <c r="K14">
        <f>(-0.25 + B14)</f>
        <v>43.82</v>
      </c>
      <c r="L14">
        <f>(-0.39 +C14)</f>
        <v>3.5059999999999998</v>
      </c>
      <c r="M14">
        <f>(-0.7+D14)</f>
        <v>-13.322999999999999</v>
      </c>
      <c r="N14" s="7">
        <v>0.127</v>
      </c>
      <c r="O14" s="9" t="s">
        <v>173</v>
      </c>
      <c r="P14" t="s">
        <v>177</v>
      </c>
    </row>
    <row r="15" spans="1:16" x14ac:dyDescent="0.3">
      <c r="A15" t="s">
        <v>18</v>
      </c>
      <c r="B15">
        <v>52.65</v>
      </c>
      <c r="C15">
        <v>-33.767000000000003</v>
      </c>
      <c r="D15">
        <v>15.45</v>
      </c>
      <c r="E15">
        <v>35</v>
      </c>
      <c r="F15">
        <v>4.5</v>
      </c>
      <c r="G15">
        <v>80</v>
      </c>
      <c r="H15">
        <v>0.1</v>
      </c>
      <c r="I15">
        <v>60</v>
      </c>
      <c r="J15" t="s">
        <v>43</v>
      </c>
      <c r="K15">
        <f xml:space="preserve"> (-0.72 +B15)</f>
        <v>51.93</v>
      </c>
      <c r="L15">
        <f>(-0.38+C15)</f>
        <v>-34.147000000000006</v>
      </c>
      <c r="M15">
        <f>(-0.62+D15)</f>
        <v>14.83</v>
      </c>
      <c r="N15" s="7">
        <v>2.5000000000000001E-2</v>
      </c>
      <c r="O15" s="9" t="s">
        <v>172</v>
      </c>
      <c r="P15" t="s">
        <v>177</v>
      </c>
    </row>
    <row r="16" spans="1:16" x14ac:dyDescent="0.3">
      <c r="A16" t="s">
        <v>5</v>
      </c>
      <c r="B16">
        <v>88.24</v>
      </c>
      <c r="C16">
        <v>-21.03</v>
      </c>
      <c r="D16">
        <v>64.209999999999994</v>
      </c>
      <c r="E16">
        <v>15</v>
      </c>
      <c r="F16">
        <v>5</v>
      </c>
      <c r="G16">
        <v>70</v>
      </c>
      <c r="H16">
        <v>6.6000000000000003E-2</v>
      </c>
      <c r="I16">
        <v>40</v>
      </c>
      <c r="J16" t="s">
        <v>42</v>
      </c>
      <c r="K16">
        <f>(-0.3+B16)</f>
        <v>87.94</v>
      </c>
      <c r="L16">
        <f>(0.26+C16)</f>
        <v>-20.77</v>
      </c>
      <c r="M16">
        <f xml:space="preserve"> (0.68 +D16)</f>
        <v>64.89</v>
      </c>
      <c r="N16" s="7">
        <v>2.5000000000000001E-2</v>
      </c>
      <c r="O16" s="9" t="s">
        <v>172</v>
      </c>
      <c r="P16" t="s">
        <v>177</v>
      </c>
    </row>
    <row r="17" spans="1:16" ht="15.45" customHeight="1" x14ac:dyDescent="0.3">
      <c r="A17" t="s">
        <v>8</v>
      </c>
      <c r="B17">
        <v>78</v>
      </c>
      <c r="C17">
        <v>-40.457999999999998</v>
      </c>
      <c r="D17">
        <v>75</v>
      </c>
      <c r="E17">
        <v>3.5</v>
      </c>
      <c r="F17">
        <v>6.5</v>
      </c>
      <c r="G17">
        <v>60</v>
      </c>
      <c r="H17">
        <v>0.05</v>
      </c>
      <c r="I17">
        <v>20</v>
      </c>
      <c r="J17" t="s">
        <v>41</v>
      </c>
      <c r="K17">
        <f>(-0.25 + B17)</f>
        <v>77.75</v>
      </c>
      <c r="L17">
        <f>(-0.39 +C17)</f>
        <v>-40.847999999999999</v>
      </c>
      <c r="M17">
        <f>(-0.7+D17)</f>
        <v>74.3</v>
      </c>
      <c r="N17" s="7">
        <v>0.127</v>
      </c>
      <c r="O17" s="9" t="s">
        <v>173</v>
      </c>
      <c r="P17" t="s">
        <v>179</v>
      </c>
    </row>
    <row r="18" spans="1:16" ht="15.45" customHeight="1" x14ac:dyDescent="0.3">
      <c r="A18" t="s">
        <v>4</v>
      </c>
      <c r="B18">
        <v>49.9</v>
      </c>
      <c r="C18">
        <v>25.16</v>
      </c>
      <c r="D18">
        <v>30.32</v>
      </c>
      <c r="E18">
        <v>15</v>
      </c>
      <c r="F18">
        <v>5</v>
      </c>
      <c r="G18">
        <v>70</v>
      </c>
      <c r="H18">
        <v>6.6000000000000003E-2</v>
      </c>
      <c r="I18">
        <v>40</v>
      </c>
      <c r="J18" t="s">
        <v>42</v>
      </c>
      <c r="K18">
        <f>(-0.3+B18)</f>
        <v>49.6</v>
      </c>
      <c r="L18">
        <f>(0.26+C18)</f>
        <v>25.42</v>
      </c>
      <c r="M18">
        <f xml:space="preserve"> (0.68 +D18)</f>
        <v>31</v>
      </c>
      <c r="N18" s="7">
        <v>2.5000000000000001E-2</v>
      </c>
      <c r="O18" s="9" t="s">
        <v>172</v>
      </c>
      <c r="P18" t="s">
        <v>179</v>
      </c>
    </row>
    <row r="19" spans="1:16" x14ac:dyDescent="0.3">
      <c r="A19" t="s">
        <v>25</v>
      </c>
      <c r="B19">
        <v>46.89</v>
      </c>
      <c r="C19">
        <v>-7.86</v>
      </c>
      <c r="D19">
        <v>-34.65</v>
      </c>
      <c r="E19">
        <v>35</v>
      </c>
      <c r="F19">
        <v>4.5</v>
      </c>
      <c r="G19">
        <v>80</v>
      </c>
      <c r="H19">
        <v>0.1</v>
      </c>
      <c r="I19">
        <v>60</v>
      </c>
      <c r="J19" t="s">
        <v>43</v>
      </c>
      <c r="K19">
        <f xml:space="preserve"> (-0.72 +B19)</f>
        <v>46.17</v>
      </c>
      <c r="L19">
        <f>(-0.38+C19)</f>
        <v>-8.24</v>
      </c>
      <c r="M19">
        <f>(-0.62+D19)</f>
        <v>-35.269999999999996</v>
      </c>
      <c r="N19" s="7">
        <v>2.5000000000000001E-2</v>
      </c>
      <c r="O19" s="9" t="s">
        <v>172</v>
      </c>
      <c r="P19" t="s">
        <v>179</v>
      </c>
    </row>
    <row r="20" spans="1:16" x14ac:dyDescent="0.3">
      <c r="A20" t="s">
        <v>21</v>
      </c>
      <c r="B20">
        <v>81.260000000000005</v>
      </c>
      <c r="C20">
        <v>-52.997</v>
      </c>
      <c r="D20">
        <v>4.9180000000000001</v>
      </c>
      <c r="E20">
        <v>35</v>
      </c>
      <c r="F20">
        <v>4.5</v>
      </c>
      <c r="G20">
        <v>80</v>
      </c>
      <c r="H20">
        <v>0.1</v>
      </c>
      <c r="I20">
        <v>60</v>
      </c>
      <c r="J20" t="s">
        <v>43</v>
      </c>
      <c r="K20">
        <f xml:space="preserve"> (-0.72 +B20)</f>
        <v>80.540000000000006</v>
      </c>
      <c r="L20">
        <f>(-0.38+C20)</f>
        <v>-53.377000000000002</v>
      </c>
      <c r="M20">
        <f>(-0.62+D20)</f>
        <v>4.298</v>
      </c>
      <c r="N20" s="7">
        <v>0.127</v>
      </c>
      <c r="O20" s="9" t="s">
        <v>173</v>
      </c>
      <c r="P20" t="s">
        <v>179</v>
      </c>
    </row>
    <row r="21" spans="1:16" x14ac:dyDescent="0.3">
      <c r="A21" t="s">
        <v>15</v>
      </c>
      <c r="B21">
        <v>72.099999999999994</v>
      </c>
      <c r="C21">
        <v>-16.183499999999999</v>
      </c>
      <c r="D21">
        <v>6.1574</v>
      </c>
      <c r="E21">
        <v>35</v>
      </c>
      <c r="F21">
        <v>4.5</v>
      </c>
      <c r="G21">
        <v>80</v>
      </c>
      <c r="H21">
        <v>0.1</v>
      </c>
      <c r="I21">
        <v>60</v>
      </c>
      <c r="J21" t="s">
        <v>43</v>
      </c>
      <c r="K21">
        <f xml:space="preserve"> (-0.72 +B21)</f>
        <v>71.38</v>
      </c>
      <c r="L21">
        <f>(-0.38+C21)</f>
        <v>-16.563499999999998</v>
      </c>
      <c r="M21">
        <f>(-0.62+D21)</f>
        <v>5.5373999999999999</v>
      </c>
      <c r="N21" s="7">
        <v>2.5000000000000001E-2</v>
      </c>
      <c r="O21" s="9" t="s">
        <v>172</v>
      </c>
      <c r="P21" t="s">
        <v>179</v>
      </c>
    </row>
    <row r="22" spans="1:16" x14ac:dyDescent="0.3">
      <c r="A22" t="s">
        <v>14</v>
      </c>
      <c r="B22">
        <v>86.72</v>
      </c>
      <c r="C22">
        <v>-55.865000000000002</v>
      </c>
      <c r="D22">
        <v>48.652299999999997</v>
      </c>
      <c r="E22">
        <v>35</v>
      </c>
      <c r="F22">
        <v>4.5</v>
      </c>
      <c r="G22">
        <v>80</v>
      </c>
      <c r="H22">
        <v>0.1</v>
      </c>
      <c r="I22">
        <v>60</v>
      </c>
      <c r="J22" t="s">
        <v>43</v>
      </c>
      <c r="K22">
        <f xml:space="preserve"> (-0.72 +B22)</f>
        <v>86</v>
      </c>
      <c r="L22">
        <f>(-0.38+C22)</f>
        <v>-56.245000000000005</v>
      </c>
      <c r="M22">
        <f>(-0.62+D22)</f>
        <v>48.032299999999999</v>
      </c>
      <c r="N22" s="7">
        <v>2.5000000000000001E-2</v>
      </c>
      <c r="O22" s="9" t="s">
        <v>172</v>
      </c>
      <c r="P22" t="s">
        <v>265</v>
      </c>
    </row>
    <row r="23" spans="1:16" x14ac:dyDescent="0.3">
      <c r="A23" t="s">
        <v>17</v>
      </c>
      <c r="B23">
        <v>54.6</v>
      </c>
      <c r="C23">
        <v>-20.14</v>
      </c>
      <c r="D23">
        <v>8.14</v>
      </c>
      <c r="E23">
        <v>15</v>
      </c>
      <c r="F23">
        <v>5</v>
      </c>
      <c r="G23">
        <v>70</v>
      </c>
      <c r="H23">
        <v>6.6000000000000003E-2</v>
      </c>
      <c r="I23">
        <v>40</v>
      </c>
      <c r="J23" t="s">
        <v>42</v>
      </c>
      <c r="K23">
        <f>(-0.3+B23)</f>
        <v>54.300000000000004</v>
      </c>
      <c r="L23">
        <f>(0.26+C23)</f>
        <v>-19.88</v>
      </c>
      <c r="M23">
        <f xml:space="preserve"> (0.68 +D23)</f>
        <v>8.82</v>
      </c>
      <c r="N23" s="7">
        <v>0.127</v>
      </c>
      <c r="O23" s="9" t="s">
        <v>173</v>
      </c>
      <c r="P23" t="s">
        <v>265</v>
      </c>
    </row>
    <row r="24" spans="1:16" x14ac:dyDescent="0.3">
      <c r="A24" t="s">
        <v>20</v>
      </c>
      <c r="B24">
        <v>37.58</v>
      </c>
      <c r="C24">
        <v>-16.82</v>
      </c>
      <c r="D24">
        <v>-3.2000000000000001E-2</v>
      </c>
      <c r="E24">
        <v>3.5</v>
      </c>
      <c r="F24">
        <v>6.5</v>
      </c>
      <c r="G24">
        <v>60</v>
      </c>
      <c r="H24">
        <v>0.05</v>
      </c>
      <c r="I24">
        <v>20</v>
      </c>
      <c r="J24" t="s">
        <v>41</v>
      </c>
      <c r="K24">
        <f>(-0.25 + B24)</f>
        <v>37.33</v>
      </c>
      <c r="L24">
        <f>(-0.39 +C24)</f>
        <v>-17.21</v>
      </c>
      <c r="M24">
        <f>(-0.7+D24)</f>
        <v>-0.73199999999999998</v>
      </c>
      <c r="N24" s="7">
        <v>2.5000000000000001E-2</v>
      </c>
      <c r="O24" s="9" t="s">
        <v>172</v>
      </c>
      <c r="P24" t="s">
        <v>265</v>
      </c>
    </row>
    <row r="25" spans="1:16" x14ac:dyDescent="0.3">
      <c r="A25" t="s">
        <v>28</v>
      </c>
      <c r="B25">
        <v>48.65</v>
      </c>
      <c r="C25">
        <v>31.36</v>
      </c>
      <c r="D25">
        <v>-63.886000000000003</v>
      </c>
      <c r="E25">
        <v>15</v>
      </c>
      <c r="F25">
        <v>5</v>
      </c>
      <c r="G25">
        <v>70</v>
      </c>
      <c r="H25">
        <v>6.6000000000000003E-2</v>
      </c>
      <c r="I25">
        <v>40</v>
      </c>
      <c r="J25" t="s">
        <v>42</v>
      </c>
      <c r="K25">
        <f>(-0.3+B25)</f>
        <v>48.35</v>
      </c>
      <c r="L25">
        <f>(0.26+C25)</f>
        <v>31.62</v>
      </c>
      <c r="M25">
        <f xml:space="preserve"> (0.68 +D25)</f>
        <v>-63.206000000000003</v>
      </c>
      <c r="N25" s="7">
        <v>0.127</v>
      </c>
      <c r="O25" s="9" t="s">
        <v>173</v>
      </c>
      <c r="P25" t="s">
        <v>265</v>
      </c>
    </row>
    <row r="26" spans="1:16" x14ac:dyDescent="0.3">
      <c r="A26" t="s">
        <v>28</v>
      </c>
      <c r="B26">
        <v>37</v>
      </c>
      <c r="C26">
        <v>26.4</v>
      </c>
      <c r="D26">
        <v>-53.246000000000002</v>
      </c>
      <c r="E26">
        <v>35</v>
      </c>
      <c r="F26">
        <v>4.5</v>
      </c>
      <c r="G26">
        <v>80</v>
      </c>
      <c r="H26">
        <v>0.1</v>
      </c>
      <c r="I26">
        <v>60</v>
      </c>
      <c r="J26" t="s">
        <v>43</v>
      </c>
      <c r="K26">
        <f xml:space="preserve"> (-0.72 +B26)</f>
        <v>36.28</v>
      </c>
      <c r="L26">
        <f>(-0.38+C26)</f>
        <v>26.02</v>
      </c>
      <c r="M26">
        <f>(-0.62+D26)</f>
        <v>-53.866</v>
      </c>
      <c r="N26" s="7">
        <v>2.5000000000000001E-2</v>
      </c>
      <c r="O26" s="9" t="s">
        <v>172</v>
      </c>
      <c r="P26" t="s">
        <v>265</v>
      </c>
    </row>
    <row r="27" spans="1:16" x14ac:dyDescent="0.3">
      <c r="A27" t="s">
        <v>27</v>
      </c>
      <c r="B27">
        <v>51.78</v>
      </c>
      <c r="C27">
        <v>10.14</v>
      </c>
      <c r="D27">
        <v>-27.877500000000001</v>
      </c>
      <c r="E27">
        <v>35</v>
      </c>
      <c r="F27">
        <v>4.5</v>
      </c>
      <c r="G27">
        <v>80</v>
      </c>
      <c r="H27">
        <v>0.1</v>
      </c>
      <c r="I27">
        <v>60</v>
      </c>
      <c r="J27" t="s">
        <v>43</v>
      </c>
      <c r="K27">
        <f xml:space="preserve"> (-0.72 +B27)</f>
        <v>51.06</v>
      </c>
      <c r="L27">
        <f>(-0.38+C27)</f>
        <v>9.76</v>
      </c>
      <c r="M27">
        <f>(-0.62+D27)</f>
        <v>-28.497500000000002</v>
      </c>
      <c r="N27" s="7">
        <v>0.127</v>
      </c>
      <c r="O27" s="9" t="s">
        <v>173</v>
      </c>
      <c r="P27" t="s">
        <v>177</v>
      </c>
    </row>
    <row r="28" spans="1:16" x14ac:dyDescent="0.3">
      <c r="A28" t="s">
        <v>26</v>
      </c>
      <c r="B28">
        <v>60.171999999999997</v>
      </c>
      <c r="C28">
        <v>5.8419999999999996</v>
      </c>
      <c r="D28">
        <v>-17.119</v>
      </c>
      <c r="E28">
        <v>35</v>
      </c>
      <c r="F28">
        <v>4.5</v>
      </c>
      <c r="G28">
        <v>80</v>
      </c>
      <c r="H28">
        <v>0.1</v>
      </c>
      <c r="I28">
        <v>60</v>
      </c>
      <c r="J28" t="s">
        <v>43</v>
      </c>
      <c r="K28">
        <f xml:space="preserve"> (-0.72 +B28)</f>
        <v>59.451999999999998</v>
      </c>
      <c r="L28">
        <f>(-0.38+C28)</f>
        <v>5.4619999999999997</v>
      </c>
      <c r="M28">
        <f>(-0.62+D28)</f>
        <v>-17.739000000000001</v>
      </c>
      <c r="N28" s="7">
        <v>2.5000000000000001E-2</v>
      </c>
      <c r="O28" s="9" t="s">
        <v>172</v>
      </c>
      <c r="P28" t="s">
        <v>177</v>
      </c>
    </row>
    <row r="29" spans="1:16" x14ac:dyDescent="0.3">
      <c r="A29" t="s">
        <v>26</v>
      </c>
      <c r="B29">
        <v>74.17</v>
      </c>
      <c r="C29">
        <v>6.8470000000000004</v>
      </c>
      <c r="D29">
        <v>-21.15</v>
      </c>
      <c r="E29">
        <v>15</v>
      </c>
      <c r="F29">
        <v>5</v>
      </c>
      <c r="G29">
        <v>70</v>
      </c>
      <c r="H29">
        <v>6.6000000000000003E-2</v>
      </c>
      <c r="I29">
        <v>40</v>
      </c>
      <c r="J29" t="s">
        <v>42</v>
      </c>
      <c r="K29">
        <f>(-0.3+B29)</f>
        <v>73.87</v>
      </c>
      <c r="L29">
        <f>(0.26+C29)</f>
        <v>7.1070000000000002</v>
      </c>
      <c r="M29">
        <f xml:space="preserve"> (0.68 +D29)</f>
        <v>-20.47</v>
      </c>
      <c r="N29" s="7">
        <v>0.127</v>
      </c>
      <c r="O29" s="9" t="s">
        <v>173</v>
      </c>
      <c r="P29" t="s">
        <v>177</v>
      </c>
    </row>
    <row r="30" spans="1:16" x14ac:dyDescent="0.3">
      <c r="A30" t="s">
        <v>18</v>
      </c>
      <c r="B30">
        <v>38.08</v>
      </c>
      <c r="C30">
        <v>-25.677</v>
      </c>
      <c r="D30">
        <v>11.66</v>
      </c>
      <c r="E30">
        <v>3.5</v>
      </c>
      <c r="F30">
        <v>6.5</v>
      </c>
      <c r="G30">
        <v>60</v>
      </c>
      <c r="H30">
        <v>0.05</v>
      </c>
      <c r="I30">
        <v>20</v>
      </c>
      <c r="J30" t="s">
        <v>41</v>
      </c>
      <c r="K30">
        <f>(-0.25 + B30)</f>
        <v>37.83</v>
      </c>
      <c r="L30">
        <f>(-0.39 +C30)</f>
        <v>-26.067</v>
      </c>
      <c r="M30">
        <f>(-0.7+D30)</f>
        <v>10.96</v>
      </c>
      <c r="N30" s="7">
        <v>2.5000000000000001E-2</v>
      </c>
      <c r="O30" s="9" t="s">
        <v>172</v>
      </c>
      <c r="P30" t="s">
        <v>177</v>
      </c>
    </row>
    <row r="31" spans="1:16" ht="13.8" customHeight="1" x14ac:dyDescent="0.3">
      <c r="A31" t="s">
        <v>17</v>
      </c>
      <c r="B31">
        <v>58.734999999999999</v>
      </c>
      <c r="C31">
        <v>-27.949000000000002</v>
      </c>
      <c r="D31">
        <v>11.653</v>
      </c>
      <c r="E31">
        <v>15</v>
      </c>
      <c r="F31">
        <v>5</v>
      </c>
      <c r="G31">
        <v>70</v>
      </c>
      <c r="H31">
        <v>6.6000000000000003E-2</v>
      </c>
      <c r="I31">
        <v>40</v>
      </c>
      <c r="J31" t="s">
        <v>42</v>
      </c>
      <c r="K31">
        <f>(-0.3+B31)</f>
        <v>58.435000000000002</v>
      </c>
      <c r="L31">
        <f>(0.26+C31)</f>
        <v>-27.689</v>
      </c>
      <c r="M31">
        <f xml:space="preserve"> (0.68 +D31)</f>
        <v>12.333</v>
      </c>
      <c r="N31" s="7">
        <v>2.5000000000000001E-2</v>
      </c>
      <c r="O31" s="9" t="s">
        <v>172</v>
      </c>
      <c r="P31" t="s">
        <v>264</v>
      </c>
    </row>
    <row r="32" spans="1:16" ht="15" customHeight="1" x14ac:dyDescent="0.3">
      <c r="A32" t="s">
        <v>6</v>
      </c>
      <c r="B32">
        <v>67</v>
      </c>
      <c r="C32">
        <v>-24.1</v>
      </c>
      <c r="D32">
        <v>54.3</v>
      </c>
      <c r="E32">
        <v>35</v>
      </c>
      <c r="F32">
        <v>4.5</v>
      </c>
      <c r="G32">
        <v>80</v>
      </c>
      <c r="H32">
        <v>0.1</v>
      </c>
      <c r="I32">
        <v>60</v>
      </c>
      <c r="J32" t="s">
        <v>43</v>
      </c>
      <c r="K32">
        <f xml:space="preserve"> (-0.72 +B32)</f>
        <v>66.28</v>
      </c>
      <c r="L32">
        <f>(-0.38+C32)</f>
        <v>-24.48</v>
      </c>
      <c r="M32">
        <f>(-0.62+D32)</f>
        <v>53.68</v>
      </c>
      <c r="N32" s="7">
        <v>0.127</v>
      </c>
      <c r="O32" s="9" t="s">
        <v>173</v>
      </c>
      <c r="P32" t="s">
        <v>264</v>
      </c>
    </row>
    <row r="33" spans="1:16" x14ac:dyDescent="0.3">
      <c r="A33" t="s">
        <v>19</v>
      </c>
      <c r="B33">
        <v>57.23</v>
      </c>
      <c r="C33">
        <v>-12.82</v>
      </c>
      <c r="D33">
        <v>-0.6</v>
      </c>
      <c r="E33">
        <v>3.5</v>
      </c>
      <c r="F33">
        <v>6.5</v>
      </c>
      <c r="G33">
        <v>60</v>
      </c>
      <c r="H33">
        <v>0.05</v>
      </c>
      <c r="I33">
        <v>20</v>
      </c>
      <c r="J33" t="s">
        <v>41</v>
      </c>
      <c r="K33">
        <f>(-0.25 + B33)</f>
        <v>56.98</v>
      </c>
      <c r="L33">
        <f>(-0.39 +C33)</f>
        <v>-13.21</v>
      </c>
      <c r="M33">
        <f>(-0.7+D33)</f>
        <v>-1.2999999999999998</v>
      </c>
      <c r="N33" s="7">
        <v>2.5000000000000001E-2</v>
      </c>
      <c r="O33" s="9" t="s">
        <v>172</v>
      </c>
      <c r="P33" t="s">
        <v>264</v>
      </c>
    </row>
    <row r="34" spans="1:16" ht="15" customHeight="1" x14ac:dyDescent="0.3">
      <c r="A34" t="s">
        <v>7</v>
      </c>
      <c r="B34">
        <v>41.14</v>
      </c>
      <c r="C34">
        <v>-18.82</v>
      </c>
      <c r="D34">
        <v>44</v>
      </c>
      <c r="E34">
        <v>35</v>
      </c>
      <c r="F34">
        <v>4.5</v>
      </c>
      <c r="G34">
        <v>80</v>
      </c>
      <c r="H34">
        <v>0.1</v>
      </c>
      <c r="I34">
        <v>60</v>
      </c>
      <c r="J34" t="s">
        <v>43</v>
      </c>
      <c r="K34">
        <f xml:space="preserve"> (-0.72 +B34)</f>
        <v>40.42</v>
      </c>
      <c r="L34">
        <f>(-0.38+C34)</f>
        <v>-19.2</v>
      </c>
      <c r="M34">
        <f>(-0.62+D34)</f>
        <v>43.38</v>
      </c>
      <c r="N34" s="7">
        <v>2.5000000000000001E-2</v>
      </c>
      <c r="O34" s="9" t="s">
        <v>172</v>
      </c>
      <c r="P34" t="s">
        <v>266</v>
      </c>
    </row>
    <row r="35" spans="1:16" x14ac:dyDescent="0.3">
      <c r="A35" t="s">
        <v>22</v>
      </c>
      <c r="B35">
        <v>58.86</v>
      </c>
      <c r="C35">
        <v>-3.641</v>
      </c>
      <c r="D35">
        <v>-6.0670999999999999</v>
      </c>
      <c r="E35">
        <v>15</v>
      </c>
      <c r="F35">
        <v>5</v>
      </c>
      <c r="G35">
        <v>70</v>
      </c>
      <c r="H35">
        <v>6.6000000000000003E-2</v>
      </c>
      <c r="I35">
        <v>40</v>
      </c>
      <c r="J35" t="s">
        <v>42</v>
      </c>
      <c r="K35">
        <f t="shared" ref="K35:K37" si="6">(-0.3+B35)</f>
        <v>58.56</v>
      </c>
      <c r="L35">
        <f t="shared" ref="L35:L37" si="7">(0.26+C35)</f>
        <v>-3.3810000000000002</v>
      </c>
      <c r="M35">
        <f t="shared" ref="M35:M37" si="8" xml:space="preserve"> (0.68 +D35)</f>
        <v>-5.3871000000000002</v>
      </c>
      <c r="N35" s="7">
        <v>0.127</v>
      </c>
      <c r="O35" s="9" t="s">
        <v>173</v>
      </c>
      <c r="P35" t="s">
        <v>177</v>
      </c>
    </row>
    <row r="36" spans="1:16" x14ac:dyDescent="0.3">
      <c r="A36" t="s">
        <v>23</v>
      </c>
      <c r="B36">
        <v>60.116999999999997</v>
      </c>
      <c r="C36">
        <v>-9.2309999999999999</v>
      </c>
      <c r="D36">
        <v>-16.849</v>
      </c>
      <c r="E36">
        <v>15</v>
      </c>
      <c r="F36">
        <v>5</v>
      </c>
      <c r="G36">
        <v>70</v>
      </c>
      <c r="H36">
        <v>6.6000000000000003E-2</v>
      </c>
      <c r="I36">
        <v>40</v>
      </c>
      <c r="J36" t="s">
        <v>42</v>
      </c>
      <c r="K36">
        <f t="shared" si="6"/>
        <v>59.817</v>
      </c>
      <c r="L36">
        <f t="shared" si="7"/>
        <v>-8.9710000000000001</v>
      </c>
      <c r="M36">
        <f t="shared" si="8"/>
        <v>-16.169</v>
      </c>
      <c r="N36" s="7">
        <v>2.5000000000000001E-2</v>
      </c>
      <c r="O36" s="9" t="s">
        <v>172</v>
      </c>
      <c r="P36" t="s">
        <v>179</v>
      </c>
    </row>
    <row r="37" spans="1:16" ht="13.2" customHeight="1" x14ac:dyDescent="0.3">
      <c r="A37" t="s">
        <v>23</v>
      </c>
      <c r="B37">
        <v>45.27</v>
      </c>
      <c r="C37">
        <v>-7.7865000000000002</v>
      </c>
      <c r="D37">
        <v>-13.967000000000001</v>
      </c>
      <c r="E37">
        <v>15</v>
      </c>
      <c r="F37">
        <v>5</v>
      </c>
      <c r="G37">
        <v>70</v>
      </c>
      <c r="H37">
        <v>6.6000000000000003E-2</v>
      </c>
      <c r="I37">
        <v>40</v>
      </c>
      <c r="J37" t="s">
        <v>42</v>
      </c>
      <c r="K37">
        <f t="shared" si="6"/>
        <v>44.970000000000006</v>
      </c>
      <c r="L37">
        <f t="shared" si="7"/>
        <v>-7.5265000000000004</v>
      </c>
      <c r="M37">
        <f t="shared" si="8"/>
        <v>-13.287000000000001</v>
      </c>
      <c r="N37" s="7">
        <v>0.127</v>
      </c>
      <c r="O37" s="9" t="s">
        <v>173</v>
      </c>
      <c r="P37" t="s">
        <v>179</v>
      </c>
    </row>
    <row r="38" spans="1:16" x14ac:dyDescent="0.3">
      <c r="A38" t="s">
        <v>23</v>
      </c>
      <c r="B38">
        <v>31.25</v>
      </c>
      <c r="C38">
        <v>-6</v>
      </c>
      <c r="D38">
        <v>-10.1</v>
      </c>
      <c r="E38">
        <v>35</v>
      </c>
      <c r="F38">
        <v>4.5</v>
      </c>
      <c r="G38">
        <v>80</v>
      </c>
      <c r="H38">
        <v>0.1</v>
      </c>
      <c r="I38">
        <v>60</v>
      </c>
      <c r="J38" t="s">
        <v>43</v>
      </c>
      <c r="K38">
        <f xml:space="preserve"> (-0.72 +B38)</f>
        <v>30.53</v>
      </c>
      <c r="L38">
        <f>(-0.38+C38)</f>
        <v>-6.38</v>
      </c>
      <c r="M38">
        <f>(-0.62+D38)</f>
        <v>-10.719999999999999</v>
      </c>
      <c r="N38" s="7">
        <v>2.5000000000000001E-2</v>
      </c>
      <c r="O38" s="9" t="s">
        <v>172</v>
      </c>
      <c r="P38" t="s">
        <v>179</v>
      </c>
    </row>
    <row r="39" spans="1:16" x14ac:dyDescent="0.3">
      <c r="A39" t="s">
        <v>24</v>
      </c>
      <c r="B39">
        <v>37.869999999999997</v>
      </c>
      <c r="C39">
        <v>-9.157</v>
      </c>
      <c r="D39">
        <v>-20.6</v>
      </c>
      <c r="E39">
        <v>35</v>
      </c>
      <c r="F39">
        <v>4.5</v>
      </c>
      <c r="G39">
        <v>80</v>
      </c>
      <c r="H39">
        <v>0.1</v>
      </c>
      <c r="I39">
        <v>60</v>
      </c>
      <c r="J39" t="s">
        <v>43</v>
      </c>
      <c r="K39">
        <f xml:space="preserve"> (-0.72 +B39)</f>
        <v>37.15</v>
      </c>
      <c r="L39">
        <f>(-0.38+C39)</f>
        <v>-9.5370000000000008</v>
      </c>
      <c r="M39">
        <f>(-0.62+D39)</f>
        <v>-21.220000000000002</v>
      </c>
      <c r="N39" s="7">
        <v>2.5000000000000001E-2</v>
      </c>
      <c r="O39" s="9" t="s">
        <v>172</v>
      </c>
      <c r="P39" t="s">
        <v>179</v>
      </c>
    </row>
    <row r="40" spans="1:16" x14ac:dyDescent="0.3">
      <c r="A40" t="s">
        <v>10</v>
      </c>
      <c r="B40">
        <v>25</v>
      </c>
      <c r="C40">
        <v>48</v>
      </c>
      <c r="D40">
        <v>38</v>
      </c>
      <c r="E40">
        <v>15</v>
      </c>
      <c r="F40">
        <v>5</v>
      </c>
      <c r="G40">
        <v>70</v>
      </c>
      <c r="H40">
        <v>6.6000000000000003E-2</v>
      </c>
      <c r="I40">
        <v>40</v>
      </c>
      <c r="J40" t="s">
        <v>42</v>
      </c>
      <c r="K40">
        <f>(-0.3+B40)</f>
        <v>24.7</v>
      </c>
      <c r="L40">
        <f>(0.26+C40)</f>
        <v>48.26</v>
      </c>
      <c r="M40">
        <f xml:space="preserve"> (0.68 +D40)</f>
        <v>38.68</v>
      </c>
      <c r="N40" s="7">
        <v>0.127</v>
      </c>
      <c r="O40" s="9" t="s">
        <v>173</v>
      </c>
      <c r="P40" t="s">
        <v>265</v>
      </c>
    </row>
    <row r="41" spans="1:16" ht="13.8" customHeight="1" x14ac:dyDescent="0.3">
      <c r="A41" t="s">
        <v>11</v>
      </c>
      <c r="B41">
        <v>18.329999999999998</v>
      </c>
      <c r="C41">
        <v>-13.073</v>
      </c>
      <c r="D41">
        <v>25.443000000000001</v>
      </c>
      <c r="E41">
        <v>15</v>
      </c>
      <c r="F41">
        <v>5</v>
      </c>
      <c r="G41">
        <v>70</v>
      </c>
      <c r="H41">
        <v>6.6000000000000003E-2</v>
      </c>
      <c r="I41">
        <v>40</v>
      </c>
      <c r="J41" t="s">
        <v>42</v>
      </c>
      <c r="K41">
        <f>(-0.3+B41)</f>
        <v>18.029999999999998</v>
      </c>
      <c r="L41">
        <f>(0.26+C41)</f>
        <v>-12.813000000000001</v>
      </c>
      <c r="M41">
        <f xml:space="preserve"> (0.68 +D41)</f>
        <v>26.123000000000001</v>
      </c>
      <c r="N41" s="7">
        <v>2.5000000000000001E-2</v>
      </c>
      <c r="O41" s="9" t="s">
        <v>172</v>
      </c>
      <c r="P41" t="s">
        <v>265</v>
      </c>
    </row>
    <row r="42" spans="1:16" x14ac:dyDescent="0.3">
      <c r="A42" t="s">
        <v>11</v>
      </c>
      <c r="B42">
        <v>26</v>
      </c>
      <c r="C42">
        <v>-16.2</v>
      </c>
      <c r="D42">
        <v>33</v>
      </c>
      <c r="E42">
        <v>35</v>
      </c>
      <c r="F42">
        <v>4.5</v>
      </c>
      <c r="G42">
        <v>80</v>
      </c>
      <c r="H42">
        <v>0.1</v>
      </c>
      <c r="I42">
        <v>60</v>
      </c>
      <c r="J42" t="s">
        <v>43</v>
      </c>
      <c r="K42">
        <f xml:space="preserve"> (-0.72 +B42)</f>
        <v>25.28</v>
      </c>
      <c r="L42">
        <f>(-0.38+C42)</f>
        <v>-16.579999999999998</v>
      </c>
      <c r="M42">
        <f>(-0.62+D42)</f>
        <v>32.380000000000003</v>
      </c>
      <c r="N42" s="7">
        <v>0.127</v>
      </c>
      <c r="O42" s="9" t="s">
        <v>173</v>
      </c>
      <c r="P42" t="s">
        <v>265</v>
      </c>
    </row>
    <row r="43" spans="1:16" x14ac:dyDescent="0.3">
      <c r="A43" t="s">
        <v>19</v>
      </c>
      <c r="B43">
        <v>77.968000000000004</v>
      </c>
      <c r="C43">
        <v>-16.914999999999999</v>
      </c>
      <c r="D43">
        <v>-0.45400000000000001</v>
      </c>
      <c r="E43">
        <v>15</v>
      </c>
      <c r="F43">
        <v>5</v>
      </c>
      <c r="G43">
        <v>70</v>
      </c>
      <c r="H43">
        <v>6.6000000000000003E-2</v>
      </c>
      <c r="I43">
        <v>40</v>
      </c>
      <c r="J43" t="s">
        <v>42</v>
      </c>
      <c r="K43">
        <f t="shared" ref="K43:K44" si="9">(-0.3+B43)</f>
        <v>77.668000000000006</v>
      </c>
      <c r="L43">
        <f t="shared" ref="L43:L44" si="10">(0.26+C43)</f>
        <v>-16.654999999999998</v>
      </c>
      <c r="M43">
        <f t="shared" ref="M43:M44" si="11" xml:space="preserve"> (0.68 +D43)</f>
        <v>0.22600000000000003</v>
      </c>
      <c r="N43" s="7">
        <v>2.5000000000000001E-2</v>
      </c>
      <c r="O43" s="9" t="s">
        <v>172</v>
      </c>
      <c r="P43" t="s">
        <v>265</v>
      </c>
    </row>
    <row r="44" spans="1:16" x14ac:dyDescent="0.3">
      <c r="A44" t="s">
        <v>20</v>
      </c>
      <c r="B44">
        <v>75.16</v>
      </c>
      <c r="C44">
        <v>-31.314</v>
      </c>
      <c r="D44">
        <v>3.8699999999999998E-2</v>
      </c>
      <c r="E44">
        <v>15</v>
      </c>
      <c r="F44">
        <v>5</v>
      </c>
      <c r="G44">
        <v>70</v>
      </c>
      <c r="H44">
        <v>6.6000000000000003E-2</v>
      </c>
      <c r="I44">
        <v>40</v>
      </c>
      <c r="J44" t="s">
        <v>42</v>
      </c>
      <c r="K44">
        <f t="shared" si="9"/>
        <v>74.86</v>
      </c>
      <c r="L44">
        <f t="shared" si="10"/>
        <v>-31.053999999999998</v>
      </c>
      <c r="M44">
        <f t="shared" si="11"/>
        <v>0.71870000000000001</v>
      </c>
      <c r="N44" s="7">
        <v>0.127</v>
      </c>
      <c r="O44" s="9" t="s">
        <v>173</v>
      </c>
      <c r="P44" t="s">
        <v>267</v>
      </c>
    </row>
    <row r="45" spans="1:16" x14ac:dyDescent="0.3">
      <c r="A45" t="s">
        <v>20</v>
      </c>
      <c r="B45">
        <v>36.771000000000001</v>
      </c>
      <c r="C45">
        <v>-22.1</v>
      </c>
      <c r="D45">
        <v>0.55000000000000004</v>
      </c>
      <c r="E45">
        <v>15</v>
      </c>
      <c r="F45">
        <v>5</v>
      </c>
      <c r="G45">
        <v>70</v>
      </c>
      <c r="H45">
        <v>6.6000000000000003E-2</v>
      </c>
      <c r="I45">
        <v>40</v>
      </c>
      <c r="J45" t="s">
        <v>42</v>
      </c>
      <c r="K45">
        <f>(-0.3+B45)</f>
        <v>36.471000000000004</v>
      </c>
      <c r="L45">
        <f>(0.26+C45)</f>
        <v>-21.84</v>
      </c>
      <c r="M45">
        <f xml:space="preserve"> (0.68 +D45)</f>
        <v>1.23</v>
      </c>
      <c r="N45" s="7">
        <v>2.5000000000000001E-2</v>
      </c>
      <c r="O45" s="9" t="s">
        <v>172</v>
      </c>
      <c r="P45" t="s">
        <v>267</v>
      </c>
    </row>
    <row r="46" spans="1:16" x14ac:dyDescent="0.3">
      <c r="A46" t="s">
        <v>13</v>
      </c>
      <c r="B46">
        <v>32.18</v>
      </c>
      <c r="C46">
        <v>-32.4</v>
      </c>
      <c r="D46">
        <v>37.229999999999997</v>
      </c>
      <c r="E46">
        <v>35</v>
      </c>
      <c r="F46">
        <v>4.5</v>
      </c>
      <c r="G46">
        <v>80</v>
      </c>
      <c r="H46">
        <v>0.1</v>
      </c>
      <c r="I46">
        <v>60</v>
      </c>
      <c r="J46" t="s">
        <v>43</v>
      </c>
      <c r="K46">
        <f t="shared" ref="K46:K65" si="12" xml:space="preserve"> (-0.72 +B46)</f>
        <v>31.46</v>
      </c>
      <c r="L46">
        <f t="shared" ref="L46:L65" si="13">(-0.38+C46)</f>
        <v>-32.78</v>
      </c>
      <c r="M46">
        <f t="shared" ref="M46:M65" si="14">(-0.62+D46)</f>
        <v>36.61</v>
      </c>
      <c r="N46" s="7">
        <v>0.127</v>
      </c>
      <c r="O46" s="9" t="s">
        <v>173</v>
      </c>
      <c r="P46" t="s">
        <v>267</v>
      </c>
    </row>
    <row r="47" spans="1:16" x14ac:dyDescent="0.3">
      <c r="A47" t="s">
        <v>10</v>
      </c>
      <c r="B47">
        <v>30</v>
      </c>
      <c r="C47">
        <v>46.52</v>
      </c>
      <c r="D47">
        <v>37.56</v>
      </c>
      <c r="E47">
        <v>35</v>
      </c>
      <c r="F47">
        <v>4.5</v>
      </c>
      <c r="G47">
        <v>80</v>
      </c>
      <c r="H47">
        <v>0.1</v>
      </c>
      <c r="I47">
        <v>60</v>
      </c>
      <c r="J47" t="s">
        <v>43</v>
      </c>
      <c r="K47">
        <f t="shared" si="12"/>
        <v>29.28</v>
      </c>
      <c r="L47">
        <f t="shared" si="13"/>
        <v>46.14</v>
      </c>
      <c r="M47">
        <f t="shared" si="14"/>
        <v>36.940000000000005</v>
      </c>
      <c r="N47" s="7">
        <v>2.5000000000000001E-2</v>
      </c>
      <c r="O47" s="9" t="s">
        <v>172</v>
      </c>
      <c r="P47" t="s">
        <v>267</v>
      </c>
    </row>
    <row r="48" spans="1:16" x14ac:dyDescent="0.3">
      <c r="A48" t="s">
        <v>1</v>
      </c>
      <c r="B48">
        <v>88.15</v>
      </c>
      <c r="C48">
        <v>4.59</v>
      </c>
      <c r="D48">
        <v>37.433</v>
      </c>
      <c r="E48">
        <v>3.5</v>
      </c>
      <c r="F48">
        <v>6.5</v>
      </c>
      <c r="G48">
        <v>60</v>
      </c>
      <c r="H48">
        <v>0.05</v>
      </c>
      <c r="I48">
        <v>20</v>
      </c>
      <c r="J48" t="s">
        <v>41</v>
      </c>
      <c r="K48">
        <f>(-0.25 + B48)</f>
        <v>87.9</v>
      </c>
      <c r="L48">
        <f>(-0.39 +C48)</f>
        <v>4.2</v>
      </c>
      <c r="M48">
        <f>(-0.7+D48)</f>
        <v>36.732999999999997</v>
      </c>
      <c r="N48" s="7">
        <v>2.5000000000000001E-2</v>
      </c>
      <c r="O48" s="9" t="s">
        <v>172</v>
      </c>
      <c r="P48" t="s">
        <v>267</v>
      </c>
    </row>
    <row r="49" spans="1:16" ht="15.45" customHeight="1" x14ac:dyDescent="0.3">
      <c r="A49" t="s">
        <v>12</v>
      </c>
      <c r="B49">
        <v>91.22</v>
      </c>
      <c r="C49">
        <v>-20.260000000000002</v>
      </c>
      <c r="D49">
        <v>38.865000000000002</v>
      </c>
      <c r="E49">
        <v>35</v>
      </c>
      <c r="F49">
        <v>4.5</v>
      </c>
      <c r="G49">
        <v>80</v>
      </c>
      <c r="H49">
        <v>0.1</v>
      </c>
      <c r="I49">
        <v>60</v>
      </c>
      <c r="J49" t="s">
        <v>43</v>
      </c>
      <c r="K49">
        <f t="shared" si="12"/>
        <v>90.5</v>
      </c>
      <c r="L49">
        <f t="shared" si="13"/>
        <v>-20.64</v>
      </c>
      <c r="M49">
        <f t="shared" si="14"/>
        <v>38.245000000000005</v>
      </c>
      <c r="N49" s="7">
        <v>0.127</v>
      </c>
      <c r="O49" s="9" t="s">
        <v>173</v>
      </c>
      <c r="P49" t="s">
        <v>175</v>
      </c>
    </row>
    <row r="50" spans="1:16" x14ac:dyDescent="0.3">
      <c r="A50" t="s">
        <v>9</v>
      </c>
      <c r="B50">
        <v>48</v>
      </c>
      <c r="C50">
        <v>12.56</v>
      </c>
      <c r="D50">
        <v>53.465000000000003</v>
      </c>
      <c r="E50">
        <v>3.5</v>
      </c>
      <c r="F50">
        <v>6.5</v>
      </c>
      <c r="G50">
        <v>60</v>
      </c>
      <c r="H50">
        <v>0.05</v>
      </c>
      <c r="I50">
        <v>20</v>
      </c>
      <c r="J50" t="s">
        <v>41</v>
      </c>
      <c r="K50">
        <f>(-0.25 + B50)</f>
        <v>47.75</v>
      </c>
      <c r="L50">
        <f>(-0.39 +C50)</f>
        <v>12.17</v>
      </c>
      <c r="M50">
        <f>(-0.7+D50)</f>
        <v>52.765000000000001</v>
      </c>
      <c r="N50" s="7">
        <v>2.5000000000000001E-2</v>
      </c>
      <c r="O50" s="9" t="s">
        <v>172</v>
      </c>
      <c r="P50" t="s">
        <v>175</v>
      </c>
    </row>
    <row r="51" spans="1:16" ht="15" customHeight="1" x14ac:dyDescent="0.3">
      <c r="A51" t="s">
        <v>7</v>
      </c>
      <c r="B51">
        <v>37.299999999999997</v>
      </c>
      <c r="C51">
        <v>-17.175999999999998</v>
      </c>
      <c r="D51">
        <v>40.299999999999997</v>
      </c>
      <c r="E51">
        <v>3.5</v>
      </c>
      <c r="F51">
        <v>6.5</v>
      </c>
      <c r="G51">
        <v>60</v>
      </c>
      <c r="H51">
        <v>0.05</v>
      </c>
      <c r="I51">
        <v>20</v>
      </c>
      <c r="J51" t="s">
        <v>41</v>
      </c>
      <c r="K51">
        <f>(-0.25 + B51)</f>
        <v>37.049999999999997</v>
      </c>
      <c r="L51">
        <f>(-0.39 +C51)</f>
        <v>-17.565999999999999</v>
      </c>
      <c r="M51">
        <f>(-0.7+D51)</f>
        <v>39.599999999999994</v>
      </c>
      <c r="N51" s="7">
        <v>2.5000000000000001E-2</v>
      </c>
      <c r="O51" s="9" t="s">
        <v>172</v>
      </c>
      <c r="P51" t="s">
        <v>175</v>
      </c>
    </row>
    <row r="52" spans="1:16" x14ac:dyDescent="0.3">
      <c r="A52" s="1" t="s">
        <v>31</v>
      </c>
      <c r="B52" s="2">
        <v>45.88</v>
      </c>
      <c r="C52" s="2">
        <v>-11.18</v>
      </c>
      <c r="D52" s="2">
        <v>1.98</v>
      </c>
      <c r="E52">
        <v>35</v>
      </c>
      <c r="F52">
        <v>4.5</v>
      </c>
      <c r="G52">
        <v>80</v>
      </c>
      <c r="H52">
        <v>0.1</v>
      </c>
      <c r="I52">
        <v>60</v>
      </c>
      <c r="J52" t="s">
        <v>43</v>
      </c>
      <c r="K52">
        <f t="shared" si="12"/>
        <v>45.160000000000004</v>
      </c>
      <c r="L52">
        <f t="shared" si="13"/>
        <v>-11.56</v>
      </c>
      <c r="M52">
        <f t="shared" si="14"/>
        <v>1.3599999999999999</v>
      </c>
      <c r="N52" s="7">
        <v>0.127</v>
      </c>
      <c r="O52" s="9" t="s">
        <v>173</v>
      </c>
      <c r="P52" t="s">
        <v>175</v>
      </c>
    </row>
    <row r="53" spans="1:16" x14ac:dyDescent="0.3">
      <c r="A53" t="s">
        <v>9</v>
      </c>
      <c r="B53">
        <v>52</v>
      </c>
      <c r="C53">
        <v>13</v>
      </c>
      <c r="D53">
        <v>56</v>
      </c>
      <c r="E53">
        <v>15</v>
      </c>
      <c r="F53">
        <v>5</v>
      </c>
      <c r="G53">
        <v>70</v>
      </c>
      <c r="H53">
        <v>6.6000000000000003E-2</v>
      </c>
      <c r="I53">
        <v>40</v>
      </c>
      <c r="J53" t="s">
        <v>42</v>
      </c>
      <c r="K53">
        <f>(-0.3+B53)</f>
        <v>51.7</v>
      </c>
      <c r="L53">
        <f>(0.26+C53)</f>
        <v>13.26</v>
      </c>
      <c r="M53">
        <f xml:space="preserve"> (0.68 +D53)</f>
        <v>56.68</v>
      </c>
      <c r="N53" s="7">
        <v>2.5000000000000001E-2</v>
      </c>
      <c r="O53" s="9" t="s">
        <v>172</v>
      </c>
      <c r="P53" t="s">
        <v>175</v>
      </c>
    </row>
    <row r="54" spans="1:16" x14ac:dyDescent="0.3">
      <c r="A54" t="s">
        <v>2</v>
      </c>
      <c r="B54">
        <v>46.27</v>
      </c>
      <c r="C54">
        <v>8.92</v>
      </c>
      <c r="D54">
        <v>8.9939999999999998</v>
      </c>
      <c r="E54">
        <v>35</v>
      </c>
      <c r="F54">
        <v>4.5</v>
      </c>
      <c r="G54">
        <v>80</v>
      </c>
      <c r="H54">
        <v>0.1</v>
      </c>
      <c r="I54">
        <v>60</v>
      </c>
      <c r="J54" t="s">
        <v>43</v>
      </c>
      <c r="K54">
        <f t="shared" si="12"/>
        <v>45.550000000000004</v>
      </c>
      <c r="L54">
        <f t="shared" si="13"/>
        <v>8.5399999999999991</v>
      </c>
      <c r="M54">
        <f t="shared" si="14"/>
        <v>8.3740000000000006</v>
      </c>
      <c r="N54" s="7">
        <v>2.5000000000000001E-2</v>
      </c>
      <c r="O54" s="9" t="s">
        <v>172</v>
      </c>
      <c r="P54" t="s">
        <v>177</v>
      </c>
    </row>
    <row r="55" spans="1:16" x14ac:dyDescent="0.3">
      <c r="A55" t="s">
        <v>3</v>
      </c>
      <c r="B55">
        <v>44.13</v>
      </c>
      <c r="C55">
        <v>7.25</v>
      </c>
      <c r="D55">
        <v>8.25</v>
      </c>
      <c r="E55">
        <v>35</v>
      </c>
      <c r="F55">
        <v>4.5</v>
      </c>
      <c r="G55">
        <v>80</v>
      </c>
      <c r="H55">
        <v>0.1</v>
      </c>
      <c r="I55">
        <v>60</v>
      </c>
      <c r="J55" t="s">
        <v>43</v>
      </c>
      <c r="K55">
        <f t="shared" si="12"/>
        <v>43.410000000000004</v>
      </c>
      <c r="L55">
        <f t="shared" si="13"/>
        <v>6.87</v>
      </c>
      <c r="M55">
        <f t="shared" si="14"/>
        <v>7.63</v>
      </c>
      <c r="N55" s="7">
        <v>0.127</v>
      </c>
      <c r="O55" s="9" t="s">
        <v>173</v>
      </c>
      <c r="P55" t="s">
        <v>179</v>
      </c>
    </row>
    <row r="56" spans="1:16" x14ac:dyDescent="0.3">
      <c r="A56" t="s">
        <v>18</v>
      </c>
      <c r="B56">
        <v>67.47</v>
      </c>
      <c r="C56">
        <v>-42.04</v>
      </c>
      <c r="D56">
        <v>19.32</v>
      </c>
      <c r="E56">
        <v>15</v>
      </c>
      <c r="F56">
        <v>5</v>
      </c>
      <c r="G56">
        <v>70</v>
      </c>
      <c r="H56">
        <v>6.6000000000000003E-2</v>
      </c>
      <c r="I56">
        <v>40</v>
      </c>
      <c r="J56" t="s">
        <v>42</v>
      </c>
      <c r="K56">
        <f>(-0.3+B56)</f>
        <v>67.17</v>
      </c>
      <c r="L56">
        <f>(0.26+C56)</f>
        <v>-41.78</v>
      </c>
      <c r="M56">
        <f xml:space="preserve"> (0.68 +D56)</f>
        <v>20</v>
      </c>
      <c r="N56" s="7">
        <v>2.5000000000000001E-2</v>
      </c>
      <c r="O56" s="9" t="s">
        <v>172</v>
      </c>
      <c r="P56" t="s">
        <v>181</v>
      </c>
    </row>
    <row r="57" spans="1:16" ht="15" customHeight="1" x14ac:dyDescent="0.3">
      <c r="A57" t="s">
        <v>4</v>
      </c>
      <c r="B57">
        <v>51.9</v>
      </c>
      <c r="C57">
        <v>24.164000000000001</v>
      </c>
      <c r="D57">
        <v>33.326000000000001</v>
      </c>
      <c r="E57">
        <v>3.5</v>
      </c>
      <c r="F57">
        <v>6.5</v>
      </c>
      <c r="G57">
        <v>60</v>
      </c>
      <c r="H57">
        <v>0.05</v>
      </c>
      <c r="I57">
        <v>20</v>
      </c>
      <c r="J57" t="s">
        <v>41</v>
      </c>
      <c r="K57">
        <f>(-0.25 + B57)</f>
        <v>51.65</v>
      </c>
      <c r="L57">
        <f>(-0.39 +C57)</f>
        <v>23.774000000000001</v>
      </c>
      <c r="M57">
        <f>(-0.7+D57)</f>
        <v>32.625999999999998</v>
      </c>
      <c r="N57" s="7">
        <v>0.127</v>
      </c>
      <c r="O57" s="9" t="s">
        <v>173</v>
      </c>
      <c r="P57" t="s">
        <v>181</v>
      </c>
    </row>
    <row r="58" spans="1:16" x14ac:dyDescent="0.3">
      <c r="A58" t="s">
        <v>21</v>
      </c>
      <c r="B58">
        <v>48.12</v>
      </c>
      <c r="C58">
        <v>-34.445</v>
      </c>
      <c r="D58">
        <v>3.12</v>
      </c>
      <c r="E58">
        <v>15</v>
      </c>
      <c r="F58">
        <v>5</v>
      </c>
      <c r="G58">
        <v>70</v>
      </c>
      <c r="H58">
        <v>6.6000000000000003E-2</v>
      </c>
      <c r="I58">
        <v>40</v>
      </c>
      <c r="J58" t="s">
        <v>42</v>
      </c>
      <c r="K58">
        <f>(-0.3+B58)</f>
        <v>47.82</v>
      </c>
      <c r="L58">
        <f>(0.26+C58)</f>
        <v>-34.185000000000002</v>
      </c>
      <c r="M58">
        <f xml:space="preserve"> (0.68 +D58)</f>
        <v>3.8000000000000003</v>
      </c>
      <c r="N58" s="7">
        <v>2.5000000000000001E-2</v>
      </c>
      <c r="O58" s="9" t="s">
        <v>172</v>
      </c>
      <c r="P58" t="s">
        <v>181</v>
      </c>
    </row>
    <row r="59" spans="1:16" ht="15" customHeight="1" x14ac:dyDescent="0.3">
      <c r="A59" t="s">
        <v>4</v>
      </c>
      <c r="B59">
        <v>50.9</v>
      </c>
      <c r="C59">
        <v>24.06</v>
      </c>
      <c r="D59">
        <v>32.32</v>
      </c>
      <c r="E59">
        <v>35</v>
      </c>
      <c r="F59">
        <v>4.5</v>
      </c>
      <c r="G59">
        <v>80</v>
      </c>
      <c r="H59">
        <v>0.1</v>
      </c>
      <c r="I59">
        <v>60</v>
      </c>
      <c r="J59" t="s">
        <v>43</v>
      </c>
      <c r="K59">
        <f t="shared" si="12"/>
        <v>50.18</v>
      </c>
      <c r="L59">
        <f t="shared" si="13"/>
        <v>23.68</v>
      </c>
      <c r="M59">
        <f t="shared" si="14"/>
        <v>31.7</v>
      </c>
      <c r="N59" s="7">
        <v>0.127</v>
      </c>
      <c r="O59" s="9" t="s">
        <v>173</v>
      </c>
      <c r="P59" t="s">
        <v>181</v>
      </c>
    </row>
    <row r="60" spans="1:16" ht="15" customHeight="1" x14ac:dyDescent="0.3">
      <c r="A60" t="s">
        <v>5</v>
      </c>
      <c r="B60">
        <v>89.12</v>
      </c>
      <c r="C60">
        <v>-22</v>
      </c>
      <c r="D60">
        <v>65</v>
      </c>
      <c r="E60">
        <v>35</v>
      </c>
      <c r="F60">
        <v>4.5</v>
      </c>
      <c r="G60">
        <v>80</v>
      </c>
      <c r="H60">
        <v>0.1</v>
      </c>
      <c r="I60">
        <v>60</v>
      </c>
      <c r="J60" t="s">
        <v>43</v>
      </c>
      <c r="K60">
        <f t="shared" si="12"/>
        <v>88.4</v>
      </c>
      <c r="L60">
        <f t="shared" si="13"/>
        <v>-22.38</v>
      </c>
      <c r="M60">
        <f t="shared" si="14"/>
        <v>64.38</v>
      </c>
      <c r="N60" s="7">
        <v>2.5000000000000001E-2</v>
      </c>
      <c r="O60" s="9" t="s">
        <v>172</v>
      </c>
      <c r="P60" t="s">
        <v>186</v>
      </c>
    </row>
    <row r="61" spans="1:16" ht="18" customHeight="1" x14ac:dyDescent="0.3">
      <c r="A61" t="s">
        <v>15</v>
      </c>
      <c r="B61">
        <v>51.93</v>
      </c>
      <c r="C61">
        <v>-12.94</v>
      </c>
      <c r="D61">
        <v>4.9400000000000004</v>
      </c>
      <c r="E61">
        <v>3.5</v>
      </c>
      <c r="F61">
        <v>6.5</v>
      </c>
      <c r="G61">
        <v>60</v>
      </c>
      <c r="H61">
        <v>0.05</v>
      </c>
      <c r="I61">
        <v>20</v>
      </c>
      <c r="J61" t="s">
        <v>41</v>
      </c>
      <c r="K61">
        <f>(-0.25 + B61)</f>
        <v>51.68</v>
      </c>
      <c r="L61">
        <f>(-0.39 +C61)</f>
        <v>-13.33</v>
      </c>
      <c r="M61">
        <f>(-0.7+D61)</f>
        <v>4.24</v>
      </c>
      <c r="N61" s="7">
        <v>0.127</v>
      </c>
      <c r="O61" s="9" t="s">
        <v>173</v>
      </c>
      <c r="P61" t="s">
        <v>186</v>
      </c>
    </row>
    <row r="62" spans="1:16" x14ac:dyDescent="0.3">
      <c r="A62" t="s">
        <v>29</v>
      </c>
      <c r="B62">
        <v>31.965699999999998</v>
      </c>
      <c r="C62">
        <v>57.035499999999999</v>
      </c>
      <c r="D62">
        <v>-87.376999999999995</v>
      </c>
      <c r="E62">
        <v>3.5</v>
      </c>
      <c r="F62">
        <v>6.5</v>
      </c>
      <c r="G62">
        <v>60</v>
      </c>
      <c r="H62">
        <v>0.05</v>
      </c>
      <c r="I62">
        <v>20</v>
      </c>
      <c r="J62" t="s">
        <v>41</v>
      </c>
      <c r="K62">
        <f>(-0.25 + B62)</f>
        <v>31.715699999999998</v>
      </c>
      <c r="L62">
        <f>(-0.39 +C62)</f>
        <v>56.645499999999998</v>
      </c>
      <c r="M62">
        <f>(-0.7+D62)</f>
        <v>-88.076999999999998</v>
      </c>
      <c r="N62" s="7">
        <v>2.5000000000000001E-2</v>
      </c>
      <c r="O62" s="9" t="s">
        <v>172</v>
      </c>
      <c r="P62" t="s">
        <v>189</v>
      </c>
    </row>
    <row r="63" spans="1:16" ht="17.55" customHeight="1" x14ac:dyDescent="0.3">
      <c r="A63" t="s">
        <v>26</v>
      </c>
      <c r="B63">
        <v>25.5</v>
      </c>
      <c r="C63">
        <v>2.1480000000000001</v>
      </c>
      <c r="D63">
        <v>-7.6147999999999998</v>
      </c>
      <c r="E63">
        <v>15</v>
      </c>
      <c r="F63">
        <v>5</v>
      </c>
      <c r="G63">
        <v>70</v>
      </c>
      <c r="H63">
        <v>6.6000000000000003E-2</v>
      </c>
      <c r="I63">
        <v>40</v>
      </c>
      <c r="J63" t="s">
        <v>42</v>
      </c>
      <c r="K63">
        <f>(-0.3+B63)</f>
        <v>25.2</v>
      </c>
      <c r="L63">
        <f>(0.26+C63)</f>
        <v>2.4080000000000004</v>
      </c>
      <c r="M63">
        <f xml:space="preserve"> (0.68 +D63)</f>
        <v>-6.9348000000000001</v>
      </c>
      <c r="N63" s="7">
        <v>2.5000000000000001E-2</v>
      </c>
      <c r="O63" s="9" t="s">
        <v>172</v>
      </c>
      <c r="P63" t="s">
        <v>191</v>
      </c>
    </row>
    <row r="64" spans="1:16" ht="15.45" customHeight="1" x14ac:dyDescent="0.3">
      <c r="A64" t="s">
        <v>8</v>
      </c>
      <c r="B64">
        <v>79</v>
      </c>
      <c r="C64">
        <v>-40</v>
      </c>
      <c r="D64">
        <v>76</v>
      </c>
      <c r="E64">
        <v>35</v>
      </c>
      <c r="F64">
        <v>4.5</v>
      </c>
      <c r="G64">
        <v>80</v>
      </c>
      <c r="H64">
        <v>0.1</v>
      </c>
      <c r="I64">
        <v>60</v>
      </c>
      <c r="J64" t="s">
        <v>43</v>
      </c>
      <c r="K64">
        <f t="shared" si="12"/>
        <v>78.28</v>
      </c>
      <c r="L64">
        <f t="shared" si="13"/>
        <v>-40.380000000000003</v>
      </c>
      <c r="M64">
        <f t="shared" si="14"/>
        <v>75.38</v>
      </c>
      <c r="N64" s="7">
        <v>0.127</v>
      </c>
      <c r="O64" s="9" t="s">
        <v>173</v>
      </c>
      <c r="P64" t="s">
        <v>191</v>
      </c>
    </row>
    <row r="65" spans="1:16" x14ac:dyDescent="0.3">
      <c r="A65" t="s">
        <v>16</v>
      </c>
      <c r="B65">
        <v>85.34</v>
      </c>
      <c r="C65">
        <v>-31.26</v>
      </c>
      <c r="D65">
        <v>12.285</v>
      </c>
      <c r="E65">
        <v>35</v>
      </c>
      <c r="F65">
        <v>4.5</v>
      </c>
      <c r="G65">
        <v>80</v>
      </c>
      <c r="H65">
        <v>0.1</v>
      </c>
      <c r="I65">
        <v>60</v>
      </c>
      <c r="J65" t="s">
        <v>43</v>
      </c>
      <c r="K65">
        <f t="shared" si="12"/>
        <v>84.62</v>
      </c>
      <c r="L65">
        <f t="shared" si="13"/>
        <v>-31.64</v>
      </c>
      <c r="M65">
        <f t="shared" si="14"/>
        <v>11.665000000000001</v>
      </c>
      <c r="N65" s="7">
        <v>2.5000000000000001E-2</v>
      </c>
      <c r="O65" s="9" t="s">
        <v>172</v>
      </c>
      <c r="P65" t="s">
        <v>194</v>
      </c>
    </row>
    <row r="66" spans="1:16" x14ac:dyDescent="0.3">
      <c r="A66" t="s">
        <v>27</v>
      </c>
      <c r="B66">
        <v>29.33</v>
      </c>
      <c r="C66">
        <v>6.74</v>
      </c>
      <c r="D66">
        <v>-18.079999999999998</v>
      </c>
      <c r="E66">
        <v>3.5</v>
      </c>
      <c r="F66">
        <v>6.5</v>
      </c>
      <c r="G66">
        <v>60</v>
      </c>
      <c r="H66">
        <v>0.05</v>
      </c>
      <c r="I66">
        <v>20</v>
      </c>
      <c r="J66" t="s">
        <v>41</v>
      </c>
      <c r="K66">
        <f>(-0.25 + B66)</f>
        <v>29.08</v>
      </c>
      <c r="L66">
        <f>(-0.39 +C66)</f>
        <v>6.3500000000000005</v>
      </c>
      <c r="M66">
        <f>(-0.7+D66)</f>
        <v>-18.779999999999998</v>
      </c>
      <c r="N66" s="7">
        <v>2.5000000000000001E-2</v>
      </c>
      <c r="O66" s="9" t="s">
        <v>172</v>
      </c>
      <c r="P66" t="s">
        <v>194</v>
      </c>
    </row>
    <row r="67" spans="1:16" x14ac:dyDescent="0.3">
      <c r="A67" t="s">
        <v>20</v>
      </c>
      <c r="B67">
        <v>58.77</v>
      </c>
      <c r="C67">
        <v>-23.786999999999999</v>
      </c>
      <c r="D67">
        <v>-0.21099999999999999</v>
      </c>
      <c r="E67">
        <v>35</v>
      </c>
      <c r="F67">
        <v>4.5</v>
      </c>
      <c r="G67">
        <v>80</v>
      </c>
      <c r="H67">
        <v>0.1</v>
      </c>
      <c r="I67">
        <v>60</v>
      </c>
      <c r="J67" t="s">
        <v>43</v>
      </c>
      <c r="K67">
        <f xml:space="preserve"> (-0.72 +B67)</f>
        <v>58.050000000000004</v>
      </c>
      <c r="L67">
        <f>(-0.38+C67)</f>
        <v>-24.166999999999998</v>
      </c>
      <c r="M67">
        <f>(-0.62+D67)</f>
        <v>-0.83099999999999996</v>
      </c>
      <c r="N67" s="7">
        <v>0.127</v>
      </c>
      <c r="O67" s="9" t="s">
        <v>173</v>
      </c>
      <c r="P67" t="s">
        <v>194</v>
      </c>
    </row>
    <row r="68" spans="1:16" x14ac:dyDescent="0.3">
      <c r="A68" t="s">
        <v>21</v>
      </c>
      <c r="B68">
        <v>64.099999999999994</v>
      </c>
      <c r="C68">
        <v>-43.444000000000003</v>
      </c>
      <c r="D68">
        <v>3.956</v>
      </c>
      <c r="E68">
        <v>3.5</v>
      </c>
      <c r="F68">
        <v>6.5</v>
      </c>
      <c r="G68">
        <v>60</v>
      </c>
      <c r="H68">
        <v>0.05</v>
      </c>
      <c r="I68">
        <v>20</v>
      </c>
      <c r="J68" t="s">
        <v>41</v>
      </c>
      <c r="K68">
        <f>(-0.25 + B68)</f>
        <v>63.849999999999994</v>
      </c>
      <c r="L68">
        <f>(-0.39 +C68)</f>
        <v>-43.834000000000003</v>
      </c>
      <c r="M68">
        <f>(-0.7+D68)</f>
        <v>3.2560000000000002</v>
      </c>
      <c r="N68" s="7">
        <v>2.5000000000000001E-2</v>
      </c>
      <c r="O68" s="9" t="s">
        <v>172</v>
      </c>
      <c r="P68" t="s">
        <v>194</v>
      </c>
    </row>
    <row r="69" spans="1:16" x14ac:dyDescent="0.3">
      <c r="A69" t="s">
        <v>1</v>
      </c>
      <c r="B69">
        <v>89.85</v>
      </c>
      <c r="C69">
        <v>-3.83</v>
      </c>
      <c r="D69">
        <v>36.96</v>
      </c>
      <c r="E69">
        <v>35</v>
      </c>
      <c r="F69">
        <v>4.5</v>
      </c>
      <c r="G69">
        <v>80</v>
      </c>
      <c r="H69">
        <v>0.1</v>
      </c>
      <c r="I69">
        <v>60</v>
      </c>
      <c r="J69" t="s">
        <v>43</v>
      </c>
      <c r="K69">
        <f xml:space="preserve"> (-0.72 +B69)</f>
        <v>89.13</v>
      </c>
      <c r="L69">
        <f>(-0.38+C69)</f>
        <v>-4.21</v>
      </c>
      <c r="M69">
        <f>(-0.62+D69)</f>
        <v>36.340000000000003</v>
      </c>
      <c r="N69" s="7">
        <v>0.127</v>
      </c>
      <c r="O69" s="9" t="s">
        <v>173</v>
      </c>
      <c r="P69" t="s">
        <v>194</v>
      </c>
    </row>
    <row r="70" spans="1:16" ht="12" customHeight="1" x14ac:dyDescent="0.3">
      <c r="A70" t="s">
        <v>13</v>
      </c>
      <c r="B70">
        <v>80.900000000000006</v>
      </c>
      <c r="C70">
        <v>-68.319999999999993</v>
      </c>
      <c r="D70">
        <v>76.739999999999995</v>
      </c>
      <c r="E70">
        <v>15</v>
      </c>
      <c r="F70">
        <v>5</v>
      </c>
      <c r="G70">
        <v>70</v>
      </c>
      <c r="H70">
        <v>6.6000000000000003E-2</v>
      </c>
      <c r="I70">
        <v>40</v>
      </c>
      <c r="J70" t="s">
        <v>42</v>
      </c>
      <c r="K70">
        <f>(-0.3+B70)</f>
        <v>80.600000000000009</v>
      </c>
      <c r="L70">
        <f>(0.26+C70)</f>
        <v>-68.059999999999988</v>
      </c>
      <c r="M70">
        <f xml:space="preserve"> (0.68 +D70)</f>
        <v>77.42</v>
      </c>
      <c r="N70" s="7">
        <v>2.5000000000000001E-2</v>
      </c>
      <c r="O70" s="9" t="s">
        <v>172</v>
      </c>
      <c r="P70" t="s">
        <v>181</v>
      </c>
    </row>
    <row r="71" spans="1:16" x14ac:dyDescent="0.3">
      <c r="A71" t="s">
        <v>13</v>
      </c>
      <c r="B71">
        <v>68.247</v>
      </c>
      <c r="C71">
        <v>-59.41</v>
      </c>
      <c r="D71">
        <v>66.613</v>
      </c>
      <c r="E71">
        <v>15</v>
      </c>
      <c r="F71">
        <v>5</v>
      </c>
      <c r="G71">
        <v>70</v>
      </c>
      <c r="H71">
        <v>6.6000000000000003E-2</v>
      </c>
      <c r="I71">
        <v>40</v>
      </c>
      <c r="J71" t="s">
        <v>42</v>
      </c>
      <c r="K71">
        <f>(-0.3+B71)</f>
        <v>67.947000000000003</v>
      </c>
      <c r="L71">
        <f>(0.26+C71)</f>
        <v>-59.15</v>
      </c>
      <c r="M71">
        <f xml:space="preserve"> (0.68 +D71)</f>
        <v>67.293000000000006</v>
      </c>
      <c r="N71" s="7">
        <v>2.5000000000000001E-2</v>
      </c>
      <c r="O71" s="9" t="s">
        <v>172</v>
      </c>
      <c r="P71" t="s">
        <v>201</v>
      </c>
    </row>
    <row r="72" spans="1:16" x14ac:dyDescent="0.3">
      <c r="A72" t="s">
        <v>22</v>
      </c>
      <c r="B72">
        <v>41.25</v>
      </c>
      <c r="C72">
        <v>-2.8170000000000002</v>
      </c>
      <c r="D72">
        <v>-4.83</v>
      </c>
      <c r="E72">
        <v>3.5</v>
      </c>
      <c r="F72">
        <v>6.5</v>
      </c>
      <c r="G72">
        <v>60</v>
      </c>
      <c r="H72">
        <v>0.05</v>
      </c>
      <c r="I72">
        <v>20</v>
      </c>
      <c r="J72" t="s">
        <v>41</v>
      </c>
      <c r="K72">
        <f>(-0.25 + B72)</f>
        <v>41</v>
      </c>
      <c r="L72">
        <f>(-0.39 +C72)</f>
        <v>-3.2070000000000003</v>
      </c>
      <c r="M72">
        <f>(-0.7+D72)</f>
        <v>-5.53</v>
      </c>
      <c r="N72" s="7">
        <v>0.127</v>
      </c>
      <c r="O72" s="9" t="s">
        <v>173</v>
      </c>
      <c r="P72" t="s">
        <v>201</v>
      </c>
    </row>
    <row r="73" spans="1:16" x14ac:dyDescent="0.3">
      <c r="A73" t="s">
        <v>3</v>
      </c>
      <c r="B73">
        <v>38.4</v>
      </c>
      <c r="C73">
        <v>2.8239999999999998</v>
      </c>
      <c r="D73">
        <v>1.012</v>
      </c>
      <c r="E73">
        <v>15</v>
      </c>
      <c r="F73">
        <v>5</v>
      </c>
      <c r="G73">
        <v>70</v>
      </c>
      <c r="H73">
        <v>6.6000000000000003E-2</v>
      </c>
      <c r="I73">
        <v>40</v>
      </c>
      <c r="J73" t="s">
        <v>42</v>
      </c>
      <c r="K73">
        <f>(-0.3+B73)</f>
        <v>38.1</v>
      </c>
      <c r="L73">
        <f>(0.26+C73)</f>
        <v>3.0839999999999996</v>
      </c>
      <c r="M73">
        <f xml:space="preserve"> (0.68 +D73)</f>
        <v>1.6920000000000002</v>
      </c>
      <c r="N73" s="7">
        <v>2.5000000000000001E-2</v>
      </c>
      <c r="O73" s="9" t="s">
        <v>172</v>
      </c>
      <c r="P73" t="s">
        <v>201</v>
      </c>
    </row>
    <row r="74" spans="1:16" x14ac:dyDescent="0.3">
      <c r="A74" t="s">
        <v>23</v>
      </c>
      <c r="B74">
        <v>74.126000000000005</v>
      </c>
      <c r="C74">
        <v>-11.147</v>
      </c>
      <c r="D74">
        <v>-19.78</v>
      </c>
      <c r="E74">
        <v>3.5</v>
      </c>
      <c r="F74">
        <v>6.5</v>
      </c>
      <c r="G74">
        <v>60</v>
      </c>
      <c r="H74">
        <v>0.05</v>
      </c>
      <c r="I74">
        <v>20</v>
      </c>
      <c r="J74" t="s">
        <v>41</v>
      </c>
      <c r="K74">
        <f>(-0.25 + B74)</f>
        <v>73.876000000000005</v>
      </c>
      <c r="L74">
        <f>(-0.39 +C74)</f>
        <v>-11.537000000000001</v>
      </c>
      <c r="M74">
        <f>(-0.7+D74)</f>
        <v>-20.48</v>
      </c>
      <c r="N74" s="7">
        <v>0.127</v>
      </c>
      <c r="O74" s="9" t="s">
        <v>173</v>
      </c>
      <c r="P74" t="s">
        <v>201</v>
      </c>
    </row>
    <row r="75" spans="1:16" x14ac:dyDescent="0.3">
      <c r="A75" t="s">
        <v>12</v>
      </c>
      <c r="B75">
        <v>65.69</v>
      </c>
      <c r="C75">
        <v>-25.29</v>
      </c>
      <c r="D75">
        <v>51.347000000000001</v>
      </c>
      <c r="E75">
        <v>15</v>
      </c>
      <c r="F75">
        <v>5</v>
      </c>
      <c r="G75">
        <v>70</v>
      </c>
      <c r="H75">
        <v>6.6000000000000003E-2</v>
      </c>
      <c r="I75">
        <v>40</v>
      </c>
      <c r="J75" t="s">
        <v>42</v>
      </c>
      <c r="K75">
        <f>(-0.3+B75)</f>
        <v>65.39</v>
      </c>
      <c r="L75">
        <f>(0.26+C75)</f>
        <v>-25.029999999999998</v>
      </c>
      <c r="M75">
        <f xml:space="preserve"> (0.68 +D75)</f>
        <v>52.027000000000001</v>
      </c>
      <c r="N75" s="7">
        <v>2.5000000000000001E-2</v>
      </c>
      <c r="O75" s="9" t="s">
        <v>172</v>
      </c>
      <c r="P75" t="s">
        <v>201</v>
      </c>
    </row>
    <row r="76" spans="1:16" x14ac:dyDescent="0.3">
      <c r="A76" t="s">
        <v>13</v>
      </c>
      <c r="B76">
        <v>58.5</v>
      </c>
      <c r="C76">
        <v>-33.78</v>
      </c>
      <c r="D76">
        <v>28.44</v>
      </c>
      <c r="E76">
        <v>15</v>
      </c>
      <c r="F76">
        <v>5</v>
      </c>
      <c r="G76">
        <v>70</v>
      </c>
      <c r="H76">
        <v>6.6000000000000003E-2</v>
      </c>
      <c r="I76">
        <v>40</v>
      </c>
      <c r="J76" t="s">
        <v>42</v>
      </c>
      <c r="K76">
        <f>(-0.3+B76)</f>
        <v>58.2</v>
      </c>
      <c r="L76">
        <f>(0.26+C76)</f>
        <v>-33.520000000000003</v>
      </c>
      <c r="M76">
        <f xml:space="preserve"> (0.68 +D76)</f>
        <v>29.12</v>
      </c>
      <c r="N76" s="7">
        <v>0.127</v>
      </c>
      <c r="O76" s="9" t="s">
        <v>173</v>
      </c>
      <c r="P76" t="s">
        <v>207</v>
      </c>
    </row>
    <row r="77" spans="1:16" x14ac:dyDescent="0.3">
      <c r="A77" t="s">
        <v>10</v>
      </c>
      <c r="B77">
        <v>27.896000000000001</v>
      </c>
      <c r="C77">
        <v>47.563000000000002</v>
      </c>
      <c r="D77">
        <v>38.963000000000001</v>
      </c>
      <c r="E77">
        <v>3.5</v>
      </c>
      <c r="F77">
        <v>6.5</v>
      </c>
      <c r="G77">
        <v>60</v>
      </c>
      <c r="H77">
        <v>0.05</v>
      </c>
      <c r="I77">
        <v>20</v>
      </c>
      <c r="J77" t="s">
        <v>41</v>
      </c>
      <c r="K77">
        <f>(-0.25 + B77)</f>
        <v>27.646000000000001</v>
      </c>
      <c r="L77">
        <f>(-0.39 +C77)</f>
        <v>47.173000000000002</v>
      </c>
      <c r="M77">
        <f>(-0.7+D77)</f>
        <v>38.262999999999998</v>
      </c>
      <c r="N77" s="7">
        <v>2.5000000000000001E-2</v>
      </c>
      <c r="O77" s="9" t="s">
        <v>172</v>
      </c>
      <c r="P77" t="s">
        <v>209</v>
      </c>
    </row>
    <row r="78" spans="1:16" ht="17.55" customHeight="1" x14ac:dyDescent="0.3">
      <c r="A78" t="s">
        <v>15</v>
      </c>
      <c r="B78">
        <v>84.4</v>
      </c>
      <c r="C78">
        <v>-17.7</v>
      </c>
      <c r="D78">
        <v>6.38</v>
      </c>
      <c r="E78">
        <v>15</v>
      </c>
      <c r="F78">
        <v>5</v>
      </c>
      <c r="G78">
        <v>70</v>
      </c>
      <c r="H78">
        <v>6.6000000000000003E-2</v>
      </c>
      <c r="I78">
        <v>40</v>
      </c>
      <c r="J78" t="s">
        <v>42</v>
      </c>
      <c r="K78">
        <f>(-0.3+B78)</f>
        <v>84.100000000000009</v>
      </c>
      <c r="L78">
        <f>(0.26+C78)</f>
        <v>-17.439999999999998</v>
      </c>
      <c r="M78">
        <f xml:space="preserve"> (0.68 +D78)</f>
        <v>7.06</v>
      </c>
      <c r="N78" s="7">
        <v>0.127</v>
      </c>
      <c r="O78" s="9" t="s">
        <v>173</v>
      </c>
      <c r="P78" t="s">
        <v>209</v>
      </c>
    </row>
    <row r="79" spans="1:16" x14ac:dyDescent="0.3">
      <c r="A79" t="s">
        <v>12</v>
      </c>
      <c r="B79">
        <v>77.97</v>
      </c>
      <c r="C79">
        <v>-18.824000000000002</v>
      </c>
      <c r="D79">
        <v>36.343000000000004</v>
      </c>
      <c r="E79">
        <v>3.5</v>
      </c>
      <c r="F79">
        <v>6.5</v>
      </c>
      <c r="G79">
        <v>60</v>
      </c>
      <c r="H79">
        <v>0.05</v>
      </c>
      <c r="I79">
        <v>20</v>
      </c>
      <c r="J79" t="s">
        <v>41</v>
      </c>
      <c r="K79">
        <f>(-0.25 + B79)</f>
        <v>77.72</v>
      </c>
      <c r="L79">
        <f>(-0.39 +C79)</f>
        <v>-19.214000000000002</v>
      </c>
      <c r="M79">
        <f>(-0.7+D79)</f>
        <v>35.643000000000001</v>
      </c>
      <c r="N79" s="7">
        <v>2.5000000000000001E-2</v>
      </c>
      <c r="O79" s="9" t="s">
        <v>172</v>
      </c>
    </row>
    <row r="80" spans="1:16" ht="17.55" customHeight="1" x14ac:dyDescent="0.3">
      <c r="A80" t="s">
        <v>27</v>
      </c>
      <c r="B80">
        <v>65.5</v>
      </c>
      <c r="C80">
        <v>13.881</v>
      </c>
      <c r="D80">
        <v>-36.299999999999997</v>
      </c>
      <c r="E80">
        <v>15</v>
      </c>
      <c r="F80">
        <v>5</v>
      </c>
      <c r="G80">
        <v>70</v>
      </c>
      <c r="H80">
        <v>6.6000000000000003E-2</v>
      </c>
      <c r="I80">
        <v>40</v>
      </c>
      <c r="J80" t="s">
        <v>42</v>
      </c>
      <c r="K80">
        <f>(-0.3+B80)</f>
        <v>65.2</v>
      </c>
      <c r="L80">
        <f>(0.26+C80)</f>
        <v>14.141</v>
      </c>
      <c r="M80">
        <f xml:space="preserve"> (0.68 +D80)</f>
        <v>-35.619999999999997</v>
      </c>
      <c r="N80" s="7">
        <v>2.5000000000000001E-2</v>
      </c>
      <c r="O80" s="9" t="s">
        <v>172</v>
      </c>
      <c r="P80" t="s">
        <v>213</v>
      </c>
    </row>
    <row r="81" spans="1:16" x14ac:dyDescent="0.3">
      <c r="A81" t="s">
        <v>19</v>
      </c>
      <c r="B81">
        <v>78.62</v>
      </c>
      <c r="C81">
        <v>-67.37</v>
      </c>
      <c r="D81">
        <v>40</v>
      </c>
      <c r="E81">
        <v>15</v>
      </c>
      <c r="F81">
        <v>5</v>
      </c>
      <c r="G81">
        <v>70</v>
      </c>
      <c r="H81">
        <v>6.6000000000000003E-2</v>
      </c>
      <c r="I81">
        <v>40</v>
      </c>
      <c r="J81" t="s">
        <v>42</v>
      </c>
      <c r="K81">
        <f>(-0.3+B81)</f>
        <v>78.320000000000007</v>
      </c>
      <c r="L81">
        <f>(0.26+C81)</f>
        <v>-67.11</v>
      </c>
      <c r="M81">
        <f xml:space="preserve"> (0.68 +D81)</f>
        <v>40.68</v>
      </c>
      <c r="N81" s="7">
        <v>0.127</v>
      </c>
      <c r="O81" s="9" t="s">
        <v>173</v>
      </c>
      <c r="P81" t="s">
        <v>213</v>
      </c>
    </row>
    <row r="82" spans="1:16" x14ac:dyDescent="0.3">
      <c r="A82" t="s">
        <v>11</v>
      </c>
      <c r="B82">
        <v>24</v>
      </c>
      <c r="C82">
        <v>-16.54</v>
      </c>
      <c r="D82">
        <v>32.229999999999997</v>
      </c>
      <c r="E82">
        <v>3.5</v>
      </c>
      <c r="F82">
        <v>6.5</v>
      </c>
      <c r="G82">
        <v>60</v>
      </c>
      <c r="H82">
        <v>0.05</v>
      </c>
      <c r="I82">
        <v>20</v>
      </c>
      <c r="J82" t="s">
        <v>41</v>
      </c>
      <c r="K82">
        <f>(-0.25 + B82)</f>
        <v>23.75</v>
      </c>
      <c r="L82">
        <f>(-0.39 +C82)</f>
        <v>-16.93</v>
      </c>
      <c r="M82">
        <f>(-0.7+D82)</f>
        <v>31.529999999999998</v>
      </c>
      <c r="N82" s="7">
        <v>2.5000000000000001E-2</v>
      </c>
      <c r="O82" s="9" t="s">
        <v>172</v>
      </c>
      <c r="P82" t="s">
        <v>213</v>
      </c>
    </row>
    <row r="83" spans="1:16" x14ac:dyDescent="0.3">
      <c r="A83" t="s">
        <v>2</v>
      </c>
      <c r="B83">
        <v>44.27</v>
      </c>
      <c r="C83">
        <v>7.9</v>
      </c>
      <c r="D83">
        <v>8.6300000000000008</v>
      </c>
      <c r="E83">
        <v>15</v>
      </c>
      <c r="F83">
        <v>5</v>
      </c>
      <c r="G83">
        <v>70</v>
      </c>
      <c r="H83">
        <v>6.6000000000000003E-2</v>
      </c>
      <c r="I83">
        <v>40</v>
      </c>
      <c r="J83" t="s">
        <v>42</v>
      </c>
      <c r="K83">
        <f>(-0.3+B83)</f>
        <v>43.970000000000006</v>
      </c>
      <c r="L83">
        <f>(0.26+C83)</f>
        <v>8.16</v>
      </c>
      <c r="M83">
        <f xml:space="preserve"> (0.68 +D83)</f>
        <v>9.31</v>
      </c>
      <c r="N83" s="7">
        <v>2.5000000000000001E-2</v>
      </c>
      <c r="O83" s="9" t="s">
        <v>172</v>
      </c>
      <c r="P83" t="s">
        <v>213</v>
      </c>
    </row>
    <row r="84" spans="1:16" x14ac:dyDescent="0.3">
      <c r="A84" t="s">
        <v>3</v>
      </c>
      <c r="B84">
        <v>45.13</v>
      </c>
      <c r="C84">
        <v>7.25</v>
      </c>
      <c r="D84">
        <v>7.25</v>
      </c>
      <c r="E84">
        <v>3.5</v>
      </c>
      <c r="F84">
        <v>6.5</v>
      </c>
      <c r="G84">
        <v>60</v>
      </c>
      <c r="H84">
        <v>0.05</v>
      </c>
      <c r="I84">
        <v>20</v>
      </c>
      <c r="J84" t="s">
        <v>41</v>
      </c>
      <c r="K84">
        <f t="shared" ref="K84:K89" si="15">(-0.25 + B84)</f>
        <v>44.88</v>
      </c>
      <c r="L84">
        <f t="shared" ref="L84:L89" si="16">(-0.39 +C84)</f>
        <v>6.86</v>
      </c>
      <c r="M84">
        <f t="shared" ref="M84:M89" si="17">(-0.7+D84)</f>
        <v>6.55</v>
      </c>
      <c r="N84" s="7">
        <v>0.127</v>
      </c>
      <c r="O84" s="9" t="s">
        <v>173</v>
      </c>
      <c r="P84" t="s">
        <v>213</v>
      </c>
    </row>
    <row r="85" spans="1:16" x14ac:dyDescent="0.3">
      <c r="A85" t="s">
        <v>17</v>
      </c>
      <c r="B85">
        <v>39.270000000000003</v>
      </c>
      <c r="C85">
        <v>-20.108000000000001</v>
      </c>
      <c r="D85">
        <v>8.5653000000000006</v>
      </c>
      <c r="E85">
        <v>35</v>
      </c>
      <c r="F85">
        <v>4.5</v>
      </c>
      <c r="G85">
        <v>80</v>
      </c>
      <c r="H85">
        <v>0.1</v>
      </c>
      <c r="I85">
        <v>60</v>
      </c>
      <c r="J85" t="s">
        <v>43</v>
      </c>
      <c r="K85">
        <f xml:space="preserve"> (-0.72 +B85)</f>
        <v>38.550000000000004</v>
      </c>
      <c r="L85">
        <f>(-0.38+C85)</f>
        <v>-20.488</v>
      </c>
      <c r="M85">
        <f>(-0.62+D85)</f>
        <v>7.9453000000000005</v>
      </c>
      <c r="N85" s="7">
        <v>2.5000000000000001E-2</v>
      </c>
      <c r="O85" s="9" t="s">
        <v>172</v>
      </c>
      <c r="P85" t="s">
        <v>213</v>
      </c>
    </row>
    <row r="86" spans="1:16" x14ac:dyDescent="0.3">
      <c r="A86" t="s">
        <v>2</v>
      </c>
      <c r="B86">
        <v>47.27</v>
      </c>
      <c r="C86">
        <v>8.6999999999999993</v>
      </c>
      <c r="D86">
        <v>9.1999999999999993</v>
      </c>
      <c r="E86">
        <v>3.5</v>
      </c>
      <c r="F86">
        <v>6.5</v>
      </c>
      <c r="G86">
        <v>60</v>
      </c>
      <c r="H86">
        <v>0.05</v>
      </c>
      <c r="I86">
        <v>20</v>
      </c>
      <c r="J86" t="s">
        <v>41</v>
      </c>
      <c r="K86">
        <f t="shared" si="15"/>
        <v>47.02</v>
      </c>
      <c r="L86">
        <f t="shared" si="16"/>
        <v>8.3099999999999987</v>
      </c>
      <c r="M86">
        <f t="shared" si="17"/>
        <v>8.5</v>
      </c>
      <c r="N86" s="7">
        <v>2.5000000000000001E-2</v>
      </c>
      <c r="O86" s="9" t="s">
        <v>172</v>
      </c>
      <c r="P86" t="s">
        <v>213</v>
      </c>
    </row>
    <row r="87" spans="1:16" x14ac:dyDescent="0.3">
      <c r="A87" t="s">
        <v>28</v>
      </c>
      <c r="B87">
        <v>19.829999999999998</v>
      </c>
      <c r="C87">
        <v>14.89</v>
      </c>
      <c r="D87">
        <v>-31.931999999999999</v>
      </c>
      <c r="E87">
        <v>3.5</v>
      </c>
      <c r="F87">
        <v>6.5</v>
      </c>
      <c r="G87">
        <v>60</v>
      </c>
      <c r="H87">
        <v>0.05</v>
      </c>
      <c r="I87">
        <v>20</v>
      </c>
      <c r="J87" t="s">
        <v>41</v>
      </c>
      <c r="K87">
        <f t="shared" si="15"/>
        <v>19.579999999999998</v>
      </c>
      <c r="L87">
        <f t="shared" si="16"/>
        <v>14.5</v>
      </c>
      <c r="M87">
        <f t="shared" si="17"/>
        <v>-32.631999999999998</v>
      </c>
      <c r="N87" s="7">
        <v>0.127</v>
      </c>
      <c r="O87" s="9" t="s">
        <v>173</v>
      </c>
      <c r="P87" t="s">
        <v>213</v>
      </c>
    </row>
    <row r="88" spans="1:16" x14ac:dyDescent="0.3">
      <c r="A88" t="s">
        <v>8</v>
      </c>
      <c r="B88">
        <v>81</v>
      </c>
      <c r="C88">
        <v>-39.85</v>
      </c>
      <c r="D88">
        <v>78.400000000000006</v>
      </c>
      <c r="E88">
        <v>15</v>
      </c>
      <c r="F88">
        <v>5</v>
      </c>
      <c r="G88">
        <v>70</v>
      </c>
      <c r="H88">
        <v>6.6000000000000003E-2</v>
      </c>
      <c r="I88">
        <v>40</v>
      </c>
      <c r="J88" t="s">
        <v>42</v>
      </c>
      <c r="K88">
        <f>(-0.3+B88)</f>
        <v>80.7</v>
      </c>
      <c r="L88">
        <f>(0.26+C88)</f>
        <v>-39.590000000000003</v>
      </c>
      <c r="M88">
        <f xml:space="preserve"> (0.68 +D88)</f>
        <v>79.080000000000013</v>
      </c>
      <c r="N88" s="7">
        <v>2.5000000000000001E-2</v>
      </c>
      <c r="O88" s="9" t="s">
        <v>172</v>
      </c>
      <c r="P88" t="s">
        <v>213</v>
      </c>
    </row>
    <row r="89" spans="1:16" ht="15" customHeight="1" x14ac:dyDescent="0.3">
      <c r="A89" t="s">
        <v>5</v>
      </c>
      <c r="B89">
        <v>90</v>
      </c>
      <c r="C89">
        <v>-22.96</v>
      </c>
      <c r="D89">
        <v>65.86</v>
      </c>
      <c r="E89">
        <v>3.5</v>
      </c>
      <c r="F89">
        <v>6.5</v>
      </c>
      <c r="G89">
        <v>60</v>
      </c>
      <c r="H89">
        <v>0.05</v>
      </c>
      <c r="I89">
        <v>20</v>
      </c>
      <c r="J89" t="s">
        <v>41</v>
      </c>
      <c r="K89">
        <f t="shared" si="15"/>
        <v>89.75</v>
      </c>
      <c r="L89">
        <f t="shared" si="16"/>
        <v>-23.35</v>
      </c>
      <c r="M89">
        <f t="shared" si="17"/>
        <v>65.16</v>
      </c>
      <c r="N89" s="7">
        <v>0.127</v>
      </c>
      <c r="O89" s="9" t="s">
        <v>173</v>
      </c>
      <c r="P89" t="s">
        <v>223</v>
      </c>
    </row>
    <row r="90" spans="1:16" x14ac:dyDescent="0.3">
      <c r="A90" t="s">
        <v>17</v>
      </c>
      <c r="B90">
        <v>35.42</v>
      </c>
      <c r="C90">
        <v>-13.13</v>
      </c>
      <c r="D90">
        <v>4.97</v>
      </c>
      <c r="E90">
        <v>15</v>
      </c>
      <c r="F90">
        <v>5</v>
      </c>
      <c r="G90">
        <v>70</v>
      </c>
      <c r="H90">
        <v>6.6000000000000003E-2</v>
      </c>
      <c r="I90">
        <v>40</v>
      </c>
      <c r="J90" t="s">
        <v>42</v>
      </c>
      <c r="K90">
        <f>(-0.3+B90)</f>
        <v>35.120000000000005</v>
      </c>
      <c r="L90">
        <f>(0.26+C90)</f>
        <v>-12.870000000000001</v>
      </c>
      <c r="M90">
        <f xml:space="preserve"> (0.68 +D90)</f>
        <v>5.6499999999999995</v>
      </c>
      <c r="N90" s="7">
        <v>2.5000000000000001E-2</v>
      </c>
      <c r="O90" s="9" t="s">
        <v>172</v>
      </c>
      <c r="P90" t="s">
        <v>223</v>
      </c>
    </row>
    <row r="91" spans="1:16" x14ac:dyDescent="0.3">
      <c r="A91" t="s">
        <v>24</v>
      </c>
      <c r="B91">
        <v>25.724</v>
      </c>
      <c r="C91">
        <v>-6.7660999999999998</v>
      </c>
      <c r="D91">
        <v>-15.433</v>
      </c>
      <c r="E91">
        <v>3.5</v>
      </c>
      <c r="F91">
        <v>6.5</v>
      </c>
      <c r="G91">
        <v>60</v>
      </c>
      <c r="H91">
        <v>0.05</v>
      </c>
      <c r="I91">
        <v>20</v>
      </c>
      <c r="J91" t="s">
        <v>41</v>
      </c>
      <c r="K91">
        <f>(-0.25 + B91)</f>
        <v>25.474</v>
      </c>
      <c r="L91">
        <f>(-0.39 +C91)</f>
        <v>-7.1560999999999995</v>
      </c>
      <c r="M91">
        <f>(-0.7+D91)</f>
        <v>-16.132999999999999</v>
      </c>
      <c r="N91" s="7">
        <v>0.127</v>
      </c>
      <c r="O91" s="9" t="s">
        <v>173</v>
      </c>
      <c r="P91" t="s">
        <v>223</v>
      </c>
    </row>
    <row r="92" spans="1:16" x14ac:dyDescent="0.3">
      <c r="A92" t="s">
        <v>16</v>
      </c>
      <c r="B92">
        <v>74.185000000000002</v>
      </c>
      <c r="C92">
        <v>-25.489000000000001</v>
      </c>
      <c r="D92">
        <v>10.130000000000001</v>
      </c>
      <c r="E92">
        <v>3.5</v>
      </c>
      <c r="F92">
        <v>6.5</v>
      </c>
      <c r="G92">
        <v>60</v>
      </c>
      <c r="H92">
        <v>0.05</v>
      </c>
      <c r="I92">
        <v>20</v>
      </c>
      <c r="J92" t="s">
        <v>41</v>
      </c>
      <c r="K92">
        <f>(-0.25 + B92)</f>
        <v>73.935000000000002</v>
      </c>
      <c r="L92">
        <f>(-0.39 +C92)</f>
        <v>-25.879000000000001</v>
      </c>
      <c r="M92">
        <f>(-0.7+D92)</f>
        <v>9.4300000000000015</v>
      </c>
      <c r="N92" s="7">
        <v>2.5000000000000001E-2</v>
      </c>
      <c r="O92" s="9" t="s">
        <v>172</v>
      </c>
      <c r="P92" t="s">
        <v>223</v>
      </c>
    </row>
    <row r="93" spans="1:16" x14ac:dyDescent="0.3">
      <c r="A93" t="s">
        <v>19</v>
      </c>
      <c r="B93">
        <v>34.4</v>
      </c>
      <c r="C93">
        <v>-8.6300000000000008</v>
      </c>
      <c r="D93">
        <v>-0.1978</v>
      </c>
      <c r="E93">
        <v>35</v>
      </c>
      <c r="F93">
        <v>4.5</v>
      </c>
      <c r="G93">
        <v>80</v>
      </c>
      <c r="H93">
        <v>0.1</v>
      </c>
      <c r="I93">
        <v>60</v>
      </c>
      <c r="J93" t="s">
        <v>43</v>
      </c>
      <c r="K93">
        <f xml:space="preserve"> (-0.72 +B93)</f>
        <v>33.68</v>
      </c>
      <c r="L93">
        <f>(-0.38+C93)</f>
        <v>-9.0100000000000016</v>
      </c>
      <c r="M93">
        <f>(-0.62+D93)</f>
        <v>-0.81779999999999997</v>
      </c>
      <c r="N93" s="7">
        <v>0.127</v>
      </c>
      <c r="O93" s="9" t="s">
        <v>173</v>
      </c>
      <c r="P93" t="s">
        <v>223</v>
      </c>
    </row>
    <row r="94" spans="1:16" ht="15" customHeight="1" x14ac:dyDescent="0.3">
      <c r="A94" t="s">
        <v>6</v>
      </c>
      <c r="B94">
        <v>67</v>
      </c>
      <c r="C94">
        <v>26</v>
      </c>
      <c r="D94">
        <v>54.99</v>
      </c>
      <c r="E94">
        <v>3.5</v>
      </c>
      <c r="F94">
        <v>6.5</v>
      </c>
      <c r="G94">
        <v>60</v>
      </c>
      <c r="H94">
        <v>0.05</v>
      </c>
      <c r="I94">
        <v>20</v>
      </c>
      <c r="J94" t="s">
        <v>41</v>
      </c>
      <c r="K94">
        <f>(-0.25 + B94)</f>
        <v>66.75</v>
      </c>
      <c r="L94">
        <f>(-0.39 +C94)</f>
        <v>25.61</v>
      </c>
      <c r="M94">
        <f>(-0.7+D94)</f>
        <v>54.29</v>
      </c>
      <c r="N94" s="7">
        <v>2.5000000000000001E-2</v>
      </c>
      <c r="O94" s="9" t="s">
        <v>172</v>
      </c>
      <c r="P94" t="s">
        <v>223</v>
      </c>
    </row>
    <row r="95" spans="1:16" x14ac:dyDescent="0.3">
      <c r="A95" t="s">
        <v>17</v>
      </c>
      <c r="B95">
        <v>84.85</v>
      </c>
      <c r="C95">
        <v>-39.253999999999998</v>
      </c>
      <c r="D95">
        <v>16.7</v>
      </c>
      <c r="E95">
        <v>35</v>
      </c>
      <c r="F95">
        <v>4.5</v>
      </c>
      <c r="G95">
        <v>80</v>
      </c>
      <c r="H95">
        <v>0.1</v>
      </c>
      <c r="I95">
        <v>60</v>
      </c>
      <c r="J95" t="s">
        <v>43</v>
      </c>
      <c r="K95">
        <f xml:space="preserve"> (-0.72 +B95)</f>
        <v>84.13</v>
      </c>
      <c r="L95">
        <f>(-0.38+C95)</f>
        <v>-39.634</v>
      </c>
      <c r="M95">
        <f>(-0.62+D95)</f>
        <v>16.079999999999998</v>
      </c>
      <c r="N95" s="7">
        <v>2.5000000000000001E-2</v>
      </c>
      <c r="O95" s="9" t="s">
        <v>172</v>
      </c>
      <c r="P95" t="s">
        <v>223</v>
      </c>
    </row>
    <row r="96" spans="1:16" ht="15" customHeight="1" x14ac:dyDescent="0.3">
      <c r="A96" t="s">
        <v>17</v>
      </c>
      <c r="B96">
        <v>74.343000000000004</v>
      </c>
      <c r="C96">
        <v>-33.883800000000001</v>
      </c>
      <c r="D96">
        <v>14</v>
      </c>
      <c r="E96">
        <v>3.5</v>
      </c>
      <c r="F96">
        <v>6.5</v>
      </c>
      <c r="G96">
        <v>60</v>
      </c>
      <c r="H96">
        <v>0.05</v>
      </c>
      <c r="I96">
        <v>20</v>
      </c>
      <c r="J96" t="s">
        <v>41</v>
      </c>
      <c r="K96">
        <f>(-0.25 + B96)</f>
        <v>74.093000000000004</v>
      </c>
      <c r="L96">
        <f>(-0.39 +C96)</f>
        <v>-34.273800000000001</v>
      </c>
      <c r="M96">
        <f>(-0.7+D96)</f>
        <v>13.3</v>
      </c>
      <c r="N96" s="7">
        <v>0.127</v>
      </c>
      <c r="O96" s="9" t="s">
        <v>173</v>
      </c>
      <c r="P96" t="s">
        <v>223</v>
      </c>
    </row>
    <row r="97" spans="1:16" x14ac:dyDescent="0.3">
      <c r="A97" t="s">
        <v>18</v>
      </c>
      <c r="B97">
        <v>83.4</v>
      </c>
      <c r="C97">
        <v>-50.722000000000001</v>
      </c>
      <c r="D97">
        <v>23.632999999999999</v>
      </c>
      <c r="E97">
        <v>3.5</v>
      </c>
      <c r="F97">
        <v>6.5</v>
      </c>
      <c r="G97">
        <v>60</v>
      </c>
      <c r="H97">
        <v>0.05</v>
      </c>
      <c r="I97">
        <v>20</v>
      </c>
      <c r="J97" t="s">
        <v>41</v>
      </c>
      <c r="K97">
        <f>(-0.25 + B97)</f>
        <v>83.15</v>
      </c>
      <c r="L97">
        <f>(-0.39 +C97)</f>
        <v>-51.112000000000002</v>
      </c>
      <c r="M97">
        <f>(-0.7+D97)</f>
        <v>22.933</v>
      </c>
      <c r="N97" s="7">
        <v>2.5000000000000001E-2</v>
      </c>
      <c r="O97" s="9" t="s">
        <v>172</v>
      </c>
      <c r="P97" t="s">
        <v>223</v>
      </c>
    </row>
    <row r="98" spans="1:16" x14ac:dyDescent="0.3">
      <c r="A98" s="1" t="s">
        <v>30</v>
      </c>
      <c r="B98" s="2">
        <v>54.55</v>
      </c>
      <c r="C98" s="2">
        <v>-25.53</v>
      </c>
      <c r="D98" s="2">
        <v>10.26</v>
      </c>
      <c r="F98">
        <v>4.5</v>
      </c>
      <c r="G98">
        <v>80</v>
      </c>
      <c r="H98">
        <v>0.1</v>
      </c>
      <c r="I98">
        <v>60</v>
      </c>
      <c r="J98" t="s">
        <v>43</v>
      </c>
      <c r="K98">
        <f xml:space="preserve"> (-0.72 +B98)</f>
        <v>53.83</v>
      </c>
      <c r="L98">
        <f>(-0.38+C98)</f>
        <v>-25.91</v>
      </c>
      <c r="M98">
        <f>(-0.62+D98)</f>
        <v>9.64</v>
      </c>
      <c r="N98" s="7">
        <v>2.5000000000000001E-2</v>
      </c>
      <c r="O98" s="9" t="s">
        <v>172</v>
      </c>
      <c r="P98" t="s">
        <v>223</v>
      </c>
    </row>
    <row r="99" spans="1:16" x14ac:dyDescent="0.3">
      <c r="A99" t="s">
        <v>25</v>
      </c>
      <c r="B99">
        <v>31.47</v>
      </c>
      <c r="C99">
        <v>-6.49</v>
      </c>
      <c r="D99">
        <v>-25.062000000000001</v>
      </c>
      <c r="E99">
        <v>3.5</v>
      </c>
      <c r="F99">
        <v>6.5</v>
      </c>
      <c r="G99">
        <v>60</v>
      </c>
      <c r="H99">
        <v>0.05</v>
      </c>
      <c r="I99">
        <v>20</v>
      </c>
      <c r="J99" t="s">
        <v>41</v>
      </c>
      <c r="K99">
        <f>(-0.25 + B99)</f>
        <v>31.22</v>
      </c>
      <c r="L99">
        <f>(-0.39 +C99)</f>
        <v>-6.88</v>
      </c>
      <c r="M99">
        <f>(-0.7+D99)</f>
        <v>-25.762</v>
      </c>
      <c r="N99" s="7">
        <v>0.127</v>
      </c>
      <c r="O99" s="9" t="s">
        <v>173</v>
      </c>
      <c r="P99" t="s">
        <v>223</v>
      </c>
    </row>
    <row r="100" spans="1:16" ht="15" customHeight="1" x14ac:dyDescent="0.3">
      <c r="A100" t="s">
        <v>9</v>
      </c>
      <c r="B100">
        <v>50</v>
      </c>
      <c r="C100">
        <v>12</v>
      </c>
      <c r="D100">
        <v>54</v>
      </c>
      <c r="E100">
        <v>35</v>
      </c>
      <c r="F100">
        <v>4.5</v>
      </c>
      <c r="G100">
        <v>80</v>
      </c>
      <c r="H100">
        <v>0.1</v>
      </c>
      <c r="I100">
        <v>60</v>
      </c>
      <c r="J100" t="s">
        <v>43</v>
      </c>
      <c r="K100">
        <f xml:space="preserve"> (-0.72 +B100)</f>
        <v>49.28</v>
      </c>
      <c r="L100">
        <f>(-0.38+C100)</f>
        <v>11.62</v>
      </c>
      <c r="M100">
        <f>(-0.62+D100)</f>
        <v>53.38</v>
      </c>
      <c r="N100" s="7">
        <v>2.5000000000000001E-2</v>
      </c>
      <c r="O100" s="9" t="s">
        <v>172</v>
      </c>
      <c r="P100" t="s">
        <v>223</v>
      </c>
    </row>
    <row r="101" spans="1:16" x14ac:dyDescent="0.3">
      <c r="A101" t="s">
        <v>29</v>
      </c>
      <c r="B101">
        <v>21.312999999999999</v>
      </c>
      <c r="C101">
        <v>37.553199999999997</v>
      </c>
      <c r="D101">
        <v>-60.872999999999998</v>
      </c>
      <c r="E101">
        <v>35</v>
      </c>
      <c r="F101">
        <v>4.5</v>
      </c>
      <c r="G101">
        <v>80</v>
      </c>
      <c r="H101">
        <v>0.1</v>
      </c>
      <c r="I101">
        <v>60</v>
      </c>
      <c r="J101" t="s">
        <v>43</v>
      </c>
      <c r="K101">
        <f xml:space="preserve"> (-0.72 +B101)</f>
        <v>20.593</v>
      </c>
      <c r="L101">
        <f>(-0.38+C101)</f>
        <v>37.173199999999994</v>
      </c>
      <c r="M101">
        <f>(-0.62+D101)</f>
        <v>-61.492999999999995</v>
      </c>
      <c r="N101" s="7">
        <v>0.127</v>
      </c>
      <c r="O101" s="9" t="s">
        <v>173</v>
      </c>
      <c r="P101" t="s">
        <v>223</v>
      </c>
    </row>
    <row r="102" spans="1:16" x14ac:dyDescent="0.3">
      <c r="A102" t="s">
        <v>15</v>
      </c>
      <c r="B102">
        <v>33.192</v>
      </c>
      <c r="C102">
        <v>-8.9700000000000006</v>
      </c>
      <c r="D102">
        <v>3.6859999999999999</v>
      </c>
      <c r="E102">
        <v>15</v>
      </c>
      <c r="F102">
        <v>5</v>
      </c>
      <c r="G102">
        <v>70</v>
      </c>
      <c r="H102">
        <v>6.6000000000000003E-2</v>
      </c>
      <c r="I102">
        <v>40</v>
      </c>
      <c r="J102" t="s">
        <v>42</v>
      </c>
      <c r="K102">
        <f>(-0.3+B102)</f>
        <v>32.892000000000003</v>
      </c>
      <c r="L102">
        <f>(0.26+C102)</f>
        <v>-8.7100000000000009</v>
      </c>
      <c r="M102">
        <f xml:space="preserve"> (0.68 +D102)</f>
        <v>4.3659999999999997</v>
      </c>
      <c r="N102" s="7">
        <v>2.5000000000000001E-2</v>
      </c>
      <c r="O102" s="9" t="s">
        <v>172</v>
      </c>
      <c r="P102" t="s">
        <v>223</v>
      </c>
    </row>
    <row r="103" spans="1:16" ht="15" customHeight="1" x14ac:dyDescent="0.3">
      <c r="A103" t="s">
        <v>7</v>
      </c>
      <c r="B103">
        <v>41.14</v>
      </c>
      <c r="C103">
        <v>-18.82</v>
      </c>
      <c r="D103">
        <v>44</v>
      </c>
      <c r="E103">
        <v>35</v>
      </c>
      <c r="F103">
        <v>4.5</v>
      </c>
      <c r="G103">
        <v>80</v>
      </c>
      <c r="H103">
        <v>0.1</v>
      </c>
      <c r="I103">
        <v>60</v>
      </c>
      <c r="J103" t="s">
        <v>43</v>
      </c>
      <c r="K103">
        <f xml:space="preserve"> (-0.72 +B103)</f>
        <v>40.42</v>
      </c>
      <c r="L103">
        <f>(-0.38+C103)</f>
        <v>-19.2</v>
      </c>
      <c r="M103">
        <f>(-0.62+D103)</f>
        <v>43.38</v>
      </c>
      <c r="N103" s="7">
        <v>2.5000000000000001E-2</v>
      </c>
      <c r="O103" s="9" t="s">
        <v>172</v>
      </c>
      <c r="P103" t="s">
        <v>223</v>
      </c>
    </row>
    <row r="104" spans="1:16" x14ac:dyDescent="0.3">
      <c r="A104" s="1" t="s">
        <v>46</v>
      </c>
      <c r="B104" s="2">
        <v>54.55</v>
      </c>
      <c r="C104" s="2">
        <v>-25.53</v>
      </c>
      <c r="D104" s="2">
        <v>10.26</v>
      </c>
      <c r="E104">
        <v>15</v>
      </c>
      <c r="F104">
        <v>5</v>
      </c>
      <c r="G104">
        <v>70</v>
      </c>
      <c r="H104">
        <v>6.6000000000000003E-2</v>
      </c>
      <c r="I104">
        <v>40</v>
      </c>
      <c r="J104" t="s">
        <v>42</v>
      </c>
      <c r="K104">
        <f t="shared" ref="K104" si="18">(-0.3+B104)</f>
        <v>54.25</v>
      </c>
      <c r="L104">
        <f t="shared" ref="L104" si="19">(0.26+C104)</f>
        <v>-25.27</v>
      </c>
      <c r="M104">
        <f t="shared" ref="M104" si="20" xml:space="preserve"> (0.68 +D104)</f>
        <v>10.94</v>
      </c>
      <c r="N104" s="7">
        <v>0.127</v>
      </c>
      <c r="O104" s="9" t="s">
        <v>173</v>
      </c>
      <c r="P104" t="s">
        <v>223</v>
      </c>
    </row>
    <row r="105" spans="1:16" x14ac:dyDescent="0.3">
      <c r="A105" s="1" t="s">
        <v>47</v>
      </c>
      <c r="B105" s="2">
        <v>45.88</v>
      </c>
      <c r="C105" s="2">
        <v>-11.18</v>
      </c>
      <c r="D105" s="2">
        <v>1.98</v>
      </c>
      <c r="E105">
        <v>3.5</v>
      </c>
      <c r="F105">
        <v>6.5</v>
      </c>
      <c r="G105">
        <v>60</v>
      </c>
      <c r="H105">
        <v>0.05</v>
      </c>
      <c r="I105">
        <v>20</v>
      </c>
      <c r="J105" t="s">
        <v>41</v>
      </c>
      <c r="K105">
        <f>(-0.25 + B105)</f>
        <v>45.63</v>
      </c>
      <c r="L105">
        <f>(-0.39 +C105)</f>
        <v>-11.57</v>
      </c>
      <c r="M105">
        <f>(-0.7+D105)</f>
        <v>1.28</v>
      </c>
      <c r="N105" s="7">
        <v>2.5000000000000001E-2</v>
      </c>
      <c r="O105" s="9" t="s">
        <v>172</v>
      </c>
      <c r="P105" t="s">
        <v>223</v>
      </c>
    </row>
    <row r="106" spans="1:16" x14ac:dyDescent="0.3">
      <c r="A106" s="1" t="s">
        <v>48</v>
      </c>
      <c r="B106" s="2">
        <v>40.19</v>
      </c>
      <c r="C106" s="2">
        <v>3.6</v>
      </c>
      <c r="D106" s="2">
        <v>-16.22</v>
      </c>
      <c r="E106">
        <v>3.5</v>
      </c>
      <c r="F106">
        <v>6.5</v>
      </c>
      <c r="G106">
        <v>60</v>
      </c>
      <c r="H106">
        <v>0.05</v>
      </c>
      <c r="I106">
        <v>20</v>
      </c>
      <c r="J106" t="s">
        <v>41</v>
      </c>
      <c r="K106">
        <f>(-0.25 + B106)</f>
        <v>39.94</v>
      </c>
      <c r="L106">
        <f>(-0.39 +C106)</f>
        <v>3.21</v>
      </c>
      <c r="M106">
        <f>(-0.7+D106)</f>
        <v>-16.919999999999998</v>
      </c>
      <c r="N106" s="7">
        <v>0.127</v>
      </c>
      <c r="O106" s="9" t="s">
        <v>173</v>
      </c>
      <c r="P106" t="s">
        <v>223</v>
      </c>
    </row>
    <row r="107" spans="1:16" x14ac:dyDescent="0.3">
      <c r="A107" s="1" t="s">
        <v>49</v>
      </c>
      <c r="B107" s="3">
        <v>59.94</v>
      </c>
      <c r="C107" s="2">
        <v>-40.1</v>
      </c>
      <c r="D107" s="2">
        <v>36.42</v>
      </c>
      <c r="E107">
        <v>15</v>
      </c>
      <c r="F107">
        <v>5</v>
      </c>
      <c r="G107">
        <v>70</v>
      </c>
      <c r="H107">
        <v>6.6000000000000003E-2</v>
      </c>
      <c r="I107">
        <v>40</v>
      </c>
      <c r="J107" t="s">
        <v>42</v>
      </c>
      <c r="K107">
        <f>(-0.3+B107)</f>
        <v>59.64</v>
      </c>
      <c r="L107">
        <f>(0.26+C107)</f>
        <v>-39.840000000000003</v>
      </c>
      <c r="M107">
        <f xml:space="preserve"> (0.68 +D107)</f>
        <v>37.1</v>
      </c>
      <c r="N107" s="7">
        <v>2.5000000000000001E-2</v>
      </c>
      <c r="O107" s="9" t="s">
        <v>172</v>
      </c>
      <c r="P107" t="s">
        <v>223</v>
      </c>
    </row>
    <row r="108" spans="1:16" x14ac:dyDescent="0.3">
      <c r="A108" s="1" t="s">
        <v>50</v>
      </c>
      <c r="B108" s="2">
        <v>65.400000000000006</v>
      </c>
      <c r="C108" s="2">
        <v>-54.42</v>
      </c>
      <c r="D108" s="2">
        <v>39.369999999999997</v>
      </c>
      <c r="E108">
        <v>35</v>
      </c>
      <c r="F108">
        <v>4.5</v>
      </c>
      <c r="G108">
        <v>80</v>
      </c>
      <c r="H108">
        <v>0.1</v>
      </c>
      <c r="I108">
        <v>60</v>
      </c>
      <c r="J108" t="s">
        <v>43</v>
      </c>
      <c r="K108">
        <f xml:space="preserve"> (-0.72 +B108)</f>
        <v>64.680000000000007</v>
      </c>
      <c r="L108">
        <f>(-0.38+C108)</f>
        <v>-54.800000000000004</v>
      </c>
      <c r="M108">
        <f>(-0.62+D108)</f>
        <v>38.75</v>
      </c>
      <c r="N108" s="7">
        <v>0.127</v>
      </c>
      <c r="O108" s="9" t="s">
        <v>173</v>
      </c>
      <c r="P108" t="s">
        <v>223</v>
      </c>
    </row>
    <row r="109" spans="1:16" x14ac:dyDescent="0.3">
      <c r="A109" s="1" t="s">
        <v>51</v>
      </c>
      <c r="B109" s="2">
        <v>63.47</v>
      </c>
      <c r="C109" s="2">
        <v>-23.72</v>
      </c>
      <c r="D109" s="2">
        <v>-7.39</v>
      </c>
      <c r="E109">
        <v>35</v>
      </c>
      <c r="F109">
        <v>4.5</v>
      </c>
      <c r="G109">
        <v>80</v>
      </c>
      <c r="H109">
        <v>0.1</v>
      </c>
      <c r="I109">
        <v>60</v>
      </c>
      <c r="J109" t="s">
        <v>43</v>
      </c>
      <c r="K109">
        <f xml:space="preserve"> (-0.72 +B109)</f>
        <v>62.75</v>
      </c>
      <c r="L109">
        <f>(-0.38+C109)</f>
        <v>-24.099999999999998</v>
      </c>
      <c r="M109">
        <f>(-0.62+D109)</f>
        <v>-8.01</v>
      </c>
      <c r="N109" s="7">
        <v>2.5000000000000001E-2</v>
      </c>
      <c r="O109" s="9" t="s">
        <v>172</v>
      </c>
      <c r="P109" t="s">
        <v>213</v>
      </c>
    </row>
    <row r="110" spans="1:16" x14ac:dyDescent="0.3">
      <c r="A110" s="1" t="s">
        <v>52</v>
      </c>
      <c r="B110" s="2">
        <v>48</v>
      </c>
      <c r="C110" s="2">
        <v>-0.6</v>
      </c>
      <c r="D110" s="2">
        <v>-41.61</v>
      </c>
      <c r="E110">
        <v>15</v>
      </c>
      <c r="F110">
        <v>5</v>
      </c>
      <c r="G110">
        <v>70</v>
      </c>
      <c r="H110">
        <v>6.6000000000000003E-2</v>
      </c>
      <c r="I110">
        <v>40</v>
      </c>
      <c r="J110" t="s">
        <v>42</v>
      </c>
      <c r="K110">
        <f>(-0.3+B110)</f>
        <v>47.7</v>
      </c>
      <c r="L110">
        <f>(0.26+C110)</f>
        <v>-0.33999999999999997</v>
      </c>
      <c r="M110">
        <f xml:space="preserve"> (0.68 +D110)</f>
        <v>-40.93</v>
      </c>
      <c r="N110" s="7">
        <v>0.127</v>
      </c>
      <c r="O110" s="9" t="s">
        <v>173</v>
      </c>
      <c r="P110" t="s">
        <v>213</v>
      </c>
    </row>
    <row r="111" spans="1:16" x14ac:dyDescent="0.3">
      <c r="A111" s="1" t="s">
        <v>53</v>
      </c>
      <c r="B111" s="2">
        <v>35.9</v>
      </c>
      <c r="C111" s="2">
        <v>70.5</v>
      </c>
      <c r="D111" s="2">
        <v>-72.48</v>
      </c>
      <c r="E111">
        <v>15</v>
      </c>
      <c r="F111">
        <v>5</v>
      </c>
      <c r="G111">
        <v>70</v>
      </c>
      <c r="H111">
        <v>6.6000000000000003E-2</v>
      </c>
      <c r="I111">
        <v>40</v>
      </c>
      <c r="J111" t="s">
        <v>42</v>
      </c>
      <c r="K111">
        <f t="shared" ref="K111" si="21">(-0.3+B111)</f>
        <v>35.6</v>
      </c>
      <c r="L111">
        <f t="shared" ref="L111" si="22">(0.26+C111)</f>
        <v>70.760000000000005</v>
      </c>
      <c r="M111">
        <f t="shared" ref="M111" si="23" xml:space="preserve"> (0.68 +D111)</f>
        <v>-71.8</v>
      </c>
      <c r="N111" s="7">
        <v>2.5000000000000001E-2</v>
      </c>
      <c r="O111" s="9" t="s">
        <v>172</v>
      </c>
      <c r="P111" t="s">
        <v>213</v>
      </c>
    </row>
    <row r="112" spans="1:16" x14ac:dyDescent="0.3">
      <c r="A112" s="1" t="s">
        <v>54</v>
      </c>
      <c r="B112" s="2">
        <v>38.9</v>
      </c>
      <c r="C112" s="2">
        <v>72.66</v>
      </c>
      <c r="D112" s="2">
        <v>-66.290000000000006</v>
      </c>
      <c r="E112">
        <v>3.5</v>
      </c>
      <c r="F112">
        <v>6.5</v>
      </c>
      <c r="G112">
        <v>60</v>
      </c>
      <c r="H112">
        <v>0.05</v>
      </c>
      <c r="I112">
        <v>20</v>
      </c>
      <c r="J112" t="s">
        <v>41</v>
      </c>
      <c r="K112">
        <f>(-0.25 + B112)</f>
        <v>38.65</v>
      </c>
      <c r="L112">
        <f>(-0.39 +C112)</f>
        <v>72.27</v>
      </c>
      <c r="M112">
        <f>(-0.7+D112)</f>
        <v>-66.990000000000009</v>
      </c>
      <c r="N112" s="7">
        <v>2.5000000000000001E-2</v>
      </c>
      <c r="O112" s="9" t="s">
        <v>172</v>
      </c>
      <c r="P112" t="s">
        <v>213</v>
      </c>
    </row>
    <row r="113" spans="1:16" x14ac:dyDescent="0.3">
      <c r="A113" s="1" t="s">
        <v>55</v>
      </c>
      <c r="B113" s="2">
        <v>44.86</v>
      </c>
      <c r="C113" s="2">
        <v>76.260000000000005</v>
      </c>
      <c r="D113" s="2">
        <v>-48.14</v>
      </c>
      <c r="E113">
        <v>3.5</v>
      </c>
      <c r="F113">
        <v>6.5</v>
      </c>
      <c r="G113">
        <v>60</v>
      </c>
      <c r="H113">
        <v>0.05</v>
      </c>
      <c r="I113">
        <v>20</v>
      </c>
      <c r="J113" t="s">
        <v>41</v>
      </c>
      <c r="K113">
        <f>(-0.25 + B113)</f>
        <v>44.61</v>
      </c>
      <c r="L113">
        <f>(-0.39 +C113)</f>
        <v>75.87</v>
      </c>
      <c r="M113">
        <f>(-0.7+D113)</f>
        <v>-48.84</v>
      </c>
      <c r="N113" s="7">
        <v>0.127</v>
      </c>
      <c r="O113" s="9" t="s">
        <v>173</v>
      </c>
      <c r="P113" t="s">
        <v>213</v>
      </c>
    </row>
    <row r="114" spans="1:16" x14ac:dyDescent="0.3">
      <c r="A114" s="1" t="s">
        <v>56</v>
      </c>
      <c r="B114" s="2">
        <v>37.93</v>
      </c>
      <c r="C114" s="2">
        <v>70.040000000000006</v>
      </c>
      <c r="D114" s="2">
        <v>-62.04</v>
      </c>
      <c r="E114">
        <v>15</v>
      </c>
      <c r="F114">
        <v>5</v>
      </c>
      <c r="G114">
        <v>70</v>
      </c>
      <c r="H114">
        <v>6.6000000000000003E-2</v>
      </c>
      <c r="I114">
        <v>40</v>
      </c>
      <c r="J114" t="s">
        <v>42</v>
      </c>
      <c r="K114">
        <f>(-0.3+B114)</f>
        <v>37.630000000000003</v>
      </c>
      <c r="L114">
        <f>(0.26+C114)</f>
        <v>70.300000000000011</v>
      </c>
      <c r="M114">
        <f xml:space="preserve"> (0.68 +D114)</f>
        <v>-61.36</v>
      </c>
      <c r="N114" s="7">
        <v>2.5000000000000001E-2</v>
      </c>
      <c r="O114" s="9" t="s">
        <v>172</v>
      </c>
      <c r="P114" t="s">
        <v>213</v>
      </c>
    </row>
    <row r="115" spans="1:16" x14ac:dyDescent="0.3">
      <c r="A115" s="1" t="s">
        <v>57</v>
      </c>
      <c r="B115" s="2">
        <v>36.130000000000003</v>
      </c>
      <c r="C115" s="4">
        <v>68.489999999999995</v>
      </c>
      <c r="D115" s="2">
        <v>-66.239999999999995</v>
      </c>
      <c r="E115">
        <v>15</v>
      </c>
      <c r="F115">
        <v>5</v>
      </c>
      <c r="G115">
        <v>70</v>
      </c>
      <c r="H115">
        <v>6.6000000000000003E-2</v>
      </c>
      <c r="I115">
        <v>40</v>
      </c>
      <c r="J115" t="s">
        <v>42</v>
      </c>
      <c r="K115">
        <f>(-0.3+B115)</f>
        <v>35.830000000000005</v>
      </c>
      <c r="L115">
        <f>(0.26+C115)</f>
        <v>68.75</v>
      </c>
      <c r="M115">
        <f xml:space="preserve"> (0.68 +D115)</f>
        <v>-65.559999999999988</v>
      </c>
      <c r="N115" s="7">
        <v>2.5000000000000001E-2</v>
      </c>
      <c r="O115" s="9" t="s">
        <v>172</v>
      </c>
      <c r="P115" t="s">
        <v>213</v>
      </c>
    </row>
    <row r="116" spans="1:16" x14ac:dyDescent="0.3">
      <c r="A116" s="1" t="s">
        <v>58</v>
      </c>
      <c r="B116" s="2">
        <v>37.299999999999997</v>
      </c>
      <c r="C116" s="2">
        <v>69.73</v>
      </c>
      <c r="D116" s="2">
        <v>-64.27</v>
      </c>
      <c r="E116">
        <v>3.5</v>
      </c>
      <c r="F116">
        <v>6.5</v>
      </c>
      <c r="G116">
        <v>60</v>
      </c>
      <c r="H116">
        <v>0.05</v>
      </c>
      <c r="I116">
        <v>20</v>
      </c>
      <c r="J116" t="s">
        <v>41</v>
      </c>
      <c r="K116">
        <f>(-0.25 + B116)</f>
        <v>37.049999999999997</v>
      </c>
      <c r="L116">
        <f>(-0.39 +C116)</f>
        <v>69.34</v>
      </c>
      <c r="M116">
        <f>(-0.7+D116)</f>
        <v>-64.97</v>
      </c>
      <c r="N116" s="7">
        <v>0.127</v>
      </c>
      <c r="O116" s="9" t="s">
        <v>173</v>
      </c>
      <c r="P116" t="s">
        <v>213</v>
      </c>
    </row>
    <row r="117" spans="1:16" x14ac:dyDescent="0.3">
      <c r="A117" s="1" t="s">
        <v>59</v>
      </c>
      <c r="B117" s="2">
        <v>41.22</v>
      </c>
      <c r="C117" s="2">
        <v>17.09</v>
      </c>
      <c r="D117" s="2">
        <v>17.13</v>
      </c>
      <c r="E117">
        <v>35</v>
      </c>
      <c r="F117">
        <v>4.5</v>
      </c>
      <c r="G117">
        <v>80</v>
      </c>
      <c r="H117">
        <v>0.1</v>
      </c>
      <c r="I117">
        <v>60</v>
      </c>
      <c r="J117" t="s">
        <v>43</v>
      </c>
      <c r="K117">
        <f xml:space="preserve"> (-0.72 +B117)</f>
        <v>40.5</v>
      </c>
      <c r="L117">
        <f>(-0.38+C117)</f>
        <v>16.71</v>
      </c>
      <c r="M117">
        <f>(-0.62+D117)</f>
        <v>16.509999999999998</v>
      </c>
      <c r="N117" s="7">
        <v>2.5000000000000001E-2</v>
      </c>
      <c r="O117" s="9" t="s">
        <v>172</v>
      </c>
      <c r="P117" t="s">
        <v>213</v>
      </c>
    </row>
    <row r="118" spans="1:16" x14ac:dyDescent="0.3">
      <c r="A118" s="1" t="s">
        <v>60</v>
      </c>
      <c r="B118" s="2">
        <v>41.67</v>
      </c>
      <c r="C118" s="2">
        <v>15.82</v>
      </c>
      <c r="D118" s="2">
        <v>15.89</v>
      </c>
      <c r="E118">
        <v>15</v>
      </c>
      <c r="F118">
        <v>5</v>
      </c>
      <c r="G118">
        <v>70</v>
      </c>
      <c r="H118">
        <v>6.6000000000000003E-2</v>
      </c>
      <c r="I118">
        <v>40</v>
      </c>
      <c r="J118" t="s">
        <v>42</v>
      </c>
      <c r="K118">
        <f>(-0.3+B118)</f>
        <v>41.370000000000005</v>
      </c>
      <c r="L118">
        <f>(0.26+C118)</f>
        <v>16.080000000000002</v>
      </c>
      <c r="M118">
        <f xml:space="preserve"> (0.68 +D118)</f>
        <v>16.57</v>
      </c>
      <c r="N118" s="7">
        <v>2.5000000000000001E-2</v>
      </c>
      <c r="O118" s="9" t="s">
        <v>172</v>
      </c>
      <c r="P118" t="s">
        <v>213</v>
      </c>
    </row>
    <row r="119" spans="1:16" x14ac:dyDescent="0.3">
      <c r="A119" s="1" t="s">
        <v>61</v>
      </c>
      <c r="B119" s="2">
        <v>38.340000000000003</v>
      </c>
      <c r="C119" s="2">
        <v>10.09</v>
      </c>
      <c r="D119" s="2">
        <v>10.35</v>
      </c>
      <c r="E119">
        <v>3.5</v>
      </c>
      <c r="F119">
        <v>6.5</v>
      </c>
      <c r="G119">
        <v>60</v>
      </c>
      <c r="H119">
        <v>0.05</v>
      </c>
      <c r="I119">
        <v>20</v>
      </c>
      <c r="J119" t="s">
        <v>41</v>
      </c>
      <c r="K119">
        <f>(-0.25 + B119)</f>
        <v>38.090000000000003</v>
      </c>
      <c r="L119">
        <f>(-0.39 +C119)</f>
        <v>9.6999999999999993</v>
      </c>
      <c r="M119">
        <f>(-0.7+D119)</f>
        <v>9.65</v>
      </c>
      <c r="N119" s="7">
        <v>0.127</v>
      </c>
      <c r="O119" s="9" t="s">
        <v>173</v>
      </c>
      <c r="P119" t="s">
        <v>213</v>
      </c>
    </row>
    <row r="120" spans="1:16" x14ac:dyDescent="0.3">
      <c r="A120" s="1" t="s">
        <v>62</v>
      </c>
      <c r="B120" s="2">
        <v>41.42</v>
      </c>
      <c r="C120" s="2">
        <v>14.96</v>
      </c>
      <c r="D120" s="2">
        <v>15.51</v>
      </c>
      <c r="E120">
        <v>15</v>
      </c>
      <c r="F120">
        <v>5</v>
      </c>
      <c r="G120">
        <v>70</v>
      </c>
      <c r="H120">
        <v>6.6000000000000003E-2</v>
      </c>
      <c r="I120">
        <v>40</v>
      </c>
      <c r="J120" t="s">
        <v>42</v>
      </c>
      <c r="K120">
        <f>(-0.3+B120)</f>
        <v>41.120000000000005</v>
      </c>
      <c r="L120">
        <f>(0.26+C120)</f>
        <v>15.22</v>
      </c>
      <c r="M120">
        <f xml:space="preserve"> (0.68 +D120)</f>
        <v>16.190000000000001</v>
      </c>
      <c r="N120" s="7">
        <v>2.5000000000000001E-2</v>
      </c>
      <c r="O120" s="9" t="s">
        <v>172</v>
      </c>
      <c r="P120" t="s">
        <v>213</v>
      </c>
    </row>
    <row r="121" spans="1:16" x14ac:dyDescent="0.3">
      <c r="A121" s="1" t="s">
        <v>63</v>
      </c>
      <c r="B121" s="2">
        <v>47.97</v>
      </c>
      <c r="C121" s="2">
        <v>0.28000000000000003</v>
      </c>
      <c r="D121" s="2">
        <v>-28.15</v>
      </c>
      <c r="E121">
        <v>35</v>
      </c>
      <c r="F121">
        <v>4.5</v>
      </c>
      <c r="G121">
        <v>80</v>
      </c>
      <c r="H121">
        <v>0.1</v>
      </c>
      <c r="I121">
        <v>60</v>
      </c>
      <c r="J121" t="s">
        <v>43</v>
      </c>
      <c r="K121">
        <f xml:space="preserve"> (-0.72 +B121)</f>
        <v>47.25</v>
      </c>
      <c r="L121">
        <f>(-0.38+C121)</f>
        <v>-9.9999999999999978E-2</v>
      </c>
      <c r="M121">
        <f>(-0.62+D121)</f>
        <v>-28.77</v>
      </c>
      <c r="N121" s="7">
        <v>0.127</v>
      </c>
      <c r="O121" s="9" t="s">
        <v>173</v>
      </c>
      <c r="P121" t="s">
        <v>213</v>
      </c>
    </row>
    <row r="122" spans="1:16" x14ac:dyDescent="0.3">
      <c r="A122" s="1" t="s">
        <v>64</v>
      </c>
      <c r="B122" s="2">
        <v>51.44</v>
      </c>
      <c r="C122" s="2">
        <v>-1.96</v>
      </c>
      <c r="D122" s="2">
        <v>-29.15</v>
      </c>
      <c r="E122">
        <v>35</v>
      </c>
      <c r="F122">
        <v>4.5</v>
      </c>
      <c r="G122">
        <v>80</v>
      </c>
      <c r="H122">
        <v>0.1</v>
      </c>
      <c r="I122">
        <v>60</v>
      </c>
      <c r="J122" t="s">
        <v>43</v>
      </c>
      <c r="K122">
        <f xml:space="preserve"> (-0.72 +B122)</f>
        <v>50.72</v>
      </c>
      <c r="L122">
        <f>(-0.38+C122)</f>
        <v>-2.34</v>
      </c>
      <c r="M122">
        <f>(-0.62+D122)</f>
        <v>-29.77</v>
      </c>
      <c r="N122" s="7">
        <v>2.5000000000000001E-2</v>
      </c>
      <c r="O122" s="9" t="s">
        <v>172</v>
      </c>
      <c r="P122" t="s">
        <v>213</v>
      </c>
    </row>
    <row r="123" spans="1:16" x14ac:dyDescent="0.3">
      <c r="A123" s="1" t="s">
        <v>65</v>
      </c>
      <c r="B123" s="2">
        <v>47.45</v>
      </c>
      <c r="C123" s="2">
        <v>-0.01</v>
      </c>
      <c r="D123" s="2">
        <v>-29.56</v>
      </c>
      <c r="E123">
        <v>35</v>
      </c>
      <c r="F123">
        <v>4.5</v>
      </c>
      <c r="G123">
        <v>80</v>
      </c>
      <c r="H123">
        <v>0.1</v>
      </c>
      <c r="I123">
        <v>60</v>
      </c>
      <c r="J123" t="s">
        <v>43</v>
      </c>
      <c r="K123">
        <f xml:space="preserve"> (-0.72 +B123)</f>
        <v>46.730000000000004</v>
      </c>
      <c r="L123">
        <f>(-0.38+C123)</f>
        <v>-0.39</v>
      </c>
      <c r="M123">
        <f>(-0.62+D123)</f>
        <v>-30.18</v>
      </c>
      <c r="N123" s="7">
        <v>0.127</v>
      </c>
      <c r="O123" s="9" t="s">
        <v>173</v>
      </c>
      <c r="P123" t="s">
        <v>213</v>
      </c>
    </row>
    <row r="124" spans="1:16" x14ac:dyDescent="0.3">
      <c r="A124" s="1" t="s">
        <v>66</v>
      </c>
      <c r="B124" s="4">
        <v>71.09</v>
      </c>
      <c r="C124" s="4">
        <v>20.420000000000002</v>
      </c>
      <c r="D124" s="4">
        <v>30.27</v>
      </c>
      <c r="E124">
        <v>35</v>
      </c>
      <c r="F124">
        <v>4.5</v>
      </c>
      <c r="G124">
        <v>80</v>
      </c>
      <c r="H124">
        <v>0.1</v>
      </c>
      <c r="I124">
        <v>60</v>
      </c>
      <c r="J124" t="s">
        <v>43</v>
      </c>
      <c r="K124">
        <f xml:space="preserve"> (-0.72 +B124)</f>
        <v>70.37</v>
      </c>
      <c r="L124">
        <f>(-0.38+C124)</f>
        <v>20.040000000000003</v>
      </c>
      <c r="M124">
        <f>(-0.62+D124)</f>
        <v>29.65</v>
      </c>
      <c r="N124" s="7">
        <v>2.5000000000000001E-2</v>
      </c>
      <c r="O124" s="9" t="s">
        <v>172</v>
      </c>
      <c r="P124" t="s">
        <v>259</v>
      </c>
    </row>
    <row r="125" spans="1:16" x14ac:dyDescent="0.3">
      <c r="A125" s="1" t="s">
        <v>67</v>
      </c>
      <c r="B125" s="2">
        <v>69.209999999999994</v>
      </c>
      <c r="C125" s="2">
        <v>23.28</v>
      </c>
      <c r="D125" s="2">
        <v>28.29</v>
      </c>
      <c r="E125">
        <v>15</v>
      </c>
      <c r="F125">
        <v>5</v>
      </c>
      <c r="G125">
        <v>70</v>
      </c>
      <c r="H125">
        <v>6.6000000000000003E-2</v>
      </c>
      <c r="I125">
        <v>40</v>
      </c>
      <c r="J125" t="s">
        <v>42</v>
      </c>
      <c r="K125">
        <f>(-0.3+B125)</f>
        <v>68.91</v>
      </c>
      <c r="L125">
        <f>(0.26+C125)</f>
        <v>23.540000000000003</v>
      </c>
      <c r="M125">
        <f xml:space="preserve"> (0.68 +D125)</f>
        <v>28.97</v>
      </c>
      <c r="N125" s="7">
        <v>0.127</v>
      </c>
      <c r="O125" s="9" t="s">
        <v>173</v>
      </c>
      <c r="P125" t="s">
        <v>261</v>
      </c>
    </row>
    <row r="126" spans="1:16" x14ac:dyDescent="0.3">
      <c r="A126" s="1" t="s">
        <v>68</v>
      </c>
      <c r="B126" s="2">
        <v>75.55</v>
      </c>
      <c r="C126" s="2">
        <v>10.32</v>
      </c>
      <c r="D126" s="2">
        <v>51.69</v>
      </c>
      <c r="E126">
        <v>3.5</v>
      </c>
      <c r="F126">
        <v>6.5</v>
      </c>
      <c r="G126">
        <v>60</v>
      </c>
      <c r="H126">
        <v>0.05</v>
      </c>
      <c r="I126">
        <v>20</v>
      </c>
      <c r="J126" t="s">
        <v>41</v>
      </c>
      <c r="K126">
        <f>(-0.25 + B126)</f>
        <v>75.3</v>
      </c>
      <c r="L126">
        <f>(-0.39 +C126)</f>
        <v>9.93</v>
      </c>
      <c r="M126">
        <f>(-0.7+D126)</f>
        <v>50.989999999999995</v>
      </c>
      <c r="N126" s="7">
        <v>2.5000000000000001E-2</v>
      </c>
      <c r="O126" s="9" t="s">
        <v>172</v>
      </c>
      <c r="P126" t="s">
        <v>261</v>
      </c>
    </row>
    <row r="127" spans="1:16" x14ac:dyDescent="0.3">
      <c r="A127" s="1" t="s">
        <v>69</v>
      </c>
      <c r="B127" s="2">
        <v>72.819999999999993</v>
      </c>
      <c r="C127" s="2">
        <v>16.55</v>
      </c>
      <c r="D127" s="2">
        <v>37.840000000000003</v>
      </c>
      <c r="E127">
        <v>15</v>
      </c>
      <c r="F127">
        <v>5</v>
      </c>
      <c r="G127">
        <v>70</v>
      </c>
      <c r="H127">
        <v>6.6000000000000003E-2</v>
      </c>
      <c r="I127">
        <v>40</v>
      </c>
      <c r="J127" t="s">
        <v>42</v>
      </c>
      <c r="K127">
        <f>(-0.3+B127)</f>
        <v>72.52</v>
      </c>
      <c r="L127">
        <f>(0.26+C127)</f>
        <v>16.810000000000002</v>
      </c>
      <c r="M127">
        <f xml:space="preserve"> (0.68 +D127)</f>
        <v>38.520000000000003</v>
      </c>
      <c r="N127" s="7">
        <v>2.5000000000000001E-2</v>
      </c>
      <c r="O127" s="9" t="s">
        <v>172</v>
      </c>
      <c r="P127" t="s">
        <v>268</v>
      </c>
    </row>
    <row r="128" spans="1:16" x14ac:dyDescent="0.3">
      <c r="A128" s="1" t="s">
        <v>70</v>
      </c>
      <c r="B128" s="2">
        <v>77.040000000000006</v>
      </c>
      <c r="C128" s="2">
        <v>8.93</v>
      </c>
      <c r="D128" s="2">
        <v>50.6</v>
      </c>
      <c r="E128">
        <v>35</v>
      </c>
      <c r="F128">
        <v>4.5</v>
      </c>
      <c r="G128">
        <v>80</v>
      </c>
      <c r="H128">
        <v>0.1</v>
      </c>
      <c r="I128">
        <v>60</v>
      </c>
      <c r="J128" t="s">
        <v>43</v>
      </c>
      <c r="K128">
        <f xml:space="preserve"> (-0.72 +B128)</f>
        <v>76.320000000000007</v>
      </c>
      <c r="L128">
        <f>(-0.38+C128)</f>
        <v>8.5499999999999989</v>
      </c>
      <c r="M128">
        <f>(-0.62+D128)</f>
        <v>49.980000000000004</v>
      </c>
      <c r="N128" s="7">
        <v>0.127</v>
      </c>
      <c r="O128" s="9" t="s">
        <v>173</v>
      </c>
      <c r="P128" t="s">
        <v>268</v>
      </c>
    </row>
    <row r="129" spans="1:16" x14ac:dyDescent="0.3">
      <c r="A129" s="1" t="s">
        <v>71</v>
      </c>
      <c r="B129" s="2">
        <v>80.61</v>
      </c>
      <c r="C129" s="2">
        <v>-13.1</v>
      </c>
      <c r="D129" s="2">
        <v>-21.26</v>
      </c>
      <c r="E129">
        <v>35</v>
      </c>
      <c r="F129">
        <v>4.5</v>
      </c>
      <c r="G129">
        <v>80</v>
      </c>
      <c r="H129">
        <v>0.1</v>
      </c>
      <c r="I129">
        <v>60</v>
      </c>
      <c r="J129" t="s">
        <v>43</v>
      </c>
      <c r="K129">
        <f xml:space="preserve"> (-0.72 +B129)</f>
        <v>79.89</v>
      </c>
      <c r="L129">
        <f>(-0.38+C129)</f>
        <v>-13.48</v>
      </c>
      <c r="M129">
        <f>(-0.62+D129)</f>
        <v>-21.880000000000003</v>
      </c>
      <c r="N129" s="7">
        <v>2.5000000000000001E-2</v>
      </c>
      <c r="O129" s="9" t="s">
        <v>172</v>
      </c>
      <c r="P129" t="s">
        <v>261</v>
      </c>
    </row>
    <row r="130" spans="1:16" x14ac:dyDescent="0.3">
      <c r="A130" s="1" t="s">
        <v>72</v>
      </c>
      <c r="B130" s="2">
        <v>77.8</v>
      </c>
      <c r="C130" s="2">
        <v>-12.5</v>
      </c>
      <c r="D130" s="2">
        <v>-22.9</v>
      </c>
      <c r="E130">
        <v>35</v>
      </c>
      <c r="F130">
        <v>4.5</v>
      </c>
      <c r="G130">
        <v>80</v>
      </c>
      <c r="H130">
        <v>0.1</v>
      </c>
      <c r="I130">
        <v>60</v>
      </c>
      <c r="J130" t="s">
        <v>43</v>
      </c>
      <c r="K130">
        <f xml:space="preserve"> (-0.72 +B130)</f>
        <v>77.08</v>
      </c>
      <c r="L130">
        <f>(-0.38+C130)</f>
        <v>-12.88</v>
      </c>
      <c r="M130">
        <f>(-0.62+D130)</f>
        <v>-23.52</v>
      </c>
      <c r="N130" s="7">
        <v>2.5000000000000001E-2</v>
      </c>
      <c r="O130" s="9" t="s">
        <v>172</v>
      </c>
      <c r="P130" t="s">
        <v>261</v>
      </c>
    </row>
    <row r="131" spans="1:16" x14ac:dyDescent="0.3">
      <c r="A131" s="1" t="s">
        <v>73</v>
      </c>
      <c r="B131" s="2">
        <v>79.209999999999994</v>
      </c>
      <c r="C131" s="2">
        <v>-12.81</v>
      </c>
      <c r="D131" s="2">
        <v>-21.79</v>
      </c>
      <c r="E131">
        <v>15</v>
      </c>
      <c r="F131">
        <v>5</v>
      </c>
      <c r="G131">
        <v>70</v>
      </c>
      <c r="H131">
        <v>6.6000000000000003E-2</v>
      </c>
      <c r="I131">
        <v>40</v>
      </c>
      <c r="J131" t="s">
        <v>42</v>
      </c>
      <c r="K131">
        <f>(-0.3+B131)</f>
        <v>78.91</v>
      </c>
      <c r="L131">
        <f>(0.26+C131)</f>
        <v>-12.55</v>
      </c>
      <c r="M131">
        <f xml:space="preserve"> (0.68 +D131)</f>
        <v>-21.11</v>
      </c>
      <c r="N131" s="7">
        <v>0.127</v>
      </c>
      <c r="O131" s="9" t="s">
        <v>173</v>
      </c>
      <c r="P131" t="s">
        <v>261</v>
      </c>
    </row>
    <row r="132" spans="1:16" x14ac:dyDescent="0.3">
      <c r="A132" s="1" t="s">
        <v>74</v>
      </c>
      <c r="B132" s="2">
        <v>52.4</v>
      </c>
      <c r="C132" s="2">
        <v>-21.63</v>
      </c>
      <c r="D132" s="2">
        <v>28.31</v>
      </c>
      <c r="E132">
        <v>3.5</v>
      </c>
      <c r="F132">
        <v>6.5</v>
      </c>
      <c r="G132">
        <v>60</v>
      </c>
      <c r="H132">
        <v>0.05</v>
      </c>
      <c r="I132">
        <v>20</v>
      </c>
      <c r="J132" t="s">
        <v>41</v>
      </c>
      <c r="K132">
        <f>(-0.25 + B132)</f>
        <v>52.15</v>
      </c>
      <c r="L132">
        <f>(-0.39 +C132)</f>
        <v>-22.02</v>
      </c>
      <c r="M132">
        <f>(-0.7+D132)</f>
        <v>27.61</v>
      </c>
      <c r="N132" s="7">
        <v>2.5000000000000001E-2</v>
      </c>
      <c r="O132" s="9" t="s">
        <v>172</v>
      </c>
      <c r="P132" t="s">
        <v>261</v>
      </c>
    </row>
    <row r="133" spans="1:16" x14ac:dyDescent="0.3">
      <c r="A133" s="1" t="s">
        <v>75</v>
      </c>
      <c r="B133" s="2">
        <v>49.08</v>
      </c>
      <c r="C133" s="2">
        <v>-11.57</v>
      </c>
      <c r="D133" s="2">
        <v>28.65</v>
      </c>
      <c r="E133">
        <v>15</v>
      </c>
      <c r="F133">
        <v>5</v>
      </c>
      <c r="G133">
        <v>70</v>
      </c>
      <c r="H133">
        <v>6.6000000000000003E-2</v>
      </c>
      <c r="I133">
        <v>40</v>
      </c>
      <c r="J133" t="s">
        <v>42</v>
      </c>
      <c r="K133">
        <f>(-0.3+B133)</f>
        <v>48.78</v>
      </c>
      <c r="L133">
        <f>(0.26+C133)</f>
        <v>-11.31</v>
      </c>
      <c r="M133">
        <f xml:space="preserve"> (0.68 +D133)</f>
        <v>29.33</v>
      </c>
      <c r="N133" s="7">
        <v>0.127</v>
      </c>
      <c r="O133" s="9" t="s">
        <v>173</v>
      </c>
      <c r="P133" t="s">
        <v>261</v>
      </c>
    </row>
    <row r="134" spans="1:16" x14ac:dyDescent="0.3">
      <c r="A134" s="1" t="s">
        <v>76</v>
      </c>
      <c r="B134" s="2">
        <v>48.28</v>
      </c>
      <c r="C134" s="2">
        <v>-11.4</v>
      </c>
      <c r="D134" s="2">
        <v>25.93</v>
      </c>
      <c r="E134">
        <v>35</v>
      </c>
      <c r="F134">
        <v>4.5</v>
      </c>
      <c r="G134">
        <v>80</v>
      </c>
      <c r="H134">
        <v>0.1</v>
      </c>
      <c r="I134">
        <v>60</v>
      </c>
      <c r="J134" t="s">
        <v>43</v>
      </c>
      <c r="K134">
        <f xml:space="preserve"> (-0.72 +B134)</f>
        <v>47.56</v>
      </c>
      <c r="L134">
        <f>(-0.38+C134)</f>
        <v>-11.780000000000001</v>
      </c>
      <c r="M134">
        <f>(-0.62+D134)</f>
        <v>25.31</v>
      </c>
      <c r="N134" s="7">
        <v>2.5000000000000001E-2</v>
      </c>
      <c r="O134" s="9" t="s">
        <v>172</v>
      </c>
      <c r="P134" t="s">
        <v>261</v>
      </c>
    </row>
    <row r="135" spans="1:16" x14ac:dyDescent="0.3">
      <c r="A135" s="1" t="s">
        <v>77</v>
      </c>
      <c r="B135" s="2">
        <v>70.67</v>
      </c>
      <c r="C135" s="2">
        <v>-2.8</v>
      </c>
      <c r="D135" s="2">
        <v>-19.55</v>
      </c>
      <c r="E135">
        <v>3.5</v>
      </c>
      <c r="F135">
        <v>6.5</v>
      </c>
      <c r="G135">
        <v>60</v>
      </c>
      <c r="H135">
        <v>0.05</v>
      </c>
      <c r="I135">
        <v>20</v>
      </c>
      <c r="J135" t="s">
        <v>41</v>
      </c>
      <c r="K135">
        <f>(-0.25 + B135)</f>
        <v>70.42</v>
      </c>
      <c r="L135">
        <f>(-0.39 +C135)</f>
        <v>-3.19</v>
      </c>
      <c r="M135">
        <f>(-0.7+D135)</f>
        <v>-20.25</v>
      </c>
      <c r="N135" s="7">
        <v>2.5000000000000001E-2</v>
      </c>
      <c r="O135" s="9" t="s">
        <v>172</v>
      </c>
      <c r="P135" t="s">
        <v>261</v>
      </c>
    </row>
    <row r="136" spans="1:16" x14ac:dyDescent="0.3">
      <c r="A136" s="1" t="s">
        <v>78</v>
      </c>
      <c r="B136" s="2">
        <v>70.28</v>
      </c>
      <c r="C136" s="2">
        <v>-2.84</v>
      </c>
      <c r="D136" s="2">
        <v>-20.170000000000002</v>
      </c>
      <c r="E136">
        <v>35</v>
      </c>
      <c r="F136">
        <v>4.5</v>
      </c>
      <c r="G136">
        <v>80</v>
      </c>
      <c r="H136">
        <v>0.1</v>
      </c>
      <c r="I136">
        <v>60</v>
      </c>
      <c r="J136" t="s">
        <v>43</v>
      </c>
      <c r="K136">
        <f xml:space="preserve"> (-0.72 +B136)</f>
        <v>69.56</v>
      </c>
      <c r="L136">
        <f>(-0.38+C136)</f>
        <v>-3.2199999999999998</v>
      </c>
      <c r="M136">
        <f>(-0.62+D136)</f>
        <v>-20.790000000000003</v>
      </c>
      <c r="N136" s="7">
        <v>0.127</v>
      </c>
      <c r="O136" s="9" t="s">
        <v>173</v>
      </c>
      <c r="P136" t="s">
        <v>261</v>
      </c>
    </row>
    <row r="137" spans="1:16" x14ac:dyDescent="0.3">
      <c r="A137" s="1" t="s">
        <v>79</v>
      </c>
      <c r="B137" s="2">
        <v>69.599999999999994</v>
      </c>
      <c r="C137" s="2">
        <v>-4.2699999999999996</v>
      </c>
      <c r="D137" s="2">
        <v>-20.68</v>
      </c>
      <c r="E137">
        <v>15</v>
      </c>
      <c r="F137">
        <v>5</v>
      </c>
      <c r="G137">
        <v>70</v>
      </c>
      <c r="H137">
        <v>6.6000000000000003E-2</v>
      </c>
      <c r="I137">
        <v>40</v>
      </c>
      <c r="J137" t="s">
        <v>42</v>
      </c>
      <c r="K137">
        <f t="shared" ref="K137:K139" si="24">(-0.3+B137)</f>
        <v>69.3</v>
      </c>
      <c r="L137">
        <f t="shared" ref="L137:L139" si="25">(0.26+C137)</f>
        <v>-4.01</v>
      </c>
      <c r="M137">
        <f t="shared" ref="M137:M139" si="26" xml:space="preserve"> (0.68 +D137)</f>
        <v>-20</v>
      </c>
      <c r="N137" s="7">
        <v>2.5000000000000001E-2</v>
      </c>
      <c r="O137" s="9" t="s">
        <v>172</v>
      </c>
      <c r="P137" t="s">
        <v>261</v>
      </c>
    </row>
    <row r="138" spans="1:16" x14ac:dyDescent="0.3">
      <c r="A138" s="1" t="s">
        <v>80</v>
      </c>
      <c r="B138" s="2">
        <v>68.88</v>
      </c>
      <c r="C138" s="2">
        <v>-3.78</v>
      </c>
      <c r="D138" s="2">
        <v>-22.9</v>
      </c>
      <c r="E138">
        <v>15</v>
      </c>
      <c r="F138">
        <v>5</v>
      </c>
      <c r="G138">
        <v>70</v>
      </c>
      <c r="H138">
        <v>6.6000000000000003E-2</v>
      </c>
      <c r="I138">
        <v>40</v>
      </c>
      <c r="J138" t="s">
        <v>42</v>
      </c>
      <c r="K138">
        <f t="shared" si="24"/>
        <v>68.58</v>
      </c>
      <c r="L138">
        <f t="shared" si="25"/>
        <v>-3.5199999999999996</v>
      </c>
      <c r="M138">
        <f t="shared" si="26"/>
        <v>-22.22</v>
      </c>
      <c r="N138" s="7">
        <v>0.127</v>
      </c>
      <c r="O138" s="9" t="s">
        <v>173</v>
      </c>
      <c r="P138" t="s">
        <v>261</v>
      </c>
    </row>
    <row r="139" spans="1:16" x14ac:dyDescent="0.3">
      <c r="A139" s="1" t="s">
        <v>81</v>
      </c>
      <c r="B139" s="2">
        <v>72.099999999999994</v>
      </c>
      <c r="C139" s="2">
        <v>0.57999999999999996</v>
      </c>
      <c r="D139" s="2">
        <v>-20.05</v>
      </c>
      <c r="E139">
        <v>15</v>
      </c>
      <c r="F139">
        <v>5</v>
      </c>
      <c r="G139">
        <v>70</v>
      </c>
      <c r="H139">
        <v>6.6000000000000003E-2</v>
      </c>
      <c r="I139">
        <v>40</v>
      </c>
      <c r="J139" t="s">
        <v>42</v>
      </c>
      <c r="K139">
        <f t="shared" si="24"/>
        <v>71.8</v>
      </c>
      <c r="L139">
        <f t="shared" si="25"/>
        <v>0.84</v>
      </c>
      <c r="M139">
        <f t="shared" si="26"/>
        <v>-19.37</v>
      </c>
      <c r="N139" s="7">
        <v>2.5000000000000001E-2</v>
      </c>
      <c r="O139" s="9" t="s">
        <v>172</v>
      </c>
      <c r="P139" t="s">
        <v>261</v>
      </c>
    </row>
    <row r="140" spans="1:16" x14ac:dyDescent="0.3">
      <c r="A140" s="1" t="s">
        <v>82</v>
      </c>
      <c r="B140" s="2">
        <v>67.41</v>
      </c>
      <c r="C140" s="2">
        <v>8.93</v>
      </c>
      <c r="D140" s="2">
        <v>57.38</v>
      </c>
      <c r="E140">
        <v>35</v>
      </c>
      <c r="F140">
        <v>4.5</v>
      </c>
      <c r="G140">
        <v>80</v>
      </c>
      <c r="H140">
        <v>0.1</v>
      </c>
      <c r="I140">
        <v>60</v>
      </c>
      <c r="J140" t="s">
        <v>43</v>
      </c>
      <c r="K140">
        <f xml:space="preserve"> (-0.72 +B140)</f>
        <v>66.69</v>
      </c>
      <c r="L140">
        <f>(-0.38+C140)</f>
        <v>8.5499999999999989</v>
      </c>
      <c r="M140">
        <f>(-0.62+D140)</f>
        <v>56.760000000000005</v>
      </c>
      <c r="N140" s="7">
        <v>0.127</v>
      </c>
      <c r="O140" s="9" t="s">
        <v>173</v>
      </c>
      <c r="P140" t="s">
        <v>261</v>
      </c>
    </row>
    <row r="141" spans="1:16" x14ac:dyDescent="0.3">
      <c r="A141" s="1" t="s">
        <v>83</v>
      </c>
      <c r="B141" s="2">
        <v>67</v>
      </c>
      <c r="C141" s="2">
        <v>7.28</v>
      </c>
      <c r="D141" s="2">
        <v>56</v>
      </c>
      <c r="E141">
        <v>35</v>
      </c>
      <c r="F141">
        <v>4.5</v>
      </c>
      <c r="G141">
        <v>80</v>
      </c>
      <c r="H141">
        <v>0.1</v>
      </c>
      <c r="I141">
        <v>60</v>
      </c>
      <c r="J141" t="s">
        <v>43</v>
      </c>
      <c r="K141">
        <f xml:space="preserve"> (-0.72 +B141)</f>
        <v>66.28</v>
      </c>
      <c r="L141">
        <f>(-0.38+C141)</f>
        <v>6.9</v>
      </c>
      <c r="M141">
        <f>(-0.62+D141)</f>
        <v>55.38</v>
      </c>
      <c r="N141" s="7">
        <v>2.5000000000000001E-2</v>
      </c>
      <c r="O141" s="9" t="s">
        <v>172</v>
      </c>
      <c r="P141" t="s">
        <v>261</v>
      </c>
    </row>
    <row r="142" spans="1:16" x14ac:dyDescent="0.3">
      <c r="A142" s="1" t="s">
        <v>84</v>
      </c>
      <c r="B142" s="2">
        <v>28.84</v>
      </c>
      <c r="C142" s="2">
        <v>33.659999999999997</v>
      </c>
      <c r="D142" s="2">
        <v>-37.1</v>
      </c>
      <c r="E142">
        <v>15</v>
      </c>
      <c r="F142">
        <v>5</v>
      </c>
      <c r="G142">
        <v>70</v>
      </c>
      <c r="H142">
        <v>6.6000000000000003E-2</v>
      </c>
      <c r="I142">
        <v>40</v>
      </c>
      <c r="J142" t="s">
        <v>42</v>
      </c>
      <c r="K142">
        <f>(-0.3+B142)</f>
        <v>28.54</v>
      </c>
      <c r="L142">
        <f>(0.26+C142)</f>
        <v>33.919999999999995</v>
      </c>
      <c r="M142">
        <f xml:space="preserve"> (0.68 +D142)</f>
        <v>-36.42</v>
      </c>
      <c r="N142" s="7">
        <v>0.127</v>
      </c>
      <c r="O142" s="9" t="s">
        <v>173</v>
      </c>
      <c r="P142" t="s">
        <v>261</v>
      </c>
    </row>
    <row r="143" spans="1:16" x14ac:dyDescent="0.3">
      <c r="A143" s="1" t="s">
        <v>85</v>
      </c>
      <c r="B143" s="2">
        <v>29.43</v>
      </c>
      <c r="C143" s="2">
        <v>35.21</v>
      </c>
      <c r="D143" s="2">
        <v>-38.020000000000003</v>
      </c>
      <c r="E143">
        <v>15</v>
      </c>
      <c r="F143">
        <v>5</v>
      </c>
      <c r="G143">
        <v>70</v>
      </c>
      <c r="H143">
        <v>6.6000000000000003E-2</v>
      </c>
      <c r="I143">
        <v>40</v>
      </c>
      <c r="J143" t="s">
        <v>42</v>
      </c>
      <c r="K143">
        <f>(-0.3+B143)</f>
        <v>29.13</v>
      </c>
      <c r="L143">
        <f>(0.26+C143)</f>
        <v>35.47</v>
      </c>
      <c r="M143">
        <f xml:space="preserve"> (0.68 +D143)</f>
        <v>-37.340000000000003</v>
      </c>
      <c r="N143" s="7">
        <v>2.5000000000000001E-2</v>
      </c>
      <c r="O143" s="9" t="s">
        <v>172</v>
      </c>
      <c r="P143" t="s">
        <v>261</v>
      </c>
    </row>
    <row r="144" spans="1:16" x14ac:dyDescent="0.3">
      <c r="A144" s="1" t="s">
        <v>86</v>
      </c>
      <c r="B144" s="2">
        <v>29.56</v>
      </c>
      <c r="C144" s="2">
        <v>33.840000000000003</v>
      </c>
      <c r="D144" s="2">
        <v>-39.700000000000003</v>
      </c>
      <c r="E144">
        <v>35</v>
      </c>
      <c r="F144">
        <v>4.5</v>
      </c>
      <c r="G144">
        <v>80</v>
      </c>
      <c r="H144">
        <v>0.1</v>
      </c>
      <c r="I144">
        <v>60</v>
      </c>
      <c r="J144" t="s">
        <v>43</v>
      </c>
      <c r="K144">
        <f xml:space="preserve"> (-0.72 +B144)</f>
        <v>28.84</v>
      </c>
      <c r="L144">
        <f>(-0.38+C144)</f>
        <v>33.46</v>
      </c>
      <c r="M144">
        <f>(-0.62+D144)</f>
        <v>-40.32</v>
      </c>
      <c r="N144" s="7">
        <v>2.5000000000000001E-2</v>
      </c>
      <c r="O144" s="9" t="s">
        <v>172</v>
      </c>
      <c r="P144" t="s">
        <v>261</v>
      </c>
    </row>
    <row r="145" spans="1:16" x14ac:dyDescent="0.3">
      <c r="A145" s="1" t="s">
        <v>87</v>
      </c>
      <c r="B145" s="2">
        <v>48.25</v>
      </c>
      <c r="C145" s="2">
        <v>22.39</v>
      </c>
      <c r="D145" s="2">
        <v>24.69</v>
      </c>
      <c r="E145">
        <v>15</v>
      </c>
      <c r="F145">
        <v>5</v>
      </c>
      <c r="G145">
        <v>70</v>
      </c>
      <c r="H145">
        <v>6.6000000000000003E-2</v>
      </c>
      <c r="I145">
        <v>40</v>
      </c>
      <c r="J145" t="s">
        <v>42</v>
      </c>
      <c r="K145">
        <f t="shared" ref="K145:K146" si="27">(-0.3+B145)</f>
        <v>47.95</v>
      </c>
      <c r="L145">
        <f t="shared" ref="L145:L146" si="28">(0.26+C145)</f>
        <v>22.650000000000002</v>
      </c>
      <c r="M145">
        <f t="shared" ref="M145:M146" si="29" xml:space="preserve"> (0.68 +D145)</f>
        <v>25.37</v>
      </c>
      <c r="N145" s="7">
        <v>0.127</v>
      </c>
      <c r="O145" s="9" t="s">
        <v>173</v>
      </c>
      <c r="P145" t="s">
        <v>261</v>
      </c>
    </row>
    <row r="146" spans="1:16" x14ac:dyDescent="0.3">
      <c r="A146" s="1" t="s">
        <v>88</v>
      </c>
      <c r="B146" s="2">
        <v>51.71</v>
      </c>
      <c r="C146" s="2">
        <v>19.989999999999998</v>
      </c>
      <c r="D146" s="2">
        <v>33.21</v>
      </c>
      <c r="E146">
        <v>15</v>
      </c>
      <c r="F146">
        <v>5</v>
      </c>
      <c r="G146">
        <v>70</v>
      </c>
      <c r="H146">
        <v>6.6000000000000003E-2</v>
      </c>
      <c r="I146">
        <v>40</v>
      </c>
      <c r="J146" t="s">
        <v>42</v>
      </c>
      <c r="K146">
        <f t="shared" si="27"/>
        <v>51.410000000000004</v>
      </c>
      <c r="L146">
        <f t="shared" si="28"/>
        <v>20.25</v>
      </c>
      <c r="M146">
        <f t="shared" si="29"/>
        <v>33.89</v>
      </c>
      <c r="N146" s="7">
        <v>2.5000000000000001E-2</v>
      </c>
      <c r="O146" s="9" t="s">
        <v>172</v>
      </c>
      <c r="P146" t="s">
        <v>261</v>
      </c>
    </row>
    <row r="147" spans="1:16" x14ac:dyDescent="0.3">
      <c r="A147" s="1" t="s">
        <v>89</v>
      </c>
      <c r="B147" s="2">
        <v>52.87</v>
      </c>
      <c r="C147" s="2">
        <v>6.26</v>
      </c>
      <c r="D147" s="2">
        <v>30.9</v>
      </c>
      <c r="E147">
        <v>15</v>
      </c>
      <c r="F147">
        <v>5</v>
      </c>
      <c r="G147">
        <v>70</v>
      </c>
      <c r="H147">
        <v>6.6000000000000003E-2</v>
      </c>
      <c r="I147">
        <v>40</v>
      </c>
      <c r="J147" t="s">
        <v>42</v>
      </c>
      <c r="K147">
        <f>(-0.3+B147)</f>
        <v>52.57</v>
      </c>
      <c r="L147">
        <f>(0.26+C147)</f>
        <v>6.52</v>
      </c>
      <c r="M147">
        <f xml:space="preserve"> (0.68 +D147)</f>
        <v>31.58</v>
      </c>
      <c r="N147" s="7">
        <v>2.5000000000000001E-2</v>
      </c>
      <c r="O147" s="9" t="s">
        <v>172</v>
      </c>
      <c r="P147" t="s">
        <v>269</v>
      </c>
    </row>
    <row r="148" spans="1:16" x14ac:dyDescent="0.3">
      <c r="A148" s="1" t="s">
        <v>90</v>
      </c>
      <c r="B148" s="2">
        <v>61.18</v>
      </c>
      <c r="C148" s="2">
        <v>39.51</v>
      </c>
      <c r="D148" s="2">
        <v>18.54</v>
      </c>
      <c r="E148">
        <v>35</v>
      </c>
      <c r="F148">
        <v>4.5</v>
      </c>
      <c r="G148">
        <v>80</v>
      </c>
      <c r="H148">
        <v>0.1</v>
      </c>
      <c r="I148">
        <v>60</v>
      </c>
      <c r="J148" t="s">
        <v>43</v>
      </c>
      <c r="K148">
        <f t="shared" ref="K148:K149" si="30" xml:space="preserve"> (-0.72 +B148)</f>
        <v>60.46</v>
      </c>
      <c r="L148">
        <f t="shared" ref="L148:L149" si="31">(-0.38+C148)</f>
        <v>39.129999999999995</v>
      </c>
      <c r="M148">
        <f t="shared" ref="M148:M149" si="32">(-0.62+D148)</f>
        <v>17.919999999999998</v>
      </c>
      <c r="N148" s="7">
        <v>0.127</v>
      </c>
      <c r="O148" s="9" t="s">
        <v>173</v>
      </c>
      <c r="P148" t="s">
        <v>269</v>
      </c>
    </row>
    <row r="149" spans="1:16" x14ac:dyDescent="0.3">
      <c r="A149" s="1" t="s">
        <v>91</v>
      </c>
      <c r="B149" s="2">
        <v>62.19</v>
      </c>
      <c r="C149" s="2">
        <v>33.869999999999997</v>
      </c>
      <c r="D149" s="2">
        <v>30</v>
      </c>
      <c r="E149">
        <v>35</v>
      </c>
      <c r="F149">
        <v>4.5</v>
      </c>
      <c r="G149">
        <v>80</v>
      </c>
      <c r="H149">
        <v>0.1</v>
      </c>
      <c r="I149">
        <v>60</v>
      </c>
      <c r="J149" t="s">
        <v>43</v>
      </c>
      <c r="K149">
        <f t="shared" si="30"/>
        <v>61.47</v>
      </c>
      <c r="L149">
        <f t="shared" si="31"/>
        <v>33.489999999999995</v>
      </c>
      <c r="M149">
        <f t="shared" si="32"/>
        <v>29.38</v>
      </c>
      <c r="N149" s="7">
        <v>2.5000000000000001E-2</v>
      </c>
      <c r="O149" s="9" t="s">
        <v>172</v>
      </c>
      <c r="P149" t="s">
        <v>269</v>
      </c>
    </row>
    <row r="150" spans="1:16" x14ac:dyDescent="0.3">
      <c r="A150" s="1" t="s">
        <v>92</v>
      </c>
      <c r="B150" s="2">
        <v>70.44</v>
      </c>
      <c r="C150" s="2">
        <v>9.4600000000000009</v>
      </c>
      <c r="D150" s="2">
        <v>7.54</v>
      </c>
      <c r="E150">
        <v>3.5</v>
      </c>
      <c r="F150">
        <v>6.5</v>
      </c>
      <c r="G150">
        <v>60</v>
      </c>
      <c r="H150">
        <v>0.05</v>
      </c>
      <c r="I150">
        <v>20</v>
      </c>
      <c r="J150" t="s">
        <v>41</v>
      </c>
      <c r="K150">
        <f>(-0.25 + B150)</f>
        <v>70.19</v>
      </c>
      <c r="L150">
        <f>(-0.39 +C150)</f>
        <v>9.07</v>
      </c>
      <c r="M150">
        <f>(-0.7+D150)</f>
        <v>6.84</v>
      </c>
      <c r="N150" s="7">
        <v>2.5000000000000001E-2</v>
      </c>
      <c r="O150" s="9" t="s">
        <v>172</v>
      </c>
      <c r="P150" t="s">
        <v>269</v>
      </c>
    </row>
    <row r="151" spans="1:16" x14ac:dyDescent="0.3">
      <c r="A151" s="1" t="s">
        <v>93</v>
      </c>
      <c r="B151" s="2">
        <v>68.19</v>
      </c>
      <c r="C151" s="2">
        <v>10.039999999999999</v>
      </c>
      <c r="D151" s="2">
        <v>1.97</v>
      </c>
      <c r="E151">
        <v>35</v>
      </c>
      <c r="F151">
        <v>4.5</v>
      </c>
      <c r="G151">
        <v>80</v>
      </c>
      <c r="H151">
        <v>0.1</v>
      </c>
      <c r="I151">
        <v>60</v>
      </c>
      <c r="J151" t="s">
        <v>43</v>
      </c>
      <c r="K151">
        <f t="shared" ref="K151" si="33" xml:space="preserve"> (-0.72 +B151)</f>
        <v>67.47</v>
      </c>
      <c r="L151">
        <f t="shared" ref="L151" si="34">(-0.38+C151)</f>
        <v>9.6599999999999984</v>
      </c>
      <c r="M151">
        <f t="shared" ref="M151" si="35">(-0.62+D151)</f>
        <v>1.35</v>
      </c>
      <c r="N151" s="7">
        <v>0.127</v>
      </c>
      <c r="O151" s="9" t="s">
        <v>173</v>
      </c>
      <c r="P151" t="s">
        <v>269</v>
      </c>
    </row>
    <row r="152" spans="1:16" x14ac:dyDescent="0.3">
      <c r="A152" s="1" t="s">
        <v>94</v>
      </c>
      <c r="B152" s="2">
        <v>67.87</v>
      </c>
      <c r="C152" s="2">
        <v>10.39</v>
      </c>
      <c r="D152" s="2">
        <v>0.93</v>
      </c>
      <c r="E152">
        <v>3.5</v>
      </c>
      <c r="F152">
        <v>6.5</v>
      </c>
      <c r="G152">
        <v>60</v>
      </c>
      <c r="H152">
        <v>0.05</v>
      </c>
      <c r="I152">
        <v>20</v>
      </c>
      <c r="J152" t="s">
        <v>41</v>
      </c>
      <c r="K152">
        <f>(-0.25 + B152)</f>
        <v>67.62</v>
      </c>
      <c r="L152">
        <f>(-0.39 +C152)</f>
        <v>10</v>
      </c>
      <c r="M152">
        <f>(-0.7+D152)</f>
        <v>0.23000000000000009</v>
      </c>
      <c r="N152" s="7">
        <v>2.5000000000000001E-2</v>
      </c>
      <c r="O152" s="9" t="s">
        <v>172</v>
      </c>
      <c r="P152" t="s">
        <v>269</v>
      </c>
    </row>
    <row r="153" spans="1:16" x14ac:dyDescent="0.3">
      <c r="A153" s="1" t="s">
        <v>95</v>
      </c>
      <c r="B153" s="2">
        <v>58.67</v>
      </c>
      <c r="C153" s="2">
        <v>66.77</v>
      </c>
      <c r="D153" s="2">
        <v>-7.87</v>
      </c>
      <c r="E153">
        <v>3.5</v>
      </c>
      <c r="F153">
        <v>6.5</v>
      </c>
      <c r="G153">
        <v>60</v>
      </c>
      <c r="H153">
        <v>0.05</v>
      </c>
      <c r="I153">
        <v>20</v>
      </c>
      <c r="J153" t="s">
        <v>41</v>
      </c>
      <c r="K153">
        <f>(-0.25 + B153)</f>
        <v>58.42</v>
      </c>
      <c r="L153">
        <f>(-0.39 +C153)</f>
        <v>66.38</v>
      </c>
      <c r="M153">
        <f>(-0.7+D153)</f>
        <v>-8.57</v>
      </c>
      <c r="N153" s="7">
        <v>0.127</v>
      </c>
      <c r="O153" s="9" t="s">
        <v>173</v>
      </c>
      <c r="P153" t="s">
        <v>269</v>
      </c>
    </row>
    <row r="154" spans="1:16" x14ac:dyDescent="0.3">
      <c r="A154" s="1" t="s">
        <v>96</v>
      </c>
      <c r="B154" s="2">
        <v>58.86</v>
      </c>
      <c r="C154" s="2">
        <v>67.45</v>
      </c>
      <c r="D154" s="2">
        <v>-4.5999999999999996</v>
      </c>
      <c r="E154">
        <v>35</v>
      </c>
      <c r="F154">
        <v>4.5</v>
      </c>
      <c r="G154">
        <v>80</v>
      </c>
      <c r="H154">
        <v>0.1</v>
      </c>
      <c r="I154">
        <v>60</v>
      </c>
      <c r="J154" t="s">
        <v>43</v>
      </c>
      <c r="K154">
        <f t="shared" ref="K154" si="36" xml:space="preserve"> (-0.72 +B154)</f>
        <v>58.14</v>
      </c>
      <c r="L154">
        <f t="shared" ref="L154" si="37">(-0.38+C154)</f>
        <v>67.070000000000007</v>
      </c>
      <c r="M154">
        <f t="shared" ref="M154" si="38">(-0.62+D154)</f>
        <v>-5.22</v>
      </c>
      <c r="N154" s="7">
        <v>2.5000000000000001E-2</v>
      </c>
      <c r="O154" s="9" t="s">
        <v>172</v>
      </c>
      <c r="P154" t="s">
        <v>269</v>
      </c>
    </row>
    <row r="155" spans="1:16" x14ac:dyDescent="0.3">
      <c r="A155" s="1" t="s">
        <v>97</v>
      </c>
      <c r="B155" s="2">
        <v>59.12</v>
      </c>
      <c r="C155" s="2">
        <v>63.93</v>
      </c>
      <c r="D155" s="2">
        <v>-16.59</v>
      </c>
      <c r="E155">
        <v>15</v>
      </c>
      <c r="F155">
        <v>5</v>
      </c>
      <c r="G155">
        <v>70</v>
      </c>
      <c r="H155">
        <v>6.6000000000000003E-2</v>
      </c>
      <c r="I155">
        <v>40</v>
      </c>
      <c r="J155" t="s">
        <v>42</v>
      </c>
      <c r="K155">
        <f>(-0.3+B155)</f>
        <v>58.82</v>
      </c>
      <c r="L155">
        <f>(0.26+C155)</f>
        <v>64.19</v>
      </c>
      <c r="M155">
        <f xml:space="preserve"> (0.68 +D155)</f>
        <v>-15.91</v>
      </c>
      <c r="N155" s="7">
        <v>0.127</v>
      </c>
      <c r="O155" s="9" t="s">
        <v>173</v>
      </c>
      <c r="P155" t="s">
        <v>269</v>
      </c>
    </row>
    <row r="156" spans="1:16" x14ac:dyDescent="0.3">
      <c r="A156" s="1" t="s">
        <v>98</v>
      </c>
      <c r="B156" s="2">
        <v>58.69</v>
      </c>
      <c r="C156" s="2">
        <v>68.510000000000005</v>
      </c>
      <c r="D156" s="2">
        <v>-6.62</v>
      </c>
      <c r="E156">
        <v>35</v>
      </c>
      <c r="F156">
        <v>4.5</v>
      </c>
      <c r="G156">
        <v>80</v>
      </c>
      <c r="H156">
        <v>0.1</v>
      </c>
      <c r="I156">
        <v>60</v>
      </c>
      <c r="J156" t="s">
        <v>43</v>
      </c>
      <c r="K156">
        <f t="shared" ref="K156:K157" si="39" xml:space="preserve"> (-0.72 +B156)</f>
        <v>57.97</v>
      </c>
      <c r="L156">
        <f t="shared" ref="L156:L157" si="40">(-0.38+C156)</f>
        <v>68.13000000000001</v>
      </c>
      <c r="M156">
        <f t="shared" ref="M156:M157" si="41">(-0.62+D156)</f>
        <v>-7.24</v>
      </c>
      <c r="N156" s="7">
        <v>2.5000000000000001E-2</v>
      </c>
      <c r="O156" s="9" t="s">
        <v>172</v>
      </c>
      <c r="P156" t="s">
        <v>269</v>
      </c>
    </row>
    <row r="157" spans="1:16" x14ac:dyDescent="0.3">
      <c r="A157" s="1" t="s">
        <v>99</v>
      </c>
      <c r="B157" s="2">
        <v>57.75</v>
      </c>
      <c r="C157" s="2">
        <v>51.03</v>
      </c>
      <c r="D157" s="2">
        <v>31.93</v>
      </c>
      <c r="E157">
        <v>35</v>
      </c>
      <c r="F157">
        <v>4.5</v>
      </c>
      <c r="G157">
        <v>80</v>
      </c>
      <c r="H157">
        <v>0.1</v>
      </c>
      <c r="I157">
        <v>60</v>
      </c>
      <c r="J157" t="s">
        <v>43</v>
      </c>
      <c r="K157">
        <f t="shared" si="39"/>
        <v>57.03</v>
      </c>
      <c r="L157">
        <f t="shared" si="40"/>
        <v>50.65</v>
      </c>
      <c r="M157">
        <f t="shared" si="41"/>
        <v>31.31</v>
      </c>
      <c r="N157" s="7">
        <v>0.127</v>
      </c>
      <c r="O157" s="9" t="s">
        <v>173</v>
      </c>
      <c r="P157" t="s">
        <v>269</v>
      </c>
    </row>
    <row r="158" spans="1:16" x14ac:dyDescent="0.3">
      <c r="A158" s="1" t="s">
        <v>100</v>
      </c>
      <c r="B158" s="2">
        <v>57.91</v>
      </c>
      <c r="C158" s="2">
        <v>51.71</v>
      </c>
      <c r="D158" s="2">
        <v>26.43</v>
      </c>
      <c r="E158">
        <v>15</v>
      </c>
      <c r="F158">
        <v>5</v>
      </c>
      <c r="G158">
        <v>70</v>
      </c>
      <c r="H158">
        <v>6.6000000000000003E-2</v>
      </c>
      <c r="I158">
        <v>40</v>
      </c>
      <c r="J158" t="s">
        <v>42</v>
      </c>
      <c r="K158">
        <f>(-0.3+B158)</f>
        <v>57.61</v>
      </c>
      <c r="L158">
        <f>(0.26+C158)</f>
        <v>51.97</v>
      </c>
      <c r="M158">
        <f xml:space="preserve"> (0.68 +D158)</f>
        <v>27.11</v>
      </c>
      <c r="N158" s="7">
        <v>2.5000000000000001E-2</v>
      </c>
      <c r="O158" s="9" t="s">
        <v>172</v>
      </c>
      <c r="P158" t="s">
        <v>269</v>
      </c>
    </row>
    <row r="159" spans="1:16" x14ac:dyDescent="0.3">
      <c r="A159" s="1" t="s">
        <v>101</v>
      </c>
      <c r="B159" s="2">
        <v>52.47</v>
      </c>
      <c r="C159" s="2">
        <v>59.07</v>
      </c>
      <c r="D159" s="2">
        <v>24.33</v>
      </c>
      <c r="E159">
        <v>3.5</v>
      </c>
      <c r="F159">
        <v>6.5</v>
      </c>
      <c r="G159">
        <v>60</v>
      </c>
      <c r="H159">
        <v>0.05</v>
      </c>
      <c r="I159">
        <v>20</v>
      </c>
      <c r="J159" t="s">
        <v>41</v>
      </c>
      <c r="K159">
        <f>(-0.25 + B159)</f>
        <v>52.22</v>
      </c>
      <c r="L159">
        <f>(-0.39 +C159)</f>
        <v>58.68</v>
      </c>
      <c r="M159">
        <f>(-0.7+D159)</f>
        <v>23.63</v>
      </c>
      <c r="N159" s="7">
        <v>2.5000000000000001E-2</v>
      </c>
      <c r="O159" s="9" t="s">
        <v>172</v>
      </c>
      <c r="P159" t="s">
        <v>270</v>
      </c>
    </row>
    <row r="160" spans="1:16" x14ac:dyDescent="0.3">
      <c r="A160" s="1" t="s">
        <v>102</v>
      </c>
      <c r="B160" s="2">
        <v>39.89</v>
      </c>
      <c r="C160" s="2">
        <v>-21.6</v>
      </c>
      <c r="D160" s="2">
        <v>10.63</v>
      </c>
      <c r="E160">
        <v>15</v>
      </c>
      <c r="F160">
        <v>5</v>
      </c>
      <c r="G160">
        <v>70</v>
      </c>
      <c r="H160">
        <v>6.6000000000000003E-2</v>
      </c>
      <c r="I160">
        <v>40</v>
      </c>
      <c r="J160" t="s">
        <v>42</v>
      </c>
      <c r="K160">
        <f>(-0.3+B160)</f>
        <v>39.590000000000003</v>
      </c>
      <c r="L160">
        <f>(0.26+C160)</f>
        <v>-21.34</v>
      </c>
      <c r="M160">
        <f xml:space="preserve"> (0.68 +D160)</f>
        <v>11.31</v>
      </c>
      <c r="N160" s="7">
        <v>0.127</v>
      </c>
      <c r="O160" s="9" t="s">
        <v>173</v>
      </c>
      <c r="P160" t="s">
        <v>270</v>
      </c>
    </row>
    <row r="161" spans="1:16" x14ac:dyDescent="0.3">
      <c r="A161" s="1" t="s">
        <v>103</v>
      </c>
      <c r="B161" s="2">
        <v>44</v>
      </c>
      <c r="C161" s="2">
        <v>-23.72</v>
      </c>
      <c r="D161" s="2">
        <v>12.81</v>
      </c>
      <c r="E161">
        <v>35</v>
      </c>
      <c r="F161">
        <v>4.5</v>
      </c>
      <c r="G161">
        <v>80</v>
      </c>
      <c r="H161">
        <v>0.1</v>
      </c>
      <c r="I161">
        <v>60</v>
      </c>
      <c r="J161" t="s">
        <v>43</v>
      </c>
      <c r="K161">
        <f t="shared" ref="K161:K162" si="42" xml:space="preserve"> (-0.72 +B161)</f>
        <v>43.28</v>
      </c>
      <c r="L161">
        <f t="shared" ref="L161:L162" si="43">(-0.38+C161)</f>
        <v>-24.099999999999998</v>
      </c>
      <c r="M161">
        <f t="shared" ref="M161:M162" si="44">(-0.62+D161)</f>
        <v>12.190000000000001</v>
      </c>
      <c r="N161" s="7">
        <v>2.5000000000000001E-2</v>
      </c>
      <c r="O161" s="9" t="s">
        <v>172</v>
      </c>
      <c r="P161" t="s">
        <v>175</v>
      </c>
    </row>
    <row r="162" spans="1:16" x14ac:dyDescent="0.3">
      <c r="A162" s="1" t="s">
        <v>104</v>
      </c>
      <c r="B162" s="2">
        <v>36.270000000000003</v>
      </c>
      <c r="C162" s="2">
        <v>-18.28</v>
      </c>
      <c r="D162" s="2">
        <v>7.37</v>
      </c>
      <c r="E162">
        <v>35</v>
      </c>
      <c r="F162">
        <v>4.5</v>
      </c>
      <c r="G162">
        <v>80</v>
      </c>
      <c r="H162">
        <v>0.1</v>
      </c>
      <c r="I162">
        <v>60</v>
      </c>
      <c r="J162" t="s">
        <v>43</v>
      </c>
      <c r="K162">
        <f t="shared" si="42"/>
        <v>35.550000000000004</v>
      </c>
      <c r="L162">
        <f t="shared" si="43"/>
        <v>-18.66</v>
      </c>
      <c r="M162">
        <f t="shared" si="44"/>
        <v>6.75</v>
      </c>
      <c r="N162" s="7">
        <v>2.5000000000000001E-2</v>
      </c>
      <c r="O162" s="9" t="s">
        <v>172</v>
      </c>
      <c r="P162" t="s">
        <v>271</v>
      </c>
    </row>
    <row r="163" spans="1:16" x14ac:dyDescent="0.3">
      <c r="A163" s="1" t="s">
        <v>105</v>
      </c>
      <c r="B163" s="2">
        <v>34.19</v>
      </c>
      <c r="C163" s="2">
        <v>46.75</v>
      </c>
      <c r="D163" s="2">
        <v>20.88</v>
      </c>
      <c r="E163">
        <v>3.5</v>
      </c>
      <c r="F163">
        <v>6.5</v>
      </c>
      <c r="G163">
        <v>60</v>
      </c>
      <c r="H163">
        <v>0.05</v>
      </c>
      <c r="I163">
        <v>20</v>
      </c>
      <c r="J163" t="s">
        <v>41</v>
      </c>
      <c r="K163">
        <f>(-0.25 + B163)</f>
        <v>33.94</v>
      </c>
      <c r="L163">
        <f>(-0.39 +C163)</f>
        <v>46.36</v>
      </c>
      <c r="M163">
        <f>(-0.7+D163)</f>
        <v>20.18</v>
      </c>
      <c r="N163" s="7">
        <v>0.127</v>
      </c>
      <c r="O163" s="9" t="s">
        <v>173</v>
      </c>
      <c r="P163" t="s">
        <v>271</v>
      </c>
    </row>
    <row r="164" spans="1:16" x14ac:dyDescent="0.3">
      <c r="A164" s="1" t="s">
        <v>106</v>
      </c>
      <c r="B164" s="2">
        <v>31.56</v>
      </c>
      <c r="C164" s="2">
        <v>40.28</v>
      </c>
      <c r="D164" s="2">
        <v>16.239999999999998</v>
      </c>
      <c r="E164">
        <v>3.5</v>
      </c>
      <c r="F164">
        <v>6.5</v>
      </c>
      <c r="G164">
        <v>60</v>
      </c>
      <c r="H164">
        <v>0.05</v>
      </c>
      <c r="I164">
        <v>20</v>
      </c>
      <c r="J164" t="s">
        <v>41</v>
      </c>
      <c r="K164">
        <f>(-0.25 + B164)</f>
        <v>31.31</v>
      </c>
      <c r="L164">
        <f>(-0.39 +C164)</f>
        <v>39.89</v>
      </c>
      <c r="M164">
        <f>(-0.7+D164)</f>
        <v>15.54</v>
      </c>
      <c r="N164" s="7">
        <v>2.5000000000000001E-2</v>
      </c>
      <c r="O164" s="9" t="s">
        <v>172</v>
      </c>
      <c r="P164" t="s">
        <v>272</v>
      </c>
    </row>
    <row r="165" spans="1:16" x14ac:dyDescent="0.3">
      <c r="A165" s="1" t="s">
        <v>107</v>
      </c>
      <c r="B165" s="2">
        <v>30.81</v>
      </c>
      <c r="C165" s="2">
        <v>42.36</v>
      </c>
      <c r="D165" s="2">
        <v>15.24</v>
      </c>
      <c r="E165">
        <v>15</v>
      </c>
      <c r="F165">
        <v>5</v>
      </c>
      <c r="G165">
        <v>70</v>
      </c>
      <c r="H165">
        <v>6.6000000000000003E-2</v>
      </c>
      <c r="I165">
        <v>40</v>
      </c>
      <c r="J165" t="s">
        <v>42</v>
      </c>
      <c r="K165">
        <f>(-0.3+B165)</f>
        <v>30.509999999999998</v>
      </c>
      <c r="L165">
        <f>(0.26+C165)</f>
        <v>42.62</v>
      </c>
      <c r="M165">
        <f xml:space="preserve"> (0.68 +D165)</f>
        <v>15.92</v>
      </c>
      <c r="N165" s="7">
        <v>0.127</v>
      </c>
      <c r="O165" s="9" t="s">
        <v>173</v>
      </c>
      <c r="P165" t="s">
        <v>272</v>
      </c>
    </row>
    <row r="166" spans="1:16" x14ac:dyDescent="0.3">
      <c r="A166" s="1" t="s">
        <v>108</v>
      </c>
      <c r="B166" s="2">
        <v>58.9</v>
      </c>
      <c r="C166" s="2">
        <v>32.200000000000003</v>
      </c>
      <c r="D166" s="2">
        <v>-12.32</v>
      </c>
      <c r="E166">
        <v>35</v>
      </c>
      <c r="F166">
        <v>4.5</v>
      </c>
      <c r="G166">
        <v>80</v>
      </c>
      <c r="H166">
        <v>0.1</v>
      </c>
      <c r="I166">
        <v>60</v>
      </c>
      <c r="J166" t="s">
        <v>43</v>
      </c>
      <c r="K166">
        <f t="shared" ref="K166:K167" si="45" xml:space="preserve"> (-0.72 +B166)</f>
        <v>58.18</v>
      </c>
      <c r="L166">
        <f t="shared" ref="L166:L167" si="46">(-0.38+C166)</f>
        <v>31.820000000000004</v>
      </c>
      <c r="M166">
        <f t="shared" ref="M166:M167" si="47">(-0.62+D166)</f>
        <v>-12.94</v>
      </c>
      <c r="N166" s="7">
        <v>2.5000000000000001E-2</v>
      </c>
      <c r="O166" s="9" t="s">
        <v>172</v>
      </c>
      <c r="P166" t="s">
        <v>272</v>
      </c>
    </row>
    <row r="167" spans="1:16" x14ac:dyDescent="0.3">
      <c r="A167" s="1" t="s">
        <v>109</v>
      </c>
      <c r="B167" s="2">
        <v>59.67</v>
      </c>
      <c r="C167" s="2">
        <v>21.52</v>
      </c>
      <c r="D167" s="2">
        <v>-10.74</v>
      </c>
      <c r="E167">
        <v>35</v>
      </c>
      <c r="F167">
        <v>4.5</v>
      </c>
      <c r="G167">
        <v>80</v>
      </c>
      <c r="H167">
        <v>0.1</v>
      </c>
      <c r="I167">
        <v>60</v>
      </c>
      <c r="J167" t="s">
        <v>43</v>
      </c>
      <c r="K167">
        <f t="shared" si="45"/>
        <v>58.95</v>
      </c>
      <c r="L167">
        <f t="shared" si="46"/>
        <v>21.14</v>
      </c>
      <c r="M167">
        <f t="shared" si="47"/>
        <v>-11.36</v>
      </c>
      <c r="N167" s="7">
        <v>2.5000000000000001E-2</v>
      </c>
      <c r="O167" s="9" t="s">
        <v>172</v>
      </c>
      <c r="P167" t="s">
        <v>272</v>
      </c>
    </row>
    <row r="168" spans="1:16" x14ac:dyDescent="0.3">
      <c r="A168" s="1" t="s">
        <v>110</v>
      </c>
      <c r="B168" s="2">
        <v>55.95</v>
      </c>
      <c r="C168" s="2">
        <v>38.46</v>
      </c>
      <c r="D168" s="2">
        <v>-21.47</v>
      </c>
      <c r="E168">
        <v>3.5</v>
      </c>
      <c r="F168">
        <v>6.5</v>
      </c>
      <c r="G168">
        <v>60</v>
      </c>
      <c r="H168">
        <v>0.05</v>
      </c>
      <c r="I168">
        <v>20</v>
      </c>
      <c r="J168" t="s">
        <v>41</v>
      </c>
      <c r="K168">
        <f>(-0.25 + B168)</f>
        <v>55.7</v>
      </c>
      <c r="L168">
        <f>(-0.39 +C168)</f>
        <v>38.07</v>
      </c>
      <c r="M168">
        <f>(-0.7+D168)</f>
        <v>-22.169999999999998</v>
      </c>
      <c r="N168" s="7">
        <v>0.127</v>
      </c>
      <c r="O168" s="9" t="s">
        <v>173</v>
      </c>
      <c r="P168" t="s">
        <v>273</v>
      </c>
    </row>
    <row r="169" spans="1:16" x14ac:dyDescent="0.3">
      <c r="A169" s="1" t="s">
        <v>111</v>
      </c>
      <c r="B169" s="2">
        <v>61.75</v>
      </c>
      <c r="C169" s="2">
        <v>-9.3699999999999992</v>
      </c>
      <c r="D169" s="2">
        <v>45.57</v>
      </c>
      <c r="E169">
        <v>35</v>
      </c>
      <c r="F169">
        <v>4.5</v>
      </c>
      <c r="G169">
        <v>80</v>
      </c>
      <c r="H169">
        <v>0.1</v>
      </c>
      <c r="I169">
        <v>60</v>
      </c>
      <c r="J169" t="s">
        <v>43</v>
      </c>
      <c r="K169">
        <f xml:space="preserve"> (-0.72 +B169)</f>
        <v>61.03</v>
      </c>
      <c r="L169">
        <f>(-0.38+C169)</f>
        <v>-9.75</v>
      </c>
      <c r="M169">
        <f>(-0.62+D169)</f>
        <v>44.95</v>
      </c>
      <c r="N169" s="7">
        <v>2.5000000000000001E-2</v>
      </c>
      <c r="O169" s="9" t="s">
        <v>172</v>
      </c>
      <c r="P169" t="s">
        <v>273</v>
      </c>
    </row>
    <row r="170" spans="1:16" x14ac:dyDescent="0.3">
      <c r="A170" s="1" t="s">
        <v>112</v>
      </c>
      <c r="B170" s="2">
        <v>61.4</v>
      </c>
      <c r="C170" s="2">
        <v>-8.9</v>
      </c>
      <c r="D170" s="2">
        <v>48.53</v>
      </c>
      <c r="E170">
        <v>3.5</v>
      </c>
      <c r="F170">
        <v>6.5</v>
      </c>
      <c r="G170">
        <v>60</v>
      </c>
      <c r="H170">
        <v>0.05</v>
      </c>
      <c r="I170">
        <v>20</v>
      </c>
      <c r="J170" t="s">
        <v>41</v>
      </c>
      <c r="K170">
        <f>(-0.25 + B170)</f>
        <v>61.15</v>
      </c>
      <c r="L170">
        <f>(-0.39 +C170)</f>
        <v>-9.2900000000000009</v>
      </c>
      <c r="M170">
        <f>(-0.7+D170)</f>
        <v>47.83</v>
      </c>
      <c r="N170" s="7">
        <v>0.127</v>
      </c>
      <c r="O170" s="9" t="s">
        <v>173</v>
      </c>
      <c r="P170" t="s">
        <v>273</v>
      </c>
    </row>
    <row r="171" spans="1:16" x14ac:dyDescent="0.3">
      <c r="A171" s="1" t="s">
        <v>113</v>
      </c>
      <c r="B171" s="2">
        <v>65.03</v>
      </c>
      <c r="C171" s="2">
        <v>-12.26</v>
      </c>
      <c r="D171" s="2">
        <v>50.68</v>
      </c>
      <c r="E171">
        <v>35</v>
      </c>
      <c r="F171">
        <v>4.5</v>
      </c>
      <c r="G171">
        <v>80</v>
      </c>
      <c r="H171">
        <v>0.1</v>
      </c>
      <c r="I171">
        <v>60</v>
      </c>
      <c r="J171" t="s">
        <v>43</v>
      </c>
      <c r="K171">
        <f xml:space="preserve"> (-0.72 +B171)</f>
        <v>64.31</v>
      </c>
      <c r="L171">
        <f>(-0.38+C171)</f>
        <v>-12.64</v>
      </c>
      <c r="M171">
        <f>(-0.62+D171)</f>
        <v>50.06</v>
      </c>
      <c r="N171" s="7">
        <v>2.5000000000000001E-2</v>
      </c>
      <c r="O171" s="9" t="s">
        <v>172</v>
      </c>
      <c r="P171" t="s">
        <v>274</v>
      </c>
    </row>
    <row r="172" spans="1:16" x14ac:dyDescent="0.3">
      <c r="A172" s="1" t="s">
        <v>114</v>
      </c>
      <c r="B172" s="2">
        <v>37.590000000000003</v>
      </c>
      <c r="C172" s="2">
        <v>53.56</v>
      </c>
      <c r="D172" s="2">
        <v>26.55</v>
      </c>
      <c r="E172">
        <v>15</v>
      </c>
      <c r="F172">
        <v>5</v>
      </c>
      <c r="G172">
        <v>70</v>
      </c>
      <c r="H172">
        <v>6.6000000000000003E-2</v>
      </c>
      <c r="I172">
        <v>40</v>
      </c>
      <c r="J172" t="s">
        <v>42</v>
      </c>
      <c r="K172">
        <f>(-0.3+B172)</f>
        <v>37.290000000000006</v>
      </c>
      <c r="L172">
        <f>(0.26+C172)</f>
        <v>53.82</v>
      </c>
      <c r="M172">
        <f xml:space="preserve"> (0.68 +D172)</f>
        <v>27.23</v>
      </c>
      <c r="N172" s="7">
        <v>0.127</v>
      </c>
      <c r="O172" s="9" t="s">
        <v>173</v>
      </c>
      <c r="P172" t="s">
        <v>274</v>
      </c>
    </row>
    <row r="173" spans="1:16" x14ac:dyDescent="0.3">
      <c r="A173" s="1" t="s">
        <v>115</v>
      </c>
      <c r="B173" s="2">
        <v>34.604999999999997</v>
      </c>
      <c r="C173" s="2">
        <v>49</v>
      </c>
      <c r="D173" s="2">
        <v>21.57</v>
      </c>
      <c r="E173">
        <v>15</v>
      </c>
      <c r="F173">
        <v>5</v>
      </c>
      <c r="G173">
        <v>70</v>
      </c>
      <c r="H173">
        <v>6.6000000000000003E-2</v>
      </c>
      <c r="I173">
        <v>40</v>
      </c>
      <c r="J173" t="s">
        <v>42</v>
      </c>
      <c r="K173">
        <f>(-0.3+B173)</f>
        <v>34.305</v>
      </c>
      <c r="L173">
        <f>(0.26+C173)</f>
        <v>49.26</v>
      </c>
      <c r="M173">
        <f xml:space="preserve"> (0.68 +D173)</f>
        <v>22.25</v>
      </c>
      <c r="N173" s="7">
        <v>2.5000000000000001E-2</v>
      </c>
      <c r="O173" s="9" t="s">
        <v>172</v>
      </c>
      <c r="P173" t="s">
        <v>274</v>
      </c>
    </row>
    <row r="174" spans="1:16" x14ac:dyDescent="0.3">
      <c r="A174" s="1" t="s">
        <v>116</v>
      </c>
      <c r="B174" s="2">
        <v>32.75</v>
      </c>
      <c r="C174" s="2">
        <v>45.55</v>
      </c>
      <c r="D174" s="2">
        <v>18.8</v>
      </c>
      <c r="E174">
        <v>3.5</v>
      </c>
      <c r="F174">
        <v>6.5</v>
      </c>
      <c r="G174">
        <v>60</v>
      </c>
      <c r="H174">
        <v>0.05</v>
      </c>
      <c r="I174">
        <v>20</v>
      </c>
      <c r="J174" t="s">
        <v>41</v>
      </c>
      <c r="K174">
        <f>(-0.25 + B174)</f>
        <v>32.5</v>
      </c>
      <c r="L174">
        <f>(-0.39 +C174)</f>
        <v>45.16</v>
      </c>
      <c r="M174">
        <f>(-0.7+D174)</f>
        <v>18.100000000000001</v>
      </c>
      <c r="N174" s="7">
        <v>0.127</v>
      </c>
      <c r="O174" s="9" t="s">
        <v>173</v>
      </c>
      <c r="P174" t="s">
        <v>274</v>
      </c>
    </row>
    <row r="175" spans="1:16" x14ac:dyDescent="0.3">
      <c r="A175" s="1" t="s">
        <v>117</v>
      </c>
      <c r="B175" s="2">
        <v>30.21</v>
      </c>
      <c r="C175" s="2">
        <v>14.81</v>
      </c>
      <c r="D175" s="2">
        <v>-24.91</v>
      </c>
      <c r="E175">
        <v>15</v>
      </c>
      <c r="F175">
        <v>5</v>
      </c>
      <c r="G175">
        <v>70</v>
      </c>
      <c r="H175">
        <v>6.6000000000000003E-2</v>
      </c>
      <c r="I175">
        <v>40</v>
      </c>
      <c r="J175" t="s">
        <v>42</v>
      </c>
      <c r="K175">
        <f>(-0.3+B175)</f>
        <v>29.91</v>
      </c>
      <c r="L175">
        <f>(0.26+C175)</f>
        <v>15.07</v>
      </c>
      <c r="M175">
        <f xml:space="preserve"> (0.68 +D175)</f>
        <v>-24.23</v>
      </c>
      <c r="N175" s="7">
        <v>2.5000000000000001E-2</v>
      </c>
      <c r="O175" s="9" t="s">
        <v>172</v>
      </c>
      <c r="P175" t="s">
        <v>274</v>
      </c>
    </row>
    <row r="176" spans="1:16" x14ac:dyDescent="0.3">
      <c r="A176" s="1" t="s">
        <v>118</v>
      </c>
      <c r="B176" s="2">
        <v>30.58</v>
      </c>
      <c r="C176" s="2">
        <v>17.43</v>
      </c>
      <c r="D176" s="2">
        <v>-23.66</v>
      </c>
      <c r="E176">
        <v>3.5</v>
      </c>
      <c r="F176">
        <v>6.5</v>
      </c>
      <c r="G176">
        <v>60</v>
      </c>
      <c r="H176">
        <v>0.05</v>
      </c>
      <c r="I176">
        <v>20</v>
      </c>
      <c r="J176" t="s">
        <v>41</v>
      </c>
      <c r="K176">
        <f>(-0.25 + B176)</f>
        <v>30.33</v>
      </c>
      <c r="L176">
        <f>(-0.39 +C176)</f>
        <v>17.04</v>
      </c>
      <c r="M176">
        <f>(-0.7+D176)</f>
        <v>-24.36</v>
      </c>
      <c r="N176" s="7">
        <v>2.5000000000000001E-2</v>
      </c>
      <c r="O176" s="9" t="s">
        <v>172</v>
      </c>
      <c r="P176" t="s">
        <v>181</v>
      </c>
    </row>
    <row r="177" spans="1:16" x14ac:dyDescent="0.3">
      <c r="A177" s="1" t="s">
        <v>119</v>
      </c>
      <c r="B177" s="2">
        <v>46.19</v>
      </c>
      <c r="C177" s="2">
        <v>17.3</v>
      </c>
      <c r="D177" s="2">
        <v>-22.41</v>
      </c>
      <c r="E177">
        <v>15</v>
      </c>
      <c r="F177">
        <v>5</v>
      </c>
      <c r="G177">
        <v>70</v>
      </c>
      <c r="H177">
        <v>6.6000000000000003E-2</v>
      </c>
      <c r="I177">
        <v>40</v>
      </c>
      <c r="J177" t="s">
        <v>42</v>
      </c>
      <c r="K177">
        <f>(-0.3+B177)</f>
        <v>45.89</v>
      </c>
      <c r="L177">
        <f>(0.26+C177)</f>
        <v>17.560000000000002</v>
      </c>
      <c r="M177">
        <f xml:space="preserve"> (0.68 +D177)</f>
        <v>-21.73</v>
      </c>
      <c r="N177" s="7">
        <v>0.127</v>
      </c>
      <c r="O177" s="9" t="s">
        <v>173</v>
      </c>
      <c r="P177" t="s">
        <v>181</v>
      </c>
    </row>
    <row r="178" spans="1:16" x14ac:dyDescent="0.3">
      <c r="A178" s="1" t="s">
        <v>120</v>
      </c>
      <c r="B178" s="2">
        <v>55.28</v>
      </c>
      <c r="C178" s="2">
        <v>14.89</v>
      </c>
      <c r="D178" s="2">
        <v>-28.67</v>
      </c>
      <c r="E178">
        <v>15</v>
      </c>
      <c r="F178">
        <v>5</v>
      </c>
      <c r="G178">
        <v>70</v>
      </c>
      <c r="H178">
        <v>6.6000000000000003E-2</v>
      </c>
      <c r="I178">
        <v>40</v>
      </c>
      <c r="J178" t="s">
        <v>42</v>
      </c>
      <c r="K178">
        <f>(-0.3+B178)</f>
        <v>54.980000000000004</v>
      </c>
      <c r="L178">
        <f>(0.26+C178)</f>
        <v>15.15</v>
      </c>
      <c r="M178">
        <f xml:space="preserve"> (0.68 +D178)</f>
        <v>-27.990000000000002</v>
      </c>
      <c r="N178" s="7">
        <v>2.5000000000000001E-2</v>
      </c>
      <c r="O178" s="9" t="s">
        <v>172</v>
      </c>
      <c r="P178" t="s">
        <v>181</v>
      </c>
    </row>
    <row r="179" spans="1:16" x14ac:dyDescent="0.3">
      <c r="A179" s="1" t="s">
        <v>121</v>
      </c>
      <c r="B179" s="2">
        <v>51.81</v>
      </c>
      <c r="C179" s="2">
        <v>13.9</v>
      </c>
      <c r="D179" s="2">
        <v>-30.12</v>
      </c>
      <c r="E179">
        <v>3.5</v>
      </c>
      <c r="F179">
        <v>6.5</v>
      </c>
      <c r="G179">
        <v>60</v>
      </c>
      <c r="H179">
        <v>0.05</v>
      </c>
      <c r="I179">
        <v>20</v>
      </c>
      <c r="J179" t="s">
        <v>41</v>
      </c>
      <c r="K179">
        <f>(-0.25 + B179)</f>
        <v>51.56</v>
      </c>
      <c r="L179">
        <f>(-0.39 +C179)</f>
        <v>13.51</v>
      </c>
      <c r="M179">
        <f>(-0.7+D179)</f>
        <v>-30.82</v>
      </c>
      <c r="N179" s="7">
        <v>2.5000000000000001E-2</v>
      </c>
      <c r="O179" s="9" t="s">
        <v>172</v>
      </c>
      <c r="P179" t="s">
        <v>181</v>
      </c>
    </row>
    <row r="180" spans="1:16" x14ac:dyDescent="0.3">
      <c r="A180" s="1" t="s">
        <v>122</v>
      </c>
      <c r="B180" s="2">
        <v>43.07</v>
      </c>
      <c r="C180" s="2">
        <v>17.309999999999999</v>
      </c>
      <c r="D180" s="2">
        <v>-27.94</v>
      </c>
      <c r="E180">
        <v>15</v>
      </c>
      <c r="F180">
        <v>5</v>
      </c>
      <c r="G180">
        <v>70</v>
      </c>
      <c r="H180">
        <v>6.6000000000000003E-2</v>
      </c>
      <c r="I180">
        <v>40</v>
      </c>
      <c r="J180" t="s">
        <v>42</v>
      </c>
      <c r="K180">
        <f>(-0.3+B180)</f>
        <v>42.77</v>
      </c>
      <c r="L180">
        <f>(0.26+C180)</f>
        <v>17.57</v>
      </c>
      <c r="M180">
        <f xml:space="preserve"> (0.68 +D180)</f>
        <v>-27.26</v>
      </c>
      <c r="N180" s="7">
        <v>0.127</v>
      </c>
      <c r="O180" s="9" t="s">
        <v>173</v>
      </c>
      <c r="P180" t="s">
        <v>177</v>
      </c>
    </row>
    <row r="181" spans="1:16" x14ac:dyDescent="0.3">
      <c r="A181" s="1" t="s">
        <v>123</v>
      </c>
      <c r="B181" s="2">
        <v>48.83</v>
      </c>
      <c r="C181" s="2">
        <v>18.559999999999999</v>
      </c>
      <c r="D181" s="2">
        <v>-25.38</v>
      </c>
      <c r="E181">
        <v>3.5</v>
      </c>
      <c r="F181">
        <v>6.5</v>
      </c>
      <c r="G181">
        <v>60</v>
      </c>
      <c r="H181">
        <v>0.05</v>
      </c>
      <c r="I181">
        <v>20</v>
      </c>
      <c r="J181" t="s">
        <v>41</v>
      </c>
      <c r="K181">
        <f>(-0.25 + B181)</f>
        <v>48.58</v>
      </c>
      <c r="L181">
        <f>(-0.39 +C181)</f>
        <v>18.169999999999998</v>
      </c>
      <c r="M181">
        <f>(-0.7+D181)</f>
        <v>-26.08</v>
      </c>
      <c r="N181" s="7">
        <v>2.5000000000000001E-2</v>
      </c>
      <c r="O181" s="9" t="s">
        <v>172</v>
      </c>
      <c r="P181" t="s">
        <v>177</v>
      </c>
    </row>
    <row r="182" spans="1:16" x14ac:dyDescent="0.3">
      <c r="A182" s="1" t="s">
        <v>124</v>
      </c>
      <c r="B182" s="2">
        <v>25.87</v>
      </c>
      <c r="C182" s="2">
        <v>21.12</v>
      </c>
      <c r="D182" s="2">
        <v>-7.47</v>
      </c>
      <c r="E182">
        <v>15</v>
      </c>
      <c r="F182">
        <v>5</v>
      </c>
      <c r="G182">
        <v>70</v>
      </c>
      <c r="H182">
        <v>6.6000000000000003E-2</v>
      </c>
      <c r="I182">
        <v>40</v>
      </c>
      <c r="J182" t="s">
        <v>42</v>
      </c>
      <c r="K182">
        <f>(-0.3+B182)</f>
        <v>25.57</v>
      </c>
      <c r="L182">
        <f>(0.26+C182)</f>
        <v>21.380000000000003</v>
      </c>
      <c r="M182">
        <f xml:space="preserve"> (0.68 +D182)</f>
        <v>-6.79</v>
      </c>
      <c r="N182" s="7">
        <v>2.5000000000000001E-2</v>
      </c>
      <c r="O182" s="9" t="s">
        <v>172</v>
      </c>
      <c r="P182" t="s">
        <v>177</v>
      </c>
    </row>
    <row r="183" spans="1:16" x14ac:dyDescent="0.3">
      <c r="A183" s="1" t="s">
        <v>125</v>
      </c>
      <c r="B183" s="2">
        <v>24.4</v>
      </c>
      <c r="C183" s="2">
        <v>21.54</v>
      </c>
      <c r="D183" s="2">
        <v>-13.81</v>
      </c>
      <c r="E183">
        <v>15</v>
      </c>
      <c r="F183">
        <v>5</v>
      </c>
      <c r="G183">
        <v>70</v>
      </c>
      <c r="H183">
        <v>6.6000000000000003E-2</v>
      </c>
      <c r="I183">
        <v>40</v>
      </c>
      <c r="J183" t="s">
        <v>42</v>
      </c>
      <c r="K183">
        <f>(-0.3+B183)</f>
        <v>24.099999999999998</v>
      </c>
      <c r="L183">
        <f>(0.26+C183)</f>
        <v>21.8</v>
      </c>
      <c r="M183">
        <f xml:space="preserve"> (0.68 +D183)</f>
        <v>-13.13</v>
      </c>
      <c r="N183" s="7">
        <v>0.127</v>
      </c>
      <c r="O183" s="9" t="s">
        <v>173</v>
      </c>
      <c r="P183" t="s">
        <v>264</v>
      </c>
    </row>
    <row r="184" spans="1:16" x14ac:dyDescent="0.3">
      <c r="A184" s="1" t="s">
        <v>126</v>
      </c>
      <c r="B184" s="2">
        <v>26.8</v>
      </c>
      <c r="C184" s="2">
        <v>22.29</v>
      </c>
      <c r="D184" s="2">
        <v>-5.34</v>
      </c>
      <c r="E184">
        <v>3.5</v>
      </c>
      <c r="F184">
        <v>6.5</v>
      </c>
      <c r="G184">
        <v>60</v>
      </c>
      <c r="H184">
        <v>0.05</v>
      </c>
      <c r="I184">
        <v>20</v>
      </c>
      <c r="J184" t="s">
        <v>41</v>
      </c>
      <c r="K184">
        <f>(-0.25 + B184)</f>
        <v>26.55</v>
      </c>
      <c r="L184">
        <f>(-0.39 +C184)</f>
        <v>21.9</v>
      </c>
      <c r="M184">
        <f>(-0.7+D184)</f>
        <v>-6.04</v>
      </c>
      <c r="N184" s="7">
        <v>2.5000000000000001E-2</v>
      </c>
      <c r="O184" s="9" t="s">
        <v>172</v>
      </c>
      <c r="P184" t="s">
        <v>264</v>
      </c>
    </row>
    <row r="185" spans="1:16" x14ac:dyDescent="0.3">
      <c r="A185" s="1" t="s">
        <v>127</v>
      </c>
      <c r="B185" s="2">
        <v>70.66</v>
      </c>
      <c r="C185" s="2">
        <v>-38.07</v>
      </c>
      <c r="D185" s="2">
        <v>-10.66</v>
      </c>
      <c r="E185">
        <v>15</v>
      </c>
      <c r="F185">
        <v>5</v>
      </c>
      <c r="G185">
        <v>70</v>
      </c>
      <c r="H185">
        <v>6.6000000000000003E-2</v>
      </c>
      <c r="I185">
        <v>40</v>
      </c>
      <c r="J185" t="s">
        <v>42</v>
      </c>
      <c r="K185">
        <f>(-0.3+B185)</f>
        <v>70.36</v>
      </c>
      <c r="L185">
        <f>(0.26+C185)</f>
        <v>-37.81</v>
      </c>
      <c r="M185">
        <f xml:space="preserve"> (0.68 +D185)</f>
        <v>-9.98</v>
      </c>
      <c r="N185" s="7">
        <v>0.127</v>
      </c>
      <c r="O185" s="9" t="s">
        <v>173</v>
      </c>
      <c r="P185" t="s">
        <v>177</v>
      </c>
    </row>
    <row r="186" spans="1:16" x14ac:dyDescent="0.3">
      <c r="A186" s="1" t="s">
        <v>128</v>
      </c>
      <c r="B186" s="5">
        <v>31.27</v>
      </c>
      <c r="C186" s="5">
        <v>-8.8000000000000007</v>
      </c>
      <c r="D186" s="5">
        <v>12.36</v>
      </c>
      <c r="E186">
        <v>3.5</v>
      </c>
      <c r="F186">
        <v>6.5</v>
      </c>
      <c r="G186">
        <v>60</v>
      </c>
      <c r="H186">
        <v>0.05</v>
      </c>
      <c r="I186">
        <v>20</v>
      </c>
      <c r="J186" t="s">
        <v>41</v>
      </c>
      <c r="K186">
        <f t="shared" ref="K186" si="48">(-0.25 + B186)</f>
        <v>31.02</v>
      </c>
      <c r="L186">
        <f t="shared" ref="L186" si="49">(-0.39 +C186)</f>
        <v>-9.1900000000000013</v>
      </c>
      <c r="M186">
        <f t="shared" ref="M186" si="50">(-0.7+D186)</f>
        <v>11.66</v>
      </c>
      <c r="N186" s="7">
        <v>2.5000000000000001E-2</v>
      </c>
      <c r="O186" s="9" t="s">
        <v>172</v>
      </c>
      <c r="P186" t="s">
        <v>177</v>
      </c>
    </row>
    <row r="187" spans="1:16" x14ac:dyDescent="0.3">
      <c r="A187" s="1" t="s">
        <v>129</v>
      </c>
      <c r="B187" s="2">
        <v>32</v>
      </c>
      <c r="C187" s="2">
        <v>-7.24</v>
      </c>
      <c r="D187" s="2">
        <v>16.52</v>
      </c>
      <c r="E187">
        <v>35</v>
      </c>
      <c r="F187">
        <v>4.5</v>
      </c>
      <c r="G187">
        <v>80</v>
      </c>
      <c r="H187">
        <v>0.1</v>
      </c>
      <c r="I187">
        <v>60</v>
      </c>
      <c r="J187" t="s">
        <v>43</v>
      </c>
      <c r="K187">
        <f xml:space="preserve"> (-0.72 +B187)</f>
        <v>31.28</v>
      </c>
      <c r="L187">
        <f>(-0.38+C187)</f>
        <v>-7.62</v>
      </c>
      <c r="M187">
        <f>(-0.62+D187)</f>
        <v>15.9</v>
      </c>
      <c r="N187" s="7">
        <v>0.127</v>
      </c>
      <c r="O187" s="9" t="s">
        <v>173</v>
      </c>
      <c r="P187" t="s">
        <v>177</v>
      </c>
    </row>
    <row r="188" spans="1:16" x14ac:dyDescent="0.3">
      <c r="A188" s="1" t="s">
        <v>130</v>
      </c>
      <c r="B188" s="2">
        <v>32.78</v>
      </c>
      <c r="C188" s="2">
        <v>-5.55</v>
      </c>
      <c r="D188" s="2">
        <v>14.54</v>
      </c>
      <c r="E188">
        <v>3.5</v>
      </c>
      <c r="F188">
        <v>6.5</v>
      </c>
      <c r="G188">
        <v>60</v>
      </c>
      <c r="H188">
        <v>0.05</v>
      </c>
      <c r="I188">
        <v>20</v>
      </c>
      <c r="J188" t="s">
        <v>41</v>
      </c>
      <c r="K188">
        <f t="shared" ref="K188:K189" si="51">(-0.25 + B188)</f>
        <v>32.53</v>
      </c>
      <c r="L188">
        <f t="shared" ref="L188:L189" si="52">(-0.39 +C188)</f>
        <v>-5.9399999999999995</v>
      </c>
      <c r="M188">
        <f t="shared" ref="M188:M189" si="53">(-0.7+D188)</f>
        <v>13.84</v>
      </c>
      <c r="N188" s="7">
        <v>2.5000000000000001E-2</v>
      </c>
      <c r="O188" s="9" t="s">
        <v>172</v>
      </c>
      <c r="P188" t="s">
        <v>177</v>
      </c>
    </row>
    <row r="189" spans="1:16" x14ac:dyDescent="0.3">
      <c r="A189" s="1" t="s">
        <v>131</v>
      </c>
      <c r="B189" s="2">
        <v>70.709999999999994</v>
      </c>
      <c r="C189" s="2">
        <v>23.04</v>
      </c>
      <c r="D189" s="2">
        <v>0.42</v>
      </c>
      <c r="E189">
        <v>3.5</v>
      </c>
      <c r="F189">
        <v>6.5</v>
      </c>
      <c r="G189">
        <v>60</v>
      </c>
      <c r="H189">
        <v>0.05</v>
      </c>
      <c r="I189">
        <v>20</v>
      </c>
      <c r="J189" t="s">
        <v>41</v>
      </c>
      <c r="K189">
        <f t="shared" si="51"/>
        <v>70.459999999999994</v>
      </c>
      <c r="L189">
        <f t="shared" si="52"/>
        <v>22.65</v>
      </c>
      <c r="M189">
        <f t="shared" si="53"/>
        <v>-0.27999999999999997</v>
      </c>
      <c r="N189" s="7">
        <v>0.127</v>
      </c>
      <c r="O189" s="9" t="s">
        <v>173</v>
      </c>
      <c r="P189" t="s">
        <v>177</v>
      </c>
    </row>
    <row r="190" spans="1:16" x14ac:dyDescent="0.3">
      <c r="A190" s="1" t="s">
        <v>132</v>
      </c>
      <c r="B190" s="2">
        <v>73.47</v>
      </c>
      <c r="C190" s="2">
        <v>20.86</v>
      </c>
      <c r="D190" s="2">
        <v>0.08</v>
      </c>
      <c r="E190">
        <v>15</v>
      </c>
      <c r="F190">
        <v>5</v>
      </c>
      <c r="G190">
        <v>70</v>
      </c>
      <c r="H190">
        <v>6.6000000000000003E-2</v>
      </c>
      <c r="I190">
        <v>40</v>
      </c>
      <c r="J190" t="s">
        <v>42</v>
      </c>
      <c r="K190">
        <f>(-0.3+B190)</f>
        <v>73.17</v>
      </c>
      <c r="L190">
        <f>(0.26+C190)</f>
        <v>21.12</v>
      </c>
      <c r="M190">
        <f xml:space="preserve"> (0.68 +D190)</f>
        <v>0.76</v>
      </c>
      <c r="N190" s="7">
        <v>2.5000000000000001E-2</v>
      </c>
      <c r="O190" s="9" t="s">
        <v>172</v>
      </c>
      <c r="P190" t="s">
        <v>177</v>
      </c>
    </row>
    <row r="191" spans="1:16" x14ac:dyDescent="0.3">
      <c r="A191" s="1" t="s">
        <v>133</v>
      </c>
      <c r="B191" s="2">
        <v>73.239999999999995</v>
      </c>
      <c r="C191" s="2">
        <v>19.98</v>
      </c>
      <c r="D191" s="2">
        <v>0.27</v>
      </c>
      <c r="E191">
        <v>3.5</v>
      </c>
      <c r="F191">
        <v>6.5</v>
      </c>
      <c r="G191">
        <v>60</v>
      </c>
      <c r="H191">
        <v>0.05</v>
      </c>
      <c r="I191">
        <v>20</v>
      </c>
      <c r="J191" t="s">
        <v>41</v>
      </c>
      <c r="K191">
        <f t="shared" ref="K191" si="54">(-0.25 + B191)</f>
        <v>72.989999999999995</v>
      </c>
      <c r="L191">
        <f t="shared" ref="L191" si="55">(-0.39 +C191)</f>
        <v>19.59</v>
      </c>
      <c r="M191">
        <f t="shared" ref="M191" si="56">(-0.7+D191)</f>
        <v>-0.42999999999999994</v>
      </c>
      <c r="N191" s="7">
        <v>2.5000000000000001E-2</v>
      </c>
      <c r="O191" s="9" t="s">
        <v>172</v>
      </c>
      <c r="P191" t="s">
        <v>179</v>
      </c>
    </row>
    <row r="192" spans="1:16" x14ac:dyDescent="0.3">
      <c r="A192" s="1" t="s">
        <v>134</v>
      </c>
      <c r="B192" s="2">
        <v>45.22</v>
      </c>
      <c r="C192" s="2">
        <v>59.38</v>
      </c>
      <c r="D192" s="2">
        <v>-42.45</v>
      </c>
      <c r="E192">
        <v>15</v>
      </c>
      <c r="F192">
        <v>5</v>
      </c>
      <c r="G192">
        <v>70</v>
      </c>
      <c r="H192">
        <v>6.6000000000000003E-2</v>
      </c>
      <c r="I192">
        <v>40</v>
      </c>
      <c r="J192" t="s">
        <v>42</v>
      </c>
      <c r="K192">
        <f>(-0.3+B192)</f>
        <v>44.92</v>
      </c>
      <c r="L192">
        <f>(0.26+C192)</f>
        <v>59.64</v>
      </c>
      <c r="M192">
        <f xml:space="preserve"> (0.68 +D192)</f>
        <v>-41.77</v>
      </c>
      <c r="N192" s="7">
        <v>0.127</v>
      </c>
      <c r="O192" s="9" t="s">
        <v>173</v>
      </c>
      <c r="P192" t="s">
        <v>179</v>
      </c>
    </row>
    <row r="193" spans="1:16" x14ac:dyDescent="0.3">
      <c r="A193" s="1" t="s">
        <v>135</v>
      </c>
      <c r="B193" s="2">
        <v>45.89</v>
      </c>
      <c r="C193" s="2">
        <v>56.55</v>
      </c>
      <c r="D193" s="2">
        <v>-41.99</v>
      </c>
      <c r="E193">
        <v>3.5</v>
      </c>
      <c r="F193">
        <v>6.5</v>
      </c>
      <c r="G193">
        <v>60</v>
      </c>
      <c r="H193">
        <v>0.05</v>
      </c>
      <c r="I193">
        <v>20</v>
      </c>
      <c r="J193" t="s">
        <v>41</v>
      </c>
      <c r="K193">
        <f>(-0.25 + B193)</f>
        <v>45.64</v>
      </c>
      <c r="L193">
        <f>(-0.39 +C193)</f>
        <v>56.16</v>
      </c>
      <c r="M193">
        <f>(-0.7+D193)</f>
        <v>-42.690000000000005</v>
      </c>
      <c r="N193" s="7">
        <v>2.5000000000000001E-2</v>
      </c>
      <c r="O193" s="9" t="s">
        <v>172</v>
      </c>
      <c r="P193" t="s">
        <v>179</v>
      </c>
    </row>
    <row r="194" spans="1:16" x14ac:dyDescent="0.3">
      <c r="A194" s="1" t="s">
        <v>136</v>
      </c>
      <c r="B194" s="2">
        <v>46.99</v>
      </c>
      <c r="C194" s="2">
        <v>51.64</v>
      </c>
      <c r="D194" s="2">
        <v>-40.29</v>
      </c>
      <c r="E194">
        <v>3.5</v>
      </c>
      <c r="F194">
        <v>6.5</v>
      </c>
      <c r="G194">
        <v>60</v>
      </c>
      <c r="H194">
        <v>0.05</v>
      </c>
      <c r="I194">
        <v>20</v>
      </c>
      <c r="J194" t="s">
        <v>41</v>
      </c>
      <c r="K194">
        <f>(-0.25 + B194)</f>
        <v>46.74</v>
      </c>
      <c r="L194">
        <f>(-0.39 +C194)</f>
        <v>51.25</v>
      </c>
      <c r="M194">
        <f>(-0.7+D194)</f>
        <v>-40.99</v>
      </c>
      <c r="N194" s="7">
        <v>2.5000000000000001E-2</v>
      </c>
      <c r="O194" s="9" t="s">
        <v>172</v>
      </c>
      <c r="P194" t="s">
        <v>179</v>
      </c>
    </row>
    <row r="195" spans="1:16" x14ac:dyDescent="0.3">
      <c r="A195" s="1" t="s">
        <v>137</v>
      </c>
      <c r="B195" s="2">
        <v>46.22</v>
      </c>
      <c r="C195" s="2">
        <v>55.66</v>
      </c>
      <c r="D195" s="2">
        <v>-41.48</v>
      </c>
      <c r="E195">
        <v>35</v>
      </c>
      <c r="F195">
        <v>4.5</v>
      </c>
      <c r="G195">
        <v>80</v>
      </c>
      <c r="H195">
        <v>0.1</v>
      </c>
      <c r="I195">
        <v>60</v>
      </c>
      <c r="J195" t="s">
        <v>43</v>
      </c>
      <c r="K195">
        <f xml:space="preserve"> (-0.72 +B195)</f>
        <v>45.5</v>
      </c>
      <c r="L195">
        <f>(-0.38+C195)</f>
        <v>55.279999999999994</v>
      </c>
      <c r="M195">
        <f>(-0.62+D195)</f>
        <v>-42.099999999999994</v>
      </c>
      <c r="N195" s="7">
        <v>0.127</v>
      </c>
      <c r="O195" s="9" t="s">
        <v>173</v>
      </c>
      <c r="P195" t="s">
        <v>179</v>
      </c>
    </row>
    <row r="196" spans="1:16" x14ac:dyDescent="0.3">
      <c r="A196" s="1" t="s">
        <v>138</v>
      </c>
      <c r="B196" s="2">
        <v>47.87</v>
      </c>
      <c r="C196" s="2">
        <v>48.34</v>
      </c>
      <c r="D196" s="2">
        <v>-39.49</v>
      </c>
      <c r="E196">
        <v>3.5</v>
      </c>
      <c r="F196">
        <v>6.5</v>
      </c>
      <c r="G196">
        <v>60</v>
      </c>
      <c r="H196">
        <v>0.05</v>
      </c>
      <c r="I196">
        <v>20</v>
      </c>
      <c r="J196" t="s">
        <v>41</v>
      </c>
      <c r="K196">
        <f>(-0.25 + B196)</f>
        <v>47.62</v>
      </c>
      <c r="L196">
        <f>(-0.39 +C196)</f>
        <v>47.95</v>
      </c>
      <c r="M196">
        <f>(-0.7+D196)</f>
        <v>-40.190000000000005</v>
      </c>
      <c r="N196" s="7">
        <v>2.5000000000000001E-2</v>
      </c>
      <c r="O196" s="9" t="s">
        <v>172</v>
      </c>
      <c r="P196" t="s">
        <v>265</v>
      </c>
    </row>
    <row r="197" spans="1:16" x14ac:dyDescent="0.3">
      <c r="A197" s="1" t="s">
        <v>139</v>
      </c>
      <c r="B197" s="2">
        <v>49.45</v>
      </c>
      <c r="C197" s="2">
        <v>41.16</v>
      </c>
      <c r="D197" s="2">
        <v>-37.049999999999997</v>
      </c>
      <c r="E197">
        <v>35</v>
      </c>
      <c r="F197">
        <v>4.5</v>
      </c>
      <c r="G197">
        <v>80</v>
      </c>
      <c r="H197">
        <v>0.1</v>
      </c>
      <c r="I197">
        <v>60</v>
      </c>
      <c r="J197" t="s">
        <v>43</v>
      </c>
      <c r="K197">
        <f xml:space="preserve"> (-0.72 +B197)</f>
        <v>48.730000000000004</v>
      </c>
      <c r="L197">
        <f>(-0.38+C197)</f>
        <v>40.779999999999994</v>
      </c>
      <c r="M197">
        <f>(-0.62+D197)</f>
        <v>-37.669999999999995</v>
      </c>
      <c r="N197" s="7">
        <v>0.127</v>
      </c>
      <c r="O197" s="9" t="s">
        <v>173</v>
      </c>
      <c r="P197" t="s">
        <v>265</v>
      </c>
    </row>
    <row r="198" spans="1:16" x14ac:dyDescent="0.3">
      <c r="A198" s="1" t="s">
        <v>140</v>
      </c>
      <c r="B198" s="2">
        <v>60.03</v>
      </c>
      <c r="C198" s="2">
        <v>2.42</v>
      </c>
      <c r="D198" s="2">
        <v>3.84</v>
      </c>
      <c r="E198">
        <v>3.5</v>
      </c>
      <c r="F198">
        <v>6.5</v>
      </c>
      <c r="G198">
        <v>60</v>
      </c>
      <c r="H198">
        <v>0.05</v>
      </c>
      <c r="I198">
        <v>20</v>
      </c>
      <c r="J198" t="s">
        <v>41</v>
      </c>
      <c r="K198">
        <f>(-0.25 + B198)</f>
        <v>59.78</v>
      </c>
      <c r="L198">
        <f>(-0.39 +C198)</f>
        <v>2.0299999999999998</v>
      </c>
      <c r="M198">
        <f>(-0.7+D198)</f>
        <v>3.1399999999999997</v>
      </c>
      <c r="N198" s="7">
        <v>2.5000000000000001E-2</v>
      </c>
      <c r="O198" s="9" t="s">
        <v>172</v>
      </c>
      <c r="P198" t="s">
        <v>265</v>
      </c>
    </row>
    <row r="199" spans="1:16" x14ac:dyDescent="0.3">
      <c r="A199" s="1" t="s">
        <v>141</v>
      </c>
      <c r="B199" s="2">
        <v>62.86</v>
      </c>
      <c r="C199" s="2">
        <v>3.31</v>
      </c>
      <c r="D199" s="2">
        <v>2.36</v>
      </c>
      <c r="E199">
        <v>3.5</v>
      </c>
      <c r="F199">
        <v>6.5</v>
      </c>
      <c r="G199">
        <v>60</v>
      </c>
      <c r="H199">
        <v>0.05</v>
      </c>
      <c r="I199">
        <v>20</v>
      </c>
      <c r="J199" t="s">
        <v>41</v>
      </c>
      <c r="K199">
        <f>(-0.25 + B199)</f>
        <v>62.61</v>
      </c>
      <c r="L199">
        <f>(-0.39 +C199)</f>
        <v>2.92</v>
      </c>
      <c r="M199">
        <f>(-0.7+D199)</f>
        <v>1.66</v>
      </c>
      <c r="N199" s="7">
        <v>2.5000000000000001E-2</v>
      </c>
      <c r="O199" s="9" t="s">
        <v>172</v>
      </c>
      <c r="P199" t="s">
        <v>265</v>
      </c>
    </row>
    <row r="200" spans="1:16" x14ac:dyDescent="0.3">
      <c r="A200" s="1" t="s">
        <v>142</v>
      </c>
      <c r="B200" s="2">
        <v>64.92</v>
      </c>
      <c r="C200" s="2">
        <v>2.0299999999999998</v>
      </c>
      <c r="D200" s="2">
        <v>4.83</v>
      </c>
      <c r="F200">
        <v>4.5</v>
      </c>
      <c r="G200">
        <v>80</v>
      </c>
      <c r="H200">
        <v>0.1</v>
      </c>
      <c r="I200">
        <v>60</v>
      </c>
      <c r="J200" t="s">
        <v>43</v>
      </c>
      <c r="K200">
        <f xml:space="preserve"> (-0.72 +B200)</f>
        <v>64.2</v>
      </c>
      <c r="L200">
        <f>(-0.38+C200)</f>
        <v>1.65</v>
      </c>
      <c r="M200">
        <f>(-0.62+D200)</f>
        <v>4.21</v>
      </c>
      <c r="N200" s="7">
        <v>0.127</v>
      </c>
      <c r="O200" s="9" t="s">
        <v>173</v>
      </c>
      <c r="P200" t="s">
        <v>265</v>
      </c>
    </row>
    <row r="201" spans="1:16" x14ac:dyDescent="0.3">
      <c r="A201" s="1" t="s">
        <v>143</v>
      </c>
      <c r="B201" s="2">
        <v>35.58</v>
      </c>
      <c r="C201" s="2">
        <v>26.09</v>
      </c>
      <c r="D201" s="2">
        <v>12.47</v>
      </c>
      <c r="E201">
        <v>3.5</v>
      </c>
      <c r="F201">
        <v>6.5</v>
      </c>
      <c r="G201">
        <v>60</v>
      </c>
      <c r="H201">
        <v>0.05</v>
      </c>
      <c r="I201">
        <v>20</v>
      </c>
      <c r="J201" t="s">
        <v>41</v>
      </c>
      <c r="K201">
        <f>(-0.25 + B201)</f>
        <v>35.33</v>
      </c>
      <c r="L201">
        <f>(-0.39 +C201)</f>
        <v>25.7</v>
      </c>
      <c r="M201">
        <f>(-0.7+D201)</f>
        <v>11.770000000000001</v>
      </c>
      <c r="N201" s="7">
        <v>2.5000000000000001E-2</v>
      </c>
      <c r="O201" s="9" t="s">
        <v>172</v>
      </c>
      <c r="P201" t="s">
        <v>177</v>
      </c>
    </row>
    <row r="202" spans="1:16" x14ac:dyDescent="0.3">
      <c r="A202" s="1" t="s">
        <v>144</v>
      </c>
      <c r="B202" s="2">
        <v>34.31</v>
      </c>
      <c r="C202" s="2">
        <v>32.54</v>
      </c>
      <c r="D202" s="2">
        <v>14.05</v>
      </c>
      <c r="E202">
        <v>35</v>
      </c>
      <c r="F202">
        <v>4.5</v>
      </c>
      <c r="G202">
        <v>80</v>
      </c>
      <c r="H202">
        <v>0.1</v>
      </c>
      <c r="I202">
        <v>60</v>
      </c>
      <c r="J202" t="s">
        <v>43</v>
      </c>
      <c r="K202">
        <f xml:space="preserve"> (-0.72 +B202)</f>
        <v>33.590000000000003</v>
      </c>
      <c r="L202">
        <f>(-0.38+C202)</f>
        <v>32.159999999999997</v>
      </c>
      <c r="M202">
        <f>(-0.62+D202)</f>
        <v>13.430000000000001</v>
      </c>
      <c r="N202" s="7">
        <v>0.127</v>
      </c>
      <c r="O202" s="9" t="s">
        <v>173</v>
      </c>
      <c r="P202" t="s">
        <v>177</v>
      </c>
    </row>
    <row r="203" spans="1:16" x14ac:dyDescent="0.3">
      <c r="A203" s="1" t="s">
        <v>145</v>
      </c>
      <c r="B203" s="4">
        <v>66.28</v>
      </c>
      <c r="C203" s="4">
        <v>-11.73</v>
      </c>
      <c r="D203" s="4">
        <v>52.57</v>
      </c>
      <c r="E203">
        <v>35</v>
      </c>
      <c r="F203">
        <v>4.5</v>
      </c>
      <c r="G203">
        <v>80</v>
      </c>
      <c r="H203">
        <v>0.1</v>
      </c>
      <c r="I203">
        <v>60</v>
      </c>
      <c r="J203" t="s">
        <v>43</v>
      </c>
      <c r="K203">
        <f xml:space="preserve"> (-0.72 +B203)</f>
        <v>65.56</v>
      </c>
      <c r="L203">
        <f>(-0.38+C203)</f>
        <v>-12.110000000000001</v>
      </c>
      <c r="M203">
        <f>(-0.62+D203)</f>
        <v>51.95</v>
      </c>
      <c r="N203" s="7">
        <v>2.5000000000000001E-2</v>
      </c>
      <c r="O203" s="9" t="s">
        <v>172</v>
      </c>
      <c r="P203" t="s">
        <v>177</v>
      </c>
    </row>
    <row r="204" spans="1:16" x14ac:dyDescent="0.3">
      <c r="A204" s="1" t="s">
        <v>146</v>
      </c>
      <c r="B204" s="6">
        <v>63.57</v>
      </c>
      <c r="C204" s="6">
        <v>-31.76</v>
      </c>
      <c r="D204" s="6">
        <v>54.81</v>
      </c>
      <c r="E204">
        <v>15</v>
      </c>
      <c r="F204">
        <v>5</v>
      </c>
      <c r="G204">
        <v>70</v>
      </c>
      <c r="H204">
        <v>6.6000000000000003E-2</v>
      </c>
      <c r="I204">
        <v>40</v>
      </c>
      <c r="J204" t="s">
        <v>42</v>
      </c>
      <c r="K204">
        <f>(-0.3+B204)</f>
        <v>63.27</v>
      </c>
      <c r="L204">
        <f>(0.26+C204)</f>
        <v>-31.5</v>
      </c>
      <c r="M204">
        <f xml:space="preserve"> (0.68 +D204)</f>
        <v>55.49</v>
      </c>
      <c r="N204" s="7">
        <v>0.127</v>
      </c>
      <c r="O204" s="9" t="s">
        <v>173</v>
      </c>
      <c r="P204" t="s">
        <v>177</v>
      </c>
    </row>
    <row r="205" spans="1:16" ht="15.45" customHeight="1" x14ac:dyDescent="0.3">
      <c r="A205" s="1" t="s">
        <v>149</v>
      </c>
      <c r="B205">
        <v>100</v>
      </c>
      <c r="C205">
        <v>110</v>
      </c>
      <c r="D205">
        <v>110</v>
      </c>
      <c r="E205">
        <v>15</v>
      </c>
      <c r="F205">
        <v>5</v>
      </c>
      <c r="G205">
        <v>70</v>
      </c>
      <c r="H205">
        <v>6.6000000000000003E-2</v>
      </c>
      <c r="I205">
        <v>40</v>
      </c>
      <c r="J205" t="s">
        <v>41</v>
      </c>
      <c r="K205">
        <v>99</v>
      </c>
      <c r="L205">
        <v>110</v>
      </c>
      <c r="M205">
        <v>109.5</v>
      </c>
      <c r="N205" s="7">
        <v>2.5000000000000001E-2</v>
      </c>
      <c r="O205" s="9" t="s">
        <v>172</v>
      </c>
      <c r="P205" t="s">
        <v>264</v>
      </c>
    </row>
    <row r="206" spans="1:16" x14ac:dyDescent="0.3">
      <c r="A206" s="1" t="s">
        <v>150</v>
      </c>
      <c r="B206">
        <v>89</v>
      </c>
      <c r="C206">
        <v>-7.6</v>
      </c>
      <c r="D206">
        <v>35.700000000000003</v>
      </c>
      <c r="E206">
        <v>15</v>
      </c>
      <c r="F206">
        <v>5</v>
      </c>
      <c r="G206">
        <v>70</v>
      </c>
      <c r="H206">
        <v>6.6000000000000003E-2</v>
      </c>
      <c r="I206">
        <v>40</v>
      </c>
      <c r="J206" t="s">
        <v>42</v>
      </c>
      <c r="K206">
        <f>(-0.1+B206)</f>
        <v>88.9</v>
      </c>
      <c r="L206">
        <f>(0.3+C206)</f>
        <v>-7.3</v>
      </c>
      <c r="M206">
        <f xml:space="preserve"> (0.58 +D206)</f>
        <v>36.28</v>
      </c>
      <c r="N206" s="7">
        <v>0.127</v>
      </c>
      <c r="O206" s="9" t="s">
        <v>173</v>
      </c>
      <c r="P206" t="s">
        <v>264</v>
      </c>
    </row>
    <row r="207" spans="1:16" x14ac:dyDescent="0.3">
      <c r="A207" s="1" t="s">
        <v>151</v>
      </c>
      <c r="B207" s="2">
        <v>40.19</v>
      </c>
      <c r="C207" s="2">
        <v>3.6</v>
      </c>
      <c r="D207" s="2">
        <v>-16.22</v>
      </c>
      <c r="E207">
        <v>3.5</v>
      </c>
      <c r="F207">
        <v>6.5</v>
      </c>
      <c r="G207">
        <v>60</v>
      </c>
      <c r="H207">
        <v>0.05</v>
      </c>
      <c r="I207">
        <v>20</v>
      </c>
      <c r="J207" t="s">
        <v>41</v>
      </c>
      <c r="K207" s="8">
        <f>(-0.75 + B207)</f>
        <v>39.44</v>
      </c>
      <c r="L207" s="8">
        <f>(-0.19 +C207)</f>
        <v>3.41</v>
      </c>
      <c r="M207" s="8">
        <f>(-0.5+D207)</f>
        <v>-16.72</v>
      </c>
      <c r="N207" s="7">
        <v>2.5000000000000001E-2</v>
      </c>
      <c r="O207" s="9" t="s">
        <v>172</v>
      </c>
      <c r="P207" t="s">
        <v>264</v>
      </c>
    </row>
    <row r="208" spans="1:16" x14ac:dyDescent="0.3">
      <c r="A208" s="1" t="s">
        <v>152</v>
      </c>
      <c r="B208">
        <v>66.61</v>
      </c>
      <c r="C208">
        <v>-13.632</v>
      </c>
      <c r="D208">
        <v>-33.78</v>
      </c>
      <c r="E208">
        <v>3.5</v>
      </c>
      <c r="F208">
        <v>6.5</v>
      </c>
      <c r="G208">
        <v>60</v>
      </c>
      <c r="H208">
        <v>0.05</v>
      </c>
      <c r="I208">
        <v>20</v>
      </c>
      <c r="J208" t="s">
        <v>41</v>
      </c>
      <c r="K208">
        <f>(-0.45 + B208)</f>
        <v>66.16</v>
      </c>
      <c r="L208">
        <f>(-0.09 +C208)</f>
        <v>-13.722</v>
      </c>
      <c r="M208">
        <f>(-0.07+D208)</f>
        <v>-33.85</v>
      </c>
      <c r="N208" s="7">
        <v>2.5000000000000001E-2</v>
      </c>
      <c r="O208" s="9" t="s">
        <v>172</v>
      </c>
      <c r="P208" t="s">
        <v>266</v>
      </c>
    </row>
    <row r="209" spans="1:16" x14ac:dyDescent="0.3">
      <c r="A209" s="1" t="s">
        <v>153</v>
      </c>
      <c r="B209">
        <v>32.112099999999998</v>
      </c>
      <c r="C209">
        <v>54.350499999999997</v>
      </c>
      <c r="D209">
        <v>-84.822999999999993</v>
      </c>
      <c r="E209">
        <v>15</v>
      </c>
      <c r="F209">
        <v>5</v>
      </c>
      <c r="G209">
        <v>70</v>
      </c>
      <c r="H209">
        <v>6.6000000000000003E-2</v>
      </c>
      <c r="I209">
        <v>40</v>
      </c>
      <c r="J209" t="s">
        <v>42</v>
      </c>
      <c r="K209">
        <f>(-0.23+B209)</f>
        <v>31.882099999999998</v>
      </c>
      <c r="L209">
        <f>(0.16+C209)</f>
        <v>54.510499999999993</v>
      </c>
      <c r="M209">
        <f xml:space="preserve"> (0.48 +D209)</f>
        <v>-84.342999999999989</v>
      </c>
      <c r="N209" s="7">
        <v>0.127</v>
      </c>
      <c r="O209" s="9" t="s">
        <v>173</v>
      </c>
      <c r="P209" t="s">
        <v>177</v>
      </c>
    </row>
    <row r="210" spans="1:16" x14ac:dyDescent="0.3">
      <c r="A210" s="1" t="s">
        <v>154</v>
      </c>
      <c r="B210">
        <v>32.630000000000003</v>
      </c>
      <c r="C210">
        <v>-25.463000000000001</v>
      </c>
      <c r="D210">
        <v>1.9530000000000001</v>
      </c>
      <c r="E210">
        <v>35</v>
      </c>
      <c r="F210">
        <v>4.5</v>
      </c>
      <c r="G210">
        <v>80</v>
      </c>
      <c r="H210">
        <v>0.1</v>
      </c>
      <c r="I210">
        <v>60</v>
      </c>
      <c r="J210" t="s">
        <v>43</v>
      </c>
      <c r="K210">
        <f xml:space="preserve"> (-0.52 +B210)</f>
        <v>32.11</v>
      </c>
      <c r="L210">
        <f>(-0.18+C210)</f>
        <v>-25.643000000000001</v>
      </c>
      <c r="M210">
        <f>(-0.42+D210)</f>
        <v>1.5330000000000001</v>
      </c>
      <c r="N210" s="7">
        <v>2.5000000000000001E-2</v>
      </c>
      <c r="O210" s="9" t="s">
        <v>172</v>
      </c>
      <c r="P210" t="s">
        <v>179</v>
      </c>
    </row>
    <row r="211" spans="1:16" x14ac:dyDescent="0.3">
      <c r="A211" s="1" t="s">
        <v>155</v>
      </c>
      <c r="B211">
        <v>79.180000000000007</v>
      </c>
      <c r="C211">
        <v>-5.7824999999999998</v>
      </c>
      <c r="D211">
        <v>-8.2125000000000004</v>
      </c>
      <c r="E211">
        <v>35</v>
      </c>
      <c r="F211">
        <v>4.5</v>
      </c>
      <c r="G211">
        <v>80</v>
      </c>
      <c r="H211">
        <v>0.1</v>
      </c>
      <c r="I211">
        <v>60</v>
      </c>
      <c r="J211" t="s">
        <v>43</v>
      </c>
      <c r="K211">
        <f xml:space="preserve"> (-0.02 +B211)</f>
        <v>79.160000000000011</v>
      </c>
      <c r="L211">
        <f>(-0.18+C211)</f>
        <v>-5.9624999999999995</v>
      </c>
      <c r="M211">
        <f>(-0.42+D211)</f>
        <v>-8.6325000000000003</v>
      </c>
      <c r="N211" s="7">
        <v>2.5000000000000001E-2</v>
      </c>
      <c r="O211" s="9" t="s">
        <v>172</v>
      </c>
      <c r="P211" t="s">
        <v>179</v>
      </c>
    </row>
    <row r="212" spans="1:16" x14ac:dyDescent="0.3">
      <c r="A212" s="1" t="s">
        <v>156</v>
      </c>
      <c r="B212">
        <v>56.53</v>
      </c>
      <c r="C212">
        <v>-11.83</v>
      </c>
      <c r="D212">
        <v>-29.32</v>
      </c>
      <c r="E212">
        <v>15</v>
      </c>
      <c r="F212">
        <v>5</v>
      </c>
      <c r="G212">
        <v>70</v>
      </c>
      <c r="H212">
        <v>6.6000000000000003E-2</v>
      </c>
      <c r="I212">
        <v>40</v>
      </c>
      <c r="J212" t="s">
        <v>42</v>
      </c>
      <c r="K212">
        <f>(-0.43+B212)</f>
        <v>56.1</v>
      </c>
      <c r="L212">
        <f>(0.16+C212)</f>
        <v>-11.67</v>
      </c>
      <c r="M212">
        <f xml:space="preserve"> (0.48 +D212)</f>
        <v>-28.84</v>
      </c>
      <c r="N212" s="7">
        <v>0.127</v>
      </c>
      <c r="O212" s="9" t="s">
        <v>173</v>
      </c>
      <c r="P212" t="s">
        <v>179</v>
      </c>
    </row>
    <row r="213" spans="1:16" x14ac:dyDescent="0.3">
      <c r="A213" s="1" t="s">
        <v>157</v>
      </c>
      <c r="B213">
        <v>62.53</v>
      </c>
      <c r="C213">
        <v>-9.0500000000000007</v>
      </c>
      <c r="D213">
        <v>-44.637</v>
      </c>
      <c r="E213">
        <v>15</v>
      </c>
      <c r="F213">
        <v>5</v>
      </c>
      <c r="G213">
        <v>70</v>
      </c>
      <c r="H213">
        <v>6.6000000000000003E-2</v>
      </c>
      <c r="I213">
        <v>40</v>
      </c>
      <c r="J213" t="s">
        <v>42</v>
      </c>
      <c r="K213">
        <f>(-0.43+B213)</f>
        <v>62.1</v>
      </c>
      <c r="L213">
        <f>(0.306+C213)</f>
        <v>-8.7440000000000015</v>
      </c>
      <c r="M213">
        <f xml:space="preserve"> (0.48 +D213)</f>
        <v>-44.157000000000004</v>
      </c>
      <c r="N213" s="7">
        <v>2.5000000000000001E-2</v>
      </c>
      <c r="O213" s="9" t="s">
        <v>172</v>
      </c>
      <c r="P213" t="s">
        <v>179</v>
      </c>
    </row>
    <row r="214" spans="1:16" x14ac:dyDescent="0.3">
      <c r="A214" s="1" t="s">
        <v>158</v>
      </c>
      <c r="B214">
        <v>11.2</v>
      </c>
      <c r="C214">
        <v>-12.712999999999999</v>
      </c>
      <c r="D214">
        <v>12.74</v>
      </c>
      <c r="E214">
        <v>3.5</v>
      </c>
      <c r="F214">
        <v>6.5</v>
      </c>
      <c r="G214">
        <v>60</v>
      </c>
      <c r="H214">
        <v>0.05</v>
      </c>
      <c r="I214">
        <v>20</v>
      </c>
      <c r="J214" t="s">
        <v>41</v>
      </c>
      <c r="K214">
        <f>(-0.025 + B214)</f>
        <v>11.174999999999999</v>
      </c>
      <c r="L214">
        <f>(-0.29 +C214)</f>
        <v>-13.002999999999998</v>
      </c>
      <c r="M214">
        <f>(-0.27+D214)</f>
        <v>12.47</v>
      </c>
      <c r="N214" s="7">
        <v>2.5000000000000001E-2</v>
      </c>
      <c r="O214" s="9" t="s">
        <v>172</v>
      </c>
      <c r="P214" t="s">
        <v>265</v>
      </c>
    </row>
    <row r="215" spans="1:16" x14ac:dyDescent="0.3">
      <c r="A215" s="1" t="s">
        <v>159</v>
      </c>
      <c r="B215" s="2">
        <v>47.97</v>
      </c>
      <c r="C215" s="2">
        <v>0.28000000000000003</v>
      </c>
      <c r="D215" s="2">
        <v>-28.15</v>
      </c>
      <c r="E215">
        <v>35</v>
      </c>
      <c r="F215">
        <v>4.5</v>
      </c>
      <c r="G215">
        <v>80</v>
      </c>
      <c r="H215">
        <v>0.1</v>
      </c>
      <c r="I215">
        <v>60</v>
      </c>
      <c r="J215" t="s">
        <v>43</v>
      </c>
      <c r="K215" s="8">
        <f xml:space="preserve"> (-0.22 +B215)</f>
        <v>47.75</v>
      </c>
      <c r="L215">
        <f>(-0.38+C215)</f>
        <v>-9.9999999999999978E-2</v>
      </c>
      <c r="M215">
        <f>(-0.62+D215)</f>
        <v>-28.77</v>
      </c>
      <c r="N215" s="7">
        <v>0.127</v>
      </c>
      <c r="O215" s="9" t="s">
        <v>173</v>
      </c>
      <c r="P215" t="s">
        <v>265</v>
      </c>
    </row>
    <row r="216" spans="1:16" x14ac:dyDescent="0.3">
      <c r="A216" s="1" t="s">
        <v>160</v>
      </c>
      <c r="B216" s="2">
        <v>51.44</v>
      </c>
      <c r="C216" s="2">
        <v>-1.96</v>
      </c>
      <c r="D216" s="2">
        <v>-29.15</v>
      </c>
      <c r="E216">
        <v>35</v>
      </c>
      <c r="F216">
        <v>4.5</v>
      </c>
      <c r="G216">
        <v>80</v>
      </c>
      <c r="H216">
        <v>0.1</v>
      </c>
      <c r="I216">
        <v>60</v>
      </c>
      <c r="J216" t="s">
        <v>43</v>
      </c>
      <c r="K216">
        <f xml:space="preserve"> (-0.72 +B216)</f>
        <v>50.72</v>
      </c>
      <c r="L216">
        <f>(-0.38+C216)</f>
        <v>-2.34</v>
      </c>
      <c r="M216">
        <f>(-0.62+D216)</f>
        <v>-29.77</v>
      </c>
      <c r="N216" s="7">
        <v>2.5000000000000001E-2</v>
      </c>
      <c r="O216" s="9" t="s">
        <v>172</v>
      </c>
      <c r="P216" t="s">
        <v>265</v>
      </c>
    </row>
    <row r="217" spans="1:16" x14ac:dyDescent="0.3">
      <c r="A217" s="1" t="s">
        <v>161</v>
      </c>
      <c r="B217" s="2">
        <v>47.45</v>
      </c>
      <c r="C217" s="2">
        <v>-0.01</v>
      </c>
      <c r="D217" s="2">
        <v>-29.56</v>
      </c>
      <c r="E217">
        <v>35</v>
      </c>
      <c r="F217">
        <v>4.5</v>
      </c>
      <c r="G217">
        <v>80</v>
      </c>
      <c r="H217">
        <v>0.1</v>
      </c>
      <c r="I217">
        <v>60</v>
      </c>
      <c r="J217" t="s">
        <v>43</v>
      </c>
      <c r="K217">
        <f xml:space="preserve"> (-0.72 +B217)</f>
        <v>46.730000000000004</v>
      </c>
      <c r="L217" s="8">
        <f>(-0.58+C217)</f>
        <v>-0.59</v>
      </c>
      <c r="M217" s="8">
        <f>(-0.22+D217)</f>
        <v>-29.779999999999998</v>
      </c>
      <c r="N217" s="7">
        <v>0.127</v>
      </c>
      <c r="O217" s="9" t="s">
        <v>173</v>
      </c>
      <c r="P217" t="s">
        <v>265</v>
      </c>
    </row>
    <row r="218" spans="1:16" x14ac:dyDescent="0.3">
      <c r="A218" s="1" t="s">
        <v>162</v>
      </c>
      <c r="B218" s="4">
        <v>71.09</v>
      </c>
      <c r="C218" s="4">
        <v>20.420000000000002</v>
      </c>
      <c r="D218" s="4">
        <v>30.27</v>
      </c>
      <c r="E218">
        <v>35</v>
      </c>
      <c r="F218">
        <v>4.5</v>
      </c>
      <c r="G218">
        <v>80</v>
      </c>
      <c r="H218">
        <v>0.1</v>
      </c>
      <c r="I218">
        <v>60</v>
      </c>
      <c r="J218" t="s">
        <v>43</v>
      </c>
      <c r="K218" s="8">
        <f xml:space="preserve"> (-0.22 +B218)</f>
        <v>70.87</v>
      </c>
      <c r="L218">
        <f>(-0.38+C218)</f>
        <v>20.040000000000003</v>
      </c>
      <c r="M218">
        <f>(-0.62+D218)</f>
        <v>29.65</v>
      </c>
      <c r="N218" s="7">
        <v>2.5000000000000001E-2</v>
      </c>
      <c r="O218" s="9" t="s">
        <v>172</v>
      </c>
      <c r="P218" t="s">
        <v>267</v>
      </c>
    </row>
    <row r="219" spans="1:16" x14ac:dyDescent="0.3">
      <c r="A219" s="1" t="s">
        <v>163</v>
      </c>
      <c r="B219" s="2">
        <v>69.209999999999994</v>
      </c>
      <c r="C219" s="2">
        <v>23.28</v>
      </c>
      <c r="D219" s="2">
        <v>28.29</v>
      </c>
      <c r="E219">
        <v>15</v>
      </c>
      <c r="F219">
        <v>5</v>
      </c>
      <c r="G219">
        <v>70</v>
      </c>
      <c r="H219">
        <v>6.6000000000000003E-2</v>
      </c>
      <c r="I219">
        <v>40</v>
      </c>
      <c r="J219" t="s">
        <v>42</v>
      </c>
      <c r="K219" s="8">
        <f>(-0.23+B219)</f>
        <v>68.97999999999999</v>
      </c>
      <c r="L219" s="8">
        <f>(0.36+C219)</f>
        <v>23.64</v>
      </c>
      <c r="M219" s="8">
        <f xml:space="preserve"> (0.58 +D219)</f>
        <v>28.869999999999997</v>
      </c>
      <c r="N219" s="7">
        <v>0.127</v>
      </c>
      <c r="O219" s="9" t="s">
        <v>173</v>
      </c>
      <c r="P219" t="s">
        <v>267</v>
      </c>
    </row>
    <row r="220" spans="1:16" x14ac:dyDescent="0.3">
      <c r="A220" s="1" t="s">
        <v>164</v>
      </c>
      <c r="B220" s="2">
        <v>75.55</v>
      </c>
      <c r="C220" s="2">
        <v>10.32</v>
      </c>
      <c r="D220" s="2">
        <v>51.69</v>
      </c>
      <c r="E220">
        <v>3.5</v>
      </c>
      <c r="F220">
        <v>6.5</v>
      </c>
      <c r="G220">
        <v>60</v>
      </c>
      <c r="H220">
        <v>0.05</v>
      </c>
      <c r="I220">
        <v>20</v>
      </c>
      <c r="J220" t="s">
        <v>41</v>
      </c>
      <c r="K220" s="8">
        <f>(-0.45 + B220)</f>
        <v>75.099999999999994</v>
      </c>
      <c r="L220" s="8">
        <f>(-0.29 +C220)</f>
        <v>10.030000000000001</v>
      </c>
      <c r="M220">
        <f>(-0.7+D220)</f>
        <v>50.989999999999995</v>
      </c>
      <c r="N220" s="7">
        <v>2.5000000000000001E-2</v>
      </c>
      <c r="O220" s="9" t="s">
        <v>172</v>
      </c>
      <c r="P220" t="s">
        <v>267</v>
      </c>
    </row>
    <row r="221" spans="1:16" x14ac:dyDescent="0.3">
      <c r="A221" s="1" t="s">
        <v>165</v>
      </c>
      <c r="B221" s="2">
        <v>72.819999999999993</v>
      </c>
      <c r="C221" s="2">
        <v>16.55</v>
      </c>
      <c r="D221" s="2">
        <v>37.840000000000003</v>
      </c>
      <c r="E221">
        <v>15</v>
      </c>
      <c r="F221">
        <v>5</v>
      </c>
      <c r="G221">
        <v>70</v>
      </c>
      <c r="H221">
        <v>6.6000000000000003E-2</v>
      </c>
      <c r="I221">
        <v>40</v>
      </c>
      <c r="J221" t="s">
        <v>42</v>
      </c>
      <c r="K221" s="8">
        <f>(-0.43+B221)</f>
        <v>72.389999999999986</v>
      </c>
      <c r="L221">
        <f>(0.26+C221)</f>
        <v>16.810000000000002</v>
      </c>
      <c r="M221">
        <f xml:space="preserve"> (0.68 +D221)</f>
        <v>38.520000000000003</v>
      </c>
      <c r="N221" s="7">
        <v>0.127</v>
      </c>
      <c r="O221" s="9" t="s">
        <v>173</v>
      </c>
      <c r="P221" t="s">
        <v>267</v>
      </c>
    </row>
    <row r="222" spans="1:16" x14ac:dyDescent="0.3">
      <c r="A222" s="1" t="s">
        <v>166</v>
      </c>
      <c r="B222" s="2">
        <v>77.040000000000006</v>
      </c>
      <c r="C222" s="2">
        <v>8.93</v>
      </c>
      <c r="D222" s="2">
        <v>50.6</v>
      </c>
      <c r="E222">
        <v>35</v>
      </c>
      <c r="F222">
        <v>4.5</v>
      </c>
      <c r="G222">
        <v>80</v>
      </c>
      <c r="H222">
        <v>0.1</v>
      </c>
      <c r="I222">
        <v>60</v>
      </c>
      <c r="J222" t="s">
        <v>43</v>
      </c>
      <c r="K222">
        <f xml:space="preserve"> (-0.72 +B222)</f>
        <v>76.320000000000007</v>
      </c>
      <c r="L222">
        <f>(-0.38+C222)</f>
        <v>8.5499999999999989</v>
      </c>
      <c r="M222" s="8">
        <f>(-0.32+D222)</f>
        <v>50.28</v>
      </c>
      <c r="N222" s="7">
        <v>2.5000000000000001E-2</v>
      </c>
      <c r="O222" s="9" t="s">
        <v>172</v>
      </c>
      <c r="P222" t="s">
        <v>267</v>
      </c>
    </row>
    <row r="223" spans="1:16" x14ac:dyDescent="0.3">
      <c r="A223" s="1" t="s">
        <v>167</v>
      </c>
      <c r="B223" s="2">
        <v>80.61</v>
      </c>
      <c r="C223" s="2">
        <v>-13.1</v>
      </c>
      <c r="D223" s="2">
        <v>-21.26</v>
      </c>
      <c r="E223">
        <v>35</v>
      </c>
      <c r="F223">
        <v>4.5</v>
      </c>
      <c r="G223">
        <v>80</v>
      </c>
      <c r="H223">
        <v>0.1</v>
      </c>
      <c r="I223">
        <v>60</v>
      </c>
      <c r="J223" t="s">
        <v>43</v>
      </c>
      <c r="K223" s="8">
        <f xml:space="preserve"> (-0.22 +B223)</f>
        <v>80.39</v>
      </c>
      <c r="L223" s="8">
        <f>(-0.68+C223)</f>
        <v>-13.78</v>
      </c>
      <c r="M223">
        <f>(-0.62+D223)</f>
        <v>-21.880000000000003</v>
      </c>
      <c r="N223" s="7">
        <v>2.5000000000000001E-2</v>
      </c>
      <c r="O223" s="9" t="s">
        <v>172</v>
      </c>
      <c r="P223" t="s">
        <v>175</v>
      </c>
    </row>
    <row r="224" spans="1:16" x14ac:dyDescent="0.3">
      <c r="A224" s="1" t="s">
        <v>168</v>
      </c>
      <c r="B224" s="2">
        <v>77.8</v>
      </c>
      <c r="C224" s="2">
        <v>-12.5</v>
      </c>
      <c r="D224" s="2">
        <v>-22.9</v>
      </c>
      <c r="E224">
        <v>35</v>
      </c>
      <c r="F224">
        <v>4.5</v>
      </c>
      <c r="G224">
        <v>80</v>
      </c>
      <c r="H224">
        <v>0.1</v>
      </c>
      <c r="I224">
        <v>60</v>
      </c>
      <c r="J224" t="s">
        <v>43</v>
      </c>
      <c r="K224" s="8">
        <f xml:space="preserve"> (-0.52 +B224)</f>
        <v>77.28</v>
      </c>
      <c r="L224" s="8">
        <f>(-0.18+C224)</f>
        <v>-12.68</v>
      </c>
      <c r="M224" s="8">
        <f>(-0.72+D224)</f>
        <v>-23.619999999999997</v>
      </c>
      <c r="N224" s="7">
        <v>0.127</v>
      </c>
      <c r="O224" s="9" t="s">
        <v>173</v>
      </c>
      <c r="P224" t="s">
        <v>175</v>
      </c>
    </row>
    <row r="225" spans="1:16" x14ac:dyDescent="0.3">
      <c r="A225" s="1" t="s">
        <v>169</v>
      </c>
      <c r="B225" s="2">
        <v>79.209999999999994</v>
      </c>
      <c r="C225" s="2">
        <v>-12.81</v>
      </c>
      <c r="D225" s="2">
        <v>-21.79</v>
      </c>
      <c r="E225">
        <v>15</v>
      </c>
      <c r="F225">
        <v>5</v>
      </c>
      <c r="G225">
        <v>70</v>
      </c>
      <c r="H225">
        <v>6.6000000000000003E-2</v>
      </c>
      <c r="I225">
        <v>40</v>
      </c>
      <c r="J225" t="s">
        <v>42</v>
      </c>
      <c r="K225" s="8">
        <f>(-0.35+B225)</f>
        <v>78.86</v>
      </c>
      <c r="L225" s="8">
        <f>(0.46+C225)</f>
        <v>-12.35</v>
      </c>
      <c r="M225" s="8">
        <f xml:space="preserve"> (0.5 +D225)</f>
        <v>-21.29</v>
      </c>
      <c r="N225" s="7">
        <v>2.5000000000000001E-2</v>
      </c>
      <c r="O225" s="9" t="s">
        <v>172</v>
      </c>
      <c r="P225" t="s">
        <v>175</v>
      </c>
    </row>
    <row r="226" spans="1:16" x14ac:dyDescent="0.3">
      <c r="A226" s="1" t="s">
        <v>169</v>
      </c>
      <c r="B226" s="2">
        <v>79.209999999999994</v>
      </c>
      <c r="C226" s="2">
        <v>-12.81</v>
      </c>
      <c r="D226" s="2">
        <v>-21.79</v>
      </c>
      <c r="E226">
        <v>15</v>
      </c>
      <c r="F226">
        <v>5</v>
      </c>
      <c r="G226">
        <v>70</v>
      </c>
      <c r="H226">
        <v>6.6000000000000003E-2</v>
      </c>
      <c r="I226">
        <v>40</v>
      </c>
      <c r="J226" t="s">
        <v>42</v>
      </c>
      <c r="K226" s="8">
        <f>(-0.35+B226)</f>
        <v>78.86</v>
      </c>
      <c r="L226" s="8">
        <f>(0.46+C226)</f>
        <v>-12.35</v>
      </c>
      <c r="M226" s="8">
        <f xml:space="preserve"> (0.5 +D226)</f>
        <v>-21.29</v>
      </c>
      <c r="N226" s="7">
        <v>0.127</v>
      </c>
      <c r="O226" s="9" t="s">
        <v>173</v>
      </c>
      <c r="P226" t="s">
        <v>175</v>
      </c>
    </row>
    <row r="227" spans="1:16" x14ac:dyDescent="0.3">
      <c r="A227" s="1" t="s">
        <v>174</v>
      </c>
      <c r="B227" s="2">
        <v>93.17</v>
      </c>
      <c r="C227" s="2">
        <v>4.6100000000000003</v>
      </c>
      <c r="D227" s="2">
        <v>-16.09</v>
      </c>
      <c r="E227">
        <v>15</v>
      </c>
      <c r="F227">
        <v>5</v>
      </c>
      <c r="G227">
        <v>70</v>
      </c>
      <c r="H227">
        <v>6.6000000000000003E-2</v>
      </c>
      <c r="I227">
        <v>40</v>
      </c>
      <c r="J227" t="s">
        <v>42</v>
      </c>
      <c r="K227">
        <f t="shared" ref="K227" si="57">(-0.3+B227)</f>
        <v>92.87</v>
      </c>
      <c r="L227">
        <f>(0.138+C227)</f>
        <v>4.7480000000000002</v>
      </c>
      <c r="M227">
        <f xml:space="preserve"> (0.48 +D227)</f>
        <v>-15.61</v>
      </c>
      <c r="N227" s="7">
        <v>7.5999999999999998E-2</v>
      </c>
      <c r="O227" s="9" t="s">
        <v>173</v>
      </c>
      <c r="P227" t="s">
        <v>175</v>
      </c>
    </row>
    <row r="228" spans="1:16" x14ac:dyDescent="0.3">
      <c r="A228" s="1" t="s">
        <v>176</v>
      </c>
      <c r="B228" s="2">
        <v>91.36</v>
      </c>
      <c r="C228" s="2">
        <v>5.22</v>
      </c>
      <c r="D228" s="2">
        <v>-18.89</v>
      </c>
      <c r="E228">
        <v>3.5</v>
      </c>
      <c r="F228">
        <v>6.5</v>
      </c>
      <c r="G228">
        <v>60</v>
      </c>
      <c r="H228">
        <v>0.05</v>
      </c>
      <c r="I228">
        <v>20</v>
      </c>
      <c r="J228" t="s">
        <v>41</v>
      </c>
      <c r="K228">
        <f>(-0.25 + B228)</f>
        <v>91.11</v>
      </c>
      <c r="L228">
        <f>(-0.39 +C228)</f>
        <v>4.83</v>
      </c>
      <c r="M228">
        <f>(-0.7+D228)</f>
        <v>-19.59</v>
      </c>
      <c r="N228" s="7">
        <v>1.4999999999999999E-2</v>
      </c>
      <c r="O228" s="9" t="s">
        <v>172</v>
      </c>
      <c r="P228" t="s">
        <v>177</v>
      </c>
    </row>
    <row r="229" spans="1:16" x14ac:dyDescent="0.3">
      <c r="A229" s="1" t="s">
        <v>178</v>
      </c>
      <c r="B229" s="2">
        <v>92.57</v>
      </c>
      <c r="C229" s="2">
        <v>4.55</v>
      </c>
      <c r="D229" s="2">
        <v>-16.14</v>
      </c>
      <c r="E229">
        <v>3.5</v>
      </c>
      <c r="F229">
        <v>6.5</v>
      </c>
      <c r="G229">
        <v>60</v>
      </c>
      <c r="H229">
        <v>0.05</v>
      </c>
      <c r="I229">
        <v>20</v>
      </c>
      <c r="J229" t="s">
        <v>41</v>
      </c>
      <c r="K229">
        <f>(-0.145 + B229)</f>
        <v>92.424999999999997</v>
      </c>
      <c r="L229">
        <f>(-0.39 +C229)</f>
        <v>4.16</v>
      </c>
      <c r="M229">
        <f>(-0.7+D229)</f>
        <v>-16.84</v>
      </c>
      <c r="N229" s="7">
        <v>7.5999999999999998E-2</v>
      </c>
      <c r="O229" s="9" t="s">
        <v>173</v>
      </c>
      <c r="P229" t="s">
        <v>179</v>
      </c>
    </row>
    <row r="230" spans="1:16" x14ac:dyDescent="0.3">
      <c r="A230" s="1" t="s">
        <v>180</v>
      </c>
      <c r="B230" s="2">
        <v>92.74</v>
      </c>
      <c r="C230" s="2">
        <v>4.8899999999999997</v>
      </c>
      <c r="D230" s="2">
        <v>-17.43</v>
      </c>
      <c r="E230">
        <v>15</v>
      </c>
      <c r="F230">
        <v>5</v>
      </c>
      <c r="G230">
        <v>70</v>
      </c>
      <c r="H230">
        <v>6.6000000000000003E-2</v>
      </c>
      <c r="I230">
        <v>40</v>
      </c>
      <c r="J230" t="s">
        <v>42</v>
      </c>
      <c r="K230">
        <f>(-0.3+B230)</f>
        <v>92.44</v>
      </c>
      <c r="L230">
        <f>(0.356+C230)</f>
        <v>5.2459999999999996</v>
      </c>
      <c r="M230">
        <f xml:space="preserve"> (0.28 +D230)</f>
        <v>-17.149999999999999</v>
      </c>
      <c r="N230" s="7">
        <v>1.4999999999999999E-2</v>
      </c>
      <c r="O230" s="9" t="s">
        <v>172</v>
      </c>
      <c r="P230" t="s">
        <v>181</v>
      </c>
    </row>
    <row r="231" spans="1:16" x14ac:dyDescent="0.3">
      <c r="A231" s="1" t="s">
        <v>182</v>
      </c>
      <c r="B231" s="2">
        <v>39.340000000000003</v>
      </c>
      <c r="C231" s="2">
        <v>-3.07</v>
      </c>
      <c r="D231" s="2">
        <v>7.53</v>
      </c>
      <c r="E231">
        <v>35</v>
      </c>
      <c r="F231">
        <v>4.5</v>
      </c>
      <c r="G231">
        <v>80</v>
      </c>
      <c r="H231">
        <v>0.1</v>
      </c>
      <c r="I231">
        <v>60</v>
      </c>
      <c r="J231" t="s">
        <v>43</v>
      </c>
      <c r="K231">
        <f xml:space="preserve"> (-0.72 +B231)</f>
        <v>38.620000000000005</v>
      </c>
      <c r="L231">
        <f>(-0.38+C231)</f>
        <v>-3.4499999999999997</v>
      </c>
      <c r="M231">
        <f>(-0.562+D231)</f>
        <v>6.968</v>
      </c>
      <c r="N231" s="7">
        <v>1.4999999999999999E-2</v>
      </c>
      <c r="O231" s="9" t="s">
        <v>172</v>
      </c>
      <c r="P231" t="s">
        <v>181</v>
      </c>
    </row>
    <row r="232" spans="1:16" x14ac:dyDescent="0.3">
      <c r="A232" s="1" t="s">
        <v>183</v>
      </c>
      <c r="B232" s="2">
        <v>41.1</v>
      </c>
      <c r="C232" s="2">
        <v>-3.85</v>
      </c>
      <c r="D232" s="2">
        <v>7.91</v>
      </c>
      <c r="E232">
        <v>35</v>
      </c>
      <c r="F232">
        <v>4.5</v>
      </c>
      <c r="G232">
        <v>80</v>
      </c>
      <c r="H232">
        <v>0.1</v>
      </c>
      <c r="I232">
        <v>60</v>
      </c>
      <c r="J232" t="s">
        <v>43</v>
      </c>
      <c r="K232">
        <f xml:space="preserve"> (-0.78 +B232)</f>
        <v>40.32</v>
      </c>
      <c r="L232">
        <f>(-0.38+C232)</f>
        <v>-4.2300000000000004</v>
      </c>
      <c r="M232">
        <f>(-0.42+D232)</f>
        <v>7.49</v>
      </c>
      <c r="N232" s="7">
        <v>7.5999999999999998E-2</v>
      </c>
      <c r="O232" s="9" t="s">
        <v>173</v>
      </c>
      <c r="P232" t="s">
        <v>181</v>
      </c>
    </row>
    <row r="233" spans="1:16" x14ac:dyDescent="0.3">
      <c r="A233" s="1" t="s">
        <v>184</v>
      </c>
      <c r="B233" s="2">
        <v>39.049999999999997</v>
      </c>
      <c r="C233" s="2">
        <v>-3.43</v>
      </c>
      <c r="D233" s="2">
        <v>8.1300000000000008</v>
      </c>
      <c r="E233">
        <v>15</v>
      </c>
      <c r="F233">
        <v>5</v>
      </c>
      <c r="G233">
        <v>70</v>
      </c>
      <c r="H233">
        <v>6.6000000000000003E-2</v>
      </c>
      <c r="I233">
        <v>40</v>
      </c>
      <c r="J233" t="s">
        <v>42</v>
      </c>
      <c r="K233">
        <f>(-0.3+B233)</f>
        <v>38.75</v>
      </c>
      <c r="L233">
        <f>(0.26+C233)</f>
        <v>-3.17</v>
      </c>
      <c r="M233">
        <f xml:space="preserve"> (0.768 +D233)</f>
        <v>8.8980000000000015</v>
      </c>
      <c r="N233" s="7">
        <v>1.4999999999999999E-2</v>
      </c>
      <c r="O233" s="9" t="s">
        <v>172</v>
      </c>
      <c r="P233" t="s">
        <v>181</v>
      </c>
    </row>
    <row r="234" spans="1:16" x14ac:dyDescent="0.3">
      <c r="A234" s="1" t="s">
        <v>185</v>
      </c>
      <c r="B234" s="2">
        <v>38.54</v>
      </c>
      <c r="C234" s="2">
        <v>-3.69</v>
      </c>
      <c r="D234" s="2">
        <v>7.68</v>
      </c>
      <c r="E234">
        <v>15</v>
      </c>
      <c r="F234">
        <v>5</v>
      </c>
      <c r="G234">
        <v>70</v>
      </c>
      <c r="H234">
        <v>6.6000000000000003E-2</v>
      </c>
      <c r="I234">
        <v>40</v>
      </c>
      <c r="J234" t="s">
        <v>42</v>
      </c>
      <c r="K234">
        <f t="shared" ref="K234" si="58">(-0.3+B234)</f>
        <v>38.24</v>
      </c>
      <c r="L234">
        <f>(0.286+C234)</f>
        <v>-3.4039999999999999</v>
      </c>
      <c r="M234">
        <f t="shared" ref="M234" si="59" xml:space="preserve"> (0.68 +D234)</f>
        <v>8.36</v>
      </c>
      <c r="N234" s="7">
        <v>7.5999999999999998E-2</v>
      </c>
      <c r="O234" s="9" t="s">
        <v>173</v>
      </c>
      <c r="P234" t="s">
        <v>186</v>
      </c>
    </row>
    <row r="235" spans="1:16" x14ac:dyDescent="0.3">
      <c r="A235" s="1" t="s">
        <v>187</v>
      </c>
      <c r="B235" s="2">
        <v>41.1</v>
      </c>
      <c r="C235" s="2">
        <v>-3.53</v>
      </c>
      <c r="D235" s="2">
        <v>7.28</v>
      </c>
      <c r="E235">
        <v>3.5</v>
      </c>
      <c r="F235">
        <v>6.5</v>
      </c>
      <c r="G235">
        <v>60</v>
      </c>
      <c r="H235">
        <v>0.05</v>
      </c>
      <c r="I235">
        <v>20</v>
      </c>
      <c r="J235" t="s">
        <v>41</v>
      </c>
      <c r="K235">
        <f>(-0.25 + B235)</f>
        <v>40.85</v>
      </c>
      <c r="L235">
        <f>(-0.39 +C235)</f>
        <v>-3.92</v>
      </c>
      <c r="M235">
        <f>(-0.457+D235)</f>
        <v>6.8230000000000004</v>
      </c>
      <c r="N235" s="7">
        <v>1.4999999999999999E-2</v>
      </c>
      <c r="O235" s="9" t="s">
        <v>172</v>
      </c>
      <c r="P235" t="s">
        <v>186</v>
      </c>
    </row>
    <row r="236" spans="1:16" x14ac:dyDescent="0.3">
      <c r="A236" s="1" t="s">
        <v>188</v>
      </c>
      <c r="B236" s="2">
        <v>39.049999999999997</v>
      </c>
      <c r="C236" s="2">
        <v>13.14</v>
      </c>
      <c r="D236" s="2">
        <v>8.91</v>
      </c>
      <c r="E236">
        <v>3.5</v>
      </c>
      <c r="F236">
        <v>6.5</v>
      </c>
      <c r="G236">
        <v>60</v>
      </c>
      <c r="H236">
        <v>0.05</v>
      </c>
      <c r="I236">
        <v>20</v>
      </c>
      <c r="J236" t="s">
        <v>41</v>
      </c>
      <c r="K236">
        <f>(-0.25 + B236)</f>
        <v>38.799999999999997</v>
      </c>
      <c r="L236">
        <f>(-0.39 +C236)</f>
        <v>12.75</v>
      </c>
      <c r="M236">
        <f>(-0.7+D236)</f>
        <v>8.2100000000000009</v>
      </c>
      <c r="N236" s="7">
        <v>7.5999999999999998E-2</v>
      </c>
      <c r="O236" s="9" t="s">
        <v>173</v>
      </c>
      <c r="P236" t="s">
        <v>189</v>
      </c>
    </row>
    <row r="237" spans="1:16" x14ac:dyDescent="0.3">
      <c r="A237" s="1" t="s">
        <v>190</v>
      </c>
      <c r="B237" s="2">
        <v>38.54</v>
      </c>
      <c r="C237" s="2">
        <v>12.76</v>
      </c>
      <c r="D237" s="2">
        <v>8.6999999999999993</v>
      </c>
      <c r="E237">
        <v>15</v>
      </c>
      <c r="F237">
        <v>5</v>
      </c>
      <c r="G237">
        <v>70</v>
      </c>
      <c r="H237">
        <v>6.6000000000000003E-2</v>
      </c>
      <c r="I237">
        <v>40</v>
      </c>
      <c r="J237" t="s">
        <v>42</v>
      </c>
      <c r="K237">
        <f>(-0.3+B237)</f>
        <v>38.24</v>
      </c>
      <c r="L237">
        <f>(0.26+C237)</f>
        <v>13.02</v>
      </c>
      <c r="M237">
        <f xml:space="preserve"> (0.68 +D237)</f>
        <v>9.379999999999999</v>
      </c>
      <c r="N237" s="7">
        <v>1.4999999999999999E-2</v>
      </c>
      <c r="O237" s="9" t="s">
        <v>172</v>
      </c>
      <c r="P237" t="s">
        <v>191</v>
      </c>
    </row>
    <row r="238" spans="1:16" x14ac:dyDescent="0.3">
      <c r="A238" s="1" t="s">
        <v>192</v>
      </c>
      <c r="B238" s="2">
        <v>39.92</v>
      </c>
      <c r="C238" s="2">
        <v>14.33</v>
      </c>
      <c r="D238" s="2">
        <v>9.0299999999999994</v>
      </c>
      <c r="E238">
        <v>15</v>
      </c>
      <c r="F238">
        <v>5</v>
      </c>
      <c r="G238">
        <v>70</v>
      </c>
      <c r="H238">
        <v>6.6000000000000003E-2</v>
      </c>
      <c r="I238">
        <v>40</v>
      </c>
      <c r="J238" t="s">
        <v>42</v>
      </c>
      <c r="K238">
        <f>(-0.3+B238)</f>
        <v>39.620000000000005</v>
      </c>
      <c r="L238">
        <f>(0.26+C238)</f>
        <v>14.59</v>
      </c>
      <c r="M238">
        <f xml:space="preserve"> (0.68 +D238)</f>
        <v>9.7099999999999991</v>
      </c>
      <c r="N238" s="7">
        <v>7.5999999999999998E-2</v>
      </c>
      <c r="O238" s="9" t="s">
        <v>173</v>
      </c>
      <c r="P238" t="s">
        <v>191</v>
      </c>
    </row>
    <row r="239" spans="1:16" x14ac:dyDescent="0.3">
      <c r="A239" s="1" t="s">
        <v>193</v>
      </c>
      <c r="B239" s="2">
        <v>36.840000000000003</v>
      </c>
      <c r="C239" s="2">
        <v>11.84</v>
      </c>
      <c r="D239" s="2">
        <v>7.97</v>
      </c>
      <c r="E239">
        <v>3.5</v>
      </c>
      <c r="F239">
        <v>6.5</v>
      </c>
      <c r="G239">
        <v>60</v>
      </c>
      <c r="H239">
        <v>0.05</v>
      </c>
      <c r="I239">
        <v>20</v>
      </c>
      <c r="J239" t="s">
        <v>41</v>
      </c>
      <c r="K239">
        <f>(-0.25 + B239)</f>
        <v>36.590000000000003</v>
      </c>
      <c r="L239">
        <f>(-0.39 +C239)</f>
        <v>11.45</v>
      </c>
      <c r="M239">
        <f>(-0.7+D239)</f>
        <v>7.27</v>
      </c>
      <c r="N239" s="7">
        <v>1.4999999999999999E-2</v>
      </c>
      <c r="O239" s="9" t="s">
        <v>172</v>
      </c>
      <c r="P239" t="s">
        <v>194</v>
      </c>
    </row>
    <row r="240" spans="1:16" x14ac:dyDescent="0.3">
      <c r="A240" s="1" t="s">
        <v>195</v>
      </c>
      <c r="B240" s="2">
        <v>36.82</v>
      </c>
      <c r="C240" s="2">
        <v>12.4</v>
      </c>
      <c r="D240" s="2">
        <v>8.06</v>
      </c>
      <c r="E240">
        <v>35</v>
      </c>
      <c r="F240">
        <v>4.5</v>
      </c>
      <c r="G240">
        <v>80</v>
      </c>
      <c r="H240">
        <v>0.1</v>
      </c>
      <c r="I240">
        <v>60</v>
      </c>
      <c r="J240" t="s">
        <v>43</v>
      </c>
      <c r="K240">
        <f xml:space="preserve"> (-0.72 +B240)</f>
        <v>36.1</v>
      </c>
      <c r="L240">
        <f>(-0.38+C240)</f>
        <v>12.02</v>
      </c>
      <c r="M240">
        <f>(-0.62+D240)</f>
        <v>7.44</v>
      </c>
      <c r="N240" s="7">
        <v>1.4999999999999999E-2</v>
      </c>
      <c r="O240" s="9" t="s">
        <v>172</v>
      </c>
      <c r="P240" t="s">
        <v>194</v>
      </c>
    </row>
    <row r="241" spans="1:16" x14ac:dyDescent="0.3">
      <c r="A241" s="1" t="s">
        <v>196</v>
      </c>
      <c r="B241" s="2">
        <v>38.520000000000003</v>
      </c>
      <c r="C241" s="2">
        <v>12.09</v>
      </c>
      <c r="D241" s="2">
        <v>7.83</v>
      </c>
      <c r="E241">
        <v>15</v>
      </c>
      <c r="F241">
        <v>5</v>
      </c>
      <c r="G241">
        <v>70</v>
      </c>
      <c r="H241">
        <v>6.6000000000000003E-2</v>
      </c>
      <c r="I241">
        <v>40</v>
      </c>
      <c r="J241" t="s">
        <v>42</v>
      </c>
      <c r="K241">
        <f>(-0.3+B241)</f>
        <v>38.220000000000006</v>
      </c>
      <c r="L241">
        <f>(0.26+C241)</f>
        <v>12.35</v>
      </c>
      <c r="M241">
        <f xml:space="preserve"> (0.68 +D241)</f>
        <v>8.51</v>
      </c>
      <c r="N241" s="7">
        <v>7.5999999999999998E-2</v>
      </c>
      <c r="O241" s="9" t="s">
        <v>173</v>
      </c>
      <c r="P241" t="s">
        <v>194</v>
      </c>
    </row>
    <row r="242" spans="1:16" x14ac:dyDescent="0.3">
      <c r="A242" s="1" t="s">
        <v>197</v>
      </c>
      <c r="B242" s="2">
        <v>36.76</v>
      </c>
      <c r="C242" s="2">
        <v>10.67</v>
      </c>
      <c r="D242" s="2">
        <v>6.81</v>
      </c>
      <c r="E242">
        <v>3.5</v>
      </c>
      <c r="F242">
        <v>6.5</v>
      </c>
      <c r="G242">
        <v>60</v>
      </c>
      <c r="H242">
        <v>0.05</v>
      </c>
      <c r="I242">
        <v>20</v>
      </c>
      <c r="J242" t="s">
        <v>41</v>
      </c>
      <c r="K242">
        <f>(-0.25 + B242)</f>
        <v>36.51</v>
      </c>
      <c r="L242">
        <f>(-0.39 +C242)</f>
        <v>10.28</v>
      </c>
      <c r="M242">
        <f>(-0.7+D242)</f>
        <v>6.1099999999999994</v>
      </c>
      <c r="N242" s="7">
        <v>1.4999999999999999E-2</v>
      </c>
      <c r="O242" s="9" t="s">
        <v>172</v>
      </c>
      <c r="P242" t="s">
        <v>194</v>
      </c>
    </row>
    <row r="243" spans="1:16" x14ac:dyDescent="0.3">
      <c r="A243" s="1" t="s">
        <v>198</v>
      </c>
      <c r="B243" s="2">
        <v>36.71</v>
      </c>
      <c r="C243" s="2">
        <v>8.57</v>
      </c>
      <c r="D243" s="2">
        <v>4.8</v>
      </c>
      <c r="E243">
        <v>15</v>
      </c>
      <c r="F243">
        <v>5</v>
      </c>
      <c r="G243">
        <v>70</v>
      </c>
      <c r="H243">
        <v>6.6000000000000003E-2</v>
      </c>
      <c r="I243">
        <v>40</v>
      </c>
      <c r="J243" t="s">
        <v>42</v>
      </c>
      <c r="K243">
        <f>(-0.3+B243)</f>
        <v>36.410000000000004</v>
      </c>
      <c r="L243">
        <f>(0.26+C243)</f>
        <v>8.83</v>
      </c>
      <c r="M243">
        <f xml:space="preserve"> (0.68 +D243)</f>
        <v>5.4799999999999995</v>
      </c>
      <c r="N243" s="7">
        <v>1.4999999999999999E-2</v>
      </c>
      <c r="O243" s="9" t="s">
        <v>172</v>
      </c>
      <c r="P243" t="s">
        <v>194</v>
      </c>
    </row>
    <row r="244" spans="1:16" x14ac:dyDescent="0.3">
      <c r="A244" s="1" t="s">
        <v>199</v>
      </c>
      <c r="B244" s="2">
        <v>36.51</v>
      </c>
      <c r="C244" s="2">
        <v>9.09</v>
      </c>
      <c r="D244" s="2">
        <v>5.41</v>
      </c>
      <c r="E244">
        <v>35</v>
      </c>
      <c r="F244">
        <v>4.5</v>
      </c>
      <c r="G244">
        <v>80</v>
      </c>
      <c r="H244">
        <v>0.1</v>
      </c>
      <c r="I244">
        <v>60</v>
      </c>
      <c r="J244" t="s">
        <v>43</v>
      </c>
      <c r="K244">
        <f xml:space="preserve"> (-0.72 +B244)</f>
        <v>35.79</v>
      </c>
      <c r="L244">
        <f>(-0.38+C244)</f>
        <v>8.7099999999999991</v>
      </c>
      <c r="M244">
        <f>(-0.62+D244)</f>
        <v>4.79</v>
      </c>
      <c r="N244" s="7">
        <v>7.5999999999999998E-2</v>
      </c>
      <c r="O244" s="9" t="s">
        <v>173</v>
      </c>
      <c r="P244" t="s">
        <v>181</v>
      </c>
    </row>
    <row r="245" spans="1:16" x14ac:dyDescent="0.3">
      <c r="A245" s="1" t="s">
        <v>200</v>
      </c>
      <c r="B245" s="2">
        <v>40.51</v>
      </c>
      <c r="C245" s="2">
        <v>8.23</v>
      </c>
      <c r="D245" s="2">
        <v>4.9800000000000004</v>
      </c>
      <c r="E245">
        <v>35</v>
      </c>
      <c r="F245">
        <v>4.5</v>
      </c>
      <c r="G245">
        <v>80</v>
      </c>
      <c r="H245">
        <v>0.1</v>
      </c>
      <c r="I245">
        <v>60</v>
      </c>
      <c r="J245" t="s">
        <v>43</v>
      </c>
      <c r="K245">
        <f xml:space="preserve"> (-0.72 +B245)</f>
        <v>39.79</v>
      </c>
      <c r="L245">
        <f>(-0.38+C245)</f>
        <v>7.8500000000000005</v>
      </c>
      <c r="M245">
        <f>(-0.62+D245)</f>
        <v>4.3600000000000003</v>
      </c>
      <c r="N245" s="7">
        <v>1.4999999999999999E-2</v>
      </c>
      <c r="O245" s="9" t="s">
        <v>172</v>
      </c>
      <c r="P245" t="s">
        <v>201</v>
      </c>
    </row>
    <row r="246" spans="1:16" x14ac:dyDescent="0.3">
      <c r="A246" s="1" t="s">
        <v>202</v>
      </c>
      <c r="B246" s="2">
        <v>38</v>
      </c>
      <c r="C246" s="2">
        <v>10.18</v>
      </c>
      <c r="D246" s="2">
        <v>6.49</v>
      </c>
      <c r="E246">
        <v>35</v>
      </c>
      <c r="F246">
        <v>4.5</v>
      </c>
      <c r="G246">
        <v>80</v>
      </c>
      <c r="H246">
        <v>0.1</v>
      </c>
      <c r="I246">
        <v>60</v>
      </c>
      <c r="J246" t="s">
        <v>43</v>
      </c>
      <c r="K246">
        <f xml:space="preserve"> (-0.72 +B246)</f>
        <v>37.28</v>
      </c>
      <c r="L246">
        <f>(-0.38+C246)</f>
        <v>9.7999999999999989</v>
      </c>
      <c r="M246">
        <f>(-0.62+D246)</f>
        <v>5.87</v>
      </c>
      <c r="N246" s="7">
        <v>1.4999999999999999E-2</v>
      </c>
      <c r="O246" s="9" t="s">
        <v>172</v>
      </c>
      <c r="P246" t="s">
        <v>201</v>
      </c>
    </row>
    <row r="247" spans="1:16" x14ac:dyDescent="0.3">
      <c r="A247" s="1" t="s">
        <v>203</v>
      </c>
      <c r="B247" s="2">
        <v>40.18</v>
      </c>
      <c r="C247" s="2">
        <v>9.98</v>
      </c>
      <c r="D247" s="2">
        <v>7.31</v>
      </c>
      <c r="E247">
        <v>35</v>
      </c>
      <c r="F247">
        <v>4.5</v>
      </c>
      <c r="G247">
        <v>80</v>
      </c>
      <c r="H247">
        <v>0.1</v>
      </c>
      <c r="I247">
        <v>60</v>
      </c>
      <c r="J247" t="s">
        <v>43</v>
      </c>
      <c r="K247">
        <f xml:space="preserve"> (-0.72 +B247)</f>
        <v>39.46</v>
      </c>
      <c r="L247">
        <f>(-0.38+C247)</f>
        <v>9.6</v>
      </c>
      <c r="M247">
        <f>(-0.62+D247)</f>
        <v>6.6899999999999995</v>
      </c>
      <c r="N247" s="7">
        <v>7.5999999999999998E-2</v>
      </c>
      <c r="O247" s="9" t="s">
        <v>173</v>
      </c>
      <c r="P247" t="s">
        <v>201</v>
      </c>
    </row>
    <row r="248" spans="1:16" x14ac:dyDescent="0.3">
      <c r="A248" s="1" t="s">
        <v>204</v>
      </c>
      <c r="B248" s="2">
        <v>37</v>
      </c>
      <c r="C248" s="2">
        <v>9.74</v>
      </c>
      <c r="D248" s="2">
        <v>6.17</v>
      </c>
      <c r="E248">
        <v>15</v>
      </c>
      <c r="F248">
        <v>5</v>
      </c>
      <c r="G248">
        <v>70</v>
      </c>
      <c r="H248">
        <v>6.6000000000000003E-2</v>
      </c>
      <c r="I248">
        <v>40</v>
      </c>
      <c r="J248" t="s">
        <v>42</v>
      </c>
      <c r="K248">
        <f>(-0.3+B248)</f>
        <v>36.700000000000003</v>
      </c>
      <c r="L248">
        <f>(0.26+C248)</f>
        <v>10</v>
      </c>
      <c r="M248">
        <f xml:space="preserve"> (0.68 +D248)</f>
        <v>6.85</v>
      </c>
      <c r="N248" s="7">
        <v>1.4999999999999999E-2</v>
      </c>
      <c r="O248" s="9" t="s">
        <v>172</v>
      </c>
      <c r="P248" t="s">
        <v>201</v>
      </c>
    </row>
    <row r="249" spans="1:16" x14ac:dyDescent="0.3">
      <c r="A249" s="1" t="s">
        <v>205</v>
      </c>
      <c r="B249" s="2">
        <v>39.090000000000003</v>
      </c>
      <c r="C249" s="2">
        <v>10.99</v>
      </c>
      <c r="D249" s="2">
        <v>6.29</v>
      </c>
      <c r="E249">
        <v>3.5</v>
      </c>
      <c r="F249">
        <v>6.5</v>
      </c>
      <c r="G249">
        <v>60</v>
      </c>
      <c r="H249">
        <v>0.05</v>
      </c>
      <c r="I249">
        <v>20</v>
      </c>
      <c r="J249" t="s">
        <v>41</v>
      </c>
      <c r="K249">
        <f>(-0.25 + B249)</f>
        <v>38.840000000000003</v>
      </c>
      <c r="L249">
        <f>(-0.39 +C249)</f>
        <v>10.6</v>
      </c>
      <c r="M249">
        <f>(-0.7+D249)</f>
        <v>5.59</v>
      </c>
      <c r="N249" s="7">
        <v>7.5999999999999998E-2</v>
      </c>
      <c r="O249" s="9" t="s">
        <v>173</v>
      </c>
      <c r="P249" t="s">
        <v>201</v>
      </c>
    </row>
    <row r="250" spans="1:16" x14ac:dyDescent="0.3">
      <c r="A250" s="1" t="s">
        <v>206</v>
      </c>
      <c r="B250" s="2">
        <v>37.35</v>
      </c>
      <c r="C250" s="2">
        <v>9.7799999999999994</v>
      </c>
      <c r="D250" s="2">
        <v>6.45</v>
      </c>
      <c r="E250">
        <v>15</v>
      </c>
      <c r="F250">
        <v>5</v>
      </c>
      <c r="G250">
        <v>70</v>
      </c>
      <c r="H250">
        <v>6.6000000000000003E-2</v>
      </c>
      <c r="I250">
        <v>40</v>
      </c>
      <c r="J250" t="s">
        <v>42</v>
      </c>
      <c r="K250">
        <f>(-0.3+B250)</f>
        <v>37.050000000000004</v>
      </c>
      <c r="L250">
        <f>(0.26+C250)</f>
        <v>10.039999999999999</v>
      </c>
      <c r="M250">
        <f xml:space="preserve"> (0.68 +D250)</f>
        <v>7.13</v>
      </c>
      <c r="N250" s="7">
        <v>1.4999999999999999E-2</v>
      </c>
      <c r="O250" s="9" t="s">
        <v>172</v>
      </c>
      <c r="P250" t="s">
        <v>207</v>
      </c>
    </row>
    <row r="251" spans="1:16" x14ac:dyDescent="0.3">
      <c r="A251" s="1" t="s">
        <v>208</v>
      </c>
      <c r="B251" s="2">
        <v>37.159999999999997</v>
      </c>
      <c r="C251" s="2">
        <v>10.01</v>
      </c>
      <c r="D251" s="2">
        <v>6.67</v>
      </c>
      <c r="E251">
        <v>35</v>
      </c>
      <c r="F251">
        <v>4.5</v>
      </c>
      <c r="G251">
        <v>80</v>
      </c>
      <c r="H251">
        <v>0.1</v>
      </c>
      <c r="I251">
        <v>60</v>
      </c>
      <c r="J251" t="s">
        <v>43</v>
      </c>
      <c r="K251">
        <f xml:space="preserve"> (-0.72 +B251)</f>
        <v>36.44</v>
      </c>
      <c r="L251">
        <f>(-0.38+C251)</f>
        <v>9.629999999999999</v>
      </c>
      <c r="M251">
        <f>(-0.62+D251)</f>
        <v>6.05</v>
      </c>
      <c r="N251" s="7">
        <v>7.5999999999999998E-2</v>
      </c>
      <c r="O251" s="9" t="s">
        <v>173</v>
      </c>
      <c r="P251" t="s">
        <v>209</v>
      </c>
    </row>
    <row r="252" spans="1:16" x14ac:dyDescent="0.3">
      <c r="A252" s="1" t="s">
        <v>210</v>
      </c>
      <c r="B252" s="2">
        <v>38.86</v>
      </c>
      <c r="C252" s="2">
        <v>10.02</v>
      </c>
      <c r="D252" s="2">
        <v>12.71</v>
      </c>
      <c r="E252">
        <v>35</v>
      </c>
      <c r="F252">
        <v>4.5</v>
      </c>
      <c r="G252">
        <v>80</v>
      </c>
      <c r="H252">
        <v>0.1</v>
      </c>
      <c r="I252">
        <v>60</v>
      </c>
      <c r="J252" t="s">
        <v>43</v>
      </c>
      <c r="K252">
        <f xml:space="preserve"> (-0.72 +B252)</f>
        <v>38.14</v>
      </c>
      <c r="L252">
        <f>(-0.38+C252)</f>
        <v>9.6399999999999988</v>
      </c>
      <c r="M252">
        <f>(-0.62+D252)</f>
        <v>12.090000000000002</v>
      </c>
      <c r="N252" s="7">
        <v>1.4999999999999999E-2</v>
      </c>
      <c r="O252" s="9" t="s">
        <v>172</v>
      </c>
      <c r="P252" t="s">
        <v>209</v>
      </c>
    </row>
    <row r="253" spans="1:16" x14ac:dyDescent="0.3">
      <c r="A253" s="1" t="s">
        <v>211</v>
      </c>
      <c r="B253" s="2">
        <v>38.44</v>
      </c>
      <c r="C253" s="2">
        <v>10.45</v>
      </c>
      <c r="D253" s="2">
        <v>12.04</v>
      </c>
      <c r="E253">
        <v>35</v>
      </c>
      <c r="F253">
        <v>4.5</v>
      </c>
      <c r="G253">
        <v>80</v>
      </c>
      <c r="H253">
        <v>0.1</v>
      </c>
      <c r="I253">
        <v>60</v>
      </c>
      <c r="J253" t="s">
        <v>43</v>
      </c>
      <c r="K253">
        <f xml:space="preserve"> (-0.72 +B253)</f>
        <v>37.72</v>
      </c>
      <c r="L253">
        <f>(-0.38+C253)</f>
        <v>10.069999999999999</v>
      </c>
      <c r="M253">
        <f>(-0.62+D253)</f>
        <v>11.42</v>
      </c>
      <c r="N253" s="7">
        <v>7.5999999999999998E-2</v>
      </c>
      <c r="O253" s="9" t="s">
        <v>173</v>
      </c>
      <c r="P253" t="s">
        <v>209</v>
      </c>
    </row>
    <row r="254" spans="1:16" x14ac:dyDescent="0.3">
      <c r="A254" s="1" t="s">
        <v>212</v>
      </c>
      <c r="B254" s="2">
        <v>37.4</v>
      </c>
      <c r="C254" s="2">
        <v>9.7100000000000009</v>
      </c>
      <c r="D254" s="2">
        <v>12.78</v>
      </c>
      <c r="E254">
        <v>15</v>
      </c>
      <c r="F254">
        <v>5</v>
      </c>
      <c r="G254">
        <v>70</v>
      </c>
      <c r="H254">
        <v>6.6000000000000003E-2</v>
      </c>
      <c r="I254">
        <v>40</v>
      </c>
      <c r="J254" t="s">
        <v>42</v>
      </c>
      <c r="K254">
        <f>(-0.3+B254)</f>
        <v>37.1</v>
      </c>
      <c r="L254">
        <f>(0.26+C254)</f>
        <v>9.9700000000000006</v>
      </c>
      <c r="M254">
        <f xml:space="preserve"> (0.68 +D254)</f>
        <v>13.459999999999999</v>
      </c>
      <c r="N254" s="7">
        <v>1.4999999999999999E-2</v>
      </c>
      <c r="O254" s="9" t="s">
        <v>172</v>
      </c>
      <c r="P254" t="s">
        <v>213</v>
      </c>
    </row>
    <row r="255" spans="1:16" x14ac:dyDescent="0.3">
      <c r="A255" s="1" t="s">
        <v>214</v>
      </c>
      <c r="B255" s="2">
        <v>41.12</v>
      </c>
      <c r="C255" s="2">
        <v>9.98</v>
      </c>
      <c r="D255" s="2">
        <v>13.05</v>
      </c>
      <c r="E255">
        <v>3.5</v>
      </c>
      <c r="F255">
        <v>6.5</v>
      </c>
      <c r="G255">
        <v>60</v>
      </c>
      <c r="H255">
        <v>0.05</v>
      </c>
      <c r="I255">
        <v>20</v>
      </c>
      <c r="J255" t="s">
        <v>41</v>
      </c>
      <c r="K255">
        <f>(-0.25 + B255)</f>
        <v>40.869999999999997</v>
      </c>
      <c r="L255">
        <f>(-0.39 +C255)</f>
        <v>9.59</v>
      </c>
      <c r="M255">
        <f>(-0.7+D255)</f>
        <v>12.350000000000001</v>
      </c>
      <c r="N255" s="7">
        <v>1.4999999999999999E-2</v>
      </c>
      <c r="O255" s="9" t="s">
        <v>172</v>
      </c>
      <c r="P255" t="s">
        <v>213</v>
      </c>
    </row>
    <row r="256" spans="1:16" x14ac:dyDescent="0.3">
      <c r="A256" s="1" t="s">
        <v>215</v>
      </c>
      <c r="B256" s="2">
        <v>39.97</v>
      </c>
      <c r="C256" s="2">
        <v>11.1</v>
      </c>
      <c r="D256" s="2">
        <v>12.87</v>
      </c>
      <c r="E256">
        <v>15</v>
      </c>
      <c r="F256">
        <v>5</v>
      </c>
      <c r="G256">
        <v>70</v>
      </c>
      <c r="H256">
        <v>6.6000000000000003E-2</v>
      </c>
      <c r="I256">
        <v>40</v>
      </c>
      <c r="J256" t="s">
        <v>42</v>
      </c>
      <c r="K256">
        <f>(-0.3+B256)</f>
        <v>39.67</v>
      </c>
      <c r="L256">
        <f>(0.26+C256)</f>
        <v>11.36</v>
      </c>
      <c r="M256">
        <f xml:space="preserve"> (0.68 +D256)</f>
        <v>13.549999999999999</v>
      </c>
      <c r="N256" s="7">
        <v>7.5999999999999998E-2</v>
      </c>
      <c r="O256" s="9" t="s">
        <v>173</v>
      </c>
      <c r="P256" t="s">
        <v>213</v>
      </c>
    </row>
    <row r="257" spans="1:16" x14ac:dyDescent="0.3">
      <c r="A257" s="1" t="s">
        <v>216</v>
      </c>
      <c r="B257" s="2">
        <v>39.979999999999997</v>
      </c>
      <c r="C257" s="2">
        <v>10.4</v>
      </c>
      <c r="D257" s="2">
        <v>12.91</v>
      </c>
      <c r="E257">
        <v>35</v>
      </c>
      <c r="F257">
        <v>4.5</v>
      </c>
      <c r="G257">
        <v>80</v>
      </c>
      <c r="H257">
        <v>0.1</v>
      </c>
      <c r="I257">
        <v>60</v>
      </c>
      <c r="J257" t="s">
        <v>43</v>
      </c>
      <c r="K257">
        <f xml:space="preserve"> (-0.72 +B257)</f>
        <v>39.26</v>
      </c>
      <c r="L257">
        <f>(-0.38+C257)</f>
        <v>10.02</v>
      </c>
      <c r="M257">
        <f>(-0.62+D257)</f>
        <v>12.290000000000001</v>
      </c>
      <c r="N257" s="7">
        <v>1.4999999999999999E-2</v>
      </c>
      <c r="O257" s="9" t="s">
        <v>172</v>
      </c>
      <c r="P257" t="s">
        <v>213</v>
      </c>
    </row>
    <row r="258" spans="1:16" x14ac:dyDescent="0.3">
      <c r="A258" s="1" t="s">
        <v>217</v>
      </c>
      <c r="B258" s="2">
        <v>38.46</v>
      </c>
      <c r="C258" s="2">
        <v>10.23</v>
      </c>
      <c r="D258" s="2">
        <v>12.75</v>
      </c>
      <c r="E258">
        <v>3.5</v>
      </c>
      <c r="F258">
        <v>6.5</v>
      </c>
      <c r="G258">
        <v>60</v>
      </c>
      <c r="H258">
        <v>0.05</v>
      </c>
      <c r="I258">
        <v>20</v>
      </c>
      <c r="J258" t="s">
        <v>41</v>
      </c>
      <c r="K258">
        <f>(-0.25 + B258)</f>
        <v>38.21</v>
      </c>
      <c r="L258">
        <f>(-0.39 +C258)</f>
        <v>9.84</v>
      </c>
      <c r="M258">
        <f>(-0.7+D258)</f>
        <v>12.05</v>
      </c>
      <c r="N258" s="7">
        <v>1.4999999999999999E-2</v>
      </c>
      <c r="O258" s="9" t="s">
        <v>172</v>
      </c>
      <c r="P258" t="s">
        <v>213</v>
      </c>
    </row>
    <row r="259" spans="1:16" x14ac:dyDescent="0.3">
      <c r="A259" s="1" t="s">
        <v>218</v>
      </c>
      <c r="B259" s="2">
        <v>39.409999999999997</v>
      </c>
      <c r="C259" s="2">
        <v>9.82</v>
      </c>
      <c r="D259" s="2">
        <v>13.28</v>
      </c>
      <c r="E259">
        <v>35</v>
      </c>
      <c r="F259">
        <v>4.5</v>
      </c>
      <c r="G259">
        <v>80</v>
      </c>
      <c r="H259">
        <v>0.1</v>
      </c>
      <c r="I259">
        <v>60</v>
      </c>
      <c r="J259" t="s">
        <v>43</v>
      </c>
      <c r="K259">
        <f xml:space="preserve"> (-0.72 +B259)</f>
        <v>38.69</v>
      </c>
      <c r="L259">
        <f>(-0.38+C259)</f>
        <v>9.44</v>
      </c>
      <c r="M259">
        <f>(-0.62+D259)</f>
        <v>12.66</v>
      </c>
      <c r="N259" s="7">
        <v>7.5999999999999998E-2</v>
      </c>
      <c r="O259" s="9" t="s">
        <v>173</v>
      </c>
      <c r="P259" t="s">
        <v>213</v>
      </c>
    </row>
    <row r="260" spans="1:16" x14ac:dyDescent="0.3">
      <c r="A260" s="1" t="s">
        <v>219</v>
      </c>
      <c r="B260" s="2">
        <v>40.35</v>
      </c>
      <c r="C260" s="2">
        <v>10.85</v>
      </c>
      <c r="D260" s="2">
        <v>-0.21</v>
      </c>
      <c r="E260">
        <v>15</v>
      </c>
      <c r="F260">
        <v>5</v>
      </c>
      <c r="G260">
        <v>70</v>
      </c>
      <c r="H260">
        <v>6.6000000000000003E-2</v>
      </c>
      <c r="I260">
        <v>40</v>
      </c>
      <c r="J260" t="s">
        <v>42</v>
      </c>
      <c r="K260">
        <f t="shared" ref="K260:K262" si="60">(-0.3+B260)</f>
        <v>40.050000000000004</v>
      </c>
      <c r="L260">
        <f t="shared" ref="L260:L262" si="61">(0.26+C260)</f>
        <v>11.11</v>
      </c>
      <c r="M260">
        <f t="shared" ref="M260:M262" si="62" xml:space="preserve"> (0.68 +D260)</f>
        <v>0.47000000000000008</v>
      </c>
      <c r="N260" s="7">
        <v>1.4999999999999999E-2</v>
      </c>
      <c r="O260" s="9" t="s">
        <v>172</v>
      </c>
      <c r="P260" t="s">
        <v>213</v>
      </c>
    </row>
    <row r="261" spans="1:16" x14ac:dyDescent="0.3">
      <c r="A261" s="1" t="s">
        <v>220</v>
      </c>
      <c r="B261" s="2">
        <v>25.5</v>
      </c>
      <c r="C261" s="2">
        <v>4.38</v>
      </c>
      <c r="D261" s="2">
        <v>2.2799999999999998</v>
      </c>
      <c r="E261">
        <v>15</v>
      </c>
      <c r="F261">
        <v>5</v>
      </c>
      <c r="G261">
        <v>70</v>
      </c>
      <c r="H261">
        <v>6.6000000000000003E-2</v>
      </c>
      <c r="I261">
        <v>40</v>
      </c>
      <c r="J261" t="s">
        <v>42</v>
      </c>
      <c r="K261">
        <f t="shared" si="60"/>
        <v>25.2</v>
      </c>
      <c r="L261">
        <f t="shared" si="61"/>
        <v>4.6399999999999997</v>
      </c>
      <c r="M261">
        <f t="shared" si="62"/>
        <v>2.96</v>
      </c>
      <c r="N261" s="7">
        <v>7.5999999999999998E-2</v>
      </c>
      <c r="O261" s="9" t="s">
        <v>173</v>
      </c>
      <c r="P261" t="s">
        <v>213</v>
      </c>
    </row>
    <row r="262" spans="1:16" x14ac:dyDescent="0.3">
      <c r="A262" s="1" t="s">
        <v>221</v>
      </c>
      <c r="B262" s="2">
        <v>92.09</v>
      </c>
      <c r="C262" s="2">
        <v>-0.17</v>
      </c>
      <c r="D262" s="2">
        <v>2.4500000000000002</v>
      </c>
      <c r="E262">
        <v>15</v>
      </c>
      <c r="F262">
        <v>5</v>
      </c>
      <c r="G262">
        <v>70</v>
      </c>
      <c r="H262">
        <v>6.6000000000000003E-2</v>
      </c>
      <c r="I262">
        <v>40</v>
      </c>
      <c r="J262" t="s">
        <v>42</v>
      </c>
      <c r="K262">
        <f t="shared" si="60"/>
        <v>91.79</v>
      </c>
      <c r="L262">
        <f t="shared" si="61"/>
        <v>0.09</v>
      </c>
      <c r="M262">
        <f t="shared" si="62"/>
        <v>3.1300000000000003</v>
      </c>
      <c r="N262" s="7">
        <v>1.4999999999999999E-2</v>
      </c>
      <c r="O262" s="9" t="s">
        <v>172</v>
      </c>
      <c r="P262" t="s">
        <v>213</v>
      </c>
    </row>
    <row r="263" spans="1:16" x14ac:dyDescent="0.3">
      <c r="A263" s="1" t="s">
        <v>222</v>
      </c>
      <c r="B263" s="2">
        <v>92.7</v>
      </c>
      <c r="C263" s="2">
        <v>-0.25</v>
      </c>
      <c r="D263" s="2">
        <v>2.71</v>
      </c>
      <c r="E263">
        <v>35</v>
      </c>
      <c r="F263">
        <v>4.5</v>
      </c>
      <c r="G263">
        <v>80</v>
      </c>
      <c r="H263">
        <v>0.1</v>
      </c>
      <c r="I263">
        <v>60</v>
      </c>
      <c r="J263" t="s">
        <v>43</v>
      </c>
      <c r="K263">
        <f xml:space="preserve"> (-0.72 +B263)</f>
        <v>91.98</v>
      </c>
      <c r="L263">
        <f>(-0.38+C263)</f>
        <v>-0.63</v>
      </c>
      <c r="M263">
        <f>(-0.62+D263)</f>
        <v>2.09</v>
      </c>
      <c r="N263" s="7">
        <v>1.4999999999999999E-2</v>
      </c>
      <c r="O263" s="9" t="s">
        <v>172</v>
      </c>
      <c r="P263" t="s">
        <v>223</v>
      </c>
    </row>
    <row r="264" spans="1:16" x14ac:dyDescent="0.3">
      <c r="A264" s="1" t="s">
        <v>224</v>
      </c>
      <c r="B264" s="2">
        <v>91.95</v>
      </c>
      <c r="C264" s="2">
        <v>-0.53</v>
      </c>
      <c r="D264" s="2">
        <v>3.45</v>
      </c>
      <c r="E264">
        <v>35</v>
      </c>
      <c r="F264">
        <v>4.5</v>
      </c>
      <c r="G264">
        <v>80</v>
      </c>
      <c r="H264">
        <v>0.1</v>
      </c>
      <c r="I264">
        <v>60</v>
      </c>
      <c r="J264" t="s">
        <v>43</v>
      </c>
      <c r="K264">
        <f xml:space="preserve"> (-0.72 +B264)</f>
        <v>91.23</v>
      </c>
      <c r="L264">
        <f>(-0.38+C264)</f>
        <v>-0.91</v>
      </c>
      <c r="M264">
        <f>(-0.62+D264)</f>
        <v>2.83</v>
      </c>
      <c r="N264" s="7">
        <v>7.5999999999999998E-2</v>
      </c>
      <c r="O264" s="9" t="s">
        <v>173</v>
      </c>
      <c r="P264" t="s">
        <v>223</v>
      </c>
    </row>
    <row r="265" spans="1:16" x14ac:dyDescent="0.3">
      <c r="A265" s="1" t="s">
        <v>225</v>
      </c>
      <c r="B265" s="2">
        <v>90.68</v>
      </c>
      <c r="C265" s="2">
        <v>-1.17</v>
      </c>
      <c r="D265" s="2">
        <v>3.83</v>
      </c>
      <c r="E265">
        <v>15</v>
      </c>
      <c r="F265">
        <v>5</v>
      </c>
      <c r="G265">
        <v>70</v>
      </c>
      <c r="H265">
        <v>6.6000000000000003E-2</v>
      </c>
      <c r="I265">
        <v>40</v>
      </c>
      <c r="J265" t="s">
        <v>42</v>
      </c>
      <c r="K265">
        <f>(-0.3+B265)</f>
        <v>90.38000000000001</v>
      </c>
      <c r="L265">
        <f>(0.26+C265)</f>
        <v>-0.90999999999999992</v>
      </c>
      <c r="M265">
        <f xml:space="preserve"> (0.68 +D265)</f>
        <v>4.51</v>
      </c>
      <c r="N265" s="7">
        <v>1.4999999999999999E-2</v>
      </c>
      <c r="O265" s="9" t="s">
        <v>172</v>
      </c>
      <c r="P265" t="s">
        <v>223</v>
      </c>
    </row>
    <row r="266" spans="1:16" x14ac:dyDescent="0.3">
      <c r="A266" s="1" t="s">
        <v>226</v>
      </c>
      <c r="B266" s="2">
        <v>91.02</v>
      </c>
      <c r="C266" s="2">
        <v>-1.24</v>
      </c>
      <c r="D266" s="2">
        <v>3.54</v>
      </c>
      <c r="E266">
        <v>15</v>
      </c>
      <c r="F266">
        <v>5</v>
      </c>
      <c r="G266">
        <v>70</v>
      </c>
      <c r="H266">
        <v>6.6000000000000003E-2</v>
      </c>
      <c r="I266">
        <v>40</v>
      </c>
      <c r="J266" t="s">
        <v>42</v>
      </c>
      <c r="K266">
        <f>(-0.3+B266)</f>
        <v>90.72</v>
      </c>
      <c r="L266">
        <f>(0.26+C266)</f>
        <v>-0.98</v>
      </c>
      <c r="M266">
        <f xml:space="preserve"> (0.68 +D266)</f>
        <v>4.22</v>
      </c>
      <c r="N266" s="7">
        <v>7.5999999999999998E-2</v>
      </c>
      <c r="O266" s="9" t="s">
        <v>173</v>
      </c>
      <c r="P266" t="s">
        <v>223</v>
      </c>
    </row>
    <row r="267" spans="1:16" x14ac:dyDescent="0.3">
      <c r="A267" s="1" t="s">
        <v>227</v>
      </c>
      <c r="B267" s="2">
        <v>91.05</v>
      </c>
      <c r="C267" s="2">
        <v>-1.1100000000000001</v>
      </c>
      <c r="D267" s="2">
        <v>3.23</v>
      </c>
      <c r="E267">
        <v>35</v>
      </c>
      <c r="F267">
        <v>4.5</v>
      </c>
      <c r="G267">
        <v>80</v>
      </c>
      <c r="H267">
        <v>0.1</v>
      </c>
      <c r="I267">
        <v>60</v>
      </c>
      <c r="J267" t="s">
        <v>43</v>
      </c>
      <c r="K267">
        <f xml:space="preserve"> (-0.72 +B267)</f>
        <v>90.33</v>
      </c>
      <c r="L267">
        <f>(-0.38+C267)</f>
        <v>-1.4900000000000002</v>
      </c>
      <c r="M267">
        <f>(-0.62+D267)</f>
        <v>2.61</v>
      </c>
      <c r="N267" s="7">
        <v>1.4999999999999999E-2</v>
      </c>
      <c r="O267" s="9" t="s">
        <v>172</v>
      </c>
      <c r="P267" t="s">
        <v>223</v>
      </c>
    </row>
    <row r="268" spans="1:16" x14ac:dyDescent="0.3">
      <c r="A268" s="1" t="s">
        <v>228</v>
      </c>
      <c r="B268" s="2">
        <v>93.41</v>
      </c>
      <c r="C268" s="2">
        <v>-0.64</v>
      </c>
      <c r="D268" s="2">
        <v>3.21</v>
      </c>
      <c r="E268">
        <v>15</v>
      </c>
      <c r="F268">
        <v>5</v>
      </c>
      <c r="G268">
        <v>70</v>
      </c>
      <c r="H268">
        <v>6.6000000000000003E-2</v>
      </c>
      <c r="I268">
        <v>40</v>
      </c>
      <c r="J268" t="s">
        <v>42</v>
      </c>
      <c r="K268">
        <f t="shared" ref="K268:K269" si="63">(-0.3+B268)</f>
        <v>93.11</v>
      </c>
      <c r="L268">
        <f t="shared" ref="L268:L269" si="64">(0.26+C268)</f>
        <v>-0.38</v>
      </c>
      <c r="M268">
        <f t="shared" ref="M268:M269" si="65" xml:space="preserve"> (0.68 +D268)</f>
        <v>3.89</v>
      </c>
      <c r="N268" s="7">
        <v>7.5999999999999998E-2</v>
      </c>
      <c r="O268" s="9" t="s">
        <v>173</v>
      </c>
      <c r="P268" t="s">
        <v>223</v>
      </c>
    </row>
    <row r="269" spans="1:16" x14ac:dyDescent="0.3">
      <c r="A269" s="1" t="s">
        <v>229</v>
      </c>
      <c r="B269" s="2">
        <v>93.44</v>
      </c>
      <c r="C269" s="2">
        <v>-0.55000000000000004</v>
      </c>
      <c r="D269" s="2">
        <v>2.73</v>
      </c>
      <c r="E269">
        <v>15</v>
      </c>
      <c r="F269">
        <v>5</v>
      </c>
      <c r="G269">
        <v>70</v>
      </c>
      <c r="H269">
        <v>6.6000000000000003E-2</v>
      </c>
      <c r="I269">
        <v>40</v>
      </c>
      <c r="J269" t="s">
        <v>42</v>
      </c>
      <c r="K269">
        <f t="shared" si="63"/>
        <v>93.14</v>
      </c>
      <c r="L269">
        <f t="shared" si="64"/>
        <v>-0.29000000000000004</v>
      </c>
      <c r="M269">
        <f t="shared" si="65"/>
        <v>3.41</v>
      </c>
      <c r="N269" s="7">
        <v>1.4999999999999999E-2</v>
      </c>
      <c r="O269" s="9" t="s">
        <v>172</v>
      </c>
      <c r="P269" t="s">
        <v>223</v>
      </c>
    </row>
    <row r="270" spans="1:16" x14ac:dyDescent="0.3">
      <c r="A270" s="1" t="s">
        <v>230</v>
      </c>
      <c r="B270" s="2">
        <v>93.64</v>
      </c>
      <c r="C270" s="2">
        <v>-0.71</v>
      </c>
      <c r="D270" s="2">
        <v>2.8</v>
      </c>
      <c r="E270">
        <v>15</v>
      </c>
      <c r="F270">
        <v>5</v>
      </c>
      <c r="G270">
        <v>70</v>
      </c>
      <c r="H270">
        <v>6.6000000000000003E-2</v>
      </c>
      <c r="I270">
        <v>40</v>
      </c>
      <c r="J270" t="s">
        <v>42</v>
      </c>
      <c r="K270">
        <f>(-0.3+B270)</f>
        <v>93.34</v>
      </c>
      <c r="L270">
        <f>(0.26+C270)</f>
        <v>-0.44999999999999996</v>
      </c>
      <c r="M270">
        <f xml:space="preserve"> (0.68 +D270)</f>
        <v>3.48</v>
      </c>
      <c r="N270" s="7">
        <v>7.5999999999999998E-2</v>
      </c>
      <c r="O270" s="9" t="s">
        <v>173</v>
      </c>
      <c r="P270" t="s">
        <v>223</v>
      </c>
    </row>
    <row r="271" spans="1:16" x14ac:dyDescent="0.3">
      <c r="A271" s="1" t="s">
        <v>231</v>
      </c>
      <c r="B271" s="2">
        <v>93.48</v>
      </c>
      <c r="C271" s="2">
        <v>-0.56999999999999995</v>
      </c>
      <c r="D271" s="2">
        <v>2.46</v>
      </c>
      <c r="E271">
        <v>35</v>
      </c>
      <c r="F271">
        <v>4.5</v>
      </c>
      <c r="G271">
        <v>80</v>
      </c>
      <c r="H271">
        <v>0.1</v>
      </c>
      <c r="I271">
        <v>60</v>
      </c>
      <c r="J271" t="s">
        <v>43</v>
      </c>
      <c r="K271">
        <f t="shared" ref="K271:K272" si="66" xml:space="preserve"> (-0.72 +B271)</f>
        <v>92.76</v>
      </c>
      <c r="L271">
        <f t="shared" ref="L271:L272" si="67">(-0.38+C271)</f>
        <v>-0.95</v>
      </c>
      <c r="M271">
        <f t="shared" ref="M271:M272" si="68">(-0.62+D271)</f>
        <v>1.8399999999999999</v>
      </c>
      <c r="N271" s="7">
        <v>1.4999999999999999E-2</v>
      </c>
      <c r="O271" s="9" t="s">
        <v>172</v>
      </c>
      <c r="P271" t="s">
        <v>223</v>
      </c>
    </row>
    <row r="272" spans="1:16" x14ac:dyDescent="0.3">
      <c r="A272" s="1" t="s">
        <v>232</v>
      </c>
      <c r="B272" s="2">
        <v>93.41</v>
      </c>
      <c r="C272" s="2">
        <v>-0.68</v>
      </c>
      <c r="D272" s="2">
        <v>2.4</v>
      </c>
      <c r="E272">
        <v>35</v>
      </c>
      <c r="F272">
        <v>4.5</v>
      </c>
      <c r="G272">
        <v>80</v>
      </c>
      <c r="H272">
        <v>0.1</v>
      </c>
      <c r="I272">
        <v>60</v>
      </c>
      <c r="J272" t="s">
        <v>43</v>
      </c>
      <c r="K272">
        <f t="shared" si="66"/>
        <v>92.69</v>
      </c>
      <c r="L272">
        <f t="shared" si="67"/>
        <v>-1.06</v>
      </c>
      <c r="M272">
        <f t="shared" si="68"/>
        <v>1.7799999999999998</v>
      </c>
      <c r="N272" s="7">
        <v>1.4999999999999999E-2</v>
      </c>
      <c r="O272" s="9" t="s">
        <v>172</v>
      </c>
      <c r="P272" t="s">
        <v>223</v>
      </c>
    </row>
    <row r="273" spans="1:16" x14ac:dyDescent="0.3">
      <c r="A273" s="1" t="s">
        <v>233</v>
      </c>
      <c r="B273" s="2">
        <v>93.58</v>
      </c>
      <c r="C273" s="2">
        <v>-0.55000000000000004</v>
      </c>
      <c r="D273" s="2">
        <v>2.74</v>
      </c>
      <c r="E273">
        <v>3.5</v>
      </c>
      <c r="F273">
        <v>6.5</v>
      </c>
      <c r="G273">
        <v>60</v>
      </c>
      <c r="H273">
        <v>0.05</v>
      </c>
      <c r="I273">
        <v>20</v>
      </c>
      <c r="J273" t="s">
        <v>41</v>
      </c>
      <c r="K273">
        <f>(-0.25 + B273)</f>
        <v>93.33</v>
      </c>
      <c r="L273">
        <f>(-0.39 +C273)</f>
        <v>-0.94000000000000006</v>
      </c>
      <c r="M273">
        <f>(-0.7+D273)</f>
        <v>2.04</v>
      </c>
      <c r="N273" s="7">
        <v>7.5999999999999998E-2</v>
      </c>
      <c r="O273" s="9" t="s">
        <v>173</v>
      </c>
      <c r="P273" t="s">
        <v>223</v>
      </c>
    </row>
    <row r="274" spans="1:16" x14ac:dyDescent="0.3">
      <c r="A274" s="1" t="s">
        <v>234</v>
      </c>
      <c r="B274" s="2">
        <v>92.66</v>
      </c>
      <c r="C274" s="2">
        <v>-0.72</v>
      </c>
      <c r="D274" s="2">
        <v>2.78</v>
      </c>
      <c r="E274">
        <v>35</v>
      </c>
      <c r="F274">
        <v>4.5</v>
      </c>
      <c r="G274">
        <v>80</v>
      </c>
      <c r="H274">
        <v>0.1</v>
      </c>
      <c r="I274">
        <v>60</v>
      </c>
      <c r="J274" t="s">
        <v>43</v>
      </c>
      <c r="K274">
        <f t="shared" ref="K274" si="69" xml:space="preserve"> (-0.72 +B274)</f>
        <v>91.94</v>
      </c>
      <c r="L274">
        <f t="shared" ref="L274" si="70">(-0.38+C274)</f>
        <v>-1.1000000000000001</v>
      </c>
      <c r="M274">
        <f t="shared" ref="M274" si="71">(-0.62+D274)</f>
        <v>2.1599999999999997</v>
      </c>
      <c r="N274" s="7">
        <v>1.4999999999999999E-2</v>
      </c>
      <c r="O274" s="9" t="s">
        <v>172</v>
      </c>
      <c r="P274" t="s">
        <v>223</v>
      </c>
    </row>
    <row r="275" spans="1:16" x14ac:dyDescent="0.3">
      <c r="A275" s="1" t="s">
        <v>235</v>
      </c>
      <c r="B275" s="2">
        <v>93.06</v>
      </c>
      <c r="C275" s="2">
        <v>-0.46</v>
      </c>
      <c r="D275" s="2">
        <v>2.31</v>
      </c>
      <c r="E275">
        <v>3.5</v>
      </c>
      <c r="F275">
        <v>6.5</v>
      </c>
      <c r="G275">
        <v>60</v>
      </c>
      <c r="H275">
        <v>0.05</v>
      </c>
      <c r="I275">
        <v>20</v>
      </c>
      <c r="J275" t="s">
        <v>41</v>
      </c>
      <c r="K275">
        <f>(-0.25 + B275)</f>
        <v>92.81</v>
      </c>
      <c r="L275">
        <f>(-0.39 +C275)</f>
        <v>-0.85000000000000009</v>
      </c>
      <c r="M275">
        <f>(-0.7+D275)</f>
        <v>1.61</v>
      </c>
      <c r="N275" s="7">
        <v>1.4999999999999999E-2</v>
      </c>
      <c r="O275" s="9" t="s">
        <v>172</v>
      </c>
      <c r="P275" t="s">
        <v>223</v>
      </c>
    </row>
    <row r="276" spans="1:16" x14ac:dyDescent="0.3">
      <c r="A276" s="1" t="s">
        <v>236</v>
      </c>
      <c r="B276" s="2">
        <v>39.43</v>
      </c>
      <c r="C276" s="2">
        <v>-0.37</v>
      </c>
      <c r="D276" s="2">
        <v>2.13</v>
      </c>
      <c r="E276">
        <v>3.5</v>
      </c>
      <c r="F276">
        <v>6.5</v>
      </c>
      <c r="G276">
        <v>60</v>
      </c>
      <c r="H276">
        <v>0.05</v>
      </c>
      <c r="I276">
        <v>20</v>
      </c>
      <c r="J276" t="s">
        <v>41</v>
      </c>
      <c r="K276">
        <f>(-0.25 + B276)</f>
        <v>39.18</v>
      </c>
      <c r="L276">
        <f>(-0.39 +C276)</f>
        <v>-0.76</v>
      </c>
      <c r="M276">
        <f>(-0.7+D276)</f>
        <v>1.43</v>
      </c>
      <c r="N276" s="7">
        <v>7.5999999999999998E-2</v>
      </c>
      <c r="O276" s="9" t="s">
        <v>173</v>
      </c>
      <c r="P276" t="s">
        <v>223</v>
      </c>
    </row>
    <row r="277" spans="1:16" x14ac:dyDescent="0.3">
      <c r="A277" s="1" t="s">
        <v>237</v>
      </c>
      <c r="B277" s="2">
        <v>53.07</v>
      </c>
      <c r="C277" s="2">
        <v>-0.45</v>
      </c>
      <c r="D277" s="2">
        <v>9.24</v>
      </c>
      <c r="E277">
        <v>35</v>
      </c>
      <c r="F277">
        <v>4.5</v>
      </c>
      <c r="G277">
        <v>80</v>
      </c>
      <c r="H277">
        <v>0.1</v>
      </c>
      <c r="I277">
        <v>60</v>
      </c>
      <c r="J277" t="s">
        <v>43</v>
      </c>
      <c r="K277">
        <f t="shared" ref="K277" si="72" xml:space="preserve"> (-0.72 +B277)</f>
        <v>52.35</v>
      </c>
      <c r="L277">
        <f t="shared" ref="L277" si="73">(-0.38+C277)</f>
        <v>-0.83000000000000007</v>
      </c>
      <c r="M277">
        <f t="shared" ref="M277" si="74">(-0.62+D277)</f>
        <v>8.620000000000001</v>
      </c>
      <c r="N277" s="7">
        <v>1.4999999999999999E-2</v>
      </c>
      <c r="O277" s="9" t="s">
        <v>172</v>
      </c>
      <c r="P277" t="s">
        <v>223</v>
      </c>
    </row>
    <row r="278" spans="1:16" x14ac:dyDescent="0.3">
      <c r="A278" s="1" t="s">
        <v>238</v>
      </c>
      <c r="B278" s="2">
        <v>31.93</v>
      </c>
      <c r="C278" s="2">
        <v>38.07</v>
      </c>
      <c r="D278" s="2">
        <v>6.97</v>
      </c>
      <c r="E278">
        <v>15</v>
      </c>
      <c r="F278">
        <v>5</v>
      </c>
      <c r="G278">
        <v>70</v>
      </c>
      <c r="H278">
        <v>6.6000000000000003E-2</v>
      </c>
      <c r="I278">
        <v>40</v>
      </c>
      <c r="J278" t="s">
        <v>42</v>
      </c>
      <c r="K278">
        <f>(-0.3+B278)</f>
        <v>31.63</v>
      </c>
      <c r="L278">
        <f>(0.26+C278)</f>
        <v>38.33</v>
      </c>
      <c r="M278">
        <f xml:space="preserve"> (0.68 +D278)</f>
        <v>7.6499999999999995</v>
      </c>
      <c r="N278" s="7">
        <v>1.4999999999999999E-2</v>
      </c>
      <c r="O278" s="9" t="s">
        <v>172</v>
      </c>
      <c r="P278" t="s">
        <v>223</v>
      </c>
    </row>
    <row r="279" spans="1:16" x14ac:dyDescent="0.3">
      <c r="A279" s="1" t="s">
        <v>239</v>
      </c>
      <c r="B279" s="2">
        <v>31.97</v>
      </c>
      <c r="C279" s="2">
        <v>39.26</v>
      </c>
      <c r="D279" s="2">
        <v>8.1999999999999993</v>
      </c>
      <c r="E279">
        <v>35</v>
      </c>
      <c r="F279">
        <v>4.5</v>
      </c>
      <c r="G279">
        <v>80</v>
      </c>
      <c r="H279">
        <v>0.1</v>
      </c>
      <c r="I279">
        <v>60</v>
      </c>
      <c r="J279" t="s">
        <v>43</v>
      </c>
      <c r="K279">
        <f t="shared" ref="K279:K280" si="75" xml:space="preserve"> (-0.72 +B279)</f>
        <v>31.25</v>
      </c>
      <c r="L279">
        <f t="shared" ref="L279:L280" si="76">(-0.38+C279)</f>
        <v>38.879999999999995</v>
      </c>
      <c r="M279">
        <f t="shared" ref="M279:M280" si="77">(-0.62+D279)</f>
        <v>7.5799999999999992</v>
      </c>
      <c r="N279" s="7">
        <v>7.5999999999999998E-2</v>
      </c>
      <c r="O279" s="9" t="s">
        <v>173</v>
      </c>
      <c r="P279" t="s">
        <v>223</v>
      </c>
    </row>
    <row r="280" spans="1:16" x14ac:dyDescent="0.3">
      <c r="A280" s="1" t="s">
        <v>240</v>
      </c>
      <c r="B280" s="2">
        <v>52.01</v>
      </c>
      <c r="C280" s="2">
        <v>1.63</v>
      </c>
      <c r="D280" s="2">
        <v>8.26</v>
      </c>
      <c r="E280">
        <v>35</v>
      </c>
      <c r="F280">
        <v>4.5</v>
      </c>
      <c r="G280">
        <v>80</v>
      </c>
      <c r="H280">
        <v>0.1</v>
      </c>
      <c r="I280">
        <v>60</v>
      </c>
      <c r="J280" t="s">
        <v>43</v>
      </c>
      <c r="K280">
        <f t="shared" si="75"/>
        <v>51.29</v>
      </c>
      <c r="L280">
        <f t="shared" si="76"/>
        <v>1.25</v>
      </c>
      <c r="M280">
        <f t="shared" si="77"/>
        <v>7.64</v>
      </c>
      <c r="N280" s="7">
        <v>1.4999999999999999E-2</v>
      </c>
      <c r="O280" s="9" t="s">
        <v>172</v>
      </c>
      <c r="P280" t="s">
        <v>223</v>
      </c>
    </row>
    <row r="281" spans="1:16" x14ac:dyDescent="0.3">
      <c r="A281" s="1" t="s">
        <v>241</v>
      </c>
      <c r="B281" s="2">
        <v>73.73</v>
      </c>
      <c r="C281" s="2">
        <v>1.66</v>
      </c>
      <c r="D281" s="2">
        <v>8.14</v>
      </c>
      <c r="E281">
        <v>15</v>
      </c>
      <c r="F281">
        <v>5</v>
      </c>
      <c r="G281">
        <v>70</v>
      </c>
      <c r="H281">
        <v>6.6000000000000003E-2</v>
      </c>
      <c r="I281">
        <v>40</v>
      </c>
      <c r="J281" t="s">
        <v>42</v>
      </c>
      <c r="K281">
        <f>(-0.3+B281)</f>
        <v>73.430000000000007</v>
      </c>
      <c r="L281">
        <f>(0.26+C281)</f>
        <v>1.92</v>
      </c>
      <c r="M281">
        <f xml:space="preserve"> (0.68 +D281)</f>
        <v>8.82</v>
      </c>
      <c r="N281" s="7">
        <v>7.5999999999999998E-2</v>
      </c>
      <c r="O281" s="9" t="s">
        <v>173</v>
      </c>
      <c r="P281" t="s">
        <v>223</v>
      </c>
    </row>
    <row r="282" spans="1:16" x14ac:dyDescent="0.3">
      <c r="A282" s="1" t="s">
        <v>242</v>
      </c>
      <c r="B282" s="2">
        <v>73.78</v>
      </c>
      <c r="C282" s="2">
        <v>1.1599999999999999</v>
      </c>
      <c r="D282" s="2">
        <v>6.6</v>
      </c>
      <c r="E282">
        <v>3.5</v>
      </c>
      <c r="F282">
        <v>6.5</v>
      </c>
      <c r="G282">
        <v>60</v>
      </c>
      <c r="H282">
        <v>0.05</v>
      </c>
      <c r="I282">
        <v>20</v>
      </c>
      <c r="J282" t="s">
        <v>41</v>
      </c>
      <c r="K282">
        <f>(-0.25 + B282)</f>
        <v>73.53</v>
      </c>
      <c r="L282">
        <f>(-0.39 +C282)</f>
        <v>0.76999999999999991</v>
      </c>
      <c r="M282">
        <f>(-0.7+D282)</f>
        <v>5.8999999999999995</v>
      </c>
      <c r="N282" s="7">
        <v>1.4999999999999999E-2</v>
      </c>
      <c r="O282" s="9" t="s">
        <v>172</v>
      </c>
      <c r="P282" t="s">
        <v>223</v>
      </c>
    </row>
    <row r="283" spans="1:16" x14ac:dyDescent="0.3">
      <c r="A283" s="1" t="s">
        <v>243</v>
      </c>
      <c r="B283" s="2">
        <v>72.41</v>
      </c>
      <c r="C283" s="2">
        <v>23.87</v>
      </c>
      <c r="D283" s="2">
        <v>4.6399999999999997</v>
      </c>
      <c r="E283">
        <v>15</v>
      </c>
      <c r="F283">
        <v>5</v>
      </c>
      <c r="G283">
        <v>70</v>
      </c>
      <c r="H283">
        <v>6.6000000000000003E-2</v>
      </c>
      <c r="I283">
        <v>40</v>
      </c>
      <c r="J283" t="s">
        <v>42</v>
      </c>
      <c r="K283">
        <f>(-0.3+B283)</f>
        <v>72.11</v>
      </c>
      <c r="L283">
        <f>(0.26+C283)</f>
        <v>24.130000000000003</v>
      </c>
      <c r="M283">
        <f xml:space="preserve"> (0.68 +D283)</f>
        <v>5.3199999999999994</v>
      </c>
      <c r="N283" s="7">
        <v>7.5999999999999998E-2</v>
      </c>
      <c r="O283" s="9" t="s">
        <v>173</v>
      </c>
      <c r="P283" t="s">
        <v>213</v>
      </c>
    </row>
    <row r="284" spans="1:16" x14ac:dyDescent="0.3">
      <c r="A284" s="1" t="s">
        <v>244</v>
      </c>
      <c r="B284" s="2">
        <v>17.989999999999998</v>
      </c>
      <c r="C284" s="2">
        <v>14.5</v>
      </c>
      <c r="D284" s="2">
        <v>4.72</v>
      </c>
      <c r="E284">
        <v>35</v>
      </c>
      <c r="F284">
        <v>4.5</v>
      </c>
      <c r="G284">
        <v>80</v>
      </c>
      <c r="H284">
        <v>0.1</v>
      </c>
      <c r="I284">
        <v>60</v>
      </c>
      <c r="J284" t="s">
        <v>43</v>
      </c>
      <c r="K284">
        <f t="shared" ref="K284:K285" si="78" xml:space="preserve"> (-0.72 +B284)</f>
        <v>17.27</v>
      </c>
      <c r="L284">
        <f t="shared" ref="L284:L285" si="79">(-0.38+C284)</f>
        <v>14.12</v>
      </c>
      <c r="M284">
        <f t="shared" ref="M284:M285" si="80">(-0.62+D284)</f>
        <v>4.0999999999999996</v>
      </c>
      <c r="N284" s="7">
        <v>1.4999999999999999E-2</v>
      </c>
      <c r="O284" s="9" t="s">
        <v>172</v>
      </c>
      <c r="P284" t="s">
        <v>213</v>
      </c>
    </row>
    <row r="285" spans="1:16" x14ac:dyDescent="0.3">
      <c r="A285" s="1" t="s">
        <v>245</v>
      </c>
      <c r="B285" s="2">
        <v>18.149999999999999</v>
      </c>
      <c r="C285" s="2">
        <v>14.87</v>
      </c>
      <c r="D285" s="2">
        <v>5.92</v>
      </c>
      <c r="E285">
        <v>35</v>
      </c>
      <c r="F285">
        <v>4.5</v>
      </c>
      <c r="G285">
        <v>80</v>
      </c>
      <c r="H285">
        <v>0.1</v>
      </c>
      <c r="I285">
        <v>60</v>
      </c>
      <c r="J285" t="s">
        <v>43</v>
      </c>
      <c r="K285">
        <f t="shared" si="78"/>
        <v>17.43</v>
      </c>
      <c r="L285">
        <f t="shared" si="79"/>
        <v>14.489999999999998</v>
      </c>
      <c r="M285">
        <f t="shared" si="80"/>
        <v>5.3</v>
      </c>
      <c r="N285" s="7">
        <v>7.5999999999999998E-2</v>
      </c>
      <c r="O285" s="9" t="s">
        <v>173</v>
      </c>
      <c r="P285" t="s">
        <v>213</v>
      </c>
    </row>
    <row r="286" spans="1:16" x14ac:dyDescent="0.3">
      <c r="A286" s="1" t="s">
        <v>246</v>
      </c>
      <c r="B286" s="2">
        <v>38.39</v>
      </c>
      <c r="C286" s="2">
        <v>15.68</v>
      </c>
      <c r="D286" s="2">
        <v>-3.42</v>
      </c>
      <c r="E286">
        <v>3.5</v>
      </c>
      <c r="F286">
        <v>6.5</v>
      </c>
      <c r="G286">
        <v>60</v>
      </c>
      <c r="H286">
        <v>0.05</v>
      </c>
      <c r="I286">
        <v>20</v>
      </c>
      <c r="J286" t="s">
        <v>41</v>
      </c>
      <c r="K286">
        <f>(-0.25 + B286)</f>
        <v>38.14</v>
      </c>
      <c r="L286">
        <f>(-0.39 +C286)</f>
        <v>15.29</v>
      </c>
      <c r="M286">
        <f>(-0.7+D286)</f>
        <v>-4.12</v>
      </c>
      <c r="N286" s="7">
        <v>1.4999999999999999E-2</v>
      </c>
      <c r="O286" s="9" t="s">
        <v>172</v>
      </c>
      <c r="P286" t="s">
        <v>213</v>
      </c>
    </row>
    <row r="287" spans="1:16" x14ac:dyDescent="0.3">
      <c r="A287" s="1" t="s">
        <v>247</v>
      </c>
      <c r="B287" s="2">
        <v>38.72</v>
      </c>
      <c r="C287" s="2">
        <v>1.34</v>
      </c>
      <c r="D287" s="2">
        <v>-3.36</v>
      </c>
      <c r="E287">
        <v>3.5</v>
      </c>
      <c r="F287">
        <v>6.5</v>
      </c>
      <c r="G287">
        <v>60</v>
      </c>
      <c r="H287">
        <v>0.05</v>
      </c>
      <c r="I287">
        <v>20</v>
      </c>
      <c r="J287" t="s">
        <v>41</v>
      </c>
      <c r="K287">
        <f>(-0.25 + B287)</f>
        <v>38.47</v>
      </c>
      <c r="L287">
        <f>(-0.39 +C287)</f>
        <v>0.95000000000000007</v>
      </c>
      <c r="M287">
        <f>(-0.7+D287)</f>
        <v>-4.0599999999999996</v>
      </c>
      <c r="N287" s="7">
        <v>1.4999999999999999E-2</v>
      </c>
      <c r="O287" s="9" t="s">
        <v>172</v>
      </c>
      <c r="P287" t="s">
        <v>213</v>
      </c>
    </row>
    <row r="288" spans="1:16" x14ac:dyDescent="0.3">
      <c r="A288" s="1" t="s">
        <v>248</v>
      </c>
      <c r="B288" s="2">
        <v>35.700000000000003</v>
      </c>
      <c r="C288" s="2">
        <v>1.43</v>
      </c>
      <c r="D288" s="2">
        <v>-3.54</v>
      </c>
      <c r="E288">
        <v>15</v>
      </c>
      <c r="F288">
        <v>5</v>
      </c>
      <c r="G288">
        <v>70</v>
      </c>
      <c r="H288">
        <v>6.6000000000000003E-2</v>
      </c>
      <c r="I288">
        <v>40</v>
      </c>
      <c r="J288" t="s">
        <v>42</v>
      </c>
      <c r="K288">
        <f>(-0.3+B288)</f>
        <v>35.400000000000006</v>
      </c>
      <c r="L288">
        <f>(0.26+C288)</f>
        <v>1.69</v>
      </c>
      <c r="M288">
        <f xml:space="preserve"> (0.68 +D288)</f>
        <v>-2.86</v>
      </c>
      <c r="N288" s="7">
        <v>7.5999999999999998E-2</v>
      </c>
      <c r="O288" s="9" t="s">
        <v>173</v>
      </c>
      <c r="P288" t="s">
        <v>213</v>
      </c>
    </row>
    <row r="289" spans="1:16" x14ac:dyDescent="0.3">
      <c r="A289" s="1" t="s">
        <v>249</v>
      </c>
      <c r="B289" s="2">
        <v>37.54</v>
      </c>
      <c r="C289" s="2">
        <v>1.5</v>
      </c>
      <c r="D289" s="2">
        <v>-3.55</v>
      </c>
      <c r="E289">
        <v>35</v>
      </c>
      <c r="F289">
        <v>4.5</v>
      </c>
      <c r="G289">
        <v>80</v>
      </c>
      <c r="H289">
        <v>0.1</v>
      </c>
      <c r="I289">
        <v>60</v>
      </c>
      <c r="J289" t="s">
        <v>43</v>
      </c>
      <c r="K289">
        <f t="shared" ref="K289:K290" si="81" xml:space="preserve"> (-0.72 +B289)</f>
        <v>36.82</v>
      </c>
      <c r="L289">
        <f t="shared" ref="L289:L290" si="82">(-0.38+C289)</f>
        <v>1.1200000000000001</v>
      </c>
      <c r="M289">
        <f t="shared" ref="M289:M290" si="83">(-0.62+D289)</f>
        <v>-4.17</v>
      </c>
      <c r="N289" s="7">
        <v>1.4999999999999999E-2</v>
      </c>
      <c r="O289" s="9" t="s">
        <v>172</v>
      </c>
      <c r="P289" t="s">
        <v>213</v>
      </c>
    </row>
    <row r="290" spans="1:16" x14ac:dyDescent="0.3">
      <c r="A290" s="1" t="s">
        <v>250</v>
      </c>
      <c r="B290" s="5">
        <v>36.229999999999997</v>
      </c>
      <c r="C290" s="5">
        <v>1.44</v>
      </c>
      <c r="D290" s="5">
        <v>-4.1900000000000004</v>
      </c>
      <c r="E290">
        <v>35</v>
      </c>
      <c r="F290">
        <v>4.5</v>
      </c>
      <c r="G290">
        <v>80</v>
      </c>
      <c r="H290">
        <v>0.1</v>
      </c>
      <c r="I290">
        <v>60</v>
      </c>
      <c r="J290" t="s">
        <v>43</v>
      </c>
      <c r="K290">
        <f t="shared" si="81"/>
        <v>35.51</v>
      </c>
      <c r="L290">
        <f t="shared" si="82"/>
        <v>1.06</v>
      </c>
      <c r="M290">
        <f t="shared" si="83"/>
        <v>-4.8100000000000005</v>
      </c>
      <c r="N290" s="7">
        <v>7.5999999999999998E-2</v>
      </c>
      <c r="O290" s="9" t="s">
        <v>172</v>
      </c>
      <c r="P290" t="s">
        <v>213</v>
      </c>
    </row>
    <row r="291" spans="1:16" x14ac:dyDescent="0.3">
      <c r="A291" s="1" t="s">
        <v>251</v>
      </c>
      <c r="B291" s="2">
        <v>36.11</v>
      </c>
      <c r="C291" s="2">
        <v>1.77</v>
      </c>
      <c r="D291" s="2">
        <v>-4.51</v>
      </c>
      <c r="E291">
        <v>3.5</v>
      </c>
      <c r="F291">
        <v>6.5</v>
      </c>
      <c r="G291">
        <v>60</v>
      </c>
      <c r="H291">
        <v>0.05</v>
      </c>
      <c r="I291">
        <v>20</v>
      </c>
      <c r="J291" t="s">
        <v>41</v>
      </c>
      <c r="K291">
        <f>(-0.25 + B291)</f>
        <v>35.86</v>
      </c>
      <c r="L291">
        <f>(-0.39 +C291)</f>
        <v>1.38</v>
      </c>
      <c r="M291">
        <f>(-0.7+D291)</f>
        <v>-5.21</v>
      </c>
      <c r="N291" s="7">
        <v>7.5999999999999998E-2</v>
      </c>
      <c r="O291" s="9" t="s">
        <v>173</v>
      </c>
      <c r="P291" t="s">
        <v>213</v>
      </c>
    </row>
    <row r="292" spans="1:16" x14ac:dyDescent="0.3">
      <c r="A292" s="1" t="s">
        <v>252</v>
      </c>
      <c r="B292" s="2">
        <v>25.14</v>
      </c>
      <c r="C292" s="2">
        <v>1.7</v>
      </c>
      <c r="D292" s="2">
        <v>3.1</v>
      </c>
      <c r="E292">
        <v>35</v>
      </c>
      <c r="F292">
        <v>4.5</v>
      </c>
      <c r="G292">
        <v>80</v>
      </c>
      <c r="H292">
        <v>0.1</v>
      </c>
      <c r="I292">
        <v>60</v>
      </c>
      <c r="J292" t="s">
        <v>43</v>
      </c>
      <c r="K292">
        <f xml:space="preserve"> (-0.72 +B292)</f>
        <v>24.42</v>
      </c>
      <c r="L292">
        <f>(-0.38+C292)</f>
        <v>1.3199999999999998</v>
      </c>
      <c r="M292">
        <f>(-0.62+D292)</f>
        <v>2.48</v>
      </c>
      <c r="N292" s="7">
        <v>1.4999999999999999E-2</v>
      </c>
      <c r="O292" s="9" t="s">
        <v>172</v>
      </c>
      <c r="P292" t="s">
        <v>213</v>
      </c>
    </row>
    <row r="293" spans="1:16" x14ac:dyDescent="0.3">
      <c r="A293" s="1" t="s">
        <v>253</v>
      </c>
      <c r="B293" s="2">
        <v>63.01</v>
      </c>
      <c r="C293" s="2">
        <v>-0.93</v>
      </c>
      <c r="D293" s="2">
        <v>3.07</v>
      </c>
      <c r="E293">
        <v>3.5</v>
      </c>
      <c r="F293">
        <v>6.5</v>
      </c>
      <c r="G293">
        <v>60</v>
      </c>
      <c r="H293">
        <v>0.05</v>
      </c>
      <c r="I293">
        <v>20</v>
      </c>
      <c r="J293" t="s">
        <v>41</v>
      </c>
      <c r="K293">
        <f>(-0.25 + B293)</f>
        <v>62.76</v>
      </c>
      <c r="L293">
        <f>(-0.39 +C293)</f>
        <v>-1.32</v>
      </c>
      <c r="M293">
        <f>(-0.7+D293)</f>
        <v>2.37</v>
      </c>
      <c r="N293" s="7">
        <v>7.5999999999999998E-2</v>
      </c>
      <c r="O293" s="9" t="s">
        <v>173</v>
      </c>
      <c r="P293" t="s">
        <v>213</v>
      </c>
    </row>
    <row r="294" spans="1:16" x14ac:dyDescent="0.3">
      <c r="A294" s="1" t="s">
        <v>254</v>
      </c>
      <c r="B294" s="2">
        <v>62.63</v>
      </c>
      <c r="C294" s="2">
        <v>-1.1599999999999999</v>
      </c>
      <c r="D294" s="2">
        <v>2.81</v>
      </c>
      <c r="E294">
        <v>35</v>
      </c>
      <c r="F294">
        <v>4.5</v>
      </c>
      <c r="G294">
        <v>80</v>
      </c>
      <c r="H294">
        <v>0.1</v>
      </c>
      <c r="I294">
        <v>60</v>
      </c>
      <c r="J294" t="s">
        <v>43</v>
      </c>
      <c r="K294">
        <f xml:space="preserve"> (-0.72 +B294)</f>
        <v>61.910000000000004</v>
      </c>
      <c r="L294">
        <f>(-0.38+C294)</f>
        <v>-1.54</v>
      </c>
      <c r="M294">
        <f>(-0.62+D294)</f>
        <v>2.19</v>
      </c>
      <c r="N294" s="7">
        <v>1.4999999999999999E-2</v>
      </c>
      <c r="O294" s="9" t="s">
        <v>172</v>
      </c>
      <c r="P294" t="s">
        <v>213</v>
      </c>
    </row>
    <row r="295" spans="1:16" x14ac:dyDescent="0.3">
      <c r="A295" s="1" t="s">
        <v>255</v>
      </c>
      <c r="B295" s="2">
        <v>73.900000000000006</v>
      </c>
      <c r="C295" s="2">
        <v>-0.82</v>
      </c>
      <c r="D295" s="2">
        <v>2.2999999999999998</v>
      </c>
      <c r="E295">
        <v>15</v>
      </c>
      <c r="F295">
        <v>5</v>
      </c>
      <c r="G295">
        <v>70</v>
      </c>
      <c r="H295">
        <v>6.6000000000000003E-2</v>
      </c>
      <c r="I295">
        <v>40</v>
      </c>
      <c r="J295" t="s">
        <v>42</v>
      </c>
      <c r="K295">
        <f>(-0.3+B295)</f>
        <v>73.600000000000009</v>
      </c>
      <c r="L295">
        <f>(0.26+C295)</f>
        <v>-0.55999999999999994</v>
      </c>
      <c r="M295">
        <f xml:space="preserve"> (0.68 +D295)</f>
        <v>2.98</v>
      </c>
      <c r="N295" s="7">
        <v>1.4999999999999999E-2</v>
      </c>
      <c r="O295" s="9" t="s">
        <v>172</v>
      </c>
      <c r="P295" t="s">
        <v>213</v>
      </c>
    </row>
    <row r="296" spans="1:16" x14ac:dyDescent="0.3">
      <c r="A296" s="1" t="s">
        <v>256</v>
      </c>
      <c r="B296" s="2">
        <v>74.31</v>
      </c>
      <c r="C296" s="2">
        <v>-0.87</v>
      </c>
      <c r="D296" s="2">
        <v>3.15</v>
      </c>
      <c r="E296">
        <v>15</v>
      </c>
      <c r="F296">
        <v>5</v>
      </c>
      <c r="G296">
        <v>70</v>
      </c>
      <c r="H296">
        <v>6.6000000000000003E-2</v>
      </c>
      <c r="I296">
        <v>40</v>
      </c>
      <c r="J296" t="s">
        <v>42</v>
      </c>
      <c r="K296">
        <f>(-0.3+B296)</f>
        <v>74.010000000000005</v>
      </c>
      <c r="L296">
        <f>(0.26+C296)</f>
        <v>-0.61</v>
      </c>
      <c r="M296">
        <f xml:space="preserve"> (0.68 +D296)</f>
        <v>3.83</v>
      </c>
      <c r="N296" s="7">
        <v>7.5999999999999998E-2</v>
      </c>
      <c r="O296" s="9" t="s">
        <v>173</v>
      </c>
      <c r="P296" t="s">
        <v>213</v>
      </c>
    </row>
    <row r="297" spans="1:16" x14ac:dyDescent="0.3">
      <c r="A297" s="1" t="s">
        <v>257</v>
      </c>
      <c r="B297" s="2">
        <v>74.64</v>
      </c>
      <c r="C297" s="2">
        <v>-0.9</v>
      </c>
      <c r="D297" s="2">
        <v>2.41</v>
      </c>
      <c r="E297">
        <v>3.5</v>
      </c>
      <c r="F297">
        <v>6.5</v>
      </c>
      <c r="G297">
        <v>60</v>
      </c>
      <c r="H297">
        <v>0.05</v>
      </c>
      <c r="I297">
        <v>20</v>
      </c>
      <c r="J297" t="s">
        <v>41</v>
      </c>
      <c r="K297">
        <f>(-0.25 + B297)</f>
        <v>74.39</v>
      </c>
      <c r="L297">
        <f>(-0.39 +C297)</f>
        <v>-1.29</v>
      </c>
      <c r="M297">
        <f>(-0.7+D297)</f>
        <v>1.7100000000000002</v>
      </c>
      <c r="N297" s="7">
        <v>1.4999999999999999E-2</v>
      </c>
      <c r="O297" s="9" t="s">
        <v>172</v>
      </c>
      <c r="P297" t="s">
        <v>213</v>
      </c>
    </row>
    <row r="298" spans="1:16" x14ac:dyDescent="0.3">
      <c r="A298" s="1" t="s">
        <v>258</v>
      </c>
      <c r="B298" s="2">
        <v>74.25</v>
      </c>
      <c r="C298" s="2">
        <v>-0.95</v>
      </c>
      <c r="D298" s="2">
        <v>3.26</v>
      </c>
      <c r="E298">
        <v>15</v>
      </c>
      <c r="F298">
        <v>5</v>
      </c>
      <c r="G298">
        <v>70</v>
      </c>
      <c r="H298">
        <v>6.6000000000000003E-2</v>
      </c>
      <c r="I298">
        <v>40</v>
      </c>
      <c r="J298" t="s">
        <v>42</v>
      </c>
      <c r="K298">
        <f>(-0.3+B298)</f>
        <v>73.95</v>
      </c>
      <c r="L298">
        <f>(0.26+C298)</f>
        <v>-0.69</v>
      </c>
      <c r="M298">
        <f xml:space="preserve"> (0.68 +D298)</f>
        <v>3.94</v>
      </c>
      <c r="N298" s="7">
        <v>7.5999999999999998E-2</v>
      </c>
      <c r="O298" s="9" t="s">
        <v>173</v>
      </c>
      <c r="P298" t="s">
        <v>259</v>
      </c>
    </row>
    <row r="299" spans="1:16" x14ac:dyDescent="0.3">
      <c r="A299" s="1" t="s">
        <v>260</v>
      </c>
      <c r="B299" s="2">
        <v>94.4</v>
      </c>
      <c r="C299" s="2">
        <v>-1.51</v>
      </c>
      <c r="D299" s="2">
        <v>2.58</v>
      </c>
      <c r="E299">
        <v>3.5</v>
      </c>
      <c r="F299">
        <v>6.5</v>
      </c>
      <c r="G299">
        <v>60</v>
      </c>
      <c r="H299">
        <v>0.05</v>
      </c>
      <c r="I299">
        <v>20</v>
      </c>
      <c r="J299" t="s">
        <v>41</v>
      </c>
      <c r="K299">
        <f>(-0.25 + B299)</f>
        <v>94.15</v>
      </c>
      <c r="L299">
        <f>(-0.39 +C299)</f>
        <v>-1.9</v>
      </c>
      <c r="M299">
        <f>(-0.7+D299)</f>
        <v>1.8800000000000001</v>
      </c>
      <c r="N299" s="7">
        <v>1.4999999999999999E-2</v>
      </c>
      <c r="O299" s="9" t="s">
        <v>172</v>
      </c>
      <c r="P299" t="s">
        <v>261</v>
      </c>
    </row>
    <row r="300" spans="1:16" x14ac:dyDescent="0.3">
      <c r="A300" s="1" t="s">
        <v>262</v>
      </c>
      <c r="B300" s="2">
        <v>91.41</v>
      </c>
      <c r="C300" s="2">
        <v>-1.1399999999999999</v>
      </c>
      <c r="D300" s="2">
        <v>2.5499999999999998</v>
      </c>
      <c r="E300">
        <v>15</v>
      </c>
      <c r="F300">
        <v>5</v>
      </c>
      <c r="G300">
        <v>70</v>
      </c>
      <c r="H300">
        <v>6.6000000000000003E-2</v>
      </c>
      <c r="I300">
        <v>40</v>
      </c>
      <c r="J300" t="s">
        <v>42</v>
      </c>
      <c r="K300">
        <f>(-0.3+B300)</f>
        <v>91.11</v>
      </c>
      <c r="L300">
        <f>(0.26+C300)</f>
        <v>-0.87999999999999989</v>
      </c>
      <c r="M300">
        <f xml:space="preserve"> (0.68 +D300)</f>
        <v>3.23</v>
      </c>
      <c r="N300" s="7">
        <v>7.5999999999999998E-2</v>
      </c>
      <c r="O300" s="9" t="s">
        <v>173</v>
      </c>
      <c r="P300" t="s">
        <v>261</v>
      </c>
    </row>
    <row r="301" spans="1:16" ht="15" x14ac:dyDescent="0.35">
      <c r="A301" s="1" t="s">
        <v>275</v>
      </c>
      <c r="B301" s="10">
        <v>93.17</v>
      </c>
      <c r="C301" s="10">
        <v>4.6100000000000003</v>
      </c>
      <c r="D301" s="10">
        <v>-16.09</v>
      </c>
      <c r="E301">
        <v>15</v>
      </c>
      <c r="F301">
        <v>5</v>
      </c>
      <c r="G301">
        <v>70</v>
      </c>
      <c r="H301">
        <v>6.6000000000000003E-2</v>
      </c>
      <c r="I301">
        <v>40</v>
      </c>
      <c r="J301" t="s">
        <v>42</v>
      </c>
      <c r="K301">
        <f t="shared" ref="K301:K364" si="84">(-0.3+B301)</f>
        <v>92.87</v>
      </c>
      <c r="L301">
        <f t="shared" ref="L301:L364" si="85">(0.26+C301)</f>
        <v>4.87</v>
      </c>
      <c r="M301">
        <f t="shared" ref="M301:M364" si="86" xml:space="preserve"> (0.68 +D301)</f>
        <v>-15.41</v>
      </c>
      <c r="N301" s="7">
        <v>1.4999999999999999E-2</v>
      </c>
      <c r="O301" s="9" t="s">
        <v>172</v>
      </c>
      <c r="P301" s="11" t="s">
        <v>181</v>
      </c>
    </row>
    <row r="302" spans="1:16" ht="15" x14ac:dyDescent="0.35">
      <c r="A302" s="1" t="s">
        <v>276</v>
      </c>
      <c r="B302" s="10">
        <v>91.36</v>
      </c>
      <c r="C302" s="10">
        <v>5.22</v>
      </c>
      <c r="D302" s="10">
        <v>-18.89</v>
      </c>
      <c r="E302">
        <v>3.5</v>
      </c>
      <c r="F302">
        <v>6.5</v>
      </c>
      <c r="G302">
        <v>60</v>
      </c>
      <c r="H302">
        <v>0.05</v>
      </c>
      <c r="I302">
        <v>20</v>
      </c>
      <c r="J302" t="s">
        <v>41</v>
      </c>
      <c r="K302">
        <f t="shared" si="84"/>
        <v>91.06</v>
      </c>
      <c r="L302">
        <f t="shared" si="85"/>
        <v>5.4799999999999995</v>
      </c>
      <c r="M302">
        <f t="shared" si="86"/>
        <v>-18.21</v>
      </c>
      <c r="N302" s="7">
        <v>7.5999999999999998E-2</v>
      </c>
      <c r="O302" s="9" t="s">
        <v>173</v>
      </c>
      <c r="P302" s="11" t="s">
        <v>181</v>
      </c>
    </row>
    <row r="303" spans="1:16" ht="15" x14ac:dyDescent="0.35">
      <c r="A303" s="1" t="s">
        <v>277</v>
      </c>
      <c r="B303" s="10">
        <v>92.57</v>
      </c>
      <c r="C303" s="10">
        <v>4.55</v>
      </c>
      <c r="D303" s="10">
        <v>-16.14</v>
      </c>
      <c r="E303">
        <v>3.5</v>
      </c>
      <c r="F303">
        <v>6.5</v>
      </c>
      <c r="G303">
        <v>60</v>
      </c>
      <c r="H303">
        <v>0.05</v>
      </c>
      <c r="I303">
        <v>20</v>
      </c>
      <c r="J303" t="s">
        <v>41</v>
      </c>
      <c r="K303">
        <f t="shared" si="84"/>
        <v>92.27</v>
      </c>
      <c r="L303">
        <f t="shared" si="85"/>
        <v>4.8099999999999996</v>
      </c>
      <c r="M303">
        <f t="shared" si="86"/>
        <v>-15.46</v>
      </c>
      <c r="N303" s="7">
        <v>1.4999999999999999E-2</v>
      </c>
      <c r="O303" s="9" t="s">
        <v>172</v>
      </c>
      <c r="P303" s="11" t="s">
        <v>181</v>
      </c>
    </row>
    <row r="304" spans="1:16" ht="15" x14ac:dyDescent="0.35">
      <c r="A304" s="1" t="s">
        <v>278</v>
      </c>
      <c r="B304" s="10">
        <v>92.74</v>
      </c>
      <c r="C304" s="10">
        <v>4.8899999999999997</v>
      </c>
      <c r="D304" s="10">
        <v>-17.43</v>
      </c>
      <c r="E304">
        <v>15</v>
      </c>
      <c r="F304">
        <v>5</v>
      </c>
      <c r="G304">
        <v>70</v>
      </c>
      <c r="H304">
        <v>6.6000000000000003E-2</v>
      </c>
      <c r="I304">
        <v>40</v>
      </c>
      <c r="J304" t="s">
        <v>42</v>
      </c>
      <c r="K304">
        <f t="shared" si="84"/>
        <v>92.44</v>
      </c>
      <c r="L304">
        <f t="shared" si="85"/>
        <v>5.1499999999999995</v>
      </c>
      <c r="M304">
        <f t="shared" si="86"/>
        <v>-16.75</v>
      </c>
      <c r="N304" s="7">
        <v>1.4999999999999999E-2</v>
      </c>
      <c r="O304" s="9" t="s">
        <v>172</v>
      </c>
      <c r="P304" s="11" t="s">
        <v>181</v>
      </c>
    </row>
    <row r="305" spans="1:16" ht="15" x14ac:dyDescent="0.35">
      <c r="A305" s="1" t="s">
        <v>279</v>
      </c>
      <c r="B305" s="10">
        <v>39.340000000000003</v>
      </c>
      <c r="C305" s="10">
        <v>-3.07</v>
      </c>
      <c r="D305" s="10">
        <v>7.53</v>
      </c>
      <c r="E305">
        <v>35</v>
      </c>
      <c r="F305">
        <v>4.5</v>
      </c>
      <c r="G305">
        <v>80</v>
      </c>
      <c r="H305">
        <v>0.1</v>
      </c>
      <c r="I305">
        <v>60</v>
      </c>
      <c r="J305" t="s">
        <v>43</v>
      </c>
      <c r="K305">
        <f t="shared" si="84"/>
        <v>39.040000000000006</v>
      </c>
      <c r="L305">
        <f t="shared" si="85"/>
        <v>-2.8099999999999996</v>
      </c>
      <c r="M305">
        <f t="shared" si="86"/>
        <v>8.2100000000000009</v>
      </c>
      <c r="N305" s="7">
        <v>7.5999999999999998E-2</v>
      </c>
      <c r="O305" s="9" t="s">
        <v>173</v>
      </c>
      <c r="P305" s="11" t="s">
        <v>177</v>
      </c>
    </row>
    <row r="306" spans="1:16" ht="15" x14ac:dyDescent="0.35">
      <c r="A306" s="1" t="s">
        <v>280</v>
      </c>
      <c r="B306" s="10">
        <v>41.1</v>
      </c>
      <c r="C306" s="10">
        <v>-3.85</v>
      </c>
      <c r="D306" s="10">
        <v>7.91</v>
      </c>
      <c r="E306">
        <v>35</v>
      </c>
      <c r="F306">
        <v>4.5</v>
      </c>
      <c r="G306">
        <v>80</v>
      </c>
      <c r="H306">
        <v>0.1</v>
      </c>
      <c r="I306">
        <v>60</v>
      </c>
      <c r="J306" t="s">
        <v>43</v>
      </c>
      <c r="K306">
        <f t="shared" si="84"/>
        <v>40.800000000000004</v>
      </c>
      <c r="L306">
        <f t="shared" si="85"/>
        <v>-3.59</v>
      </c>
      <c r="M306">
        <f t="shared" si="86"/>
        <v>8.59</v>
      </c>
      <c r="N306" s="7">
        <v>1.4999999999999999E-2</v>
      </c>
      <c r="O306" s="9" t="s">
        <v>172</v>
      </c>
      <c r="P306" s="11" t="s">
        <v>177</v>
      </c>
    </row>
    <row r="307" spans="1:16" ht="15" x14ac:dyDescent="0.35">
      <c r="A307" s="1" t="s">
        <v>281</v>
      </c>
      <c r="B307" s="10">
        <v>39.049999999999997</v>
      </c>
      <c r="C307" s="10">
        <v>-3.43</v>
      </c>
      <c r="D307" s="10">
        <v>8.1300000000000008</v>
      </c>
      <c r="E307">
        <v>15</v>
      </c>
      <c r="F307">
        <v>5</v>
      </c>
      <c r="G307">
        <v>70</v>
      </c>
      <c r="H307">
        <v>6.6000000000000003E-2</v>
      </c>
      <c r="I307">
        <v>40</v>
      </c>
      <c r="J307" t="s">
        <v>42</v>
      </c>
      <c r="K307">
        <f t="shared" si="84"/>
        <v>38.75</v>
      </c>
      <c r="L307">
        <f t="shared" si="85"/>
        <v>-3.17</v>
      </c>
      <c r="M307">
        <f t="shared" si="86"/>
        <v>8.81</v>
      </c>
      <c r="N307" s="7">
        <v>7.5999999999999998E-2</v>
      </c>
      <c r="O307" s="9" t="s">
        <v>173</v>
      </c>
      <c r="P307" s="11" t="s">
        <v>177</v>
      </c>
    </row>
    <row r="308" spans="1:16" ht="15" x14ac:dyDescent="0.35">
      <c r="A308" s="1" t="s">
        <v>282</v>
      </c>
      <c r="B308" s="10">
        <v>38.54</v>
      </c>
      <c r="C308" s="10">
        <v>-3.69</v>
      </c>
      <c r="D308" s="10">
        <v>7.68</v>
      </c>
      <c r="E308">
        <v>15</v>
      </c>
      <c r="F308">
        <v>5</v>
      </c>
      <c r="G308">
        <v>70</v>
      </c>
      <c r="H308">
        <v>6.6000000000000003E-2</v>
      </c>
      <c r="I308">
        <v>40</v>
      </c>
      <c r="J308" t="s">
        <v>42</v>
      </c>
      <c r="K308">
        <f t="shared" si="84"/>
        <v>38.24</v>
      </c>
      <c r="L308">
        <f t="shared" si="85"/>
        <v>-3.4299999999999997</v>
      </c>
      <c r="M308">
        <f t="shared" si="86"/>
        <v>8.36</v>
      </c>
      <c r="N308" s="7">
        <v>1.4999999999999999E-2</v>
      </c>
      <c r="O308" s="9" t="s">
        <v>172</v>
      </c>
      <c r="P308" s="11" t="s">
        <v>264</v>
      </c>
    </row>
    <row r="309" spans="1:16" ht="15" x14ac:dyDescent="0.35">
      <c r="A309" s="1" t="s">
        <v>283</v>
      </c>
      <c r="B309" s="10">
        <v>39.92</v>
      </c>
      <c r="C309" s="10">
        <v>-3.53</v>
      </c>
      <c r="D309" s="10">
        <v>7.28</v>
      </c>
      <c r="E309">
        <v>3.5</v>
      </c>
      <c r="F309">
        <v>6.5</v>
      </c>
      <c r="G309">
        <v>60</v>
      </c>
      <c r="H309">
        <v>0.05</v>
      </c>
      <c r="I309">
        <v>20</v>
      </c>
      <c r="J309" t="s">
        <v>41</v>
      </c>
      <c r="K309">
        <f t="shared" si="84"/>
        <v>39.620000000000005</v>
      </c>
      <c r="L309">
        <f t="shared" si="85"/>
        <v>-3.2699999999999996</v>
      </c>
      <c r="M309">
        <f t="shared" si="86"/>
        <v>7.96</v>
      </c>
      <c r="N309" s="7">
        <v>7.5999999999999998E-2</v>
      </c>
      <c r="O309" s="9" t="s">
        <v>173</v>
      </c>
      <c r="P309" s="11" t="s">
        <v>775</v>
      </c>
    </row>
    <row r="310" spans="1:16" ht="15" x14ac:dyDescent="0.35">
      <c r="A310" s="1" t="s">
        <v>284</v>
      </c>
      <c r="B310" s="10">
        <v>36.840000000000003</v>
      </c>
      <c r="C310" s="10">
        <v>13.14</v>
      </c>
      <c r="D310" s="10">
        <v>8.91</v>
      </c>
      <c r="E310">
        <v>3.5</v>
      </c>
      <c r="F310">
        <v>6.5</v>
      </c>
      <c r="G310">
        <v>60</v>
      </c>
      <c r="H310">
        <v>0.05</v>
      </c>
      <c r="I310">
        <v>20</v>
      </c>
      <c r="J310" t="s">
        <v>41</v>
      </c>
      <c r="K310">
        <f t="shared" si="84"/>
        <v>36.540000000000006</v>
      </c>
      <c r="L310">
        <f t="shared" si="85"/>
        <v>13.4</v>
      </c>
      <c r="M310">
        <f t="shared" si="86"/>
        <v>9.59</v>
      </c>
      <c r="N310" s="7">
        <v>1.4999999999999999E-2</v>
      </c>
      <c r="O310" s="9" t="s">
        <v>172</v>
      </c>
      <c r="P310" s="11" t="s">
        <v>177</v>
      </c>
    </row>
    <row r="311" spans="1:16" ht="15" x14ac:dyDescent="0.35">
      <c r="A311" s="1" t="s">
        <v>285</v>
      </c>
      <c r="B311" s="10">
        <v>36.82</v>
      </c>
      <c r="C311" s="10">
        <v>12.76</v>
      </c>
      <c r="D311" s="10">
        <v>8.6999999999999993</v>
      </c>
      <c r="E311">
        <v>15</v>
      </c>
      <c r="F311">
        <v>5</v>
      </c>
      <c r="G311">
        <v>70</v>
      </c>
      <c r="H311">
        <v>6.6000000000000003E-2</v>
      </c>
      <c r="I311">
        <v>40</v>
      </c>
      <c r="J311" t="s">
        <v>42</v>
      </c>
      <c r="K311">
        <f t="shared" si="84"/>
        <v>36.520000000000003</v>
      </c>
      <c r="L311">
        <f t="shared" si="85"/>
        <v>13.02</v>
      </c>
      <c r="M311">
        <f t="shared" si="86"/>
        <v>9.379999999999999</v>
      </c>
      <c r="N311" s="7">
        <v>7.5999999999999998E-2</v>
      </c>
      <c r="O311" s="9" t="s">
        <v>173</v>
      </c>
      <c r="P311" s="11" t="s">
        <v>177</v>
      </c>
    </row>
    <row r="312" spans="1:16" ht="15" x14ac:dyDescent="0.35">
      <c r="A312" s="1" t="s">
        <v>286</v>
      </c>
      <c r="B312" s="10">
        <v>38.520000000000003</v>
      </c>
      <c r="C312" s="10">
        <v>14.33</v>
      </c>
      <c r="D312" s="10">
        <v>9.0299999999999994</v>
      </c>
      <c r="E312">
        <v>15</v>
      </c>
      <c r="F312">
        <v>5</v>
      </c>
      <c r="G312">
        <v>70</v>
      </c>
      <c r="H312">
        <v>6.6000000000000003E-2</v>
      </c>
      <c r="I312">
        <v>40</v>
      </c>
      <c r="J312" t="s">
        <v>42</v>
      </c>
      <c r="K312">
        <f t="shared" si="84"/>
        <v>38.220000000000006</v>
      </c>
      <c r="L312">
        <f t="shared" si="85"/>
        <v>14.59</v>
      </c>
      <c r="M312">
        <f t="shared" si="86"/>
        <v>9.7099999999999991</v>
      </c>
      <c r="N312" s="7">
        <v>1.4999999999999999E-2</v>
      </c>
      <c r="O312" s="9" t="s">
        <v>172</v>
      </c>
      <c r="P312" s="11" t="s">
        <v>177</v>
      </c>
    </row>
    <row r="313" spans="1:16" ht="15" x14ac:dyDescent="0.35">
      <c r="A313" s="1" t="s">
        <v>287</v>
      </c>
      <c r="B313" s="10">
        <v>36.76</v>
      </c>
      <c r="C313" s="10">
        <v>11.84</v>
      </c>
      <c r="D313" s="10">
        <v>7.97</v>
      </c>
      <c r="E313">
        <v>3.5</v>
      </c>
      <c r="F313">
        <v>6.5</v>
      </c>
      <c r="G313">
        <v>60</v>
      </c>
      <c r="H313">
        <v>0.05</v>
      </c>
      <c r="I313">
        <v>20</v>
      </c>
      <c r="J313" t="s">
        <v>41</v>
      </c>
      <c r="K313">
        <f t="shared" si="84"/>
        <v>36.46</v>
      </c>
      <c r="L313">
        <f t="shared" si="85"/>
        <v>12.1</v>
      </c>
      <c r="M313">
        <f t="shared" si="86"/>
        <v>8.65</v>
      </c>
      <c r="N313" s="7">
        <v>1.4999999999999999E-2</v>
      </c>
      <c r="O313" s="9" t="s">
        <v>172</v>
      </c>
      <c r="P313" s="11" t="s">
        <v>776</v>
      </c>
    </row>
    <row r="314" spans="1:16" ht="15" x14ac:dyDescent="0.35">
      <c r="A314" s="1" t="s">
        <v>288</v>
      </c>
      <c r="B314" s="10">
        <v>36.71</v>
      </c>
      <c r="C314" s="10">
        <v>12.4</v>
      </c>
      <c r="D314" s="10">
        <v>8.06</v>
      </c>
      <c r="E314">
        <v>35</v>
      </c>
      <c r="F314">
        <v>4.5</v>
      </c>
      <c r="G314">
        <v>80</v>
      </c>
      <c r="H314">
        <v>0.1</v>
      </c>
      <c r="I314">
        <v>60</v>
      </c>
      <c r="J314" t="s">
        <v>43</v>
      </c>
      <c r="K314">
        <f t="shared" si="84"/>
        <v>36.410000000000004</v>
      </c>
      <c r="L314">
        <f t="shared" si="85"/>
        <v>12.66</v>
      </c>
      <c r="M314">
        <f t="shared" si="86"/>
        <v>8.74</v>
      </c>
      <c r="N314" s="7">
        <v>7.5999999999999998E-2</v>
      </c>
      <c r="O314" s="9" t="s">
        <v>173</v>
      </c>
      <c r="P314" s="11" t="s">
        <v>776</v>
      </c>
    </row>
    <row r="315" spans="1:16" ht="15" x14ac:dyDescent="0.35">
      <c r="A315" s="1" t="s">
        <v>289</v>
      </c>
      <c r="B315" s="10">
        <v>36.53</v>
      </c>
      <c r="C315" s="10">
        <v>12.09</v>
      </c>
      <c r="D315" s="10">
        <v>7.83</v>
      </c>
      <c r="E315">
        <v>15</v>
      </c>
      <c r="F315">
        <v>5</v>
      </c>
      <c r="G315">
        <v>70</v>
      </c>
      <c r="H315">
        <v>6.6000000000000003E-2</v>
      </c>
      <c r="I315">
        <v>40</v>
      </c>
      <c r="J315" t="s">
        <v>42</v>
      </c>
      <c r="K315">
        <f t="shared" si="84"/>
        <v>36.230000000000004</v>
      </c>
      <c r="L315">
        <f t="shared" si="85"/>
        <v>12.35</v>
      </c>
      <c r="M315">
        <f t="shared" si="86"/>
        <v>8.51</v>
      </c>
      <c r="N315" s="7">
        <v>1.4999999999999999E-2</v>
      </c>
      <c r="O315" s="9" t="s">
        <v>172</v>
      </c>
      <c r="P315" s="11" t="s">
        <v>266</v>
      </c>
    </row>
    <row r="316" spans="1:16" ht="15" x14ac:dyDescent="0.35">
      <c r="A316" s="1" t="s">
        <v>290</v>
      </c>
      <c r="B316" s="10">
        <v>39.51</v>
      </c>
      <c r="C316" s="10">
        <v>10.67</v>
      </c>
      <c r="D316" s="10">
        <v>6.81</v>
      </c>
      <c r="E316">
        <v>3.5</v>
      </c>
      <c r="F316">
        <v>6.5</v>
      </c>
      <c r="G316">
        <v>60</v>
      </c>
      <c r="H316">
        <v>0.05</v>
      </c>
      <c r="I316">
        <v>20</v>
      </c>
      <c r="J316" t="s">
        <v>41</v>
      </c>
      <c r="K316">
        <f t="shared" si="84"/>
        <v>39.21</v>
      </c>
      <c r="L316">
        <f t="shared" si="85"/>
        <v>10.93</v>
      </c>
      <c r="M316">
        <f t="shared" si="86"/>
        <v>7.4899999999999993</v>
      </c>
      <c r="N316" s="7">
        <v>1.4999999999999999E-2</v>
      </c>
      <c r="O316" s="9" t="s">
        <v>172</v>
      </c>
      <c r="P316" s="11" t="s">
        <v>179</v>
      </c>
    </row>
    <row r="317" spans="1:16" ht="15" x14ac:dyDescent="0.35">
      <c r="A317" s="1" t="s">
        <v>291</v>
      </c>
      <c r="B317" s="10">
        <v>40.51</v>
      </c>
      <c r="C317" s="10">
        <v>8.57</v>
      </c>
      <c r="D317" s="10">
        <v>4.8</v>
      </c>
      <c r="E317">
        <v>15</v>
      </c>
      <c r="F317">
        <v>5</v>
      </c>
      <c r="G317">
        <v>70</v>
      </c>
      <c r="H317">
        <v>6.6000000000000003E-2</v>
      </c>
      <c r="I317">
        <v>40</v>
      </c>
      <c r="J317" t="s">
        <v>42</v>
      </c>
      <c r="K317">
        <f t="shared" si="84"/>
        <v>40.21</v>
      </c>
      <c r="L317">
        <f t="shared" si="85"/>
        <v>8.83</v>
      </c>
      <c r="M317">
        <f t="shared" si="86"/>
        <v>5.4799999999999995</v>
      </c>
      <c r="N317" s="7">
        <v>7.5999999999999998E-2</v>
      </c>
      <c r="O317" s="9" t="s">
        <v>173</v>
      </c>
      <c r="P317" s="11" t="s">
        <v>179</v>
      </c>
    </row>
    <row r="318" spans="1:16" ht="15" x14ac:dyDescent="0.35">
      <c r="A318" s="1" t="s">
        <v>292</v>
      </c>
      <c r="B318" s="10">
        <v>38</v>
      </c>
      <c r="C318" s="10">
        <v>9.09</v>
      </c>
      <c r="D318" s="10">
        <v>5.41</v>
      </c>
      <c r="E318">
        <v>35</v>
      </c>
      <c r="F318">
        <v>4.5</v>
      </c>
      <c r="G318">
        <v>80</v>
      </c>
      <c r="H318">
        <v>0.1</v>
      </c>
      <c r="I318">
        <v>60</v>
      </c>
      <c r="J318" t="s">
        <v>43</v>
      </c>
      <c r="K318">
        <f t="shared" si="84"/>
        <v>37.700000000000003</v>
      </c>
      <c r="L318">
        <f t="shared" si="85"/>
        <v>9.35</v>
      </c>
      <c r="M318">
        <f t="shared" si="86"/>
        <v>6.09</v>
      </c>
      <c r="N318" s="7">
        <v>1.4999999999999999E-2</v>
      </c>
      <c r="O318" s="9" t="s">
        <v>172</v>
      </c>
      <c r="P318" s="11" t="s">
        <v>179</v>
      </c>
    </row>
    <row r="319" spans="1:16" ht="15" x14ac:dyDescent="0.35">
      <c r="A319" s="1" t="s">
        <v>293</v>
      </c>
      <c r="B319" s="10">
        <v>40.18</v>
      </c>
      <c r="C319" s="10">
        <v>8.23</v>
      </c>
      <c r="D319" s="10">
        <v>4.9800000000000004</v>
      </c>
      <c r="E319">
        <v>35</v>
      </c>
      <c r="F319">
        <v>4.5</v>
      </c>
      <c r="G319">
        <v>80</v>
      </c>
      <c r="H319">
        <v>0.1</v>
      </c>
      <c r="I319">
        <v>60</v>
      </c>
      <c r="J319" t="s">
        <v>43</v>
      </c>
      <c r="K319">
        <f t="shared" si="84"/>
        <v>39.880000000000003</v>
      </c>
      <c r="L319">
        <f t="shared" si="85"/>
        <v>8.49</v>
      </c>
      <c r="M319">
        <f t="shared" si="86"/>
        <v>5.66</v>
      </c>
      <c r="N319" s="7">
        <v>1.4999999999999999E-2</v>
      </c>
      <c r="O319" s="9" t="s">
        <v>172</v>
      </c>
      <c r="P319" s="11" t="s">
        <v>179</v>
      </c>
    </row>
    <row r="320" spans="1:16" ht="15" x14ac:dyDescent="0.35">
      <c r="A320" s="1" t="s">
        <v>294</v>
      </c>
      <c r="B320" s="10">
        <v>37</v>
      </c>
      <c r="C320" s="10">
        <v>10.18</v>
      </c>
      <c r="D320" s="10">
        <v>6.49</v>
      </c>
      <c r="E320">
        <v>35</v>
      </c>
      <c r="F320">
        <v>4.5</v>
      </c>
      <c r="G320">
        <v>80</v>
      </c>
      <c r="H320">
        <v>0.1</v>
      </c>
      <c r="I320">
        <v>60</v>
      </c>
      <c r="J320" t="s">
        <v>43</v>
      </c>
      <c r="K320">
        <f t="shared" si="84"/>
        <v>36.700000000000003</v>
      </c>
      <c r="L320">
        <f t="shared" si="85"/>
        <v>10.44</v>
      </c>
      <c r="M320">
        <f t="shared" si="86"/>
        <v>7.17</v>
      </c>
      <c r="N320" s="7">
        <v>7.5999999999999998E-2</v>
      </c>
      <c r="O320" s="9" t="s">
        <v>173</v>
      </c>
      <c r="P320" s="11" t="s">
        <v>179</v>
      </c>
    </row>
    <row r="321" spans="1:16" ht="15" x14ac:dyDescent="0.35">
      <c r="A321" s="1" t="s">
        <v>295</v>
      </c>
      <c r="B321" s="10">
        <v>39.090000000000003</v>
      </c>
      <c r="C321" s="10">
        <v>9.98</v>
      </c>
      <c r="D321" s="10">
        <v>7.31</v>
      </c>
      <c r="E321">
        <v>35</v>
      </c>
      <c r="F321">
        <v>4.5</v>
      </c>
      <c r="G321">
        <v>80</v>
      </c>
      <c r="H321">
        <v>0.1</v>
      </c>
      <c r="I321">
        <v>60</v>
      </c>
      <c r="J321" t="s">
        <v>43</v>
      </c>
      <c r="K321">
        <f t="shared" si="84"/>
        <v>38.790000000000006</v>
      </c>
      <c r="L321">
        <f t="shared" si="85"/>
        <v>10.24</v>
      </c>
      <c r="M321">
        <f t="shared" si="86"/>
        <v>7.9899999999999993</v>
      </c>
      <c r="N321" s="7">
        <v>1.4999999999999999E-2</v>
      </c>
      <c r="O321" s="9" t="s">
        <v>172</v>
      </c>
      <c r="P321" s="11" t="s">
        <v>265</v>
      </c>
    </row>
    <row r="322" spans="1:16" ht="15" x14ac:dyDescent="0.35">
      <c r="A322" s="1" t="s">
        <v>296</v>
      </c>
      <c r="B322" s="10">
        <v>37.35</v>
      </c>
      <c r="C322" s="10">
        <v>9.74</v>
      </c>
      <c r="D322" s="10">
        <v>6.17</v>
      </c>
      <c r="E322">
        <v>15</v>
      </c>
      <c r="F322">
        <v>5</v>
      </c>
      <c r="G322">
        <v>70</v>
      </c>
      <c r="H322">
        <v>6.6000000000000003E-2</v>
      </c>
      <c r="I322">
        <v>40</v>
      </c>
      <c r="J322" t="s">
        <v>42</v>
      </c>
      <c r="K322">
        <f t="shared" si="84"/>
        <v>37.050000000000004</v>
      </c>
      <c r="L322">
        <f t="shared" si="85"/>
        <v>10</v>
      </c>
      <c r="M322">
        <f t="shared" si="86"/>
        <v>6.85</v>
      </c>
      <c r="N322" s="7">
        <v>7.5999999999999998E-2</v>
      </c>
      <c r="O322" s="9" t="s">
        <v>173</v>
      </c>
      <c r="P322" s="11" t="s">
        <v>265</v>
      </c>
    </row>
    <row r="323" spans="1:16" ht="15" x14ac:dyDescent="0.35">
      <c r="A323" s="1" t="s">
        <v>297</v>
      </c>
      <c r="B323" s="10">
        <v>37.159999999999997</v>
      </c>
      <c r="C323" s="10">
        <v>10.99</v>
      </c>
      <c r="D323" s="10">
        <v>6.29</v>
      </c>
      <c r="E323">
        <v>3.5</v>
      </c>
      <c r="F323">
        <v>6.5</v>
      </c>
      <c r="G323">
        <v>60</v>
      </c>
      <c r="H323">
        <v>0.05</v>
      </c>
      <c r="I323">
        <v>20</v>
      </c>
      <c r="J323" t="s">
        <v>41</v>
      </c>
      <c r="K323">
        <f t="shared" si="84"/>
        <v>36.86</v>
      </c>
      <c r="L323">
        <f t="shared" si="85"/>
        <v>11.25</v>
      </c>
      <c r="M323">
        <f t="shared" si="86"/>
        <v>6.97</v>
      </c>
      <c r="N323" s="7">
        <v>1.4999999999999999E-2</v>
      </c>
      <c r="O323" s="9" t="s">
        <v>172</v>
      </c>
      <c r="P323" s="11" t="s">
        <v>265</v>
      </c>
    </row>
    <row r="324" spans="1:16" ht="15" x14ac:dyDescent="0.35">
      <c r="A324" s="1" t="s">
        <v>298</v>
      </c>
      <c r="B324" s="10">
        <v>38.86</v>
      </c>
      <c r="C324" s="10">
        <v>9.7799999999999994</v>
      </c>
      <c r="D324" s="10">
        <v>6.45</v>
      </c>
      <c r="E324">
        <v>15</v>
      </c>
      <c r="F324">
        <v>5</v>
      </c>
      <c r="G324">
        <v>70</v>
      </c>
      <c r="H324">
        <v>6.6000000000000003E-2</v>
      </c>
      <c r="I324">
        <v>40</v>
      </c>
      <c r="J324" t="s">
        <v>42</v>
      </c>
      <c r="K324">
        <f t="shared" si="84"/>
        <v>38.56</v>
      </c>
      <c r="L324">
        <f t="shared" si="85"/>
        <v>10.039999999999999</v>
      </c>
      <c r="M324">
        <f t="shared" si="86"/>
        <v>7.13</v>
      </c>
      <c r="N324" s="7">
        <v>7.5999999999999998E-2</v>
      </c>
      <c r="O324" s="9" t="s">
        <v>173</v>
      </c>
      <c r="P324" s="11" t="s">
        <v>265</v>
      </c>
    </row>
    <row r="325" spans="1:16" ht="15" x14ac:dyDescent="0.35">
      <c r="A325" s="1" t="s">
        <v>299</v>
      </c>
      <c r="B325" s="10">
        <v>38.44</v>
      </c>
      <c r="C325" s="10">
        <v>10.01</v>
      </c>
      <c r="D325" s="10">
        <v>6.67</v>
      </c>
      <c r="E325">
        <v>35</v>
      </c>
      <c r="F325">
        <v>4.5</v>
      </c>
      <c r="G325">
        <v>80</v>
      </c>
      <c r="H325">
        <v>0.1</v>
      </c>
      <c r="I325">
        <v>60</v>
      </c>
      <c r="J325" t="s">
        <v>43</v>
      </c>
      <c r="K325">
        <f t="shared" si="84"/>
        <v>38.14</v>
      </c>
      <c r="L325">
        <f t="shared" si="85"/>
        <v>10.27</v>
      </c>
      <c r="M325">
        <f t="shared" si="86"/>
        <v>7.35</v>
      </c>
      <c r="N325" s="7">
        <v>1.4999999999999999E-2</v>
      </c>
      <c r="O325" s="9" t="s">
        <v>172</v>
      </c>
      <c r="P325" s="11" t="s">
        <v>265</v>
      </c>
    </row>
    <row r="326" spans="1:16" ht="15" x14ac:dyDescent="0.35">
      <c r="A326" s="1" t="s">
        <v>300</v>
      </c>
      <c r="B326" s="10">
        <v>39.57</v>
      </c>
      <c r="C326" s="10">
        <v>10.02</v>
      </c>
      <c r="D326" s="10">
        <v>12.71</v>
      </c>
      <c r="E326">
        <v>35</v>
      </c>
      <c r="F326">
        <v>4.5</v>
      </c>
      <c r="G326">
        <v>80</v>
      </c>
      <c r="H326">
        <v>0.1</v>
      </c>
      <c r="I326">
        <v>60</v>
      </c>
      <c r="J326" t="s">
        <v>43</v>
      </c>
      <c r="K326">
        <f t="shared" si="84"/>
        <v>39.270000000000003</v>
      </c>
      <c r="L326">
        <f t="shared" si="85"/>
        <v>10.28</v>
      </c>
      <c r="M326">
        <f t="shared" si="86"/>
        <v>13.39</v>
      </c>
      <c r="N326" s="7">
        <v>7.5999999999999998E-2</v>
      </c>
      <c r="O326" s="9" t="s">
        <v>173</v>
      </c>
      <c r="P326" s="11" t="s">
        <v>177</v>
      </c>
    </row>
    <row r="327" spans="1:16" ht="15" x14ac:dyDescent="0.35">
      <c r="A327" s="1" t="s">
        <v>301</v>
      </c>
      <c r="B327" s="10">
        <v>41.15</v>
      </c>
      <c r="C327" s="10">
        <v>10.45</v>
      </c>
      <c r="D327" s="10">
        <v>12.57</v>
      </c>
      <c r="E327">
        <v>35</v>
      </c>
      <c r="F327">
        <v>4.5</v>
      </c>
      <c r="G327">
        <v>80</v>
      </c>
      <c r="H327">
        <v>0.1</v>
      </c>
      <c r="I327">
        <v>60</v>
      </c>
      <c r="J327" t="s">
        <v>43</v>
      </c>
      <c r="K327">
        <f t="shared" si="84"/>
        <v>40.85</v>
      </c>
      <c r="L327">
        <f t="shared" si="85"/>
        <v>10.709999999999999</v>
      </c>
      <c r="M327">
        <f t="shared" si="86"/>
        <v>13.25</v>
      </c>
      <c r="N327" s="7">
        <v>1.4999999999999999E-2</v>
      </c>
      <c r="O327" s="9" t="s">
        <v>172</v>
      </c>
      <c r="P327" s="11" t="s">
        <v>177</v>
      </c>
    </row>
    <row r="328" spans="1:16" ht="15" x14ac:dyDescent="0.35">
      <c r="A328" s="1" t="s">
        <v>302</v>
      </c>
      <c r="B328" s="10">
        <v>37.44</v>
      </c>
      <c r="C328" s="10">
        <v>9.7100000000000009</v>
      </c>
      <c r="D328" s="10">
        <v>12.04</v>
      </c>
      <c r="E328">
        <v>15</v>
      </c>
      <c r="F328">
        <v>5</v>
      </c>
      <c r="G328">
        <v>70</v>
      </c>
      <c r="H328">
        <v>6.6000000000000003E-2</v>
      </c>
      <c r="I328">
        <v>40</v>
      </c>
      <c r="J328" t="s">
        <v>42</v>
      </c>
      <c r="K328">
        <f t="shared" si="84"/>
        <v>37.14</v>
      </c>
      <c r="L328">
        <f t="shared" si="85"/>
        <v>9.9700000000000006</v>
      </c>
      <c r="M328">
        <f t="shared" si="86"/>
        <v>12.719999999999999</v>
      </c>
      <c r="N328" s="7">
        <v>1.4999999999999999E-2</v>
      </c>
      <c r="O328" s="9" t="s">
        <v>172</v>
      </c>
      <c r="P328" s="11" t="s">
        <v>177</v>
      </c>
    </row>
    <row r="329" spans="1:16" ht="15" x14ac:dyDescent="0.35">
      <c r="A329" s="1" t="s">
        <v>303</v>
      </c>
      <c r="B329" s="10">
        <v>41.12</v>
      </c>
      <c r="C329" s="10">
        <v>9.98</v>
      </c>
      <c r="D329" s="10">
        <v>12.78</v>
      </c>
      <c r="E329">
        <v>3.5</v>
      </c>
      <c r="F329">
        <v>6.5</v>
      </c>
      <c r="G329">
        <v>60</v>
      </c>
      <c r="H329">
        <v>0.05</v>
      </c>
      <c r="I329">
        <v>20</v>
      </c>
      <c r="J329" t="s">
        <v>41</v>
      </c>
      <c r="K329">
        <f t="shared" si="84"/>
        <v>40.82</v>
      </c>
      <c r="L329">
        <f t="shared" si="85"/>
        <v>10.24</v>
      </c>
      <c r="M329">
        <f t="shared" si="86"/>
        <v>13.459999999999999</v>
      </c>
      <c r="N329" s="7">
        <v>7.5999999999999998E-2</v>
      </c>
      <c r="O329" s="9" t="s">
        <v>173</v>
      </c>
      <c r="P329" s="11" t="s">
        <v>776</v>
      </c>
    </row>
    <row r="330" spans="1:16" ht="15" x14ac:dyDescent="0.35">
      <c r="A330" s="1" t="s">
        <v>304</v>
      </c>
      <c r="B330" s="10">
        <v>39.97</v>
      </c>
      <c r="C330" s="10">
        <v>11.1</v>
      </c>
      <c r="D330" s="10">
        <v>13.05</v>
      </c>
      <c r="E330">
        <v>15</v>
      </c>
      <c r="F330">
        <v>5</v>
      </c>
      <c r="G330">
        <v>70</v>
      </c>
      <c r="H330">
        <v>6.6000000000000003E-2</v>
      </c>
      <c r="I330">
        <v>40</v>
      </c>
      <c r="J330" t="s">
        <v>42</v>
      </c>
      <c r="K330">
        <f t="shared" si="84"/>
        <v>39.67</v>
      </c>
      <c r="L330">
        <f t="shared" si="85"/>
        <v>11.36</v>
      </c>
      <c r="M330">
        <f t="shared" si="86"/>
        <v>13.73</v>
      </c>
      <c r="N330" s="7">
        <v>1.4999999999999999E-2</v>
      </c>
      <c r="O330" s="9" t="s">
        <v>172</v>
      </c>
      <c r="P330" s="11" t="s">
        <v>264</v>
      </c>
    </row>
    <row r="331" spans="1:16" ht="15" x14ac:dyDescent="0.35">
      <c r="A331" s="1" t="s">
        <v>305</v>
      </c>
      <c r="B331" s="10">
        <v>39.979999999999997</v>
      </c>
      <c r="C331" s="10">
        <v>10.4</v>
      </c>
      <c r="D331" s="10">
        <v>12.87</v>
      </c>
      <c r="E331">
        <v>35</v>
      </c>
      <c r="F331">
        <v>4.5</v>
      </c>
      <c r="G331">
        <v>80</v>
      </c>
      <c r="H331">
        <v>0.1</v>
      </c>
      <c r="I331">
        <v>60</v>
      </c>
      <c r="J331" t="s">
        <v>43</v>
      </c>
      <c r="K331">
        <f t="shared" si="84"/>
        <v>39.68</v>
      </c>
      <c r="L331">
        <f t="shared" si="85"/>
        <v>10.66</v>
      </c>
      <c r="M331">
        <f t="shared" si="86"/>
        <v>13.549999999999999</v>
      </c>
      <c r="N331" s="7">
        <v>1.4999999999999999E-2</v>
      </c>
      <c r="O331" s="9" t="s">
        <v>172</v>
      </c>
      <c r="P331" s="11" t="s">
        <v>264</v>
      </c>
    </row>
    <row r="332" spans="1:16" ht="15" x14ac:dyDescent="0.35">
      <c r="A332" s="1" t="s">
        <v>306</v>
      </c>
      <c r="B332" s="10">
        <v>38.46</v>
      </c>
      <c r="C332" s="10">
        <v>10.23</v>
      </c>
      <c r="D332" s="10">
        <v>12.91</v>
      </c>
      <c r="E332">
        <v>3.5</v>
      </c>
      <c r="F332">
        <v>6.5</v>
      </c>
      <c r="G332">
        <v>60</v>
      </c>
      <c r="H332">
        <v>0.05</v>
      </c>
      <c r="I332">
        <v>20</v>
      </c>
      <c r="J332" t="s">
        <v>41</v>
      </c>
      <c r="K332">
        <f t="shared" si="84"/>
        <v>38.160000000000004</v>
      </c>
      <c r="L332">
        <f t="shared" si="85"/>
        <v>10.49</v>
      </c>
      <c r="M332">
        <f t="shared" si="86"/>
        <v>13.59</v>
      </c>
      <c r="N332" s="7">
        <v>7.5999999999999998E-2</v>
      </c>
      <c r="O332" s="9" t="s">
        <v>173</v>
      </c>
      <c r="P332" s="11" t="s">
        <v>264</v>
      </c>
    </row>
    <row r="333" spans="1:16" ht="15" x14ac:dyDescent="0.35">
      <c r="A333" s="1" t="s">
        <v>307</v>
      </c>
      <c r="B333" s="10">
        <v>39.409999999999997</v>
      </c>
      <c r="C333" s="10">
        <v>9.82</v>
      </c>
      <c r="D333" s="10">
        <v>12.75</v>
      </c>
      <c r="E333">
        <v>35</v>
      </c>
      <c r="F333">
        <v>4.5</v>
      </c>
      <c r="G333">
        <v>80</v>
      </c>
      <c r="H333">
        <v>0.1</v>
      </c>
      <c r="I333">
        <v>60</v>
      </c>
      <c r="J333" t="s">
        <v>43</v>
      </c>
      <c r="K333">
        <f t="shared" si="84"/>
        <v>39.11</v>
      </c>
      <c r="L333">
        <f t="shared" si="85"/>
        <v>10.08</v>
      </c>
      <c r="M333">
        <f t="shared" si="86"/>
        <v>13.43</v>
      </c>
      <c r="N333" s="7">
        <v>1.4999999999999999E-2</v>
      </c>
      <c r="O333" s="9" t="s">
        <v>172</v>
      </c>
      <c r="P333" s="11" t="s">
        <v>266</v>
      </c>
    </row>
    <row r="334" spans="1:16" ht="15" x14ac:dyDescent="0.35">
      <c r="A334" s="1" t="s">
        <v>308</v>
      </c>
      <c r="B334" s="10">
        <v>40.35</v>
      </c>
      <c r="C334" s="10">
        <v>10.85</v>
      </c>
      <c r="D334" s="10">
        <v>13.28</v>
      </c>
      <c r="E334">
        <v>15</v>
      </c>
      <c r="F334">
        <v>5</v>
      </c>
      <c r="G334">
        <v>70</v>
      </c>
      <c r="H334">
        <v>6.6000000000000003E-2</v>
      </c>
      <c r="I334">
        <v>40</v>
      </c>
      <c r="J334" t="s">
        <v>42</v>
      </c>
      <c r="K334">
        <f t="shared" si="84"/>
        <v>40.050000000000004</v>
      </c>
      <c r="L334">
        <f t="shared" si="85"/>
        <v>11.11</v>
      </c>
      <c r="M334">
        <f t="shared" si="86"/>
        <v>13.959999999999999</v>
      </c>
      <c r="N334" s="7">
        <v>7.5999999999999998E-2</v>
      </c>
      <c r="O334" s="9" t="s">
        <v>173</v>
      </c>
      <c r="P334" s="11" t="s">
        <v>775</v>
      </c>
    </row>
    <row r="335" spans="1:16" ht="15" x14ac:dyDescent="0.35">
      <c r="A335" s="1" t="s">
        <v>309</v>
      </c>
      <c r="B335" s="10">
        <v>25.5</v>
      </c>
      <c r="C335" s="10">
        <v>4.38</v>
      </c>
      <c r="D335" s="10">
        <v>-0.21</v>
      </c>
      <c r="E335">
        <v>15</v>
      </c>
      <c r="F335">
        <v>5</v>
      </c>
      <c r="G335">
        <v>70</v>
      </c>
      <c r="H335">
        <v>6.6000000000000003E-2</v>
      </c>
      <c r="I335">
        <v>40</v>
      </c>
      <c r="J335" t="s">
        <v>42</v>
      </c>
      <c r="K335">
        <f t="shared" si="84"/>
        <v>25.2</v>
      </c>
      <c r="L335">
        <f t="shared" si="85"/>
        <v>4.6399999999999997</v>
      </c>
      <c r="M335">
        <f t="shared" si="86"/>
        <v>0.47000000000000008</v>
      </c>
      <c r="N335" s="7">
        <v>1.4999999999999999E-2</v>
      </c>
      <c r="O335" s="9" t="s">
        <v>172</v>
      </c>
      <c r="P335" s="11" t="s">
        <v>179</v>
      </c>
    </row>
    <row r="336" spans="1:16" ht="15" x14ac:dyDescent="0.35">
      <c r="A336" s="1" t="s">
        <v>310</v>
      </c>
      <c r="B336" s="10">
        <v>92.09</v>
      </c>
      <c r="C336" s="10">
        <v>-0.17</v>
      </c>
      <c r="D336" s="10">
        <v>2.2799999999999998</v>
      </c>
      <c r="E336">
        <v>15</v>
      </c>
      <c r="F336">
        <v>5</v>
      </c>
      <c r="G336">
        <v>70</v>
      </c>
      <c r="H336">
        <v>6.6000000000000003E-2</v>
      </c>
      <c r="I336">
        <v>40</v>
      </c>
      <c r="J336" t="s">
        <v>42</v>
      </c>
      <c r="K336">
        <f t="shared" si="84"/>
        <v>91.79</v>
      </c>
      <c r="L336">
        <f t="shared" si="85"/>
        <v>0.09</v>
      </c>
      <c r="M336">
        <f t="shared" si="86"/>
        <v>2.96</v>
      </c>
      <c r="N336" s="7">
        <v>1.4999999999999999E-2</v>
      </c>
      <c r="O336" s="9" t="s">
        <v>172</v>
      </c>
      <c r="P336" s="11" t="s">
        <v>179</v>
      </c>
    </row>
    <row r="337" spans="1:16" ht="15" x14ac:dyDescent="0.35">
      <c r="A337" s="1" t="s">
        <v>311</v>
      </c>
      <c r="B337" s="10">
        <v>92.7</v>
      </c>
      <c r="C337" s="10">
        <v>-0.25</v>
      </c>
      <c r="D337" s="10">
        <v>2.4500000000000002</v>
      </c>
      <c r="E337">
        <v>35</v>
      </c>
      <c r="F337">
        <v>4.5</v>
      </c>
      <c r="G337">
        <v>80</v>
      </c>
      <c r="H337">
        <v>0.1</v>
      </c>
      <c r="I337">
        <v>60</v>
      </c>
      <c r="J337" t="s">
        <v>43</v>
      </c>
      <c r="K337">
        <f t="shared" si="84"/>
        <v>92.4</v>
      </c>
      <c r="L337">
        <f t="shared" si="85"/>
        <v>1.0000000000000009E-2</v>
      </c>
      <c r="M337">
        <f t="shared" si="86"/>
        <v>3.1300000000000003</v>
      </c>
      <c r="N337" s="7">
        <v>7.5999999999999998E-2</v>
      </c>
      <c r="O337" s="9" t="s">
        <v>173</v>
      </c>
      <c r="P337" s="11" t="s">
        <v>179</v>
      </c>
    </row>
    <row r="338" spans="1:16" ht="15" x14ac:dyDescent="0.35">
      <c r="A338" s="1" t="s">
        <v>312</v>
      </c>
      <c r="B338" s="10">
        <v>91.95</v>
      </c>
      <c r="C338" s="10">
        <v>-0.53</v>
      </c>
      <c r="D338" s="10">
        <v>2.71</v>
      </c>
      <c r="E338">
        <v>35</v>
      </c>
      <c r="F338">
        <v>4.5</v>
      </c>
      <c r="G338">
        <v>80</v>
      </c>
      <c r="H338">
        <v>0.1</v>
      </c>
      <c r="I338">
        <v>60</v>
      </c>
      <c r="J338" t="s">
        <v>43</v>
      </c>
      <c r="K338">
        <f t="shared" si="84"/>
        <v>91.65</v>
      </c>
      <c r="L338">
        <f t="shared" si="85"/>
        <v>-0.27</v>
      </c>
      <c r="M338">
        <f t="shared" si="86"/>
        <v>3.39</v>
      </c>
      <c r="N338" s="7">
        <v>1.4999999999999999E-2</v>
      </c>
      <c r="O338" s="9" t="s">
        <v>172</v>
      </c>
      <c r="P338" s="11" t="s">
        <v>179</v>
      </c>
    </row>
    <row r="339" spans="1:16" ht="15" x14ac:dyDescent="0.35">
      <c r="A339" s="1" t="s">
        <v>313</v>
      </c>
      <c r="B339" s="10">
        <v>90.68</v>
      </c>
      <c r="C339" s="10">
        <v>-1.17</v>
      </c>
      <c r="D339" s="10">
        <v>3.45</v>
      </c>
      <c r="E339">
        <v>15</v>
      </c>
      <c r="F339">
        <v>5</v>
      </c>
      <c r="G339">
        <v>70</v>
      </c>
      <c r="H339">
        <v>6.6000000000000003E-2</v>
      </c>
      <c r="I339">
        <v>40</v>
      </c>
      <c r="J339" t="s">
        <v>42</v>
      </c>
      <c r="K339">
        <f t="shared" si="84"/>
        <v>90.38000000000001</v>
      </c>
      <c r="L339">
        <f t="shared" si="85"/>
        <v>-0.90999999999999992</v>
      </c>
      <c r="M339">
        <f t="shared" si="86"/>
        <v>4.13</v>
      </c>
      <c r="N339" s="7">
        <v>7.5999999999999998E-2</v>
      </c>
      <c r="O339" s="9" t="s">
        <v>173</v>
      </c>
      <c r="P339" s="11" t="s">
        <v>265</v>
      </c>
    </row>
    <row r="340" spans="1:16" ht="15" x14ac:dyDescent="0.35">
      <c r="A340" s="1" t="s">
        <v>314</v>
      </c>
      <c r="B340" s="10">
        <v>91.02</v>
      </c>
      <c r="C340" s="10">
        <v>-1.24</v>
      </c>
      <c r="D340" s="10">
        <v>3.83</v>
      </c>
      <c r="E340">
        <v>15</v>
      </c>
      <c r="F340">
        <v>5</v>
      </c>
      <c r="G340">
        <v>70</v>
      </c>
      <c r="H340">
        <v>6.6000000000000003E-2</v>
      </c>
      <c r="I340">
        <v>40</v>
      </c>
      <c r="J340" t="s">
        <v>42</v>
      </c>
      <c r="K340">
        <f t="shared" si="84"/>
        <v>90.72</v>
      </c>
      <c r="L340">
        <f t="shared" si="85"/>
        <v>-0.98</v>
      </c>
      <c r="M340">
        <f t="shared" si="86"/>
        <v>4.51</v>
      </c>
      <c r="N340" s="7">
        <v>1.4999999999999999E-2</v>
      </c>
      <c r="O340" s="9" t="s">
        <v>172</v>
      </c>
      <c r="P340" s="11" t="s">
        <v>265</v>
      </c>
    </row>
    <row r="341" spans="1:16" ht="15" x14ac:dyDescent="0.35">
      <c r="A341" s="1" t="s">
        <v>315</v>
      </c>
      <c r="B341" s="10">
        <v>91.05</v>
      </c>
      <c r="C341" s="10">
        <v>-1.1100000000000001</v>
      </c>
      <c r="D341" s="10">
        <v>3.54</v>
      </c>
      <c r="E341">
        <v>35</v>
      </c>
      <c r="F341">
        <v>4.5</v>
      </c>
      <c r="G341">
        <v>80</v>
      </c>
      <c r="H341">
        <v>0.1</v>
      </c>
      <c r="I341">
        <v>60</v>
      </c>
      <c r="J341" t="s">
        <v>43</v>
      </c>
      <c r="K341">
        <f t="shared" si="84"/>
        <v>90.75</v>
      </c>
      <c r="L341">
        <f t="shared" si="85"/>
        <v>-0.85000000000000009</v>
      </c>
      <c r="M341">
        <f t="shared" si="86"/>
        <v>4.22</v>
      </c>
      <c r="N341" s="7">
        <v>7.5999999999999998E-2</v>
      </c>
      <c r="O341" s="9" t="s">
        <v>173</v>
      </c>
      <c r="P341" s="11" t="s">
        <v>265</v>
      </c>
    </row>
    <row r="342" spans="1:16" ht="15" x14ac:dyDescent="0.35">
      <c r="A342" s="1" t="s">
        <v>316</v>
      </c>
      <c r="B342" s="10">
        <v>93.41</v>
      </c>
      <c r="C342" s="10">
        <v>-0.64</v>
      </c>
      <c r="D342" s="10">
        <v>3.23</v>
      </c>
      <c r="E342">
        <v>15</v>
      </c>
      <c r="F342">
        <v>5</v>
      </c>
      <c r="G342">
        <v>70</v>
      </c>
      <c r="H342">
        <v>6.6000000000000003E-2</v>
      </c>
      <c r="I342">
        <v>40</v>
      </c>
      <c r="J342" t="s">
        <v>42</v>
      </c>
      <c r="K342">
        <f t="shared" si="84"/>
        <v>93.11</v>
      </c>
      <c r="L342">
        <f t="shared" si="85"/>
        <v>-0.38</v>
      </c>
      <c r="M342">
        <f t="shared" si="86"/>
        <v>3.91</v>
      </c>
      <c r="N342" s="7">
        <v>1.4999999999999999E-2</v>
      </c>
      <c r="O342" s="9" t="s">
        <v>172</v>
      </c>
      <c r="P342" s="11" t="s">
        <v>777</v>
      </c>
    </row>
    <row r="343" spans="1:16" ht="15" x14ac:dyDescent="0.35">
      <c r="A343" s="1" t="s">
        <v>317</v>
      </c>
      <c r="B343" s="10">
        <v>93.44</v>
      </c>
      <c r="C343" s="10">
        <v>-0.55000000000000004</v>
      </c>
      <c r="D343" s="10">
        <v>3.21</v>
      </c>
      <c r="E343">
        <v>15</v>
      </c>
      <c r="F343">
        <v>5</v>
      </c>
      <c r="G343">
        <v>70</v>
      </c>
      <c r="H343">
        <v>6.6000000000000003E-2</v>
      </c>
      <c r="I343">
        <v>40</v>
      </c>
      <c r="J343" t="s">
        <v>42</v>
      </c>
      <c r="K343">
        <f t="shared" si="84"/>
        <v>93.14</v>
      </c>
      <c r="L343">
        <f t="shared" si="85"/>
        <v>-0.29000000000000004</v>
      </c>
      <c r="M343">
        <f t="shared" si="86"/>
        <v>3.89</v>
      </c>
      <c r="N343" s="7">
        <v>7.5999999999999998E-2</v>
      </c>
      <c r="O343" s="9" t="s">
        <v>173</v>
      </c>
      <c r="P343" s="11" t="s">
        <v>777</v>
      </c>
    </row>
    <row r="344" spans="1:16" ht="15" x14ac:dyDescent="0.35">
      <c r="A344" s="1" t="s">
        <v>318</v>
      </c>
      <c r="B344" s="10">
        <v>93.64</v>
      </c>
      <c r="C344" s="10">
        <v>-0.71</v>
      </c>
      <c r="D344" s="10">
        <v>2.73</v>
      </c>
      <c r="E344">
        <v>15</v>
      </c>
      <c r="F344">
        <v>5</v>
      </c>
      <c r="G344">
        <v>70</v>
      </c>
      <c r="H344">
        <v>6.6000000000000003E-2</v>
      </c>
      <c r="I344">
        <v>40</v>
      </c>
      <c r="J344" t="s">
        <v>42</v>
      </c>
      <c r="K344">
        <f t="shared" si="84"/>
        <v>93.34</v>
      </c>
      <c r="L344">
        <f t="shared" si="85"/>
        <v>-0.44999999999999996</v>
      </c>
      <c r="M344">
        <f t="shared" si="86"/>
        <v>3.41</v>
      </c>
      <c r="N344" s="7">
        <v>1.4999999999999999E-2</v>
      </c>
      <c r="O344" s="9" t="s">
        <v>172</v>
      </c>
      <c r="P344" s="11" t="s">
        <v>777</v>
      </c>
    </row>
    <row r="345" spans="1:16" ht="15" x14ac:dyDescent="0.35">
      <c r="A345" s="1" t="s">
        <v>319</v>
      </c>
      <c r="B345" s="10">
        <v>93.48</v>
      </c>
      <c r="C345" s="10">
        <v>-0.56999999999999995</v>
      </c>
      <c r="D345" s="10">
        <v>2.8</v>
      </c>
      <c r="E345">
        <v>35</v>
      </c>
      <c r="F345">
        <v>4.5</v>
      </c>
      <c r="G345">
        <v>80</v>
      </c>
      <c r="H345">
        <v>0.1</v>
      </c>
      <c r="I345">
        <v>60</v>
      </c>
      <c r="J345" t="s">
        <v>43</v>
      </c>
      <c r="K345">
        <f t="shared" si="84"/>
        <v>93.18</v>
      </c>
      <c r="L345">
        <f t="shared" si="85"/>
        <v>-0.30999999999999994</v>
      </c>
      <c r="M345">
        <f t="shared" si="86"/>
        <v>3.48</v>
      </c>
      <c r="N345" s="7">
        <v>1.4999999999999999E-2</v>
      </c>
      <c r="O345" s="9" t="s">
        <v>172</v>
      </c>
      <c r="P345" s="11" t="s">
        <v>777</v>
      </c>
    </row>
    <row r="346" spans="1:16" ht="15" x14ac:dyDescent="0.35">
      <c r="A346" s="1" t="s">
        <v>320</v>
      </c>
      <c r="B346" s="10">
        <v>93.41</v>
      </c>
      <c r="C346" s="10">
        <v>-0.68</v>
      </c>
      <c r="D346" s="10">
        <v>2.46</v>
      </c>
      <c r="E346">
        <v>35</v>
      </c>
      <c r="F346">
        <v>4.5</v>
      </c>
      <c r="G346">
        <v>80</v>
      </c>
      <c r="H346">
        <v>0.1</v>
      </c>
      <c r="I346">
        <v>60</v>
      </c>
      <c r="J346" t="s">
        <v>43</v>
      </c>
      <c r="K346">
        <f t="shared" si="84"/>
        <v>93.11</v>
      </c>
      <c r="L346">
        <f t="shared" si="85"/>
        <v>-0.42000000000000004</v>
      </c>
      <c r="M346">
        <f t="shared" si="86"/>
        <v>3.14</v>
      </c>
      <c r="N346" s="7">
        <v>7.5999999999999998E-2</v>
      </c>
      <c r="O346" s="9" t="s">
        <v>173</v>
      </c>
      <c r="P346" s="11" t="s">
        <v>777</v>
      </c>
    </row>
    <row r="347" spans="1:16" ht="15" x14ac:dyDescent="0.35">
      <c r="A347" s="1" t="s">
        <v>321</v>
      </c>
      <c r="B347" s="10">
        <v>93.58</v>
      </c>
      <c r="C347" s="10">
        <v>-0.55000000000000004</v>
      </c>
      <c r="D347" s="10">
        <v>2.4</v>
      </c>
      <c r="E347">
        <v>3.5</v>
      </c>
      <c r="F347">
        <v>6.5</v>
      </c>
      <c r="G347">
        <v>60</v>
      </c>
      <c r="H347">
        <v>0.05</v>
      </c>
      <c r="I347">
        <v>20</v>
      </c>
      <c r="J347" t="s">
        <v>41</v>
      </c>
      <c r="K347">
        <f t="shared" si="84"/>
        <v>93.28</v>
      </c>
      <c r="L347">
        <f t="shared" si="85"/>
        <v>-0.29000000000000004</v>
      </c>
      <c r="M347">
        <f t="shared" si="86"/>
        <v>3.08</v>
      </c>
      <c r="N347" s="7">
        <v>1.4999999999999999E-2</v>
      </c>
      <c r="O347" s="9" t="s">
        <v>172</v>
      </c>
      <c r="P347" s="11" t="s">
        <v>191</v>
      </c>
    </row>
    <row r="348" spans="1:16" ht="15" x14ac:dyDescent="0.35">
      <c r="A348" s="1" t="s">
        <v>322</v>
      </c>
      <c r="B348" s="10">
        <v>93.34</v>
      </c>
      <c r="C348" s="10">
        <v>-0.72</v>
      </c>
      <c r="D348" s="10">
        <v>2.74</v>
      </c>
      <c r="E348">
        <v>35</v>
      </c>
      <c r="F348">
        <v>4.5</v>
      </c>
      <c r="G348">
        <v>80</v>
      </c>
      <c r="H348">
        <v>0.1</v>
      </c>
      <c r="I348">
        <v>60</v>
      </c>
      <c r="J348" t="s">
        <v>43</v>
      </c>
      <c r="K348">
        <f t="shared" si="84"/>
        <v>93.04</v>
      </c>
      <c r="L348">
        <f t="shared" si="85"/>
        <v>-0.45999999999999996</v>
      </c>
      <c r="M348">
        <f t="shared" si="86"/>
        <v>3.4200000000000004</v>
      </c>
      <c r="N348" s="7">
        <v>1.4999999999999999E-2</v>
      </c>
      <c r="O348" s="9" t="s">
        <v>172</v>
      </c>
      <c r="P348" s="11" t="s">
        <v>191</v>
      </c>
    </row>
    <row r="349" spans="1:16" ht="15" x14ac:dyDescent="0.35">
      <c r="A349" s="1" t="s">
        <v>323</v>
      </c>
      <c r="B349" s="10">
        <v>93.58</v>
      </c>
      <c r="C349" s="10">
        <v>-0.46</v>
      </c>
      <c r="D349" s="10">
        <v>2.78</v>
      </c>
      <c r="E349">
        <v>3.5</v>
      </c>
      <c r="F349">
        <v>6.5</v>
      </c>
      <c r="G349">
        <v>60</v>
      </c>
      <c r="H349">
        <v>0.05</v>
      </c>
      <c r="I349">
        <v>20</v>
      </c>
      <c r="J349" t="s">
        <v>41</v>
      </c>
      <c r="K349">
        <f t="shared" si="84"/>
        <v>93.28</v>
      </c>
      <c r="L349">
        <f t="shared" si="85"/>
        <v>-0.2</v>
      </c>
      <c r="M349">
        <f t="shared" si="86"/>
        <v>3.46</v>
      </c>
      <c r="N349" s="7">
        <v>7.5999999999999998E-2</v>
      </c>
      <c r="O349" s="9" t="s">
        <v>173</v>
      </c>
      <c r="P349" s="11" t="s">
        <v>191</v>
      </c>
    </row>
    <row r="350" spans="1:16" ht="15" x14ac:dyDescent="0.35">
      <c r="A350" s="1" t="s">
        <v>324</v>
      </c>
      <c r="B350" s="10">
        <v>92.66</v>
      </c>
      <c r="C350" s="10">
        <v>-0.37</v>
      </c>
      <c r="D350" s="10">
        <v>2.31</v>
      </c>
      <c r="E350">
        <v>3.5</v>
      </c>
      <c r="F350">
        <v>6.5</v>
      </c>
      <c r="G350">
        <v>60</v>
      </c>
      <c r="H350">
        <v>0.05</v>
      </c>
      <c r="I350">
        <v>20</v>
      </c>
      <c r="J350" t="s">
        <v>41</v>
      </c>
      <c r="K350">
        <f t="shared" si="84"/>
        <v>92.36</v>
      </c>
      <c r="L350">
        <f t="shared" si="85"/>
        <v>-0.10999999999999999</v>
      </c>
      <c r="M350">
        <f t="shared" si="86"/>
        <v>2.99</v>
      </c>
      <c r="N350" s="7">
        <v>1.4999999999999999E-2</v>
      </c>
      <c r="O350" s="9" t="s">
        <v>172</v>
      </c>
      <c r="P350" s="11" t="s">
        <v>194</v>
      </c>
    </row>
    <row r="351" spans="1:16" ht="15" x14ac:dyDescent="0.35">
      <c r="A351" s="1" t="s">
        <v>325</v>
      </c>
      <c r="B351" s="10">
        <v>93.06</v>
      </c>
      <c r="C351" s="10">
        <v>-0.45</v>
      </c>
      <c r="D351" s="10">
        <v>2.13</v>
      </c>
      <c r="E351">
        <v>35</v>
      </c>
      <c r="F351">
        <v>4.5</v>
      </c>
      <c r="G351">
        <v>80</v>
      </c>
      <c r="H351">
        <v>0.1</v>
      </c>
      <c r="I351">
        <v>60</v>
      </c>
      <c r="J351" t="s">
        <v>43</v>
      </c>
      <c r="K351">
        <f t="shared" si="84"/>
        <v>92.76</v>
      </c>
      <c r="L351">
        <f t="shared" si="85"/>
        <v>-0.19</v>
      </c>
      <c r="M351">
        <f t="shared" si="86"/>
        <v>2.81</v>
      </c>
      <c r="N351" s="7">
        <v>1.4999999999999999E-2</v>
      </c>
      <c r="O351" s="9" t="s">
        <v>172</v>
      </c>
      <c r="P351" s="11" t="s">
        <v>194</v>
      </c>
    </row>
    <row r="352" spans="1:16" ht="15" x14ac:dyDescent="0.35">
      <c r="A352" s="1" t="s">
        <v>326</v>
      </c>
      <c r="B352" s="10">
        <v>39.43</v>
      </c>
      <c r="C352" s="10">
        <v>38.07</v>
      </c>
      <c r="D352" s="10">
        <v>9.24</v>
      </c>
      <c r="E352">
        <v>15</v>
      </c>
      <c r="F352">
        <v>5</v>
      </c>
      <c r="G352">
        <v>70</v>
      </c>
      <c r="H352">
        <v>6.6000000000000003E-2</v>
      </c>
      <c r="I352">
        <v>40</v>
      </c>
      <c r="J352" t="s">
        <v>42</v>
      </c>
      <c r="K352">
        <f t="shared" si="84"/>
        <v>39.130000000000003</v>
      </c>
      <c r="L352">
        <f t="shared" si="85"/>
        <v>38.33</v>
      </c>
      <c r="M352">
        <f t="shared" si="86"/>
        <v>9.92</v>
      </c>
      <c r="N352" s="7">
        <v>7.5999999999999998E-2</v>
      </c>
      <c r="O352" s="9" t="s">
        <v>173</v>
      </c>
      <c r="P352" s="11" t="s">
        <v>177</v>
      </c>
    </row>
    <row r="353" spans="1:16" ht="15" x14ac:dyDescent="0.35">
      <c r="A353" s="1" t="s">
        <v>327</v>
      </c>
      <c r="B353" s="10">
        <v>53.07</v>
      </c>
      <c r="C353" s="10">
        <v>39.26</v>
      </c>
      <c r="D353" s="10">
        <v>6.97</v>
      </c>
      <c r="E353">
        <v>35</v>
      </c>
      <c r="F353">
        <v>4.5</v>
      </c>
      <c r="G353">
        <v>80</v>
      </c>
      <c r="H353">
        <v>0.1</v>
      </c>
      <c r="I353">
        <v>60</v>
      </c>
      <c r="J353" t="s">
        <v>43</v>
      </c>
      <c r="K353">
        <f t="shared" si="84"/>
        <v>52.77</v>
      </c>
      <c r="L353">
        <f t="shared" si="85"/>
        <v>39.519999999999996</v>
      </c>
      <c r="M353">
        <f t="shared" si="86"/>
        <v>7.6499999999999995</v>
      </c>
      <c r="N353" s="7">
        <v>1.4999999999999999E-2</v>
      </c>
      <c r="O353" s="9" t="s">
        <v>172</v>
      </c>
      <c r="P353" s="11" t="s">
        <v>179</v>
      </c>
    </row>
    <row r="354" spans="1:16" ht="15" x14ac:dyDescent="0.35">
      <c r="A354" s="1" t="s">
        <v>328</v>
      </c>
      <c r="B354" s="10">
        <v>31.93</v>
      </c>
      <c r="C354" s="10">
        <v>1.63</v>
      </c>
      <c r="D354" s="10">
        <v>8.1999999999999993</v>
      </c>
      <c r="E354">
        <v>35</v>
      </c>
      <c r="F354">
        <v>4.5</v>
      </c>
      <c r="G354">
        <v>80</v>
      </c>
      <c r="H354">
        <v>0.1</v>
      </c>
      <c r="I354">
        <v>60</v>
      </c>
      <c r="J354" t="s">
        <v>43</v>
      </c>
      <c r="K354">
        <f t="shared" si="84"/>
        <v>31.63</v>
      </c>
      <c r="L354">
        <f t="shared" si="85"/>
        <v>1.89</v>
      </c>
      <c r="M354">
        <f t="shared" si="86"/>
        <v>8.879999999999999</v>
      </c>
      <c r="N354" s="7">
        <v>7.5999999999999998E-2</v>
      </c>
      <c r="O354" s="9" t="s">
        <v>173</v>
      </c>
      <c r="P354" s="11" t="s">
        <v>181</v>
      </c>
    </row>
    <row r="355" spans="1:16" ht="15" x14ac:dyDescent="0.35">
      <c r="A355" s="1" t="s">
        <v>329</v>
      </c>
      <c r="B355" s="10">
        <v>31.97</v>
      </c>
      <c r="C355" s="10">
        <v>1.66</v>
      </c>
      <c r="D355" s="10">
        <v>8.26</v>
      </c>
      <c r="E355">
        <v>15</v>
      </c>
      <c r="F355">
        <v>5</v>
      </c>
      <c r="G355">
        <v>70</v>
      </c>
      <c r="H355">
        <v>6.6000000000000003E-2</v>
      </c>
      <c r="I355">
        <v>40</v>
      </c>
      <c r="J355" t="s">
        <v>42</v>
      </c>
      <c r="K355">
        <f t="shared" si="84"/>
        <v>31.669999999999998</v>
      </c>
      <c r="L355">
        <f t="shared" si="85"/>
        <v>1.92</v>
      </c>
      <c r="M355">
        <f t="shared" si="86"/>
        <v>8.94</v>
      </c>
      <c r="N355" s="7">
        <v>1.4999999999999999E-2</v>
      </c>
      <c r="O355" s="9" t="s">
        <v>172</v>
      </c>
      <c r="P355" s="11" t="s">
        <v>181</v>
      </c>
    </row>
    <row r="356" spans="1:16" ht="15" x14ac:dyDescent="0.35">
      <c r="A356" s="1" t="s">
        <v>330</v>
      </c>
      <c r="B356" s="10">
        <v>30.73</v>
      </c>
      <c r="C356" s="10">
        <v>1.1599999999999999</v>
      </c>
      <c r="D356" s="10">
        <v>8.14</v>
      </c>
      <c r="E356">
        <v>3.5</v>
      </c>
      <c r="F356">
        <v>6.5</v>
      </c>
      <c r="G356">
        <v>60</v>
      </c>
      <c r="H356">
        <v>0.05</v>
      </c>
      <c r="I356">
        <v>20</v>
      </c>
      <c r="J356" t="s">
        <v>41</v>
      </c>
      <c r="K356">
        <f t="shared" si="84"/>
        <v>30.43</v>
      </c>
      <c r="L356">
        <f t="shared" si="85"/>
        <v>1.42</v>
      </c>
      <c r="M356">
        <f t="shared" si="86"/>
        <v>8.82</v>
      </c>
      <c r="N356" s="7">
        <v>7.5999999999999998E-2</v>
      </c>
      <c r="O356" s="9" t="s">
        <v>173</v>
      </c>
      <c r="P356" s="11" t="s">
        <v>181</v>
      </c>
    </row>
    <row r="357" spans="1:16" ht="15" x14ac:dyDescent="0.35">
      <c r="A357" s="1" t="s">
        <v>331</v>
      </c>
      <c r="B357" s="10">
        <v>52.01</v>
      </c>
      <c r="C357" s="10">
        <v>23.87</v>
      </c>
      <c r="D357" s="10">
        <v>6.6</v>
      </c>
      <c r="E357">
        <v>15</v>
      </c>
      <c r="F357">
        <v>5</v>
      </c>
      <c r="G357">
        <v>70</v>
      </c>
      <c r="H357">
        <v>6.6000000000000003E-2</v>
      </c>
      <c r="I357">
        <v>40</v>
      </c>
      <c r="J357" t="s">
        <v>42</v>
      </c>
      <c r="K357">
        <f t="shared" si="84"/>
        <v>51.71</v>
      </c>
      <c r="L357">
        <f t="shared" si="85"/>
        <v>24.130000000000003</v>
      </c>
      <c r="M357">
        <f t="shared" si="86"/>
        <v>7.2799999999999994</v>
      </c>
      <c r="N357" s="7">
        <v>1.4999999999999999E-2</v>
      </c>
      <c r="O357" s="9" t="s">
        <v>172</v>
      </c>
      <c r="P357" s="11" t="s">
        <v>778</v>
      </c>
    </row>
    <row r="358" spans="1:16" ht="15" x14ac:dyDescent="0.35">
      <c r="A358" s="1" t="s">
        <v>332</v>
      </c>
      <c r="B358" s="10">
        <v>73.73</v>
      </c>
      <c r="C358" s="10">
        <v>14.5</v>
      </c>
      <c r="D358" s="10">
        <v>4.6399999999999997</v>
      </c>
      <c r="E358">
        <v>35</v>
      </c>
      <c r="F358">
        <v>4.5</v>
      </c>
      <c r="G358">
        <v>80</v>
      </c>
      <c r="H358">
        <v>0.1</v>
      </c>
      <c r="I358">
        <v>60</v>
      </c>
      <c r="J358" t="s">
        <v>43</v>
      </c>
      <c r="K358">
        <f t="shared" si="84"/>
        <v>73.430000000000007</v>
      </c>
      <c r="L358">
        <f t="shared" si="85"/>
        <v>14.76</v>
      </c>
      <c r="M358">
        <f t="shared" si="86"/>
        <v>5.3199999999999994</v>
      </c>
      <c r="N358" s="7">
        <v>7.5999999999999998E-2</v>
      </c>
      <c r="O358" s="9" t="s">
        <v>173</v>
      </c>
      <c r="P358" s="11" t="s">
        <v>213</v>
      </c>
    </row>
    <row r="359" spans="1:16" ht="15" x14ac:dyDescent="0.35">
      <c r="A359" s="1" t="s">
        <v>333</v>
      </c>
      <c r="B359" s="10">
        <v>73.78</v>
      </c>
      <c r="C359" s="10">
        <v>14.87</v>
      </c>
      <c r="D359" s="10">
        <v>4.72</v>
      </c>
      <c r="E359">
        <v>35</v>
      </c>
      <c r="F359">
        <v>4.5</v>
      </c>
      <c r="G359">
        <v>80</v>
      </c>
      <c r="H359">
        <v>0.1</v>
      </c>
      <c r="I359">
        <v>60</v>
      </c>
      <c r="J359" t="s">
        <v>43</v>
      </c>
      <c r="K359">
        <f t="shared" si="84"/>
        <v>73.48</v>
      </c>
      <c r="L359">
        <f t="shared" si="85"/>
        <v>15.129999999999999</v>
      </c>
      <c r="M359">
        <f t="shared" si="86"/>
        <v>5.3999999999999995</v>
      </c>
      <c r="N359" s="7">
        <v>1.4999999999999999E-2</v>
      </c>
      <c r="O359" s="9" t="s">
        <v>172</v>
      </c>
      <c r="P359" s="11" t="s">
        <v>779</v>
      </c>
    </row>
    <row r="360" spans="1:16" ht="15" x14ac:dyDescent="0.35">
      <c r="A360" s="1" t="s">
        <v>334</v>
      </c>
      <c r="B360" s="10">
        <v>72.41</v>
      </c>
      <c r="C360" s="10">
        <v>15.68</v>
      </c>
      <c r="D360" s="10">
        <v>5.92</v>
      </c>
      <c r="E360">
        <v>3.5</v>
      </c>
      <c r="F360">
        <v>6.5</v>
      </c>
      <c r="G360">
        <v>60</v>
      </c>
      <c r="H360">
        <v>0.05</v>
      </c>
      <c r="I360">
        <v>20</v>
      </c>
      <c r="J360" t="s">
        <v>41</v>
      </c>
      <c r="K360">
        <f t="shared" si="84"/>
        <v>72.11</v>
      </c>
      <c r="L360">
        <f t="shared" si="85"/>
        <v>15.94</v>
      </c>
      <c r="M360">
        <f t="shared" si="86"/>
        <v>6.6</v>
      </c>
      <c r="N360" s="7">
        <v>1.4999999999999999E-2</v>
      </c>
      <c r="O360" s="9" t="s">
        <v>172</v>
      </c>
      <c r="P360" s="11" t="s">
        <v>780</v>
      </c>
    </row>
    <row r="361" spans="1:16" ht="15" x14ac:dyDescent="0.35">
      <c r="A361" s="1" t="s">
        <v>335</v>
      </c>
      <c r="B361" s="10">
        <v>17.989999999999998</v>
      </c>
      <c r="C361" s="10">
        <v>1.34</v>
      </c>
      <c r="D361" s="10">
        <v>-3.42</v>
      </c>
      <c r="E361">
        <v>3.5</v>
      </c>
      <c r="F361">
        <v>6.5</v>
      </c>
      <c r="G361">
        <v>60</v>
      </c>
      <c r="H361">
        <v>0.05</v>
      </c>
      <c r="I361">
        <v>20</v>
      </c>
      <c r="J361" t="s">
        <v>41</v>
      </c>
      <c r="K361">
        <f t="shared" si="84"/>
        <v>17.689999999999998</v>
      </c>
      <c r="L361">
        <f t="shared" si="85"/>
        <v>1.6</v>
      </c>
      <c r="M361">
        <f t="shared" si="86"/>
        <v>-2.7399999999999998</v>
      </c>
      <c r="N361" s="7">
        <v>7.5999999999999998E-2</v>
      </c>
      <c r="O361" s="9" t="s">
        <v>173</v>
      </c>
      <c r="P361" s="11" t="s">
        <v>175</v>
      </c>
    </row>
    <row r="362" spans="1:16" ht="15" x14ac:dyDescent="0.35">
      <c r="A362" s="1" t="s">
        <v>336</v>
      </c>
      <c r="B362" s="10">
        <v>18.149999999999999</v>
      </c>
      <c r="C362" s="10">
        <v>1.43</v>
      </c>
      <c r="D362" s="10">
        <v>-3.36</v>
      </c>
      <c r="E362">
        <v>15</v>
      </c>
      <c r="F362">
        <v>5</v>
      </c>
      <c r="G362">
        <v>70</v>
      </c>
      <c r="H362">
        <v>6.6000000000000003E-2</v>
      </c>
      <c r="I362">
        <v>40</v>
      </c>
      <c r="J362" t="s">
        <v>42</v>
      </c>
      <c r="K362">
        <f t="shared" si="84"/>
        <v>17.849999999999998</v>
      </c>
      <c r="L362">
        <f t="shared" si="85"/>
        <v>1.69</v>
      </c>
      <c r="M362">
        <f t="shared" si="86"/>
        <v>-2.6799999999999997</v>
      </c>
      <c r="N362" s="7">
        <v>1.4999999999999999E-2</v>
      </c>
      <c r="O362" s="9" t="s">
        <v>172</v>
      </c>
      <c r="P362" s="11" t="s">
        <v>175</v>
      </c>
    </row>
    <row r="363" spans="1:16" ht="15" x14ac:dyDescent="0.35">
      <c r="A363" s="1" t="s">
        <v>337</v>
      </c>
      <c r="B363" s="10">
        <v>17.989999999999998</v>
      </c>
      <c r="C363" s="10">
        <v>1.5</v>
      </c>
      <c r="D363" s="10">
        <v>-3.54</v>
      </c>
      <c r="E363">
        <v>35</v>
      </c>
      <c r="F363">
        <v>4.5</v>
      </c>
      <c r="G363">
        <v>80</v>
      </c>
      <c r="H363">
        <v>0.1</v>
      </c>
      <c r="I363">
        <v>60</v>
      </c>
      <c r="J363" t="s">
        <v>43</v>
      </c>
      <c r="K363">
        <f t="shared" si="84"/>
        <v>17.689999999999998</v>
      </c>
      <c r="L363">
        <f t="shared" si="85"/>
        <v>1.76</v>
      </c>
      <c r="M363">
        <f t="shared" si="86"/>
        <v>-2.86</v>
      </c>
      <c r="N363" s="7">
        <v>7.5999999999999998E-2</v>
      </c>
      <c r="O363" s="9" t="s">
        <v>172</v>
      </c>
      <c r="P363" s="11" t="s">
        <v>175</v>
      </c>
    </row>
    <row r="364" spans="1:16" ht="15" x14ac:dyDescent="0.35">
      <c r="A364" s="1" t="s">
        <v>338</v>
      </c>
      <c r="B364" s="10">
        <v>18.170000000000002</v>
      </c>
      <c r="C364" s="10">
        <v>1.44</v>
      </c>
      <c r="D364" s="10">
        <v>-3.55</v>
      </c>
      <c r="E364">
        <v>35</v>
      </c>
      <c r="F364">
        <v>4.5</v>
      </c>
      <c r="G364">
        <v>80</v>
      </c>
      <c r="H364">
        <v>0.1</v>
      </c>
      <c r="I364">
        <v>60</v>
      </c>
      <c r="J364" t="s">
        <v>43</v>
      </c>
      <c r="K364">
        <f t="shared" si="84"/>
        <v>17.87</v>
      </c>
      <c r="L364">
        <f t="shared" si="85"/>
        <v>1.7</v>
      </c>
      <c r="M364">
        <f t="shared" si="86"/>
        <v>-2.8699999999999997</v>
      </c>
      <c r="N364" s="7">
        <v>7.5999999999999998E-2</v>
      </c>
      <c r="O364" s="9" t="s">
        <v>173</v>
      </c>
      <c r="P364" s="11" t="s">
        <v>175</v>
      </c>
    </row>
    <row r="365" spans="1:16" ht="15" x14ac:dyDescent="0.35">
      <c r="A365" s="1" t="s">
        <v>339</v>
      </c>
      <c r="B365" s="10">
        <v>18.64</v>
      </c>
      <c r="C365" s="10">
        <v>1.77</v>
      </c>
      <c r="D365" s="10">
        <v>-4.1900000000000004</v>
      </c>
      <c r="E365">
        <v>3.5</v>
      </c>
      <c r="F365">
        <v>6.5</v>
      </c>
      <c r="G365">
        <v>60</v>
      </c>
      <c r="H365">
        <v>0.05</v>
      </c>
      <c r="I365">
        <v>20</v>
      </c>
      <c r="J365" t="s">
        <v>41</v>
      </c>
      <c r="K365">
        <f t="shared" ref="K365:K428" si="87">(-0.3+B365)</f>
        <v>18.34</v>
      </c>
      <c r="L365">
        <f t="shared" ref="L365:L428" si="88">(0.26+C365)</f>
        <v>2.0300000000000002</v>
      </c>
      <c r="M365">
        <f t="shared" ref="M365:M428" si="89" xml:space="preserve"> (0.68 +D365)</f>
        <v>-3.5100000000000002</v>
      </c>
      <c r="N365" s="7">
        <v>1.4999999999999999E-2</v>
      </c>
      <c r="O365" s="9" t="s">
        <v>172</v>
      </c>
      <c r="P365" s="11" t="s">
        <v>273</v>
      </c>
    </row>
    <row r="366" spans="1:16" ht="15" x14ac:dyDescent="0.35">
      <c r="A366" s="1" t="s">
        <v>340</v>
      </c>
      <c r="B366" s="10">
        <v>16.14</v>
      </c>
      <c r="C366" s="10">
        <v>1.7</v>
      </c>
      <c r="D366" s="10">
        <v>-4.51</v>
      </c>
      <c r="E366">
        <v>35</v>
      </c>
      <c r="F366">
        <v>4.5</v>
      </c>
      <c r="G366">
        <v>80</v>
      </c>
      <c r="H366">
        <v>0.1</v>
      </c>
      <c r="I366">
        <v>60</v>
      </c>
      <c r="J366" t="s">
        <v>43</v>
      </c>
      <c r="K366">
        <f t="shared" si="87"/>
        <v>15.84</v>
      </c>
      <c r="L366">
        <f t="shared" si="88"/>
        <v>1.96</v>
      </c>
      <c r="M366">
        <f t="shared" si="89"/>
        <v>-3.8299999999999996</v>
      </c>
      <c r="N366" s="7">
        <v>7.5999999999999998E-2</v>
      </c>
      <c r="O366" s="9" t="s">
        <v>173</v>
      </c>
      <c r="P366" s="11" t="s">
        <v>191</v>
      </c>
    </row>
    <row r="367" spans="1:16" ht="15" x14ac:dyDescent="0.35">
      <c r="A367" s="1" t="s">
        <v>341</v>
      </c>
      <c r="B367" s="10">
        <v>39.06</v>
      </c>
      <c r="C367" s="10">
        <v>-0.93</v>
      </c>
      <c r="D367" s="10">
        <v>3.1</v>
      </c>
      <c r="E367">
        <v>3.5</v>
      </c>
      <c r="F367">
        <v>6.5</v>
      </c>
      <c r="G367">
        <v>60</v>
      </c>
      <c r="H367">
        <v>0.05</v>
      </c>
      <c r="I367">
        <v>20</v>
      </c>
      <c r="J367" t="s">
        <v>41</v>
      </c>
      <c r="K367">
        <f t="shared" si="87"/>
        <v>38.760000000000005</v>
      </c>
      <c r="L367">
        <f t="shared" si="88"/>
        <v>-0.67</v>
      </c>
      <c r="M367">
        <f t="shared" si="89"/>
        <v>3.7800000000000002</v>
      </c>
      <c r="N367" s="7">
        <v>1.4999999999999999E-2</v>
      </c>
      <c r="O367" s="9" t="s">
        <v>172</v>
      </c>
      <c r="P367" s="11" t="s">
        <v>191</v>
      </c>
    </row>
    <row r="368" spans="1:16" ht="15" x14ac:dyDescent="0.35">
      <c r="A368" s="1" t="s">
        <v>342</v>
      </c>
      <c r="B368" s="10">
        <v>39.64</v>
      </c>
      <c r="C368" s="10">
        <v>-1.1599999999999999</v>
      </c>
      <c r="D368" s="10">
        <v>3.07</v>
      </c>
      <c r="E368">
        <v>35</v>
      </c>
      <c r="F368">
        <v>4.5</v>
      </c>
      <c r="G368">
        <v>80</v>
      </c>
      <c r="H368">
        <v>0.1</v>
      </c>
      <c r="I368">
        <v>60</v>
      </c>
      <c r="J368" t="s">
        <v>43</v>
      </c>
      <c r="K368">
        <f t="shared" si="87"/>
        <v>39.340000000000003</v>
      </c>
      <c r="L368">
        <f t="shared" si="88"/>
        <v>-0.89999999999999991</v>
      </c>
      <c r="M368">
        <f t="shared" si="89"/>
        <v>3.75</v>
      </c>
      <c r="N368" s="7">
        <v>1.4999999999999999E-2</v>
      </c>
      <c r="O368" s="9" t="s">
        <v>172</v>
      </c>
      <c r="P368" s="11" t="s">
        <v>194</v>
      </c>
    </row>
    <row r="369" spans="1:16" ht="15" x14ac:dyDescent="0.35">
      <c r="A369" s="1" t="s">
        <v>343</v>
      </c>
      <c r="B369" s="10">
        <v>38.39</v>
      </c>
      <c r="C369" s="10">
        <v>-0.82</v>
      </c>
      <c r="D369" s="10">
        <v>2.81</v>
      </c>
      <c r="E369">
        <v>15</v>
      </c>
      <c r="F369">
        <v>5</v>
      </c>
      <c r="G369">
        <v>70</v>
      </c>
      <c r="H369">
        <v>6.6000000000000003E-2</v>
      </c>
      <c r="I369">
        <v>40</v>
      </c>
      <c r="J369" t="s">
        <v>42</v>
      </c>
      <c r="K369">
        <f t="shared" si="87"/>
        <v>38.090000000000003</v>
      </c>
      <c r="L369">
        <f t="shared" si="88"/>
        <v>-0.55999999999999994</v>
      </c>
      <c r="M369">
        <f t="shared" si="89"/>
        <v>3.49</v>
      </c>
      <c r="N369" s="7">
        <v>7.5999999999999998E-2</v>
      </c>
      <c r="O369" s="9" t="s">
        <v>173</v>
      </c>
      <c r="P369" s="11" t="s">
        <v>194</v>
      </c>
    </row>
    <row r="370" spans="1:16" ht="15" x14ac:dyDescent="0.35">
      <c r="A370" s="1" t="s">
        <v>344</v>
      </c>
      <c r="B370" s="10">
        <v>38.97</v>
      </c>
      <c r="C370" s="10">
        <v>-0.87</v>
      </c>
      <c r="D370" s="10">
        <v>2.2999999999999998</v>
      </c>
      <c r="E370">
        <v>15</v>
      </c>
      <c r="F370">
        <v>5</v>
      </c>
      <c r="G370">
        <v>70</v>
      </c>
      <c r="H370">
        <v>6.6000000000000003E-2</v>
      </c>
      <c r="I370">
        <v>40</v>
      </c>
      <c r="J370" t="s">
        <v>42</v>
      </c>
      <c r="K370">
        <f t="shared" si="87"/>
        <v>38.67</v>
      </c>
      <c r="L370">
        <f t="shared" si="88"/>
        <v>-0.61</v>
      </c>
      <c r="M370">
        <f t="shared" si="89"/>
        <v>2.98</v>
      </c>
      <c r="N370" s="7">
        <v>1.4999999999999999E-2</v>
      </c>
      <c r="O370" s="9" t="s">
        <v>172</v>
      </c>
      <c r="P370" s="11" t="s">
        <v>194</v>
      </c>
    </row>
    <row r="371" spans="1:16" ht="15" x14ac:dyDescent="0.35">
      <c r="A371" s="1" t="s">
        <v>345</v>
      </c>
      <c r="B371" s="10">
        <v>38.72</v>
      </c>
      <c r="C371" s="10">
        <v>-0.9</v>
      </c>
      <c r="D371" s="10">
        <v>3.15</v>
      </c>
      <c r="E371">
        <v>3.5</v>
      </c>
      <c r="F371">
        <v>6.5</v>
      </c>
      <c r="G371">
        <v>60</v>
      </c>
      <c r="H371">
        <v>0.05</v>
      </c>
      <c r="I371">
        <v>20</v>
      </c>
      <c r="J371" t="s">
        <v>41</v>
      </c>
      <c r="K371">
        <f t="shared" si="87"/>
        <v>38.42</v>
      </c>
      <c r="L371">
        <f t="shared" si="88"/>
        <v>-0.64</v>
      </c>
      <c r="M371">
        <f t="shared" si="89"/>
        <v>3.83</v>
      </c>
      <c r="N371" s="7">
        <v>7.5999999999999998E-2</v>
      </c>
      <c r="O371" s="9" t="s">
        <v>173</v>
      </c>
      <c r="P371" s="11" t="s">
        <v>194</v>
      </c>
    </row>
    <row r="372" spans="1:16" ht="15" x14ac:dyDescent="0.35">
      <c r="A372" s="1" t="s">
        <v>346</v>
      </c>
      <c r="B372" s="10">
        <v>39.840000000000003</v>
      </c>
      <c r="C372" s="10">
        <v>-0.95</v>
      </c>
      <c r="D372" s="10">
        <v>2.41</v>
      </c>
      <c r="E372">
        <v>15</v>
      </c>
      <c r="F372">
        <v>5</v>
      </c>
      <c r="G372">
        <v>70</v>
      </c>
      <c r="H372">
        <v>6.6000000000000003E-2</v>
      </c>
      <c r="I372">
        <v>40</v>
      </c>
      <c r="J372" t="s">
        <v>42</v>
      </c>
      <c r="K372">
        <f t="shared" si="87"/>
        <v>39.540000000000006</v>
      </c>
      <c r="L372">
        <f t="shared" si="88"/>
        <v>-0.69</v>
      </c>
      <c r="M372">
        <f t="shared" si="89"/>
        <v>3.0900000000000003</v>
      </c>
      <c r="N372" s="7">
        <v>1.4999999999999999E-2</v>
      </c>
      <c r="O372" s="9" t="s">
        <v>172</v>
      </c>
      <c r="P372" s="11" t="s">
        <v>194</v>
      </c>
    </row>
    <row r="373" spans="1:16" ht="15" x14ac:dyDescent="0.35">
      <c r="A373" s="1" t="s">
        <v>347</v>
      </c>
      <c r="B373" s="10">
        <v>38.96</v>
      </c>
      <c r="C373" s="10">
        <v>-1.51</v>
      </c>
      <c r="D373" s="10">
        <v>3.26</v>
      </c>
      <c r="E373">
        <v>3.5</v>
      </c>
      <c r="F373">
        <v>6.5</v>
      </c>
      <c r="G373">
        <v>60</v>
      </c>
      <c r="H373">
        <v>0.05</v>
      </c>
      <c r="I373">
        <v>20</v>
      </c>
      <c r="J373" t="s">
        <v>41</v>
      </c>
      <c r="K373">
        <f t="shared" si="87"/>
        <v>38.660000000000004</v>
      </c>
      <c r="L373">
        <f t="shared" si="88"/>
        <v>-1.25</v>
      </c>
      <c r="M373">
        <f t="shared" si="89"/>
        <v>3.94</v>
      </c>
      <c r="N373" s="7">
        <v>7.5999999999999998E-2</v>
      </c>
      <c r="O373" s="9" t="s">
        <v>173</v>
      </c>
      <c r="P373" s="11" t="s">
        <v>181</v>
      </c>
    </row>
    <row r="374" spans="1:16" ht="15" x14ac:dyDescent="0.35">
      <c r="A374" s="1" t="s">
        <v>348</v>
      </c>
      <c r="B374" s="10">
        <v>35.700000000000003</v>
      </c>
      <c r="C374" s="10">
        <v>-1.1399999999999999</v>
      </c>
      <c r="D374" s="10">
        <v>2.58</v>
      </c>
      <c r="E374">
        <v>15</v>
      </c>
      <c r="F374">
        <v>5</v>
      </c>
      <c r="G374">
        <v>70</v>
      </c>
      <c r="H374">
        <v>6.6000000000000003E-2</v>
      </c>
      <c r="I374">
        <v>40</v>
      </c>
      <c r="J374" t="s">
        <v>42</v>
      </c>
      <c r="K374">
        <f t="shared" si="87"/>
        <v>35.400000000000006</v>
      </c>
      <c r="L374">
        <f t="shared" si="88"/>
        <v>-0.87999999999999989</v>
      </c>
      <c r="M374">
        <f t="shared" si="89"/>
        <v>3.2600000000000002</v>
      </c>
      <c r="N374" s="7">
        <v>1.4999999999999999E-2</v>
      </c>
      <c r="O374" s="9" t="s">
        <v>172</v>
      </c>
      <c r="P374" s="11" t="s">
        <v>201</v>
      </c>
    </row>
    <row r="375" spans="1:16" ht="15" x14ac:dyDescent="0.35">
      <c r="A375" s="1" t="s">
        <v>349</v>
      </c>
      <c r="B375" s="10">
        <v>36.03</v>
      </c>
      <c r="C375" s="10">
        <v>-1.26</v>
      </c>
      <c r="D375" s="10">
        <v>2.5499999999999998</v>
      </c>
      <c r="E375">
        <v>15</v>
      </c>
      <c r="F375">
        <v>5</v>
      </c>
      <c r="G375">
        <v>70</v>
      </c>
      <c r="H375">
        <v>6.6000000000000003E-2</v>
      </c>
      <c r="I375">
        <v>40</v>
      </c>
      <c r="J375" t="s">
        <v>42</v>
      </c>
      <c r="K375">
        <f t="shared" si="87"/>
        <v>35.730000000000004</v>
      </c>
      <c r="L375">
        <f t="shared" si="88"/>
        <v>-1</v>
      </c>
      <c r="M375">
        <f t="shared" si="89"/>
        <v>3.23</v>
      </c>
      <c r="N375" s="7">
        <v>7.5999999999999998E-2</v>
      </c>
      <c r="O375" s="9" t="s">
        <v>173</v>
      </c>
      <c r="P375" s="11" t="s">
        <v>201</v>
      </c>
    </row>
    <row r="376" spans="1:16" ht="15" x14ac:dyDescent="0.35">
      <c r="A376" s="1" t="s">
        <v>350</v>
      </c>
      <c r="B376" s="10">
        <v>37.54</v>
      </c>
      <c r="C376" s="10">
        <v>-1.1000000000000001</v>
      </c>
      <c r="D376" s="10">
        <v>2.76</v>
      </c>
      <c r="E376">
        <v>3.5</v>
      </c>
      <c r="F376">
        <v>6.5</v>
      </c>
      <c r="G376">
        <v>60</v>
      </c>
      <c r="H376">
        <v>0.05</v>
      </c>
      <c r="I376">
        <v>20</v>
      </c>
      <c r="J376" t="s">
        <v>41</v>
      </c>
      <c r="K376">
        <f t="shared" si="87"/>
        <v>37.24</v>
      </c>
      <c r="L376">
        <f t="shared" si="88"/>
        <v>-0.84000000000000008</v>
      </c>
      <c r="M376">
        <f t="shared" si="89"/>
        <v>3.44</v>
      </c>
      <c r="N376" s="7">
        <v>1.4999999999999999E-2</v>
      </c>
      <c r="O376" s="9" t="s">
        <v>172</v>
      </c>
      <c r="P376" s="11" t="s">
        <v>201</v>
      </c>
    </row>
    <row r="377" spans="1:16" ht="15" x14ac:dyDescent="0.35">
      <c r="A377" s="1" t="s">
        <v>351</v>
      </c>
      <c r="B377" s="10">
        <v>36.229999999999997</v>
      </c>
      <c r="C377" s="10">
        <v>-1.1100000000000001</v>
      </c>
      <c r="D377" s="10">
        <v>3.07</v>
      </c>
      <c r="E377">
        <v>15</v>
      </c>
      <c r="F377">
        <v>5</v>
      </c>
      <c r="G377">
        <v>70</v>
      </c>
      <c r="H377">
        <v>6.6000000000000003E-2</v>
      </c>
      <c r="I377">
        <v>40</v>
      </c>
      <c r="J377" t="s">
        <v>42</v>
      </c>
      <c r="K377">
        <f t="shared" si="87"/>
        <v>35.93</v>
      </c>
      <c r="L377">
        <f t="shared" si="88"/>
        <v>-0.85000000000000009</v>
      </c>
      <c r="M377">
        <f t="shared" si="89"/>
        <v>3.75</v>
      </c>
      <c r="N377" s="7">
        <v>1.4999999999999999E-2</v>
      </c>
      <c r="O377" s="9" t="s">
        <v>172</v>
      </c>
      <c r="P377" s="11" t="s">
        <v>201</v>
      </c>
    </row>
    <row r="378" spans="1:16" ht="15" x14ac:dyDescent="0.35">
      <c r="A378" s="1" t="s">
        <v>352</v>
      </c>
      <c r="B378" s="10">
        <v>36.11</v>
      </c>
      <c r="C378" s="10">
        <v>-1.32</v>
      </c>
      <c r="D378" s="10">
        <v>2.85</v>
      </c>
      <c r="E378">
        <v>3.5</v>
      </c>
      <c r="F378">
        <v>6.5</v>
      </c>
      <c r="G378">
        <v>60</v>
      </c>
      <c r="H378">
        <v>0.05</v>
      </c>
      <c r="I378">
        <v>20</v>
      </c>
      <c r="J378" t="s">
        <v>41</v>
      </c>
      <c r="K378">
        <f t="shared" si="87"/>
        <v>35.81</v>
      </c>
      <c r="L378">
        <f t="shared" si="88"/>
        <v>-1.06</v>
      </c>
      <c r="M378">
        <f t="shared" si="89"/>
        <v>3.5300000000000002</v>
      </c>
      <c r="N378" s="7">
        <v>7.5999999999999998E-2</v>
      </c>
      <c r="O378" s="9" t="s">
        <v>173</v>
      </c>
      <c r="P378" s="11" t="s">
        <v>201</v>
      </c>
    </row>
    <row r="379" spans="1:16" ht="15" x14ac:dyDescent="0.35">
      <c r="A379" s="1" t="s">
        <v>353</v>
      </c>
      <c r="B379" s="10">
        <v>25.14</v>
      </c>
      <c r="C379" s="10">
        <v>-0.84</v>
      </c>
      <c r="D379" s="10">
        <v>-4.24</v>
      </c>
      <c r="E379">
        <v>15</v>
      </c>
      <c r="F379">
        <v>5</v>
      </c>
      <c r="G379">
        <v>70</v>
      </c>
      <c r="H379">
        <v>6.6000000000000003E-2</v>
      </c>
      <c r="I379">
        <v>40</v>
      </c>
      <c r="J379" t="s">
        <v>42</v>
      </c>
      <c r="K379">
        <f t="shared" si="87"/>
        <v>24.84</v>
      </c>
      <c r="L379">
        <f t="shared" si="88"/>
        <v>-0.57999999999999996</v>
      </c>
      <c r="M379">
        <f t="shared" si="89"/>
        <v>-3.56</v>
      </c>
      <c r="N379" s="7">
        <v>1.4999999999999999E-2</v>
      </c>
      <c r="O379" s="9" t="s">
        <v>172</v>
      </c>
      <c r="P379" s="11" t="s">
        <v>207</v>
      </c>
    </row>
    <row r="380" spans="1:16" ht="15" x14ac:dyDescent="0.35">
      <c r="A380" s="1" t="s">
        <v>354</v>
      </c>
      <c r="B380" s="10">
        <v>63.01</v>
      </c>
      <c r="C380" s="10">
        <v>20.77</v>
      </c>
      <c r="D380" s="10">
        <v>8.2200000000000006</v>
      </c>
      <c r="E380">
        <v>15</v>
      </c>
      <c r="F380">
        <v>5</v>
      </c>
      <c r="G380">
        <v>70</v>
      </c>
      <c r="H380">
        <v>6.6000000000000003E-2</v>
      </c>
      <c r="I380">
        <v>40</v>
      </c>
      <c r="J380" t="s">
        <v>42</v>
      </c>
      <c r="K380">
        <f t="shared" si="87"/>
        <v>62.71</v>
      </c>
      <c r="L380">
        <f t="shared" si="88"/>
        <v>21.03</v>
      </c>
      <c r="M380">
        <f t="shared" si="89"/>
        <v>8.9</v>
      </c>
      <c r="N380" s="7">
        <v>7.5999999999999998E-2</v>
      </c>
      <c r="O380" s="9" t="s">
        <v>173</v>
      </c>
      <c r="P380" s="11" t="s">
        <v>209</v>
      </c>
    </row>
    <row r="381" spans="1:16" ht="15" x14ac:dyDescent="0.35">
      <c r="A381" s="1" t="s">
        <v>355</v>
      </c>
      <c r="B381" s="10">
        <v>62.63</v>
      </c>
      <c r="C381" s="10">
        <v>20.38</v>
      </c>
      <c r="D381" s="10">
        <v>8.08</v>
      </c>
      <c r="E381">
        <v>3.5</v>
      </c>
      <c r="F381">
        <v>6.5</v>
      </c>
      <c r="G381">
        <v>60</v>
      </c>
      <c r="H381">
        <v>0.05</v>
      </c>
      <c r="I381">
        <v>20</v>
      </c>
      <c r="J381" t="s">
        <v>41</v>
      </c>
      <c r="K381">
        <f t="shared" si="87"/>
        <v>62.330000000000005</v>
      </c>
      <c r="L381">
        <f t="shared" si="88"/>
        <v>20.64</v>
      </c>
      <c r="M381">
        <f t="shared" si="89"/>
        <v>8.76</v>
      </c>
      <c r="N381" s="7">
        <v>1.4999999999999999E-2</v>
      </c>
      <c r="O381" s="9" t="s">
        <v>172</v>
      </c>
      <c r="P381" s="11" t="s">
        <v>209</v>
      </c>
    </row>
    <row r="382" spans="1:16" ht="15" x14ac:dyDescent="0.35">
      <c r="A382" s="1" t="s">
        <v>356</v>
      </c>
      <c r="B382" s="10">
        <v>63.98</v>
      </c>
      <c r="C382" s="10">
        <v>20.91</v>
      </c>
      <c r="D382" s="10">
        <v>8.2799999999999994</v>
      </c>
      <c r="E382">
        <v>15</v>
      </c>
      <c r="F382">
        <v>5</v>
      </c>
      <c r="G382">
        <v>70</v>
      </c>
      <c r="H382">
        <v>6.6000000000000003E-2</v>
      </c>
      <c r="I382">
        <v>40</v>
      </c>
      <c r="J382" t="s">
        <v>42</v>
      </c>
      <c r="K382">
        <f t="shared" si="87"/>
        <v>63.68</v>
      </c>
      <c r="L382">
        <f t="shared" si="88"/>
        <v>21.17</v>
      </c>
      <c r="M382">
        <f t="shared" si="89"/>
        <v>8.9599999999999991</v>
      </c>
      <c r="N382" s="7">
        <v>7.5999999999999998E-2</v>
      </c>
      <c r="O382" s="9" t="s">
        <v>173</v>
      </c>
      <c r="P382" s="11" t="s">
        <v>213</v>
      </c>
    </row>
    <row r="383" spans="1:16" ht="15" x14ac:dyDescent="0.35">
      <c r="A383" s="1" t="s">
        <v>357</v>
      </c>
      <c r="B383" s="10">
        <v>82.89</v>
      </c>
      <c r="C383" s="10">
        <v>9.0299999999999994</v>
      </c>
      <c r="D383" s="10">
        <v>6.74</v>
      </c>
      <c r="E383">
        <v>3.5</v>
      </c>
      <c r="F383">
        <v>6.5</v>
      </c>
      <c r="G383">
        <v>60</v>
      </c>
      <c r="H383">
        <v>0.05</v>
      </c>
      <c r="I383">
        <v>20</v>
      </c>
      <c r="J383" t="s">
        <v>41</v>
      </c>
      <c r="K383">
        <f t="shared" si="87"/>
        <v>82.59</v>
      </c>
      <c r="L383">
        <f t="shared" si="88"/>
        <v>9.2899999999999991</v>
      </c>
      <c r="M383">
        <f t="shared" si="89"/>
        <v>7.42</v>
      </c>
      <c r="N383" s="7">
        <v>1.4999999999999999E-2</v>
      </c>
      <c r="O383" s="9" t="s">
        <v>172</v>
      </c>
      <c r="P383" s="11" t="s">
        <v>213</v>
      </c>
    </row>
    <row r="384" spans="1:16" ht="15" x14ac:dyDescent="0.35">
      <c r="A384" s="1" t="s">
        <v>358</v>
      </c>
      <c r="B384" s="10">
        <v>66.06</v>
      </c>
      <c r="C384" s="10">
        <v>18.29</v>
      </c>
      <c r="D384" s="10">
        <v>8.33</v>
      </c>
      <c r="E384">
        <v>35</v>
      </c>
      <c r="F384">
        <v>4.5</v>
      </c>
      <c r="G384">
        <v>80</v>
      </c>
      <c r="H384">
        <v>0.1</v>
      </c>
      <c r="I384">
        <v>60</v>
      </c>
      <c r="J384" t="s">
        <v>43</v>
      </c>
      <c r="K384">
        <f t="shared" si="87"/>
        <v>65.760000000000005</v>
      </c>
      <c r="L384">
        <f t="shared" si="88"/>
        <v>18.55</v>
      </c>
      <c r="M384">
        <f t="shared" si="89"/>
        <v>9.01</v>
      </c>
      <c r="N384" s="7">
        <v>7.5999999999999998E-2</v>
      </c>
      <c r="O384" s="9" t="s">
        <v>173</v>
      </c>
      <c r="P384" s="11" t="s">
        <v>213</v>
      </c>
    </row>
    <row r="385" spans="1:16" ht="15" x14ac:dyDescent="0.35">
      <c r="A385" s="1" t="s">
        <v>359</v>
      </c>
      <c r="B385" s="10">
        <v>73.900000000000006</v>
      </c>
      <c r="C385" s="10">
        <v>65.44</v>
      </c>
      <c r="D385" s="10">
        <v>16.72</v>
      </c>
      <c r="E385">
        <v>3.5</v>
      </c>
      <c r="F385">
        <v>6.5</v>
      </c>
      <c r="G385">
        <v>60</v>
      </c>
      <c r="H385">
        <v>0.05</v>
      </c>
      <c r="I385">
        <v>20</v>
      </c>
      <c r="J385" t="s">
        <v>41</v>
      </c>
      <c r="K385">
        <f t="shared" si="87"/>
        <v>73.600000000000009</v>
      </c>
      <c r="L385">
        <f t="shared" si="88"/>
        <v>65.7</v>
      </c>
      <c r="M385">
        <f t="shared" si="89"/>
        <v>17.399999999999999</v>
      </c>
      <c r="N385" s="7">
        <v>1.4999999999999999E-2</v>
      </c>
      <c r="O385" s="9" t="s">
        <v>172</v>
      </c>
      <c r="P385" s="11" t="s">
        <v>213</v>
      </c>
    </row>
    <row r="386" spans="1:16" ht="15" x14ac:dyDescent="0.35">
      <c r="A386" s="1" t="s">
        <v>360</v>
      </c>
      <c r="B386" s="10">
        <v>74.31</v>
      </c>
      <c r="C386" s="10">
        <v>63.27</v>
      </c>
      <c r="D386" s="10">
        <v>15.65</v>
      </c>
      <c r="E386">
        <v>3.5</v>
      </c>
      <c r="F386">
        <v>6.5</v>
      </c>
      <c r="G386">
        <v>60</v>
      </c>
      <c r="H386">
        <v>0.05</v>
      </c>
      <c r="I386">
        <v>20</v>
      </c>
      <c r="J386" t="s">
        <v>41</v>
      </c>
      <c r="K386">
        <f t="shared" si="87"/>
        <v>74.010000000000005</v>
      </c>
      <c r="L386">
        <f t="shared" si="88"/>
        <v>63.53</v>
      </c>
      <c r="M386">
        <f t="shared" si="89"/>
        <v>16.330000000000002</v>
      </c>
      <c r="N386" s="7">
        <v>1.4999999999999999E-2</v>
      </c>
      <c r="O386" s="9" t="s">
        <v>172</v>
      </c>
      <c r="P386" s="11" t="s">
        <v>213</v>
      </c>
    </row>
    <row r="387" spans="1:16" ht="15" x14ac:dyDescent="0.35">
      <c r="A387" s="1" t="s">
        <v>361</v>
      </c>
      <c r="B387" s="10">
        <v>74.64</v>
      </c>
      <c r="C387" s="10">
        <v>63.85</v>
      </c>
      <c r="D387" s="10">
        <v>15.87</v>
      </c>
      <c r="E387">
        <v>15</v>
      </c>
      <c r="F387">
        <v>5</v>
      </c>
      <c r="G387">
        <v>70</v>
      </c>
      <c r="H387">
        <v>6.6000000000000003E-2</v>
      </c>
      <c r="I387">
        <v>40</v>
      </c>
      <c r="J387" t="s">
        <v>42</v>
      </c>
      <c r="K387">
        <f t="shared" si="87"/>
        <v>74.34</v>
      </c>
      <c r="L387">
        <f t="shared" si="88"/>
        <v>64.11</v>
      </c>
      <c r="M387">
        <f t="shared" si="89"/>
        <v>16.55</v>
      </c>
      <c r="N387" s="7">
        <v>7.5999999999999998E-2</v>
      </c>
      <c r="O387" s="9" t="s">
        <v>173</v>
      </c>
      <c r="P387" s="11" t="s">
        <v>213</v>
      </c>
    </row>
    <row r="388" spans="1:16" ht="15" x14ac:dyDescent="0.35">
      <c r="A388" s="1" t="s">
        <v>362</v>
      </c>
      <c r="B388" s="10">
        <v>74.25</v>
      </c>
      <c r="C388" s="10">
        <v>59.22</v>
      </c>
      <c r="D388" s="10">
        <v>13.88</v>
      </c>
      <c r="E388">
        <v>3.5</v>
      </c>
      <c r="F388">
        <v>6.5</v>
      </c>
      <c r="G388">
        <v>60</v>
      </c>
      <c r="H388">
        <v>0.05</v>
      </c>
      <c r="I388">
        <v>20</v>
      </c>
      <c r="J388" t="s">
        <v>41</v>
      </c>
      <c r="K388">
        <f t="shared" si="87"/>
        <v>73.95</v>
      </c>
      <c r="L388">
        <f t="shared" si="88"/>
        <v>59.48</v>
      </c>
      <c r="M388">
        <f t="shared" si="89"/>
        <v>14.56</v>
      </c>
      <c r="N388" s="7">
        <v>1.4999999999999999E-2</v>
      </c>
      <c r="O388" s="9" t="s">
        <v>172</v>
      </c>
      <c r="P388" s="11" t="s">
        <v>213</v>
      </c>
    </row>
    <row r="389" spans="1:16" ht="15" x14ac:dyDescent="0.35">
      <c r="A389" s="1" t="s">
        <v>363</v>
      </c>
      <c r="B389" s="10">
        <v>94.4</v>
      </c>
      <c r="C389" s="10">
        <v>3.28</v>
      </c>
      <c r="D389" s="10">
        <v>-9.48</v>
      </c>
      <c r="E389">
        <v>15</v>
      </c>
      <c r="F389">
        <v>5</v>
      </c>
      <c r="G389">
        <v>70</v>
      </c>
      <c r="H389">
        <v>6.6000000000000003E-2</v>
      </c>
      <c r="I389">
        <v>40</v>
      </c>
      <c r="J389" t="s">
        <v>42</v>
      </c>
      <c r="K389">
        <f t="shared" si="87"/>
        <v>94.100000000000009</v>
      </c>
      <c r="L389">
        <f t="shared" si="88"/>
        <v>3.54</v>
      </c>
      <c r="M389">
        <f t="shared" si="89"/>
        <v>-8.8000000000000007</v>
      </c>
      <c r="N389" s="7">
        <v>1.4999999999999999E-2</v>
      </c>
      <c r="O389" s="9" t="s">
        <v>172</v>
      </c>
      <c r="P389" s="11" t="s">
        <v>272</v>
      </c>
    </row>
    <row r="390" spans="1:16" ht="15" x14ac:dyDescent="0.35">
      <c r="A390" s="1" t="s">
        <v>364</v>
      </c>
      <c r="B390" s="10">
        <v>91.41</v>
      </c>
      <c r="C390" s="10">
        <v>3.73</v>
      </c>
      <c r="D390" s="10">
        <v>-10.63</v>
      </c>
      <c r="E390">
        <v>3.5</v>
      </c>
      <c r="F390">
        <v>6.5</v>
      </c>
      <c r="G390">
        <v>60</v>
      </c>
      <c r="H390">
        <v>0.05</v>
      </c>
      <c r="I390">
        <v>20</v>
      </c>
      <c r="J390" t="s">
        <v>41</v>
      </c>
      <c r="K390">
        <f t="shared" si="87"/>
        <v>91.11</v>
      </c>
      <c r="L390">
        <f t="shared" si="88"/>
        <v>3.99</v>
      </c>
      <c r="M390">
        <f t="shared" si="89"/>
        <v>-9.9500000000000011</v>
      </c>
      <c r="N390" s="7">
        <v>7.5999999999999998E-2</v>
      </c>
      <c r="O390" s="9" t="s">
        <v>173</v>
      </c>
      <c r="P390" s="11" t="s">
        <v>272</v>
      </c>
    </row>
    <row r="391" spans="1:16" ht="15" x14ac:dyDescent="0.35">
      <c r="A391" s="1" t="s">
        <v>365</v>
      </c>
      <c r="B391" s="10">
        <v>95.15</v>
      </c>
      <c r="C391" s="10">
        <v>2.4700000000000002</v>
      </c>
      <c r="D391" s="10">
        <v>-8.4</v>
      </c>
      <c r="E391">
        <v>3.5</v>
      </c>
      <c r="F391">
        <v>6.5</v>
      </c>
      <c r="G391">
        <v>60</v>
      </c>
      <c r="H391">
        <v>0.05</v>
      </c>
      <c r="I391">
        <v>20</v>
      </c>
      <c r="J391" t="s">
        <v>41</v>
      </c>
      <c r="K391">
        <f t="shared" si="87"/>
        <v>94.850000000000009</v>
      </c>
      <c r="L391">
        <f t="shared" si="88"/>
        <v>2.7300000000000004</v>
      </c>
      <c r="M391">
        <f t="shared" si="89"/>
        <v>-7.7200000000000006</v>
      </c>
      <c r="N391" s="7">
        <v>1.4999999999999999E-2</v>
      </c>
      <c r="O391" s="9" t="s">
        <v>172</v>
      </c>
      <c r="P391" s="11" t="s">
        <v>272</v>
      </c>
    </row>
    <row r="392" spans="1:16" ht="15" x14ac:dyDescent="0.35">
      <c r="A392" s="1" t="s">
        <v>366</v>
      </c>
      <c r="B392" s="10">
        <v>94.08</v>
      </c>
      <c r="C392" s="10">
        <v>3</v>
      </c>
      <c r="D392" s="10">
        <v>-8.6999999999999993</v>
      </c>
      <c r="E392">
        <v>35</v>
      </c>
      <c r="F392">
        <v>4.5</v>
      </c>
      <c r="G392">
        <v>80</v>
      </c>
      <c r="H392">
        <v>0.1</v>
      </c>
      <c r="I392">
        <v>60</v>
      </c>
      <c r="J392" t="s">
        <v>43</v>
      </c>
      <c r="K392">
        <f t="shared" si="87"/>
        <v>93.78</v>
      </c>
      <c r="L392">
        <f t="shared" si="88"/>
        <v>3.26</v>
      </c>
      <c r="M392">
        <f t="shared" si="89"/>
        <v>-8.02</v>
      </c>
      <c r="N392" s="7">
        <v>1.4999999999999999E-2</v>
      </c>
      <c r="O392" s="9" t="s">
        <v>172</v>
      </c>
      <c r="P392" s="11" t="s">
        <v>272</v>
      </c>
    </row>
    <row r="393" spans="1:16" ht="15" x14ac:dyDescent="0.35">
      <c r="A393" s="1" t="s">
        <v>367</v>
      </c>
      <c r="B393" s="10">
        <v>95.3</v>
      </c>
      <c r="C393" s="10">
        <v>2.87</v>
      </c>
      <c r="D393" s="10">
        <v>-10.130000000000001</v>
      </c>
      <c r="E393">
        <v>3.5</v>
      </c>
      <c r="F393">
        <v>6.5</v>
      </c>
      <c r="G393">
        <v>60</v>
      </c>
      <c r="H393">
        <v>0.05</v>
      </c>
      <c r="I393">
        <v>20</v>
      </c>
      <c r="J393" t="s">
        <v>41</v>
      </c>
      <c r="K393">
        <f t="shared" si="87"/>
        <v>95</v>
      </c>
      <c r="L393">
        <f t="shared" si="88"/>
        <v>3.13</v>
      </c>
      <c r="M393">
        <f t="shared" si="89"/>
        <v>-9.4500000000000011</v>
      </c>
      <c r="N393" s="7">
        <v>7.5999999999999998E-2</v>
      </c>
      <c r="O393" s="9" t="s">
        <v>173</v>
      </c>
      <c r="P393" s="11" t="s">
        <v>272</v>
      </c>
    </row>
    <row r="394" spans="1:16" ht="15" x14ac:dyDescent="0.35">
      <c r="A394" s="1" t="s">
        <v>368</v>
      </c>
      <c r="B394" s="10">
        <v>94.41</v>
      </c>
      <c r="C394" s="10">
        <v>2.84</v>
      </c>
      <c r="D394" s="10">
        <v>-8.52</v>
      </c>
      <c r="E394">
        <v>35</v>
      </c>
      <c r="F394">
        <v>4.5</v>
      </c>
      <c r="G394">
        <v>80</v>
      </c>
      <c r="H394">
        <v>0.1</v>
      </c>
      <c r="I394">
        <v>60</v>
      </c>
      <c r="J394" t="s">
        <v>43</v>
      </c>
      <c r="K394">
        <f t="shared" si="87"/>
        <v>94.11</v>
      </c>
      <c r="L394">
        <f t="shared" si="88"/>
        <v>3.0999999999999996</v>
      </c>
      <c r="M394">
        <f t="shared" si="89"/>
        <v>-7.84</v>
      </c>
      <c r="N394" s="7">
        <v>1.4999999999999999E-2</v>
      </c>
      <c r="O394" s="9" t="s">
        <v>172</v>
      </c>
      <c r="P394" s="11" t="s">
        <v>272</v>
      </c>
    </row>
    <row r="395" spans="1:16" ht="15" x14ac:dyDescent="0.35">
      <c r="A395" s="1" t="s">
        <v>369</v>
      </c>
      <c r="B395" s="10">
        <v>95.49</v>
      </c>
      <c r="C395" s="10">
        <v>2.5099999999999998</v>
      </c>
      <c r="D395" s="10">
        <v>-8.91</v>
      </c>
      <c r="E395">
        <v>3.5</v>
      </c>
      <c r="F395">
        <v>6.5</v>
      </c>
      <c r="G395">
        <v>60</v>
      </c>
      <c r="H395">
        <v>0.05</v>
      </c>
      <c r="I395">
        <v>20</v>
      </c>
      <c r="J395" t="s">
        <v>41</v>
      </c>
      <c r="K395">
        <f t="shared" si="87"/>
        <v>95.19</v>
      </c>
      <c r="L395">
        <f t="shared" si="88"/>
        <v>2.7699999999999996</v>
      </c>
      <c r="M395">
        <f t="shared" si="89"/>
        <v>-8.23</v>
      </c>
      <c r="N395" s="7">
        <v>7.5999999999999998E-2</v>
      </c>
      <c r="O395" s="9" t="s">
        <v>173</v>
      </c>
      <c r="P395" s="11" t="s">
        <v>272</v>
      </c>
    </row>
    <row r="396" spans="1:16" ht="15" x14ac:dyDescent="0.35">
      <c r="A396" s="1" t="s">
        <v>370</v>
      </c>
      <c r="B396" s="10">
        <v>93.41</v>
      </c>
      <c r="C396" s="10">
        <v>2.78</v>
      </c>
      <c r="D396" s="10">
        <v>-8.89</v>
      </c>
      <c r="E396">
        <v>3.5</v>
      </c>
      <c r="F396">
        <v>6.5</v>
      </c>
      <c r="G396">
        <v>60</v>
      </c>
      <c r="H396">
        <v>0.05</v>
      </c>
      <c r="I396">
        <v>20</v>
      </c>
      <c r="J396" t="s">
        <v>41</v>
      </c>
      <c r="K396">
        <f t="shared" si="87"/>
        <v>93.11</v>
      </c>
      <c r="L396">
        <f t="shared" si="88"/>
        <v>3.04</v>
      </c>
      <c r="M396">
        <f t="shared" si="89"/>
        <v>-8.2100000000000009</v>
      </c>
      <c r="N396" s="7">
        <v>1.4999999999999999E-2</v>
      </c>
      <c r="O396" s="9" t="s">
        <v>172</v>
      </c>
      <c r="P396" s="11" t="s">
        <v>272</v>
      </c>
    </row>
    <row r="397" spans="1:16" ht="15" x14ac:dyDescent="0.35">
      <c r="A397" s="1" t="s">
        <v>371</v>
      </c>
      <c r="B397" s="10">
        <v>93.49</v>
      </c>
      <c r="C397" s="10">
        <v>2.38</v>
      </c>
      <c r="D397" s="10">
        <v>-8.1</v>
      </c>
      <c r="F397">
        <v>4.5</v>
      </c>
      <c r="G397">
        <v>80</v>
      </c>
      <c r="H397">
        <v>0.1</v>
      </c>
      <c r="I397">
        <v>60</v>
      </c>
      <c r="J397" t="s">
        <v>43</v>
      </c>
      <c r="K397">
        <f t="shared" si="87"/>
        <v>93.19</v>
      </c>
      <c r="L397">
        <f t="shared" si="88"/>
        <v>2.6399999999999997</v>
      </c>
      <c r="M397">
        <f t="shared" si="89"/>
        <v>-7.42</v>
      </c>
      <c r="N397" s="7">
        <v>7.5999999999999998E-2</v>
      </c>
      <c r="O397" s="9" t="s">
        <v>173</v>
      </c>
      <c r="P397" s="11" t="s">
        <v>272</v>
      </c>
    </row>
    <row r="398" spans="1:16" ht="15" x14ac:dyDescent="0.35">
      <c r="A398" s="1" t="s">
        <v>372</v>
      </c>
      <c r="B398" s="10">
        <v>93.31</v>
      </c>
      <c r="C398" s="10">
        <v>3.05</v>
      </c>
      <c r="D398" s="10">
        <v>-9.6199999999999992</v>
      </c>
      <c r="E398">
        <v>3.5</v>
      </c>
      <c r="F398">
        <v>6.5</v>
      </c>
      <c r="G398">
        <v>60</v>
      </c>
      <c r="H398">
        <v>0.05</v>
      </c>
      <c r="I398">
        <v>20</v>
      </c>
      <c r="J398" t="s">
        <v>41</v>
      </c>
      <c r="K398">
        <f t="shared" si="87"/>
        <v>93.01</v>
      </c>
      <c r="L398">
        <f t="shared" si="88"/>
        <v>3.3099999999999996</v>
      </c>
      <c r="M398">
        <f t="shared" si="89"/>
        <v>-8.94</v>
      </c>
      <c r="N398" s="7">
        <v>1.4999999999999999E-2</v>
      </c>
      <c r="O398" s="9" t="s">
        <v>172</v>
      </c>
      <c r="P398" s="11" t="s">
        <v>272</v>
      </c>
    </row>
    <row r="399" spans="1:16" ht="15" x14ac:dyDescent="0.35">
      <c r="A399" s="1" t="s">
        <v>373</v>
      </c>
      <c r="B399" s="10">
        <v>94.98</v>
      </c>
      <c r="C399" s="10">
        <v>2.5</v>
      </c>
      <c r="D399" s="10">
        <v>-10.029999999999999</v>
      </c>
      <c r="E399">
        <v>35</v>
      </c>
      <c r="F399">
        <v>4.5</v>
      </c>
      <c r="G399">
        <v>80</v>
      </c>
      <c r="H399">
        <v>0.1</v>
      </c>
      <c r="I399">
        <v>60</v>
      </c>
      <c r="J399" t="s">
        <v>43</v>
      </c>
      <c r="K399">
        <f t="shared" si="87"/>
        <v>94.68</v>
      </c>
      <c r="L399">
        <f t="shared" si="88"/>
        <v>2.76</v>
      </c>
      <c r="M399">
        <f t="shared" si="89"/>
        <v>-9.35</v>
      </c>
      <c r="N399" s="7">
        <v>7.5999999999999998E-2</v>
      </c>
      <c r="O399" s="9" t="s">
        <v>173</v>
      </c>
      <c r="P399" s="11" t="s">
        <v>272</v>
      </c>
    </row>
    <row r="400" spans="1:16" ht="15" x14ac:dyDescent="0.35">
      <c r="A400" s="1" t="s">
        <v>374</v>
      </c>
      <c r="B400" s="10">
        <v>93.11</v>
      </c>
      <c r="C400" s="10">
        <v>2.64</v>
      </c>
      <c r="D400" s="10">
        <v>-9.17</v>
      </c>
      <c r="E400">
        <v>35</v>
      </c>
      <c r="F400">
        <v>4.5</v>
      </c>
      <c r="G400">
        <v>80</v>
      </c>
      <c r="H400">
        <v>0.1</v>
      </c>
      <c r="I400">
        <v>60</v>
      </c>
      <c r="J400" t="s">
        <v>43</v>
      </c>
      <c r="K400">
        <f t="shared" si="87"/>
        <v>92.81</v>
      </c>
      <c r="L400">
        <f t="shared" si="88"/>
        <v>2.9000000000000004</v>
      </c>
      <c r="M400">
        <f t="shared" si="89"/>
        <v>-8.49</v>
      </c>
      <c r="N400" s="7">
        <v>1.4999999999999999E-2</v>
      </c>
      <c r="O400" s="9" t="s">
        <v>172</v>
      </c>
      <c r="P400" s="11" t="s">
        <v>272</v>
      </c>
    </row>
    <row r="401" spans="1:16" ht="15" x14ac:dyDescent="0.35">
      <c r="A401" s="1" t="s">
        <v>375</v>
      </c>
      <c r="B401" s="10">
        <v>93.49</v>
      </c>
      <c r="C401" s="10">
        <v>2.38</v>
      </c>
      <c r="D401" s="10">
        <v>-8.09</v>
      </c>
      <c r="E401">
        <v>15</v>
      </c>
      <c r="F401">
        <v>5</v>
      </c>
      <c r="G401">
        <v>70</v>
      </c>
      <c r="H401">
        <v>6.6000000000000003E-2</v>
      </c>
      <c r="I401">
        <v>40</v>
      </c>
      <c r="J401" t="s">
        <v>42</v>
      </c>
      <c r="K401">
        <f t="shared" si="87"/>
        <v>93.19</v>
      </c>
      <c r="L401">
        <f t="shared" si="88"/>
        <v>2.6399999999999997</v>
      </c>
      <c r="M401">
        <f t="shared" si="89"/>
        <v>-7.41</v>
      </c>
      <c r="N401" s="7">
        <v>1.4999999999999999E-2</v>
      </c>
      <c r="O401" s="9" t="s">
        <v>172</v>
      </c>
      <c r="P401" s="11" t="s">
        <v>272</v>
      </c>
    </row>
    <row r="402" spans="1:16" ht="15" x14ac:dyDescent="0.35">
      <c r="A402" s="1" t="s">
        <v>376</v>
      </c>
      <c r="B402" s="10">
        <v>93.63</v>
      </c>
      <c r="C402" s="10">
        <v>1.91</v>
      </c>
      <c r="D402" s="10">
        <v>-4.87</v>
      </c>
      <c r="E402">
        <v>35</v>
      </c>
      <c r="F402">
        <v>4.5</v>
      </c>
      <c r="G402">
        <v>80</v>
      </c>
      <c r="H402">
        <v>0.1</v>
      </c>
      <c r="I402">
        <v>60</v>
      </c>
      <c r="J402" t="s">
        <v>43</v>
      </c>
      <c r="K402">
        <f t="shared" si="87"/>
        <v>93.33</v>
      </c>
      <c r="L402">
        <f t="shared" si="88"/>
        <v>2.17</v>
      </c>
      <c r="M402">
        <f t="shared" si="89"/>
        <v>-4.1900000000000004</v>
      </c>
      <c r="N402" s="7">
        <v>7.5999999999999998E-2</v>
      </c>
      <c r="O402" s="9" t="s">
        <v>173</v>
      </c>
      <c r="P402" s="11" t="s">
        <v>272</v>
      </c>
    </row>
    <row r="403" spans="1:16" ht="15" x14ac:dyDescent="0.35">
      <c r="A403" s="1" t="s">
        <v>377</v>
      </c>
      <c r="B403" s="10">
        <v>92.52</v>
      </c>
      <c r="C403" s="10">
        <v>2.0699999999999998</v>
      </c>
      <c r="D403" s="10">
        <v>-5.0999999999999996</v>
      </c>
      <c r="E403">
        <v>15</v>
      </c>
      <c r="F403">
        <v>5</v>
      </c>
      <c r="G403">
        <v>70</v>
      </c>
      <c r="H403">
        <v>6.6000000000000003E-2</v>
      </c>
      <c r="I403">
        <v>40</v>
      </c>
      <c r="J403" t="s">
        <v>42</v>
      </c>
      <c r="K403">
        <f t="shared" si="87"/>
        <v>92.22</v>
      </c>
      <c r="L403">
        <f t="shared" si="88"/>
        <v>2.33</v>
      </c>
      <c r="M403">
        <f t="shared" si="89"/>
        <v>-4.42</v>
      </c>
      <c r="N403" s="7">
        <v>1.4999999999999999E-2</v>
      </c>
      <c r="O403" s="9" t="s">
        <v>172</v>
      </c>
      <c r="P403" s="11" t="s">
        <v>272</v>
      </c>
    </row>
    <row r="404" spans="1:16" ht="15" x14ac:dyDescent="0.35">
      <c r="A404" s="1" t="s">
        <v>378</v>
      </c>
      <c r="B404" s="10">
        <v>92.18</v>
      </c>
      <c r="C404" s="10">
        <v>3.14</v>
      </c>
      <c r="D404" s="10">
        <v>-9.74</v>
      </c>
      <c r="E404">
        <v>3.5</v>
      </c>
      <c r="F404">
        <v>6.5</v>
      </c>
      <c r="G404">
        <v>60</v>
      </c>
      <c r="H404">
        <v>0.05</v>
      </c>
      <c r="I404">
        <v>20</v>
      </c>
      <c r="J404" t="s">
        <v>41</v>
      </c>
      <c r="K404">
        <f t="shared" si="87"/>
        <v>91.88000000000001</v>
      </c>
      <c r="L404">
        <f t="shared" si="88"/>
        <v>3.4000000000000004</v>
      </c>
      <c r="M404">
        <f t="shared" si="89"/>
        <v>-9.06</v>
      </c>
      <c r="N404" s="7">
        <v>1.4999999999999999E-2</v>
      </c>
      <c r="O404" s="9" t="s">
        <v>172</v>
      </c>
      <c r="P404" s="11" t="s">
        <v>272</v>
      </c>
    </row>
    <row r="405" spans="1:16" ht="15" x14ac:dyDescent="0.35">
      <c r="A405" s="1" t="s">
        <v>379</v>
      </c>
      <c r="B405" s="10">
        <v>92.09</v>
      </c>
      <c r="C405" s="10">
        <v>3.24</v>
      </c>
      <c r="D405" s="10">
        <v>-9.94</v>
      </c>
      <c r="E405">
        <v>3.5</v>
      </c>
      <c r="F405">
        <v>6.5</v>
      </c>
      <c r="G405">
        <v>60</v>
      </c>
      <c r="H405">
        <v>0.05</v>
      </c>
      <c r="I405">
        <v>20</v>
      </c>
      <c r="J405" t="s">
        <v>41</v>
      </c>
      <c r="K405">
        <f t="shared" si="87"/>
        <v>91.79</v>
      </c>
      <c r="L405">
        <f t="shared" si="88"/>
        <v>3.5</v>
      </c>
      <c r="M405">
        <f t="shared" si="89"/>
        <v>-9.26</v>
      </c>
      <c r="N405" s="7">
        <v>7.5999999999999998E-2</v>
      </c>
      <c r="O405" s="9" t="s">
        <v>173</v>
      </c>
      <c r="P405" s="11" t="s">
        <v>272</v>
      </c>
    </row>
    <row r="406" spans="1:16" ht="15" x14ac:dyDescent="0.35">
      <c r="A406" s="1" t="s">
        <v>380</v>
      </c>
      <c r="B406" s="10">
        <v>91.97</v>
      </c>
      <c r="C406" s="10">
        <v>3.18</v>
      </c>
      <c r="D406" s="10">
        <v>-9.41</v>
      </c>
      <c r="E406">
        <v>15</v>
      </c>
      <c r="F406">
        <v>5</v>
      </c>
      <c r="G406">
        <v>70</v>
      </c>
      <c r="H406">
        <v>6.6000000000000003E-2</v>
      </c>
      <c r="I406">
        <v>40</v>
      </c>
      <c r="J406" t="s">
        <v>42</v>
      </c>
      <c r="K406">
        <f t="shared" si="87"/>
        <v>91.67</v>
      </c>
      <c r="L406">
        <f t="shared" si="88"/>
        <v>3.4400000000000004</v>
      </c>
      <c r="M406">
        <f t="shared" si="89"/>
        <v>-8.73</v>
      </c>
      <c r="N406" s="7">
        <v>1.4999999999999999E-2</v>
      </c>
      <c r="O406" s="9" t="s">
        <v>172</v>
      </c>
      <c r="P406" s="11" t="s">
        <v>272</v>
      </c>
    </row>
    <row r="407" spans="1:16" ht="15" x14ac:dyDescent="0.35">
      <c r="A407" s="1" t="s">
        <v>381</v>
      </c>
      <c r="B407" s="10">
        <v>95.34</v>
      </c>
      <c r="C407" s="10">
        <v>1.79</v>
      </c>
      <c r="D407" s="10">
        <v>-8.43</v>
      </c>
      <c r="E407">
        <v>35</v>
      </c>
      <c r="F407">
        <v>4.5</v>
      </c>
      <c r="G407">
        <v>80</v>
      </c>
      <c r="H407">
        <v>0.1</v>
      </c>
      <c r="I407">
        <v>60</v>
      </c>
      <c r="J407" t="s">
        <v>43</v>
      </c>
      <c r="K407">
        <f t="shared" si="87"/>
        <v>95.04</v>
      </c>
      <c r="L407">
        <f t="shared" si="88"/>
        <v>2.0499999999999998</v>
      </c>
      <c r="M407">
        <f t="shared" si="89"/>
        <v>-7.75</v>
      </c>
      <c r="N407" s="7">
        <v>7.5999999999999998E-2</v>
      </c>
      <c r="O407" s="9" t="s">
        <v>173</v>
      </c>
      <c r="P407" s="11" t="s">
        <v>272</v>
      </c>
    </row>
    <row r="408" spans="1:16" ht="15" x14ac:dyDescent="0.35">
      <c r="A408" s="1" t="s">
        <v>382</v>
      </c>
      <c r="B408" s="10">
        <v>93.58</v>
      </c>
      <c r="C408" s="10">
        <v>-2.79</v>
      </c>
      <c r="D408" s="10">
        <v>3.72</v>
      </c>
      <c r="E408">
        <v>35</v>
      </c>
      <c r="F408">
        <v>4.5</v>
      </c>
      <c r="G408">
        <v>80</v>
      </c>
      <c r="H408">
        <v>0.1</v>
      </c>
      <c r="I408">
        <v>60</v>
      </c>
      <c r="J408" t="s">
        <v>43</v>
      </c>
      <c r="K408">
        <f t="shared" si="87"/>
        <v>93.28</v>
      </c>
      <c r="L408">
        <f t="shared" si="88"/>
        <v>-2.5300000000000002</v>
      </c>
      <c r="M408">
        <f t="shared" si="89"/>
        <v>4.4000000000000004</v>
      </c>
      <c r="N408" s="7">
        <v>1.4999999999999999E-2</v>
      </c>
      <c r="O408" s="9" t="s">
        <v>172</v>
      </c>
      <c r="P408" s="11" t="s">
        <v>272</v>
      </c>
    </row>
    <row r="409" spans="1:16" ht="15" x14ac:dyDescent="0.35">
      <c r="A409" s="1" t="s">
        <v>383</v>
      </c>
      <c r="B409" s="10">
        <v>79.52</v>
      </c>
      <c r="C409" s="10">
        <v>5.01</v>
      </c>
      <c r="D409" s="10">
        <v>13.91</v>
      </c>
      <c r="E409">
        <v>15</v>
      </c>
      <c r="F409">
        <v>5</v>
      </c>
      <c r="G409">
        <v>70</v>
      </c>
      <c r="H409">
        <v>6.6000000000000003E-2</v>
      </c>
      <c r="I409">
        <v>40</v>
      </c>
      <c r="J409" t="s">
        <v>42</v>
      </c>
      <c r="K409">
        <f t="shared" si="87"/>
        <v>79.22</v>
      </c>
      <c r="L409">
        <f t="shared" si="88"/>
        <v>5.27</v>
      </c>
      <c r="M409">
        <f t="shared" si="89"/>
        <v>14.59</v>
      </c>
      <c r="N409" s="7">
        <v>1.4999999999999999E-2</v>
      </c>
      <c r="O409" s="9" t="s">
        <v>172</v>
      </c>
      <c r="P409" s="11" t="s">
        <v>271</v>
      </c>
    </row>
    <row r="410" spans="1:16" ht="15" x14ac:dyDescent="0.35">
      <c r="A410" s="1" t="s">
        <v>384</v>
      </c>
      <c r="B410" s="10">
        <v>22.73</v>
      </c>
      <c r="C410" s="10">
        <v>-0.96</v>
      </c>
      <c r="D410" s="10">
        <v>-9.34</v>
      </c>
      <c r="E410">
        <v>15</v>
      </c>
      <c r="F410">
        <v>5</v>
      </c>
      <c r="G410">
        <v>70</v>
      </c>
      <c r="H410">
        <v>6.6000000000000003E-2</v>
      </c>
      <c r="I410">
        <v>40</v>
      </c>
      <c r="J410" t="s">
        <v>42</v>
      </c>
      <c r="K410">
        <f t="shared" si="87"/>
        <v>22.43</v>
      </c>
      <c r="L410">
        <f t="shared" si="88"/>
        <v>-0.7</v>
      </c>
      <c r="M410">
        <f t="shared" si="89"/>
        <v>-8.66</v>
      </c>
      <c r="N410" s="7">
        <v>7.5999999999999998E-2</v>
      </c>
      <c r="O410" s="9" t="s">
        <v>173</v>
      </c>
      <c r="P410" s="11" t="s">
        <v>213</v>
      </c>
    </row>
    <row r="411" spans="1:16" ht="15" x14ac:dyDescent="0.35">
      <c r="A411" s="1" t="s">
        <v>385</v>
      </c>
      <c r="B411" s="10">
        <v>23.35</v>
      </c>
      <c r="C411" s="10">
        <v>-0.46</v>
      </c>
      <c r="D411" s="10">
        <v>-9.09</v>
      </c>
      <c r="E411">
        <v>3.5</v>
      </c>
      <c r="F411">
        <v>6.5</v>
      </c>
      <c r="G411">
        <v>60</v>
      </c>
      <c r="H411">
        <v>0.05</v>
      </c>
      <c r="I411">
        <v>20</v>
      </c>
      <c r="J411" t="s">
        <v>41</v>
      </c>
      <c r="K411">
        <f t="shared" si="87"/>
        <v>23.05</v>
      </c>
      <c r="L411">
        <f t="shared" si="88"/>
        <v>-0.2</v>
      </c>
      <c r="M411">
        <f t="shared" si="89"/>
        <v>-8.41</v>
      </c>
      <c r="N411" s="7">
        <v>1.4999999999999999E-2</v>
      </c>
      <c r="O411" s="9" t="s">
        <v>172</v>
      </c>
      <c r="P411" s="11" t="s">
        <v>213</v>
      </c>
    </row>
    <row r="412" spans="1:16" ht="15" x14ac:dyDescent="0.35">
      <c r="A412" s="1" t="s">
        <v>386</v>
      </c>
      <c r="B412" s="10">
        <v>24.55</v>
      </c>
      <c r="C412" s="10">
        <v>-0.83</v>
      </c>
      <c r="D412" s="10">
        <v>-9.27</v>
      </c>
      <c r="E412">
        <v>3.5</v>
      </c>
      <c r="F412">
        <v>6.5</v>
      </c>
      <c r="G412">
        <v>60</v>
      </c>
      <c r="H412">
        <v>0.05</v>
      </c>
      <c r="I412">
        <v>20</v>
      </c>
      <c r="J412" t="s">
        <v>41</v>
      </c>
      <c r="K412">
        <f t="shared" si="87"/>
        <v>24.25</v>
      </c>
      <c r="L412">
        <f t="shared" si="88"/>
        <v>-0.56999999999999995</v>
      </c>
      <c r="M412">
        <f t="shared" si="89"/>
        <v>-8.59</v>
      </c>
      <c r="N412" s="7">
        <v>7.5999999999999998E-2</v>
      </c>
      <c r="O412" s="9" t="s">
        <v>173</v>
      </c>
      <c r="P412" s="11" t="s">
        <v>213</v>
      </c>
    </row>
    <row r="413" spans="1:16" ht="15" x14ac:dyDescent="0.35">
      <c r="A413" s="1" t="s">
        <v>387</v>
      </c>
      <c r="B413" s="10">
        <v>65.58</v>
      </c>
      <c r="C413" s="10">
        <v>27.57</v>
      </c>
      <c r="D413" s="10">
        <v>13.42</v>
      </c>
      <c r="E413">
        <v>15</v>
      </c>
      <c r="F413">
        <v>5</v>
      </c>
      <c r="G413">
        <v>70</v>
      </c>
      <c r="H413">
        <v>6.6000000000000003E-2</v>
      </c>
      <c r="I413">
        <v>40</v>
      </c>
      <c r="J413" t="s">
        <v>42</v>
      </c>
      <c r="K413">
        <f t="shared" si="87"/>
        <v>65.28</v>
      </c>
      <c r="L413">
        <f t="shared" si="88"/>
        <v>27.830000000000002</v>
      </c>
      <c r="M413">
        <f t="shared" si="89"/>
        <v>14.1</v>
      </c>
      <c r="N413" s="7">
        <v>1.4999999999999999E-2</v>
      </c>
      <c r="O413" s="9" t="s">
        <v>172</v>
      </c>
      <c r="P413" s="11" t="s">
        <v>213</v>
      </c>
    </row>
    <row r="414" spans="1:16" ht="15" x14ac:dyDescent="0.35">
      <c r="A414" s="1" t="s">
        <v>388</v>
      </c>
      <c r="B414" s="10">
        <v>65.31</v>
      </c>
      <c r="C414" s="10">
        <v>27.84</v>
      </c>
      <c r="D414" s="10">
        <v>14.16</v>
      </c>
      <c r="E414">
        <v>15</v>
      </c>
      <c r="F414">
        <v>5</v>
      </c>
      <c r="G414">
        <v>70</v>
      </c>
      <c r="H414">
        <v>6.6000000000000003E-2</v>
      </c>
      <c r="I414">
        <v>40</v>
      </c>
      <c r="J414" t="s">
        <v>42</v>
      </c>
      <c r="K414">
        <f t="shared" si="87"/>
        <v>65.010000000000005</v>
      </c>
      <c r="L414">
        <f t="shared" si="88"/>
        <v>28.1</v>
      </c>
      <c r="M414">
        <f t="shared" si="89"/>
        <v>14.84</v>
      </c>
      <c r="N414" s="7">
        <v>7.5999999999999998E-2</v>
      </c>
      <c r="O414" s="9" t="s">
        <v>173</v>
      </c>
      <c r="P414" s="11" t="s">
        <v>213</v>
      </c>
    </row>
    <row r="415" spans="1:16" ht="15" x14ac:dyDescent="0.35">
      <c r="A415" s="1" t="s">
        <v>389</v>
      </c>
      <c r="B415" s="10">
        <v>36.130000000000003</v>
      </c>
      <c r="C415" s="10">
        <v>-2.82</v>
      </c>
      <c r="D415" s="10">
        <v>6.65</v>
      </c>
      <c r="E415">
        <v>3.5</v>
      </c>
      <c r="F415">
        <v>6.5</v>
      </c>
      <c r="G415">
        <v>60</v>
      </c>
      <c r="H415">
        <v>0.05</v>
      </c>
      <c r="I415">
        <v>20</v>
      </c>
      <c r="J415" t="s">
        <v>41</v>
      </c>
      <c r="K415">
        <f t="shared" si="87"/>
        <v>35.830000000000005</v>
      </c>
      <c r="L415">
        <f t="shared" si="88"/>
        <v>-2.5599999999999996</v>
      </c>
      <c r="M415">
        <f t="shared" si="89"/>
        <v>7.33</v>
      </c>
      <c r="N415" s="7">
        <v>1.4999999999999999E-2</v>
      </c>
      <c r="O415" s="9" t="s">
        <v>172</v>
      </c>
      <c r="P415" s="11" t="s">
        <v>213</v>
      </c>
    </row>
    <row r="416" spans="1:16" ht="15" x14ac:dyDescent="0.35">
      <c r="A416" s="1" t="s">
        <v>390</v>
      </c>
      <c r="B416" s="10">
        <v>37.07</v>
      </c>
      <c r="C416" s="10">
        <v>-2.68</v>
      </c>
      <c r="D416" s="10">
        <v>7.98</v>
      </c>
      <c r="E416">
        <v>35</v>
      </c>
      <c r="F416">
        <v>4.5</v>
      </c>
      <c r="G416">
        <v>80</v>
      </c>
      <c r="H416">
        <v>0.1</v>
      </c>
      <c r="I416">
        <v>60</v>
      </c>
      <c r="J416" t="s">
        <v>43</v>
      </c>
      <c r="K416">
        <f t="shared" si="87"/>
        <v>36.770000000000003</v>
      </c>
      <c r="L416">
        <f t="shared" si="88"/>
        <v>-2.42</v>
      </c>
      <c r="M416">
        <f t="shared" si="89"/>
        <v>8.66</v>
      </c>
      <c r="N416" s="7">
        <v>7.5999999999999998E-2</v>
      </c>
      <c r="O416" s="9" t="s">
        <v>173</v>
      </c>
      <c r="P416" s="11" t="s">
        <v>213</v>
      </c>
    </row>
    <row r="417" spans="1:16" ht="15" x14ac:dyDescent="0.35">
      <c r="A417" s="1" t="s">
        <v>391</v>
      </c>
      <c r="B417" s="10">
        <v>35.520000000000003</v>
      </c>
      <c r="C417" s="10">
        <v>-2.31</v>
      </c>
      <c r="D417" s="10">
        <v>6.87</v>
      </c>
      <c r="E417">
        <v>15</v>
      </c>
      <c r="F417">
        <v>5</v>
      </c>
      <c r="G417">
        <v>70</v>
      </c>
      <c r="H417">
        <v>6.6000000000000003E-2</v>
      </c>
      <c r="I417">
        <v>40</v>
      </c>
      <c r="J417" t="s">
        <v>42</v>
      </c>
      <c r="K417">
        <f t="shared" si="87"/>
        <v>35.220000000000006</v>
      </c>
      <c r="L417">
        <f t="shared" si="88"/>
        <v>-2.0499999999999998</v>
      </c>
      <c r="M417">
        <f t="shared" si="89"/>
        <v>7.55</v>
      </c>
      <c r="N417" s="7">
        <v>1.4999999999999999E-2</v>
      </c>
      <c r="O417" s="9" t="s">
        <v>172</v>
      </c>
      <c r="P417" s="11" t="s">
        <v>213</v>
      </c>
    </row>
    <row r="418" spans="1:16" ht="15" x14ac:dyDescent="0.35">
      <c r="A418" s="1" t="s">
        <v>392</v>
      </c>
      <c r="B418" s="10">
        <v>35.299999999999997</v>
      </c>
      <c r="C418" s="10">
        <v>-2.23</v>
      </c>
      <c r="D418" s="10">
        <v>6.54</v>
      </c>
      <c r="E418">
        <v>3.5</v>
      </c>
      <c r="F418">
        <v>6.5</v>
      </c>
      <c r="G418">
        <v>60</v>
      </c>
      <c r="H418">
        <v>0.05</v>
      </c>
      <c r="I418">
        <v>20</v>
      </c>
      <c r="J418" t="s">
        <v>41</v>
      </c>
      <c r="K418">
        <f t="shared" si="87"/>
        <v>35</v>
      </c>
      <c r="L418">
        <f t="shared" si="88"/>
        <v>-1.97</v>
      </c>
      <c r="M418">
        <f t="shared" si="89"/>
        <v>7.22</v>
      </c>
      <c r="N418" s="7">
        <v>1.4999999999999999E-2</v>
      </c>
      <c r="O418" s="9" t="s">
        <v>172</v>
      </c>
      <c r="P418" s="11" t="s">
        <v>213</v>
      </c>
    </row>
    <row r="419" spans="1:16" ht="15" x14ac:dyDescent="0.35">
      <c r="A419" s="1" t="s">
        <v>393</v>
      </c>
      <c r="B419" s="10">
        <v>35.99</v>
      </c>
      <c r="C419" s="10">
        <v>-2.74</v>
      </c>
      <c r="D419" s="10">
        <v>7.19</v>
      </c>
      <c r="E419">
        <v>15</v>
      </c>
      <c r="F419">
        <v>5</v>
      </c>
      <c r="G419">
        <v>70</v>
      </c>
      <c r="H419">
        <v>6.6000000000000003E-2</v>
      </c>
      <c r="I419">
        <v>40</v>
      </c>
      <c r="J419" t="s">
        <v>42</v>
      </c>
      <c r="K419">
        <f t="shared" si="87"/>
        <v>35.690000000000005</v>
      </c>
      <c r="L419">
        <f t="shared" si="88"/>
        <v>-2.4800000000000004</v>
      </c>
      <c r="M419">
        <f t="shared" si="89"/>
        <v>7.87</v>
      </c>
      <c r="N419" s="7">
        <v>7.5999999999999998E-2</v>
      </c>
      <c r="O419" s="9" t="s">
        <v>173</v>
      </c>
      <c r="P419" s="11" t="s">
        <v>213</v>
      </c>
    </row>
    <row r="420" spans="1:16" ht="15" x14ac:dyDescent="0.35">
      <c r="A420" s="1" t="s">
        <v>394</v>
      </c>
      <c r="B420" s="10">
        <v>40.36</v>
      </c>
      <c r="C420" s="10">
        <v>3.27</v>
      </c>
      <c r="D420" s="10">
        <v>-7.78</v>
      </c>
      <c r="E420">
        <v>35</v>
      </c>
      <c r="F420">
        <v>4.5</v>
      </c>
      <c r="G420">
        <v>80</v>
      </c>
      <c r="H420">
        <v>0.1</v>
      </c>
      <c r="I420">
        <v>60</v>
      </c>
      <c r="J420" t="s">
        <v>43</v>
      </c>
      <c r="K420">
        <f t="shared" si="87"/>
        <v>40.06</v>
      </c>
      <c r="L420">
        <f t="shared" si="88"/>
        <v>3.5300000000000002</v>
      </c>
      <c r="M420">
        <f t="shared" si="89"/>
        <v>-7.1000000000000005</v>
      </c>
      <c r="N420" s="7">
        <v>1.4999999999999999E-2</v>
      </c>
      <c r="O420" s="9" t="s">
        <v>172</v>
      </c>
      <c r="P420" s="11" t="s">
        <v>259</v>
      </c>
    </row>
    <row r="421" spans="1:16" ht="15" x14ac:dyDescent="0.35">
      <c r="A421" s="1" t="s">
        <v>395</v>
      </c>
      <c r="B421" s="10">
        <v>43.41</v>
      </c>
      <c r="C421" s="10">
        <v>3.32</v>
      </c>
      <c r="D421" s="10">
        <v>-7.63</v>
      </c>
      <c r="E421">
        <v>35</v>
      </c>
      <c r="F421">
        <v>4.5</v>
      </c>
      <c r="G421">
        <v>80</v>
      </c>
      <c r="H421">
        <v>0.1</v>
      </c>
      <c r="I421">
        <v>60</v>
      </c>
      <c r="J421" t="s">
        <v>43</v>
      </c>
      <c r="K421">
        <f t="shared" si="87"/>
        <v>43.11</v>
      </c>
      <c r="L421">
        <f t="shared" si="88"/>
        <v>3.58</v>
      </c>
      <c r="M421">
        <f t="shared" si="89"/>
        <v>-6.95</v>
      </c>
      <c r="N421" s="7">
        <v>1.4999999999999999E-2</v>
      </c>
      <c r="O421" s="9" t="s">
        <v>172</v>
      </c>
      <c r="P421" s="11" t="s">
        <v>191</v>
      </c>
    </row>
    <row r="422" spans="1:16" ht="15" x14ac:dyDescent="0.35">
      <c r="A422" s="1" t="s">
        <v>396</v>
      </c>
      <c r="B422" s="10">
        <v>41.2</v>
      </c>
      <c r="C422" s="10">
        <v>3.28</v>
      </c>
      <c r="D422" s="10">
        <v>-7.97</v>
      </c>
      <c r="E422">
        <v>35</v>
      </c>
      <c r="F422">
        <v>4.5</v>
      </c>
      <c r="G422">
        <v>80</v>
      </c>
      <c r="H422">
        <v>0.1</v>
      </c>
      <c r="I422">
        <v>60</v>
      </c>
      <c r="J422" t="s">
        <v>43</v>
      </c>
      <c r="K422">
        <f t="shared" si="87"/>
        <v>40.900000000000006</v>
      </c>
      <c r="L422">
        <f t="shared" si="88"/>
        <v>3.54</v>
      </c>
      <c r="M422">
        <f t="shared" si="89"/>
        <v>-7.29</v>
      </c>
      <c r="N422" s="7">
        <v>7.5999999999999998E-2</v>
      </c>
      <c r="O422" s="9" t="s">
        <v>173</v>
      </c>
      <c r="P422" s="11" t="s">
        <v>191</v>
      </c>
    </row>
    <row r="423" spans="1:16" ht="15" x14ac:dyDescent="0.35">
      <c r="A423" s="1" t="s">
        <v>397</v>
      </c>
      <c r="B423" s="10">
        <v>41.89</v>
      </c>
      <c r="C423" s="10">
        <v>2.82</v>
      </c>
      <c r="D423" s="10">
        <v>-7.68</v>
      </c>
      <c r="E423">
        <v>35</v>
      </c>
      <c r="F423">
        <v>4.5</v>
      </c>
      <c r="G423">
        <v>80</v>
      </c>
      <c r="H423">
        <v>0.1</v>
      </c>
      <c r="I423">
        <v>60</v>
      </c>
      <c r="J423" t="s">
        <v>43</v>
      </c>
      <c r="K423">
        <f t="shared" si="87"/>
        <v>41.59</v>
      </c>
      <c r="L423">
        <f t="shared" si="88"/>
        <v>3.08</v>
      </c>
      <c r="M423">
        <f t="shared" si="89"/>
        <v>-7</v>
      </c>
      <c r="N423" s="7">
        <v>1.4999999999999999E-2</v>
      </c>
      <c r="O423" s="9" t="s">
        <v>172</v>
      </c>
      <c r="P423" s="11" t="s">
        <v>261</v>
      </c>
    </row>
    <row r="424" spans="1:16" ht="15" x14ac:dyDescent="0.35">
      <c r="A424" s="1" t="s">
        <v>398</v>
      </c>
      <c r="B424" s="10">
        <v>40.82</v>
      </c>
      <c r="C424" s="10">
        <v>3.13</v>
      </c>
      <c r="D424" s="10">
        <v>-7.69</v>
      </c>
      <c r="E424">
        <v>15</v>
      </c>
      <c r="F424">
        <v>5</v>
      </c>
      <c r="G424">
        <v>70</v>
      </c>
      <c r="H424">
        <v>6.6000000000000003E-2</v>
      </c>
      <c r="I424">
        <v>40</v>
      </c>
      <c r="J424" t="s">
        <v>42</v>
      </c>
      <c r="K424">
        <f t="shared" si="87"/>
        <v>40.520000000000003</v>
      </c>
      <c r="L424">
        <f t="shared" si="88"/>
        <v>3.3899999999999997</v>
      </c>
      <c r="M424">
        <f t="shared" si="89"/>
        <v>-7.0100000000000007</v>
      </c>
      <c r="N424" s="7">
        <v>1.4999999999999999E-2</v>
      </c>
      <c r="O424" s="9" t="s">
        <v>172</v>
      </c>
      <c r="P424" s="11" t="s">
        <v>261</v>
      </c>
    </row>
    <row r="425" spans="1:16" ht="15" x14ac:dyDescent="0.35">
      <c r="A425" s="1" t="s">
        <v>399</v>
      </c>
      <c r="B425" s="10">
        <v>28.97</v>
      </c>
      <c r="C425" s="10">
        <v>-3.77</v>
      </c>
      <c r="D425" s="10">
        <v>-14.02</v>
      </c>
      <c r="E425">
        <v>3.5</v>
      </c>
      <c r="F425">
        <v>6.5</v>
      </c>
      <c r="G425">
        <v>60</v>
      </c>
      <c r="H425">
        <v>0.05</v>
      </c>
      <c r="I425">
        <v>20</v>
      </c>
      <c r="J425" t="s">
        <v>41</v>
      </c>
      <c r="K425">
        <f t="shared" si="87"/>
        <v>28.669999999999998</v>
      </c>
      <c r="L425">
        <f t="shared" si="88"/>
        <v>-3.51</v>
      </c>
      <c r="M425">
        <f t="shared" si="89"/>
        <v>-13.34</v>
      </c>
      <c r="N425" s="7">
        <v>7.5999999999999998E-2</v>
      </c>
      <c r="O425" s="9" t="s">
        <v>173</v>
      </c>
      <c r="P425" s="11" t="s">
        <v>781</v>
      </c>
    </row>
    <row r="426" spans="1:16" ht="15" x14ac:dyDescent="0.35">
      <c r="A426" s="1" t="s">
        <v>400</v>
      </c>
      <c r="B426" s="10">
        <v>28.93</v>
      </c>
      <c r="C426" s="10">
        <v>-3.75</v>
      </c>
      <c r="D426" s="10">
        <v>-14</v>
      </c>
      <c r="E426">
        <v>15</v>
      </c>
      <c r="F426">
        <v>5</v>
      </c>
      <c r="G426">
        <v>70</v>
      </c>
      <c r="H426">
        <v>6.6000000000000003E-2</v>
      </c>
      <c r="I426">
        <v>40</v>
      </c>
      <c r="J426" t="s">
        <v>42</v>
      </c>
      <c r="K426">
        <f t="shared" si="87"/>
        <v>28.63</v>
      </c>
      <c r="L426">
        <f t="shared" si="88"/>
        <v>-3.49</v>
      </c>
      <c r="M426">
        <f t="shared" si="89"/>
        <v>-13.32</v>
      </c>
      <c r="N426" s="7">
        <v>1.4999999999999999E-2</v>
      </c>
      <c r="O426" s="9" t="s">
        <v>172</v>
      </c>
      <c r="P426" s="11" t="s">
        <v>781</v>
      </c>
    </row>
    <row r="427" spans="1:16" ht="15" x14ac:dyDescent="0.35">
      <c r="A427" s="1" t="s">
        <v>401</v>
      </c>
      <c r="B427" s="10">
        <v>72.5</v>
      </c>
      <c r="C427" s="10">
        <v>11.84</v>
      </c>
      <c r="D427" s="10">
        <v>8.3800000000000008</v>
      </c>
      <c r="E427">
        <v>35</v>
      </c>
      <c r="F427">
        <v>4.5</v>
      </c>
      <c r="G427">
        <v>80</v>
      </c>
      <c r="H427">
        <v>0.1</v>
      </c>
      <c r="I427">
        <v>60</v>
      </c>
      <c r="J427" t="s">
        <v>43</v>
      </c>
      <c r="K427">
        <f t="shared" si="87"/>
        <v>72.2</v>
      </c>
      <c r="L427">
        <f t="shared" si="88"/>
        <v>12.1</v>
      </c>
      <c r="M427">
        <f t="shared" si="89"/>
        <v>9.06</v>
      </c>
      <c r="N427" s="7">
        <v>7.5999999999999998E-2</v>
      </c>
      <c r="O427" s="9" t="s">
        <v>173</v>
      </c>
      <c r="P427" s="11" t="s">
        <v>271</v>
      </c>
    </row>
    <row r="428" spans="1:16" ht="15" x14ac:dyDescent="0.35">
      <c r="A428" s="1" t="s">
        <v>402</v>
      </c>
      <c r="B428" s="10">
        <v>46.36</v>
      </c>
      <c r="C428" s="10">
        <v>26.66</v>
      </c>
      <c r="D428" s="10">
        <v>26.06</v>
      </c>
      <c r="E428">
        <v>35</v>
      </c>
      <c r="F428">
        <v>4.5</v>
      </c>
      <c r="G428">
        <v>80</v>
      </c>
      <c r="H428">
        <v>0.1</v>
      </c>
      <c r="I428">
        <v>60</v>
      </c>
      <c r="J428" t="s">
        <v>43</v>
      </c>
      <c r="K428">
        <f t="shared" si="87"/>
        <v>46.06</v>
      </c>
      <c r="L428">
        <f t="shared" si="88"/>
        <v>26.92</v>
      </c>
      <c r="M428">
        <f t="shared" si="89"/>
        <v>26.74</v>
      </c>
      <c r="N428" s="7">
        <v>1.4999999999999999E-2</v>
      </c>
      <c r="O428" s="9" t="s">
        <v>172</v>
      </c>
      <c r="P428" s="11" t="s">
        <v>271</v>
      </c>
    </row>
    <row r="429" spans="1:16" ht="15" x14ac:dyDescent="0.35">
      <c r="A429" s="1" t="s">
        <v>403</v>
      </c>
      <c r="B429" s="10">
        <v>39.11</v>
      </c>
      <c r="C429" s="10">
        <v>0.23</v>
      </c>
      <c r="D429" s="10">
        <v>9.16</v>
      </c>
      <c r="E429">
        <v>35</v>
      </c>
      <c r="F429">
        <v>4.5</v>
      </c>
      <c r="G429">
        <v>80</v>
      </c>
      <c r="H429">
        <v>0.1</v>
      </c>
      <c r="I429">
        <v>60</v>
      </c>
      <c r="J429" t="s">
        <v>43</v>
      </c>
      <c r="K429">
        <f t="shared" ref="K429:K492" si="90">(-0.3+B429)</f>
        <v>38.81</v>
      </c>
      <c r="L429">
        <f t="shared" ref="L429:L492" si="91">(0.26+C429)</f>
        <v>0.49</v>
      </c>
      <c r="M429">
        <f t="shared" ref="M429:M492" si="92" xml:space="preserve"> (0.68 +D429)</f>
        <v>9.84</v>
      </c>
      <c r="N429" s="7">
        <v>7.5999999999999998E-2</v>
      </c>
      <c r="O429" s="9" t="s">
        <v>173</v>
      </c>
      <c r="P429" s="11" t="s">
        <v>213</v>
      </c>
    </row>
    <row r="430" spans="1:16" ht="15" x14ac:dyDescent="0.35">
      <c r="A430" s="1" t="s">
        <v>404</v>
      </c>
      <c r="B430" s="10">
        <v>38.51</v>
      </c>
      <c r="C430" s="10">
        <v>-0.25</v>
      </c>
      <c r="D430" s="10">
        <v>9.91</v>
      </c>
      <c r="E430">
        <v>15</v>
      </c>
      <c r="F430">
        <v>5</v>
      </c>
      <c r="G430">
        <v>70</v>
      </c>
      <c r="H430">
        <v>6.6000000000000003E-2</v>
      </c>
      <c r="I430">
        <v>40</v>
      </c>
      <c r="J430" t="s">
        <v>42</v>
      </c>
      <c r="K430">
        <f t="shared" si="90"/>
        <v>38.21</v>
      </c>
      <c r="L430">
        <f t="shared" si="91"/>
        <v>1.0000000000000009E-2</v>
      </c>
      <c r="M430">
        <f t="shared" si="92"/>
        <v>10.59</v>
      </c>
      <c r="N430" s="7">
        <v>1.4999999999999999E-2</v>
      </c>
      <c r="O430" s="9" t="s">
        <v>172</v>
      </c>
      <c r="P430" s="11" t="s">
        <v>779</v>
      </c>
    </row>
    <row r="431" spans="1:16" ht="15" x14ac:dyDescent="0.35">
      <c r="A431" s="1" t="s">
        <v>405</v>
      </c>
      <c r="B431" s="10">
        <v>37.450000000000003</v>
      </c>
      <c r="C431" s="10">
        <v>0.01</v>
      </c>
      <c r="D431" s="10">
        <v>8.69</v>
      </c>
      <c r="E431">
        <v>3.5</v>
      </c>
      <c r="F431">
        <v>6.5</v>
      </c>
      <c r="G431">
        <v>60</v>
      </c>
      <c r="H431">
        <v>0.05</v>
      </c>
      <c r="I431">
        <v>20</v>
      </c>
      <c r="J431" t="s">
        <v>41</v>
      </c>
      <c r="K431">
        <f t="shared" si="90"/>
        <v>37.150000000000006</v>
      </c>
      <c r="L431">
        <f t="shared" si="91"/>
        <v>0.27</v>
      </c>
      <c r="M431">
        <f t="shared" si="92"/>
        <v>9.3699999999999992</v>
      </c>
      <c r="N431" s="7">
        <v>7.5999999999999998E-2</v>
      </c>
      <c r="O431" s="9" t="s">
        <v>173</v>
      </c>
      <c r="P431" s="11" t="s">
        <v>779</v>
      </c>
    </row>
    <row r="432" spans="1:16" ht="15" x14ac:dyDescent="0.35">
      <c r="A432" s="1" t="s">
        <v>406</v>
      </c>
      <c r="B432" s="10">
        <v>38.74</v>
      </c>
      <c r="C432" s="10">
        <v>-0.19</v>
      </c>
      <c r="D432" s="10">
        <v>8.89</v>
      </c>
      <c r="E432">
        <v>15</v>
      </c>
      <c r="F432">
        <v>5</v>
      </c>
      <c r="G432">
        <v>70</v>
      </c>
      <c r="H432">
        <v>6.6000000000000003E-2</v>
      </c>
      <c r="I432">
        <v>40</v>
      </c>
      <c r="J432" t="s">
        <v>42</v>
      </c>
      <c r="K432">
        <f t="shared" si="90"/>
        <v>38.440000000000005</v>
      </c>
      <c r="L432">
        <f t="shared" si="91"/>
        <v>7.0000000000000007E-2</v>
      </c>
      <c r="M432">
        <f t="shared" si="92"/>
        <v>9.57</v>
      </c>
      <c r="N432" s="7">
        <v>1.4999999999999999E-2</v>
      </c>
      <c r="O432" s="9" t="s">
        <v>172</v>
      </c>
      <c r="P432" s="11" t="s">
        <v>779</v>
      </c>
    </row>
    <row r="433" spans="1:16" ht="15" x14ac:dyDescent="0.35">
      <c r="A433" s="1" t="s">
        <v>407</v>
      </c>
      <c r="B433" s="10">
        <v>38.479999999999997</v>
      </c>
      <c r="C433" s="10">
        <v>-0.3</v>
      </c>
      <c r="D433" s="10">
        <v>9.11</v>
      </c>
      <c r="E433">
        <v>35</v>
      </c>
      <c r="F433">
        <v>4.5</v>
      </c>
      <c r="G433">
        <v>80</v>
      </c>
      <c r="H433">
        <v>0.1</v>
      </c>
      <c r="I433">
        <v>60</v>
      </c>
      <c r="J433" t="s">
        <v>43</v>
      </c>
      <c r="K433">
        <f t="shared" si="90"/>
        <v>38.18</v>
      </c>
      <c r="L433">
        <f t="shared" si="91"/>
        <v>-3.999999999999998E-2</v>
      </c>
      <c r="M433">
        <f t="shared" si="92"/>
        <v>9.7899999999999991</v>
      </c>
      <c r="N433" s="7">
        <v>1.4999999999999999E-2</v>
      </c>
      <c r="O433" s="9" t="s">
        <v>172</v>
      </c>
      <c r="P433" s="11" t="s">
        <v>779</v>
      </c>
    </row>
    <row r="434" spans="1:16" ht="15" x14ac:dyDescent="0.35">
      <c r="A434" s="1" t="s">
        <v>408</v>
      </c>
      <c r="B434" s="10">
        <v>41.05</v>
      </c>
      <c r="C434" s="10">
        <v>-0.24</v>
      </c>
      <c r="D434" s="10">
        <v>9.19</v>
      </c>
      <c r="E434">
        <v>3.5</v>
      </c>
      <c r="F434">
        <v>6.5</v>
      </c>
      <c r="G434">
        <v>60</v>
      </c>
      <c r="H434">
        <v>0.05</v>
      </c>
      <c r="I434">
        <v>20</v>
      </c>
      <c r="J434" t="s">
        <v>41</v>
      </c>
      <c r="K434">
        <f t="shared" si="90"/>
        <v>40.75</v>
      </c>
      <c r="L434">
        <f t="shared" si="91"/>
        <v>2.0000000000000018E-2</v>
      </c>
      <c r="M434">
        <f t="shared" si="92"/>
        <v>9.8699999999999992</v>
      </c>
      <c r="N434" s="7">
        <v>7.5999999999999998E-2</v>
      </c>
      <c r="O434" s="9" t="s">
        <v>173</v>
      </c>
      <c r="P434" s="11" t="s">
        <v>779</v>
      </c>
    </row>
    <row r="435" spans="1:16" ht="15" x14ac:dyDescent="0.35">
      <c r="A435" s="1" t="s">
        <v>409</v>
      </c>
      <c r="B435" s="10">
        <v>37.6</v>
      </c>
      <c r="C435" s="10">
        <v>-0.52</v>
      </c>
      <c r="D435" s="10">
        <v>8.26</v>
      </c>
      <c r="E435">
        <v>35</v>
      </c>
      <c r="F435">
        <v>4.5</v>
      </c>
      <c r="G435">
        <v>80</v>
      </c>
      <c r="H435">
        <v>0.1</v>
      </c>
      <c r="I435">
        <v>60</v>
      </c>
      <c r="J435" t="s">
        <v>43</v>
      </c>
      <c r="K435">
        <f t="shared" si="90"/>
        <v>37.300000000000004</v>
      </c>
      <c r="L435">
        <f t="shared" si="91"/>
        <v>-0.26</v>
      </c>
      <c r="M435">
        <f t="shared" si="92"/>
        <v>8.94</v>
      </c>
      <c r="N435" s="7">
        <v>1.4999999999999999E-2</v>
      </c>
      <c r="O435" s="9" t="s">
        <v>172</v>
      </c>
      <c r="P435" s="11" t="s">
        <v>780</v>
      </c>
    </row>
    <row r="436" spans="1:16" ht="15" x14ac:dyDescent="0.35">
      <c r="A436" s="1" t="s">
        <v>410</v>
      </c>
      <c r="B436" s="10">
        <v>38.21</v>
      </c>
      <c r="C436" s="10">
        <v>-0.13</v>
      </c>
      <c r="D436" s="10">
        <v>9.2899999999999991</v>
      </c>
      <c r="E436">
        <v>15</v>
      </c>
      <c r="F436">
        <v>5</v>
      </c>
      <c r="G436">
        <v>70</v>
      </c>
      <c r="H436">
        <v>6.6000000000000003E-2</v>
      </c>
      <c r="I436">
        <v>40</v>
      </c>
      <c r="J436" t="s">
        <v>42</v>
      </c>
      <c r="K436">
        <f t="shared" si="90"/>
        <v>37.910000000000004</v>
      </c>
      <c r="L436">
        <f t="shared" si="91"/>
        <v>0.13</v>
      </c>
      <c r="M436">
        <f t="shared" si="92"/>
        <v>9.9699999999999989</v>
      </c>
      <c r="N436" s="7">
        <v>7.5999999999999998E-2</v>
      </c>
      <c r="O436" s="9" t="s">
        <v>172</v>
      </c>
      <c r="P436" s="11" t="s">
        <v>780</v>
      </c>
    </row>
    <row r="437" spans="1:16" ht="15" x14ac:dyDescent="0.35">
      <c r="A437" s="1" t="s">
        <v>411</v>
      </c>
      <c r="B437" s="10">
        <v>39.32</v>
      </c>
      <c r="C437" s="10">
        <v>0.04</v>
      </c>
      <c r="D437" s="10">
        <v>9.17</v>
      </c>
      <c r="E437">
        <v>15</v>
      </c>
      <c r="F437">
        <v>5</v>
      </c>
      <c r="G437">
        <v>70</v>
      </c>
      <c r="H437">
        <v>6.6000000000000003E-2</v>
      </c>
      <c r="I437">
        <v>40</v>
      </c>
      <c r="J437" t="s">
        <v>42</v>
      </c>
      <c r="K437">
        <f t="shared" si="90"/>
        <v>39.020000000000003</v>
      </c>
      <c r="L437">
        <f t="shared" si="91"/>
        <v>0.3</v>
      </c>
      <c r="M437">
        <f t="shared" si="92"/>
        <v>9.85</v>
      </c>
      <c r="N437" s="7">
        <v>7.5999999999999998E-2</v>
      </c>
      <c r="O437" s="9" t="s">
        <v>173</v>
      </c>
      <c r="P437" s="11" t="s">
        <v>780</v>
      </c>
    </row>
    <row r="438" spans="1:16" ht="15" x14ac:dyDescent="0.35">
      <c r="A438" s="1" t="s">
        <v>412</v>
      </c>
      <c r="B438" s="10">
        <v>78.790000000000006</v>
      </c>
      <c r="C438" s="10">
        <v>8.69</v>
      </c>
      <c r="D438" s="10">
        <v>6.11</v>
      </c>
      <c r="E438">
        <v>15</v>
      </c>
      <c r="F438">
        <v>5</v>
      </c>
      <c r="G438">
        <v>70</v>
      </c>
      <c r="H438">
        <v>6.6000000000000003E-2</v>
      </c>
      <c r="I438">
        <v>40</v>
      </c>
      <c r="J438" t="s">
        <v>42</v>
      </c>
      <c r="K438">
        <f t="shared" si="90"/>
        <v>78.490000000000009</v>
      </c>
      <c r="L438">
        <f t="shared" si="91"/>
        <v>8.9499999999999993</v>
      </c>
      <c r="M438">
        <f t="shared" si="92"/>
        <v>6.79</v>
      </c>
      <c r="N438" s="7">
        <v>1.4999999999999999E-2</v>
      </c>
      <c r="O438" s="9" t="s">
        <v>172</v>
      </c>
      <c r="P438" s="11" t="s">
        <v>782</v>
      </c>
    </row>
    <row r="439" spans="1:16" ht="15" x14ac:dyDescent="0.35">
      <c r="A439" s="1" t="s">
        <v>413</v>
      </c>
      <c r="B439" s="10">
        <v>79.19</v>
      </c>
      <c r="C439" s="10">
        <v>8.73</v>
      </c>
      <c r="D439" s="10">
        <v>6.11</v>
      </c>
      <c r="E439">
        <v>35</v>
      </c>
      <c r="F439">
        <v>4.5</v>
      </c>
      <c r="G439">
        <v>80</v>
      </c>
      <c r="H439">
        <v>0.1</v>
      </c>
      <c r="I439">
        <v>60</v>
      </c>
      <c r="J439" t="s">
        <v>43</v>
      </c>
      <c r="K439">
        <f t="shared" si="90"/>
        <v>78.89</v>
      </c>
      <c r="L439">
        <f t="shared" si="91"/>
        <v>8.99</v>
      </c>
      <c r="M439">
        <f t="shared" si="92"/>
        <v>6.79</v>
      </c>
      <c r="N439" s="7">
        <v>7.5999999999999998E-2</v>
      </c>
      <c r="O439" s="9" t="s">
        <v>173</v>
      </c>
      <c r="P439" s="11" t="s">
        <v>782</v>
      </c>
    </row>
    <row r="440" spans="1:16" ht="15" x14ac:dyDescent="0.35">
      <c r="A440" s="1" t="s">
        <v>414</v>
      </c>
      <c r="B440" s="10">
        <v>79</v>
      </c>
      <c r="C440" s="10">
        <v>8.33</v>
      </c>
      <c r="D440" s="10">
        <v>6.43</v>
      </c>
      <c r="E440">
        <v>35</v>
      </c>
      <c r="F440">
        <v>4.5</v>
      </c>
      <c r="G440">
        <v>80</v>
      </c>
      <c r="H440">
        <v>0.1</v>
      </c>
      <c r="I440">
        <v>60</v>
      </c>
      <c r="J440" t="s">
        <v>43</v>
      </c>
      <c r="K440">
        <f t="shared" si="90"/>
        <v>78.7</v>
      </c>
      <c r="L440">
        <f t="shared" si="91"/>
        <v>8.59</v>
      </c>
      <c r="M440">
        <f t="shared" si="92"/>
        <v>7.1099999999999994</v>
      </c>
      <c r="N440" s="7">
        <v>1.4999999999999999E-2</v>
      </c>
      <c r="O440" s="9" t="s">
        <v>172</v>
      </c>
      <c r="P440" s="11" t="s">
        <v>261</v>
      </c>
    </row>
    <row r="441" spans="1:16" ht="15" x14ac:dyDescent="0.35">
      <c r="A441" s="1" t="s">
        <v>415</v>
      </c>
      <c r="B441" s="10">
        <v>79.91</v>
      </c>
      <c r="C441" s="10">
        <v>9.6300000000000008</v>
      </c>
      <c r="D441" s="10">
        <v>6.08</v>
      </c>
      <c r="E441">
        <v>15</v>
      </c>
      <c r="F441">
        <v>5</v>
      </c>
      <c r="G441">
        <v>70</v>
      </c>
      <c r="H441">
        <v>6.6000000000000003E-2</v>
      </c>
      <c r="I441">
        <v>40</v>
      </c>
      <c r="J441" t="s">
        <v>42</v>
      </c>
      <c r="K441">
        <f t="shared" si="90"/>
        <v>79.61</v>
      </c>
      <c r="L441">
        <f t="shared" si="91"/>
        <v>9.89</v>
      </c>
      <c r="M441">
        <f t="shared" si="92"/>
        <v>6.76</v>
      </c>
      <c r="N441" s="7">
        <v>1.4999999999999999E-2</v>
      </c>
      <c r="O441" s="9" t="s">
        <v>172</v>
      </c>
      <c r="P441" s="11" t="s">
        <v>201</v>
      </c>
    </row>
    <row r="442" spans="1:16" ht="15" x14ac:dyDescent="0.35">
      <c r="A442" s="1" t="s">
        <v>416</v>
      </c>
      <c r="B442" s="10">
        <v>61.3</v>
      </c>
      <c r="C442" s="10">
        <v>-0.81</v>
      </c>
      <c r="D442" s="10">
        <v>-2.6</v>
      </c>
      <c r="E442">
        <v>15</v>
      </c>
      <c r="F442">
        <v>5</v>
      </c>
      <c r="G442">
        <v>70</v>
      </c>
      <c r="H442">
        <v>6.6000000000000003E-2</v>
      </c>
      <c r="I442">
        <v>40</v>
      </c>
      <c r="J442" t="s">
        <v>42</v>
      </c>
      <c r="K442">
        <f t="shared" si="90"/>
        <v>61</v>
      </c>
      <c r="L442">
        <f t="shared" si="91"/>
        <v>-0.55000000000000004</v>
      </c>
      <c r="M442">
        <f t="shared" si="92"/>
        <v>-1.92</v>
      </c>
      <c r="N442" s="7">
        <v>7.5999999999999998E-2</v>
      </c>
      <c r="O442" s="9" t="s">
        <v>173</v>
      </c>
      <c r="P442" s="11" t="s">
        <v>179</v>
      </c>
    </row>
    <row r="443" spans="1:16" ht="15" x14ac:dyDescent="0.35">
      <c r="A443" s="1" t="s">
        <v>417</v>
      </c>
      <c r="B443" s="10">
        <v>59.25</v>
      </c>
      <c r="C443" s="10">
        <v>3.85</v>
      </c>
      <c r="D443" s="10">
        <v>6.19</v>
      </c>
      <c r="E443">
        <v>35</v>
      </c>
      <c r="F443">
        <v>4.5</v>
      </c>
      <c r="G443">
        <v>80</v>
      </c>
      <c r="H443">
        <v>0.1</v>
      </c>
      <c r="I443">
        <v>60</v>
      </c>
      <c r="J443" t="s">
        <v>43</v>
      </c>
      <c r="K443">
        <f t="shared" si="90"/>
        <v>58.95</v>
      </c>
      <c r="L443">
        <f t="shared" si="91"/>
        <v>4.1100000000000003</v>
      </c>
      <c r="M443">
        <f t="shared" si="92"/>
        <v>6.87</v>
      </c>
      <c r="N443" s="7">
        <v>1.4999999999999999E-2</v>
      </c>
      <c r="O443" s="9" t="s">
        <v>172</v>
      </c>
      <c r="P443" s="11" t="s">
        <v>213</v>
      </c>
    </row>
    <row r="444" spans="1:16" ht="15" x14ac:dyDescent="0.35">
      <c r="A444" s="1" t="s">
        <v>418</v>
      </c>
      <c r="B444" s="10">
        <v>58.51</v>
      </c>
      <c r="C444" s="10">
        <v>2.69</v>
      </c>
      <c r="D444" s="10">
        <v>15.08</v>
      </c>
      <c r="E444">
        <v>15</v>
      </c>
      <c r="F444">
        <v>5</v>
      </c>
      <c r="G444">
        <v>70</v>
      </c>
      <c r="H444">
        <v>6.6000000000000003E-2</v>
      </c>
      <c r="I444">
        <v>40</v>
      </c>
      <c r="J444" t="s">
        <v>42</v>
      </c>
      <c r="K444">
        <f t="shared" si="90"/>
        <v>58.21</v>
      </c>
      <c r="L444">
        <f t="shared" si="91"/>
        <v>2.95</v>
      </c>
      <c r="M444">
        <f t="shared" si="92"/>
        <v>15.76</v>
      </c>
      <c r="N444" s="7">
        <v>7.5999999999999998E-2</v>
      </c>
      <c r="O444" s="9" t="s">
        <v>173</v>
      </c>
      <c r="P444" s="11" t="s">
        <v>261</v>
      </c>
    </row>
    <row r="445" spans="1:16" ht="15" x14ac:dyDescent="0.35">
      <c r="A445" s="1" t="s">
        <v>419</v>
      </c>
      <c r="B445" s="10">
        <v>58.3</v>
      </c>
      <c r="C445" s="10">
        <v>3.52</v>
      </c>
      <c r="D445" s="10">
        <v>15.25</v>
      </c>
      <c r="E445">
        <v>15</v>
      </c>
      <c r="F445">
        <v>5</v>
      </c>
      <c r="G445">
        <v>70</v>
      </c>
      <c r="H445">
        <v>6.6000000000000003E-2</v>
      </c>
      <c r="I445">
        <v>40</v>
      </c>
      <c r="J445" t="s">
        <v>42</v>
      </c>
      <c r="K445">
        <f t="shared" si="90"/>
        <v>58</v>
      </c>
      <c r="L445">
        <f t="shared" si="91"/>
        <v>3.7800000000000002</v>
      </c>
      <c r="M445">
        <f t="shared" si="92"/>
        <v>15.93</v>
      </c>
      <c r="N445" s="7">
        <v>1.4999999999999999E-2</v>
      </c>
      <c r="O445" s="9" t="s">
        <v>172</v>
      </c>
      <c r="P445" s="11" t="s">
        <v>261</v>
      </c>
    </row>
    <row r="446" spans="1:16" ht="15" x14ac:dyDescent="0.35">
      <c r="A446" s="1" t="s">
        <v>420</v>
      </c>
      <c r="B446" s="10">
        <v>58</v>
      </c>
      <c r="C446" s="10">
        <v>2.99</v>
      </c>
      <c r="D446" s="10">
        <v>15.39</v>
      </c>
      <c r="E446">
        <v>15</v>
      </c>
      <c r="F446">
        <v>5</v>
      </c>
      <c r="G446">
        <v>70</v>
      </c>
      <c r="H446">
        <v>6.6000000000000003E-2</v>
      </c>
      <c r="I446">
        <v>40</v>
      </c>
      <c r="J446" t="s">
        <v>42</v>
      </c>
      <c r="K446">
        <f t="shared" si="90"/>
        <v>57.7</v>
      </c>
      <c r="L446">
        <f t="shared" si="91"/>
        <v>3.25</v>
      </c>
      <c r="M446">
        <f t="shared" si="92"/>
        <v>16.07</v>
      </c>
      <c r="N446" s="7">
        <v>7.5999999999999998E-2</v>
      </c>
      <c r="O446" s="9" t="s">
        <v>173</v>
      </c>
      <c r="P446" s="11" t="s">
        <v>261</v>
      </c>
    </row>
    <row r="447" spans="1:16" ht="15" x14ac:dyDescent="0.35">
      <c r="A447" s="1" t="s">
        <v>421</v>
      </c>
      <c r="B447" s="10">
        <v>57.54</v>
      </c>
      <c r="C447" s="10">
        <v>3.6</v>
      </c>
      <c r="D447" s="10">
        <v>15.12</v>
      </c>
      <c r="E447">
        <v>35</v>
      </c>
      <c r="F447">
        <v>4.5</v>
      </c>
      <c r="G447">
        <v>80</v>
      </c>
      <c r="H447">
        <v>0.1</v>
      </c>
      <c r="I447">
        <v>60</v>
      </c>
      <c r="J447" t="s">
        <v>43</v>
      </c>
      <c r="K447">
        <f t="shared" si="90"/>
        <v>57.24</v>
      </c>
      <c r="L447">
        <f t="shared" si="91"/>
        <v>3.8600000000000003</v>
      </c>
      <c r="M447">
        <f t="shared" si="92"/>
        <v>15.799999999999999</v>
      </c>
      <c r="N447" s="7">
        <v>1.4999999999999999E-2</v>
      </c>
      <c r="O447" s="9" t="s">
        <v>172</v>
      </c>
      <c r="P447" s="11" t="s">
        <v>261</v>
      </c>
    </row>
    <row r="448" spans="1:16" ht="15" x14ac:dyDescent="0.35">
      <c r="A448" s="1" t="s">
        <v>422</v>
      </c>
      <c r="B448" s="10">
        <v>57.38</v>
      </c>
      <c r="C448" s="10">
        <v>2.68</v>
      </c>
      <c r="D448" s="10">
        <v>15.3</v>
      </c>
      <c r="E448">
        <v>35</v>
      </c>
      <c r="F448">
        <v>4.5</v>
      </c>
      <c r="G448">
        <v>80</v>
      </c>
      <c r="H448">
        <v>0.1</v>
      </c>
      <c r="I448">
        <v>60</v>
      </c>
      <c r="J448" t="s">
        <v>43</v>
      </c>
      <c r="K448">
        <f t="shared" si="90"/>
        <v>57.080000000000005</v>
      </c>
      <c r="L448">
        <f t="shared" si="91"/>
        <v>2.9400000000000004</v>
      </c>
      <c r="M448">
        <f t="shared" si="92"/>
        <v>15.98</v>
      </c>
      <c r="N448" s="7">
        <v>7.5999999999999998E-2</v>
      </c>
      <c r="O448" s="9" t="s">
        <v>173</v>
      </c>
      <c r="P448" s="11" t="s">
        <v>261</v>
      </c>
    </row>
    <row r="449" spans="1:16" ht="15" x14ac:dyDescent="0.35">
      <c r="A449" s="1" t="s">
        <v>423</v>
      </c>
      <c r="B449" s="10">
        <v>58.36</v>
      </c>
      <c r="C449" s="10">
        <v>2.96</v>
      </c>
      <c r="D449" s="10">
        <v>15.33</v>
      </c>
      <c r="E449">
        <v>3.5</v>
      </c>
      <c r="F449">
        <v>6.5</v>
      </c>
      <c r="G449">
        <v>60</v>
      </c>
      <c r="H449">
        <v>0.05</v>
      </c>
      <c r="I449">
        <v>20</v>
      </c>
      <c r="J449" t="s">
        <v>41</v>
      </c>
      <c r="K449">
        <f t="shared" si="90"/>
        <v>58.06</v>
      </c>
      <c r="L449">
        <f t="shared" si="91"/>
        <v>3.2199999999999998</v>
      </c>
      <c r="M449">
        <f t="shared" si="92"/>
        <v>16.010000000000002</v>
      </c>
      <c r="N449" s="7">
        <v>1.4999999999999999E-2</v>
      </c>
      <c r="O449" s="9" t="s">
        <v>172</v>
      </c>
      <c r="P449" s="11" t="s">
        <v>261</v>
      </c>
    </row>
    <row r="450" spans="1:16" ht="15" x14ac:dyDescent="0.35">
      <c r="A450" s="1" t="s">
        <v>424</v>
      </c>
      <c r="B450" s="10">
        <v>58.13</v>
      </c>
      <c r="C450" s="10">
        <v>2.72</v>
      </c>
      <c r="D450" s="10">
        <v>14.84</v>
      </c>
      <c r="E450">
        <v>35</v>
      </c>
      <c r="F450">
        <v>4.5</v>
      </c>
      <c r="G450">
        <v>80</v>
      </c>
      <c r="H450">
        <v>0.1</v>
      </c>
      <c r="I450">
        <v>60</v>
      </c>
      <c r="J450" t="s">
        <v>43</v>
      </c>
      <c r="K450">
        <f t="shared" si="90"/>
        <v>57.830000000000005</v>
      </c>
      <c r="L450">
        <f t="shared" si="91"/>
        <v>2.9800000000000004</v>
      </c>
      <c r="M450">
        <f t="shared" si="92"/>
        <v>15.52</v>
      </c>
      <c r="N450" s="7">
        <v>1.4999999999999999E-2</v>
      </c>
      <c r="O450" s="9" t="s">
        <v>172</v>
      </c>
      <c r="P450" s="11" t="s">
        <v>261</v>
      </c>
    </row>
    <row r="451" spans="1:16" ht="15" x14ac:dyDescent="0.35">
      <c r="A451" s="1" t="s">
        <v>425</v>
      </c>
      <c r="B451" s="10">
        <v>57.41</v>
      </c>
      <c r="C451" s="10">
        <v>3.3</v>
      </c>
      <c r="D451" s="10">
        <v>14.69</v>
      </c>
      <c r="E451">
        <v>3.5</v>
      </c>
      <c r="F451">
        <v>6.5</v>
      </c>
      <c r="G451">
        <v>60</v>
      </c>
      <c r="H451">
        <v>0.05</v>
      </c>
      <c r="I451">
        <v>20</v>
      </c>
      <c r="J451" t="s">
        <v>41</v>
      </c>
      <c r="K451">
        <f t="shared" si="90"/>
        <v>57.11</v>
      </c>
      <c r="L451">
        <f t="shared" si="91"/>
        <v>3.5599999999999996</v>
      </c>
      <c r="M451">
        <f t="shared" si="92"/>
        <v>15.37</v>
      </c>
      <c r="N451" s="7">
        <v>7.5999999999999998E-2</v>
      </c>
      <c r="O451" s="9" t="s">
        <v>173</v>
      </c>
      <c r="P451" s="11" t="s">
        <v>261</v>
      </c>
    </row>
    <row r="452" spans="1:16" ht="15" x14ac:dyDescent="0.35">
      <c r="A452" s="1" t="s">
        <v>426</v>
      </c>
      <c r="B452" s="10">
        <v>58.17</v>
      </c>
      <c r="C452" s="10">
        <v>3.37</v>
      </c>
      <c r="D452" s="10">
        <v>14.6</v>
      </c>
      <c r="E452">
        <v>3.5</v>
      </c>
      <c r="F452">
        <v>6.5</v>
      </c>
      <c r="G452">
        <v>60</v>
      </c>
      <c r="H452">
        <v>0.05</v>
      </c>
      <c r="I452">
        <v>20</v>
      </c>
      <c r="J452" t="s">
        <v>41</v>
      </c>
      <c r="K452">
        <f t="shared" si="90"/>
        <v>57.870000000000005</v>
      </c>
      <c r="L452">
        <f t="shared" si="91"/>
        <v>3.63</v>
      </c>
      <c r="M452">
        <f t="shared" si="92"/>
        <v>15.28</v>
      </c>
      <c r="N452" s="7">
        <v>1.4999999999999999E-2</v>
      </c>
      <c r="O452" s="9" t="s">
        <v>172</v>
      </c>
      <c r="P452" s="11" t="s">
        <v>261</v>
      </c>
    </row>
    <row r="453" spans="1:16" ht="15" x14ac:dyDescent="0.35">
      <c r="A453" s="1" t="s">
        <v>427</v>
      </c>
      <c r="B453" s="10">
        <v>58.04</v>
      </c>
      <c r="C453" s="10">
        <v>2.64</v>
      </c>
      <c r="D453" s="10">
        <v>14.98</v>
      </c>
      <c r="E453">
        <v>35</v>
      </c>
      <c r="F453">
        <v>4.5</v>
      </c>
      <c r="G453">
        <v>80</v>
      </c>
      <c r="H453">
        <v>0.1</v>
      </c>
      <c r="I453">
        <v>60</v>
      </c>
      <c r="J453" t="s">
        <v>43</v>
      </c>
      <c r="K453">
        <f t="shared" si="90"/>
        <v>57.74</v>
      </c>
      <c r="L453">
        <f t="shared" si="91"/>
        <v>2.9000000000000004</v>
      </c>
      <c r="M453">
        <f t="shared" si="92"/>
        <v>15.66</v>
      </c>
      <c r="N453" s="7">
        <v>7.5999999999999998E-2</v>
      </c>
      <c r="O453" s="9" t="s">
        <v>173</v>
      </c>
      <c r="P453" s="11" t="s">
        <v>261</v>
      </c>
    </row>
    <row r="454" spans="1:16" ht="15" x14ac:dyDescent="0.35">
      <c r="A454" s="1" t="s">
        <v>428</v>
      </c>
      <c r="B454" s="10">
        <v>57.69</v>
      </c>
      <c r="C454" s="10">
        <v>3.21</v>
      </c>
      <c r="D454" s="10">
        <v>14.63</v>
      </c>
      <c r="E454">
        <v>15</v>
      </c>
      <c r="F454">
        <v>5</v>
      </c>
      <c r="G454">
        <v>70</v>
      </c>
      <c r="H454">
        <v>6.6000000000000003E-2</v>
      </c>
      <c r="I454">
        <v>40</v>
      </c>
      <c r="J454" t="s">
        <v>42</v>
      </c>
      <c r="K454">
        <f t="shared" si="90"/>
        <v>57.39</v>
      </c>
      <c r="L454">
        <f t="shared" si="91"/>
        <v>3.4699999999999998</v>
      </c>
      <c r="M454">
        <f t="shared" si="92"/>
        <v>15.31</v>
      </c>
      <c r="N454" s="7">
        <v>1.4999999999999999E-2</v>
      </c>
      <c r="O454" s="9" t="s">
        <v>172</v>
      </c>
      <c r="P454" s="11" t="s">
        <v>261</v>
      </c>
    </row>
    <row r="455" spans="1:16" ht="15" x14ac:dyDescent="0.35">
      <c r="A455" s="1" t="s">
        <v>429</v>
      </c>
      <c r="B455" s="10">
        <v>57.68</v>
      </c>
      <c r="C455" s="10">
        <v>2.65</v>
      </c>
      <c r="D455" s="10">
        <v>15.03</v>
      </c>
      <c r="E455">
        <v>35</v>
      </c>
      <c r="F455">
        <v>4.5</v>
      </c>
      <c r="G455">
        <v>80</v>
      </c>
      <c r="H455">
        <v>0.1</v>
      </c>
      <c r="I455">
        <v>60</v>
      </c>
      <c r="J455" t="s">
        <v>43</v>
      </c>
      <c r="K455">
        <f t="shared" si="90"/>
        <v>57.38</v>
      </c>
      <c r="L455">
        <f t="shared" si="91"/>
        <v>2.91</v>
      </c>
      <c r="M455">
        <f t="shared" si="92"/>
        <v>15.709999999999999</v>
      </c>
      <c r="N455" s="7">
        <v>7.5999999999999998E-2</v>
      </c>
      <c r="O455" s="9" t="s">
        <v>173</v>
      </c>
      <c r="P455" s="11" t="s">
        <v>261</v>
      </c>
    </row>
    <row r="456" spans="1:16" ht="15" x14ac:dyDescent="0.35">
      <c r="A456" s="1" t="s">
        <v>430</v>
      </c>
      <c r="B456" s="10">
        <v>57.47</v>
      </c>
      <c r="C456" s="10">
        <v>3.07</v>
      </c>
      <c r="D456" s="10">
        <v>15.08</v>
      </c>
      <c r="E456">
        <v>35</v>
      </c>
      <c r="F456">
        <v>4.5</v>
      </c>
      <c r="G456">
        <v>80</v>
      </c>
      <c r="H456">
        <v>0.1</v>
      </c>
      <c r="I456">
        <v>60</v>
      </c>
      <c r="J456" t="s">
        <v>43</v>
      </c>
      <c r="K456">
        <f t="shared" si="90"/>
        <v>57.17</v>
      </c>
      <c r="L456">
        <f t="shared" si="91"/>
        <v>3.33</v>
      </c>
      <c r="M456">
        <f t="shared" si="92"/>
        <v>15.76</v>
      </c>
      <c r="N456" s="7">
        <v>1.4999999999999999E-2</v>
      </c>
      <c r="O456" s="9" t="s">
        <v>172</v>
      </c>
      <c r="P456" s="11" t="s">
        <v>261</v>
      </c>
    </row>
    <row r="457" spans="1:16" ht="15" x14ac:dyDescent="0.35">
      <c r="A457" s="1" t="s">
        <v>431</v>
      </c>
      <c r="B457" s="10">
        <v>58.05</v>
      </c>
      <c r="C457" s="10">
        <v>2.82</v>
      </c>
      <c r="D457" s="10">
        <v>15.48</v>
      </c>
      <c r="E457">
        <v>15</v>
      </c>
      <c r="F457">
        <v>5</v>
      </c>
      <c r="G457">
        <v>70</v>
      </c>
      <c r="H457">
        <v>6.6000000000000003E-2</v>
      </c>
      <c r="I457">
        <v>40</v>
      </c>
      <c r="J457" t="s">
        <v>42</v>
      </c>
      <c r="K457">
        <f t="shared" si="90"/>
        <v>57.75</v>
      </c>
      <c r="L457">
        <f t="shared" si="91"/>
        <v>3.08</v>
      </c>
      <c r="M457">
        <f t="shared" si="92"/>
        <v>16.16</v>
      </c>
      <c r="N457" s="7">
        <v>7.5999999999999998E-2</v>
      </c>
      <c r="O457" s="9" t="s">
        <v>173</v>
      </c>
      <c r="P457" s="11" t="s">
        <v>269</v>
      </c>
    </row>
    <row r="458" spans="1:16" ht="15" x14ac:dyDescent="0.35">
      <c r="A458" s="1" t="s">
        <v>432</v>
      </c>
      <c r="B458" s="10">
        <v>56.73</v>
      </c>
      <c r="C458" s="10">
        <v>2.46</v>
      </c>
      <c r="D458" s="10">
        <v>15.38</v>
      </c>
      <c r="E458">
        <v>3.5</v>
      </c>
      <c r="F458">
        <v>6.5</v>
      </c>
      <c r="G458">
        <v>60</v>
      </c>
      <c r="H458">
        <v>0.05</v>
      </c>
      <c r="I458">
        <v>20</v>
      </c>
      <c r="J458" t="s">
        <v>41</v>
      </c>
      <c r="K458">
        <f t="shared" si="90"/>
        <v>56.43</v>
      </c>
      <c r="L458">
        <f t="shared" si="91"/>
        <v>2.7199999999999998</v>
      </c>
      <c r="M458">
        <f t="shared" si="92"/>
        <v>16.060000000000002</v>
      </c>
      <c r="N458" s="7">
        <v>1.4999999999999999E-2</v>
      </c>
      <c r="O458" s="9" t="s">
        <v>172</v>
      </c>
      <c r="P458" s="11" t="s">
        <v>269</v>
      </c>
    </row>
    <row r="459" spans="1:16" ht="15" x14ac:dyDescent="0.35">
      <c r="A459" s="1" t="s">
        <v>433</v>
      </c>
      <c r="B459" s="10">
        <v>58.15</v>
      </c>
      <c r="C459" s="10">
        <v>2.71</v>
      </c>
      <c r="D459" s="10">
        <v>14.9</v>
      </c>
      <c r="E459">
        <v>15</v>
      </c>
      <c r="F459">
        <v>5</v>
      </c>
      <c r="G459">
        <v>70</v>
      </c>
      <c r="H459">
        <v>6.6000000000000003E-2</v>
      </c>
      <c r="I459">
        <v>40</v>
      </c>
      <c r="J459" t="s">
        <v>42</v>
      </c>
      <c r="K459">
        <f t="shared" si="90"/>
        <v>57.85</v>
      </c>
      <c r="L459">
        <f t="shared" si="91"/>
        <v>2.9699999999999998</v>
      </c>
      <c r="M459">
        <f t="shared" si="92"/>
        <v>15.58</v>
      </c>
      <c r="N459" s="7">
        <v>1.4999999999999999E-2</v>
      </c>
      <c r="O459" s="9" t="s">
        <v>172</v>
      </c>
      <c r="P459" s="11" t="s">
        <v>269</v>
      </c>
    </row>
    <row r="460" spans="1:16" ht="15" x14ac:dyDescent="0.35">
      <c r="A460" s="1" t="s">
        <v>434</v>
      </c>
      <c r="B460" s="10">
        <v>57.5</v>
      </c>
      <c r="C460" s="10">
        <v>2.84</v>
      </c>
      <c r="D460" s="10">
        <v>15.18</v>
      </c>
      <c r="E460">
        <v>35</v>
      </c>
      <c r="F460">
        <v>4.5</v>
      </c>
      <c r="G460">
        <v>80</v>
      </c>
      <c r="H460">
        <v>0.1</v>
      </c>
      <c r="I460">
        <v>60</v>
      </c>
      <c r="J460" t="s">
        <v>43</v>
      </c>
      <c r="K460">
        <f t="shared" si="90"/>
        <v>57.2</v>
      </c>
      <c r="L460">
        <f t="shared" si="91"/>
        <v>3.0999999999999996</v>
      </c>
      <c r="M460">
        <f t="shared" si="92"/>
        <v>15.86</v>
      </c>
      <c r="N460" s="7">
        <v>7.5999999999999998E-2</v>
      </c>
      <c r="O460" s="9" t="s">
        <v>173</v>
      </c>
      <c r="P460" s="11" t="s">
        <v>269</v>
      </c>
    </row>
    <row r="461" spans="1:16" ht="15" x14ac:dyDescent="0.35">
      <c r="A461" s="1" t="s">
        <v>435</v>
      </c>
      <c r="B461" s="10">
        <v>58.06</v>
      </c>
      <c r="C461" s="10">
        <v>2.63</v>
      </c>
      <c r="D461" s="10">
        <v>15.58</v>
      </c>
      <c r="E461">
        <v>35</v>
      </c>
      <c r="F461">
        <v>4.5</v>
      </c>
      <c r="G461">
        <v>80</v>
      </c>
      <c r="H461">
        <v>0.1</v>
      </c>
      <c r="I461">
        <v>60</v>
      </c>
      <c r="J461" t="s">
        <v>43</v>
      </c>
      <c r="K461">
        <f t="shared" si="90"/>
        <v>57.760000000000005</v>
      </c>
      <c r="L461">
        <f t="shared" si="91"/>
        <v>2.8899999999999997</v>
      </c>
      <c r="M461">
        <f t="shared" si="92"/>
        <v>16.260000000000002</v>
      </c>
      <c r="N461" s="7">
        <v>1.4999999999999999E-2</v>
      </c>
      <c r="O461" s="9" t="s">
        <v>172</v>
      </c>
      <c r="P461" s="11" t="s">
        <v>269</v>
      </c>
    </row>
    <row r="462" spans="1:16" ht="15" x14ac:dyDescent="0.35">
      <c r="A462" s="1" t="s">
        <v>436</v>
      </c>
      <c r="B462" s="10">
        <v>57.45</v>
      </c>
      <c r="C462" s="10">
        <v>2.76</v>
      </c>
      <c r="D462" s="10">
        <v>15.34</v>
      </c>
      <c r="E462">
        <v>3.5</v>
      </c>
      <c r="F462">
        <v>6.5</v>
      </c>
      <c r="G462">
        <v>60</v>
      </c>
      <c r="H462">
        <v>0.05</v>
      </c>
      <c r="I462">
        <v>20</v>
      </c>
      <c r="J462" t="s">
        <v>41</v>
      </c>
      <c r="K462">
        <f t="shared" si="90"/>
        <v>57.150000000000006</v>
      </c>
      <c r="L462">
        <f t="shared" si="91"/>
        <v>3.0199999999999996</v>
      </c>
      <c r="M462">
        <f t="shared" si="92"/>
        <v>16.02</v>
      </c>
      <c r="N462" s="7">
        <v>1.4999999999999999E-2</v>
      </c>
      <c r="O462" s="9" t="s">
        <v>172</v>
      </c>
      <c r="P462" s="11" t="s">
        <v>269</v>
      </c>
    </row>
    <row r="463" spans="1:16" ht="15" x14ac:dyDescent="0.35">
      <c r="A463" s="1" t="s">
        <v>437</v>
      </c>
      <c r="B463" s="10">
        <v>43.75</v>
      </c>
      <c r="C463" s="10">
        <v>4.3099999999999996</v>
      </c>
      <c r="D463" s="10">
        <v>7.17</v>
      </c>
      <c r="E463">
        <v>3.5</v>
      </c>
      <c r="F463">
        <v>6.5</v>
      </c>
      <c r="G463">
        <v>60</v>
      </c>
      <c r="H463">
        <v>0.05</v>
      </c>
      <c r="I463">
        <v>20</v>
      </c>
      <c r="J463" t="s">
        <v>41</v>
      </c>
      <c r="K463">
        <f t="shared" si="90"/>
        <v>43.45</v>
      </c>
      <c r="L463">
        <f t="shared" si="91"/>
        <v>4.5699999999999994</v>
      </c>
      <c r="M463">
        <f t="shared" si="92"/>
        <v>7.85</v>
      </c>
      <c r="N463" s="7">
        <v>7.5999999999999998E-2</v>
      </c>
      <c r="O463" s="9" t="s">
        <v>173</v>
      </c>
      <c r="P463" s="11" t="s">
        <v>270</v>
      </c>
    </row>
    <row r="464" spans="1:16" ht="15" x14ac:dyDescent="0.35">
      <c r="A464" s="1" t="s">
        <v>438</v>
      </c>
      <c r="B464" s="10">
        <v>43.17</v>
      </c>
      <c r="C464" s="10">
        <v>4.41</v>
      </c>
      <c r="D464" s="10">
        <v>7.59</v>
      </c>
      <c r="E464">
        <v>15</v>
      </c>
      <c r="F464">
        <v>5</v>
      </c>
      <c r="G464">
        <v>70</v>
      </c>
      <c r="H464">
        <v>6.6000000000000003E-2</v>
      </c>
      <c r="I464">
        <v>40</v>
      </c>
      <c r="J464" t="s">
        <v>42</v>
      </c>
      <c r="K464">
        <f t="shared" si="90"/>
        <v>42.870000000000005</v>
      </c>
      <c r="L464">
        <f t="shared" si="91"/>
        <v>4.67</v>
      </c>
      <c r="M464">
        <f t="shared" si="92"/>
        <v>8.27</v>
      </c>
      <c r="N464" s="7">
        <v>1.4999999999999999E-2</v>
      </c>
      <c r="O464" s="9" t="s">
        <v>172</v>
      </c>
      <c r="P464" s="11" t="s">
        <v>270</v>
      </c>
    </row>
    <row r="465" spans="1:16" ht="15" x14ac:dyDescent="0.35">
      <c r="A465" s="1" t="s">
        <v>439</v>
      </c>
      <c r="B465" s="10">
        <v>64.290000000000006</v>
      </c>
      <c r="C465" s="10">
        <v>11.71</v>
      </c>
      <c r="D465" s="10">
        <v>49.23</v>
      </c>
      <c r="E465">
        <v>35</v>
      </c>
      <c r="F465">
        <v>4.5</v>
      </c>
      <c r="G465">
        <v>80</v>
      </c>
      <c r="H465">
        <v>0.1</v>
      </c>
      <c r="I465">
        <v>60</v>
      </c>
      <c r="J465" t="s">
        <v>43</v>
      </c>
      <c r="K465">
        <f t="shared" si="90"/>
        <v>63.990000000000009</v>
      </c>
      <c r="L465">
        <f t="shared" si="91"/>
        <v>11.97</v>
      </c>
      <c r="M465">
        <f t="shared" si="92"/>
        <v>49.91</v>
      </c>
      <c r="N465" s="7">
        <v>1.4999999999999999E-2</v>
      </c>
      <c r="O465" s="9" t="s">
        <v>172</v>
      </c>
      <c r="P465" s="11" t="s">
        <v>175</v>
      </c>
    </row>
    <row r="466" spans="1:16" ht="15" x14ac:dyDescent="0.35">
      <c r="A466" s="1" t="s">
        <v>440</v>
      </c>
      <c r="B466" s="10">
        <v>22.68</v>
      </c>
      <c r="C466" s="10">
        <v>-0.94</v>
      </c>
      <c r="D466" s="10">
        <v>-8.84</v>
      </c>
      <c r="E466">
        <v>35</v>
      </c>
      <c r="F466">
        <v>4.5</v>
      </c>
      <c r="G466">
        <v>80</v>
      </c>
      <c r="H466">
        <v>0.1</v>
      </c>
      <c r="I466">
        <v>60</v>
      </c>
      <c r="J466" t="s">
        <v>43</v>
      </c>
      <c r="K466">
        <f t="shared" si="90"/>
        <v>22.38</v>
      </c>
      <c r="L466">
        <f t="shared" si="91"/>
        <v>-0.67999999999999994</v>
      </c>
      <c r="M466">
        <f t="shared" si="92"/>
        <v>-8.16</v>
      </c>
      <c r="N466" s="7">
        <v>7.5999999999999998E-2</v>
      </c>
      <c r="O466" s="9" t="s">
        <v>173</v>
      </c>
      <c r="P466" s="11" t="s">
        <v>271</v>
      </c>
    </row>
    <row r="467" spans="1:16" ht="15" x14ac:dyDescent="0.35">
      <c r="A467" s="1" t="s">
        <v>441</v>
      </c>
      <c r="B467" s="10">
        <v>23.19</v>
      </c>
      <c r="C467" s="10">
        <v>-0.95</v>
      </c>
      <c r="D467" s="10">
        <v>-9.02</v>
      </c>
      <c r="E467">
        <v>3.5</v>
      </c>
      <c r="F467">
        <v>6.5</v>
      </c>
      <c r="G467">
        <v>60</v>
      </c>
      <c r="H467">
        <v>0.05</v>
      </c>
      <c r="I467">
        <v>20</v>
      </c>
      <c r="J467" t="s">
        <v>41</v>
      </c>
      <c r="K467">
        <f t="shared" si="90"/>
        <v>22.89</v>
      </c>
      <c r="L467">
        <f t="shared" si="91"/>
        <v>-0.69</v>
      </c>
      <c r="M467">
        <f t="shared" si="92"/>
        <v>-8.34</v>
      </c>
      <c r="N467" s="7">
        <v>1.4999999999999999E-2</v>
      </c>
      <c r="O467" s="9" t="s">
        <v>172</v>
      </c>
      <c r="P467" s="11" t="s">
        <v>271</v>
      </c>
    </row>
    <row r="468" spans="1:16" ht="15" x14ac:dyDescent="0.35">
      <c r="A468" s="1" t="s">
        <v>442</v>
      </c>
      <c r="B468" s="10">
        <v>59.65</v>
      </c>
      <c r="C468" s="10">
        <v>23.97</v>
      </c>
      <c r="D468" s="10">
        <v>15.26</v>
      </c>
      <c r="E468">
        <v>35</v>
      </c>
      <c r="F468">
        <v>4.5</v>
      </c>
      <c r="G468">
        <v>80</v>
      </c>
      <c r="H468">
        <v>0.1</v>
      </c>
      <c r="I468">
        <v>60</v>
      </c>
      <c r="J468" t="s">
        <v>43</v>
      </c>
      <c r="K468">
        <f t="shared" si="90"/>
        <v>59.35</v>
      </c>
      <c r="L468">
        <f t="shared" si="91"/>
        <v>24.23</v>
      </c>
      <c r="M468">
        <f t="shared" si="92"/>
        <v>15.94</v>
      </c>
      <c r="N468" s="7">
        <v>7.5999999999999998E-2</v>
      </c>
      <c r="O468" s="9" t="s">
        <v>173</v>
      </c>
      <c r="P468" s="11" t="s">
        <v>272</v>
      </c>
    </row>
    <row r="469" spans="1:16" ht="15" x14ac:dyDescent="0.35">
      <c r="A469" s="1" t="s">
        <v>443</v>
      </c>
      <c r="B469" s="10">
        <v>59.73</v>
      </c>
      <c r="C469" s="10">
        <v>24.05</v>
      </c>
      <c r="D469" s="10">
        <v>15.54</v>
      </c>
      <c r="E469">
        <v>3.5</v>
      </c>
      <c r="F469">
        <v>6.5</v>
      </c>
      <c r="G469">
        <v>60</v>
      </c>
      <c r="H469">
        <v>0.05</v>
      </c>
      <c r="I469">
        <v>20</v>
      </c>
      <c r="J469" t="s">
        <v>41</v>
      </c>
      <c r="K469">
        <f t="shared" si="90"/>
        <v>59.43</v>
      </c>
      <c r="L469">
        <f t="shared" si="91"/>
        <v>24.310000000000002</v>
      </c>
      <c r="M469">
        <f t="shared" si="92"/>
        <v>16.22</v>
      </c>
      <c r="N469" s="7">
        <v>1.4999999999999999E-2</v>
      </c>
      <c r="O469" s="9" t="s">
        <v>172</v>
      </c>
      <c r="P469" s="11" t="s">
        <v>272</v>
      </c>
    </row>
    <row r="470" spans="1:16" ht="15" x14ac:dyDescent="0.35">
      <c r="A470" s="1" t="s">
        <v>444</v>
      </c>
      <c r="B470" s="10">
        <v>60.25</v>
      </c>
      <c r="C470" s="10">
        <v>24.01</v>
      </c>
      <c r="D470" s="10">
        <v>15.2</v>
      </c>
      <c r="E470">
        <v>35</v>
      </c>
      <c r="F470">
        <v>4.5</v>
      </c>
      <c r="G470">
        <v>80</v>
      </c>
      <c r="H470">
        <v>0.1</v>
      </c>
      <c r="I470">
        <v>60</v>
      </c>
      <c r="J470" t="s">
        <v>43</v>
      </c>
      <c r="K470">
        <f t="shared" si="90"/>
        <v>59.95</v>
      </c>
      <c r="L470">
        <f t="shared" si="91"/>
        <v>24.270000000000003</v>
      </c>
      <c r="M470">
        <f t="shared" si="92"/>
        <v>15.879999999999999</v>
      </c>
      <c r="N470" s="7">
        <v>7.5999999999999998E-2</v>
      </c>
      <c r="O470" s="9" t="s">
        <v>173</v>
      </c>
      <c r="P470" s="11" t="s">
        <v>272</v>
      </c>
    </row>
    <row r="471" spans="1:16" ht="15" x14ac:dyDescent="0.35">
      <c r="A471" s="1" t="s">
        <v>445</v>
      </c>
      <c r="B471" s="10">
        <v>19.07</v>
      </c>
      <c r="C471" s="10">
        <v>0.7</v>
      </c>
      <c r="D471" s="10">
        <v>-5.16</v>
      </c>
      <c r="E471">
        <v>15</v>
      </c>
      <c r="F471">
        <v>5</v>
      </c>
      <c r="G471">
        <v>70</v>
      </c>
      <c r="H471">
        <v>6.6000000000000003E-2</v>
      </c>
      <c r="I471">
        <v>40</v>
      </c>
      <c r="J471" t="s">
        <v>42</v>
      </c>
      <c r="K471">
        <f t="shared" si="90"/>
        <v>18.77</v>
      </c>
      <c r="L471">
        <f t="shared" si="91"/>
        <v>0.96</v>
      </c>
      <c r="M471">
        <f t="shared" si="92"/>
        <v>-4.4800000000000004</v>
      </c>
      <c r="N471" s="7">
        <v>1.4999999999999999E-2</v>
      </c>
      <c r="O471" s="9" t="s">
        <v>172</v>
      </c>
      <c r="P471" s="11" t="s">
        <v>273</v>
      </c>
    </row>
    <row r="472" spans="1:16" ht="15" x14ac:dyDescent="0.35">
      <c r="A472" s="1" t="s">
        <v>446</v>
      </c>
      <c r="B472" s="10">
        <v>18.97</v>
      </c>
      <c r="C472" s="10">
        <v>0.78</v>
      </c>
      <c r="D472" s="10">
        <v>-5.42</v>
      </c>
      <c r="E472">
        <v>15</v>
      </c>
      <c r="F472">
        <v>5</v>
      </c>
      <c r="G472">
        <v>70</v>
      </c>
      <c r="H472">
        <v>6.6000000000000003E-2</v>
      </c>
      <c r="I472">
        <v>40</v>
      </c>
      <c r="J472" t="s">
        <v>42</v>
      </c>
      <c r="K472">
        <f t="shared" si="90"/>
        <v>18.669999999999998</v>
      </c>
      <c r="L472">
        <f t="shared" si="91"/>
        <v>1.04</v>
      </c>
      <c r="M472">
        <f t="shared" si="92"/>
        <v>-4.74</v>
      </c>
      <c r="N472" s="7">
        <v>7.5999999999999998E-2</v>
      </c>
      <c r="O472" s="9" t="s">
        <v>173</v>
      </c>
      <c r="P472" s="11" t="s">
        <v>273</v>
      </c>
    </row>
    <row r="473" spans="1:16" ht="15" x14ac:dyDescent="0.35">
      <c r="A473" s="1" t="s">
        <v>447</v>
      </c>
      <c r="B473" s="10">
        <v>18.61</v>
      </c>
      <c r="C473" s="10">
        <v>1.39</v>
      </c>
      <c r="D473" s="10">
        <v>-5.74</v>
      </c>
      <c r="E473">
        <v>3.5</v>
      </c>
      <c r="F473">
        <v>6.5</v>
      </c>
      <c r="G473">
        <v>60</v>
      </c>
      <c r="H473">
        <v>0.05</v>
      </c>
      <c r="I473">
        <v>20</v>
      </c>
      <c r="J473" t="s">
        <v>41</v>
      </c>
      <c r="K473">
        <f t="shared" si="90"/>
        <v>18.309999999999999</v>
      </c>
      <c r="L473">
        <f t="shared" si="91"/>
        <v>1.65</v>
      </c>
      <c r="M473">
        <f t="shared" si="92"/>
        <v>-5.0600000000000005</v>
      </c>
      <c r="N473" s="7">
        <v>1.4999999999999999E-2</v>
      </c>
      <c r="O473" s="9" t="s">
        <v>172</v>
      </c>
      <c r="P473" s="11" t="s">
        <v>273</v>
      </c>
    </row>
    <row r="474" spans="1:16" ht="15" x14ac:dyDescent="0.35">
      <c r="A474" s="1" t="s">
        <v>448</v>
      </c>
      <c r="B474" s="10">
        <v>18.66</v>
      </c>
      <c r="C474" s="10">
        <v>0.78</v>
      </c>
      <c r="D474" s="10">
        <v>-5.89</v>
      </c>
      <c r="E474">
        <v>15</v>
      </c>
      <c r="F474">
        <v>5</v>
      </c>
      <c r="G474">
        <v>70</v>
      </c>
      <c r="H474">
        <v>6.6000000000000003E-2</v>
      </c>
      <c r="I474">
        <v>40</v>
      </c>
      <c r="J474" t="s">
        <v>42</v>
      </c>
      <c r="K474">
        <f t="shared" si="90"/>
        <v>18.36</v>
      </c>
      <c r="L474">
        <f t="shared" si="91"/>
        <v>1.04</v>
      </c>
      <c r="M474">
        <f t="shared" si="92"/>
        <v>-5.21</v>
      </c>
      <c r="N474" s="7">
        <v>1.4999999999999999E-2</v>
      </c>
      <c r="O474" s="9" t="s">
        <v>172</v>
      </c>
      <c r="P474" s="11" t="s">
        <v>782</v>
      </c>
    </row>
    <row r="475" spans="1:16" ht="15" x14ac:dyDescent="0.35">
      <c r="A475" s="1" t="s">
        <v>449</v>
      </c>
      <c r="B475" s="10">
        <v>27.9</v>
      </c>
      <c r="C475" s="10">
        <v>-0.27</v>
      </c>
      <c r="D475" s="10">
        <v>2.76</v>
      </c>
      <c r="E475">
        <v>3.5</v>
      </c>
      <c r="F475">
        <v>6.5</v>
      </c>
      <c r="G475">
        <v>60</v>
      </c>
      <c r="H475">
        <v>0.05</v>
      </c>
      <c r="I475">
        <v>20</v>
      </c>
      <c r="J475" t="s">
        <v>41</v>
      </c>
      <c r="K475">
        <f t="shared" si="90"/>
        <v>27.599999999999998</v>
      </c>
      <c r="L475">
        <f t="shared" si="91"/>
        <v>-1.0000000000000009E-2</v>
      </c>
      <c r="M475">
        <f t="shared" si="92"/>
        <v>3.44</v>
      </c>
      <c r="N475" s="7">
        <v>7.5999999999999998E-2</v>
      </c>
      <c r="O475" s="9" t="s">
        <v>173</v>
      </c>
      <c r="P475" s="11" t="s">
        <v>778</v>
      </c>
    </row>
    <row r="476" spans="1:16" ht="15" x14ac:dyDescent="0.35">
      <c r="A476" s="1" t="s">
        <v>450</v>
      </c>
      <c r="B476" s="10">
        <v>27.47</v>
      </c>
      <c r="C476" s="10">
        <v>-0.25</v>
      </c>
      <c r="D476" s="10">
        <v>2.57</v>
      </c>
      <c r="E476">
        <v>15</v>
      </c>
      <c r="F476">
        <v>5</v>
      </c>
      <c r="G476">
        <v>70</v>
      </c>
      <c r="H476">
        <v>6.6000000000000003E-2</v>
      </c>
      <c r="I476">
        <v>40</v>
      </c>
      <c r="J476" t="s">
        <v>42</v>
      </c>
      <c r="K476">
        <f t="shared" si="90"/>
        <v>27.169999999999998</v>
      </c>
      <c r="L476">
        <f t="shared" si="91"/>
        <v>1.0000000000000009E-2</v>
      </c>
      <c r="M476">
        <f t="shared" si="92"/>
        <v>3.25</v>
      </c>
      <c r="N476" s="7">
        <v>1.4999999999999999E-2</v>
      </c>
      <c r="O476" s="9" t="s">
        <v>172</v>
      </c>
      <c r="P476" s="11" t="s">
        <v>778</v>
      </c>
    </row>
    <row r="477" spans="1:16" ht="15" x14ac:dyDescent="0.35">
      <c r="A477" s="1" t="s">
        <v>451</v>
      </c>
      <c r="B477" s="10">
        <v>26.46</v>
      </c>
      <c r="C477" s="10">
        <v>-0.23</v>
      </c>
      <c r="D477" s="10">
        <v>2.5499999999999998</v>
      </c>
      <c r="E477">
        <v>15</v>
      </c>
      <c r="F477">
        <v>5</v>
      </c>
      <c r="G477">
        <v>70</v>
      </c>
      <c r="H477">
        <v>6.6000000000000003E-2</v>
      </c>
      <c r="I477">
        <v>40</v>
      </c>
      <c r="J477" t="s">
        <v>42</v>
      </c>
      <c r="K477">
        <f t="shared" si="90"/>
        <v>26.16</v>
      </c>
      <c r="L477">
        <f t="shared" si="91"/>
        <v>0.03</v>
      </c>
      <c r="M477">
        <f t="shared" si="92"/>
        <v>3.23</v>
      </c>
      <c r="N477" s="7">
        <v>1.4999999999999999E-2</v>
      </c>
      <c r="O477" s="9" t="s">
        <v>172</v>
      </c>
      <c r="P477" s="11" t="s">
        <v>778</v>
      </c>
    </row>
    <row r="478" spans="1:16" ht="15" x14ac:dyDescent="0.35">
      <c r="A478" s="1" t="s">
        <v>452</v>
      </c>
      <c r="B478" s="10">
        <v>23.13</v>
      </c>
      <c r="C478" s="10">
        <v>4.46</v>
      </c>
      <c r="D478" s="10">
        <v>-13.53</v>
      </c>
      <c r="E478">
        <v>3.5</v>
      </c>
      <c r="F478">
        <v>6.5</v>
      </c>
      <c r="G478">
        <v>60</v>
      </c>
      <c r="H478">
        <v>0.05</v>
      </c>
      <c r="I478">
        <v>20</v>
      </c>
      <c r="J478" t="s">
        <v>41</v>
      </c>
      <c r="K478">
        <f t="shared" si="90"/>
        <v>22.83</v>
      </c>
      <c r="L478">
        <f t="shared" si="91"/>
        <v>4.72</v>
      </c>
      <c r="M478">
        <f t="shared" si="92"/>
        <v>-12.85</v>
      </c>
      <c r="N478" s="7">
        <v>7.5999999999999998E-2</v>
      </c>
      <c r="O478" s="9" t="s">
        <v>173</v>
      </c>
      <c r="P478" s="11" t="s">
        <v>191</v>
      </c>
    </row>
    <row r="479" spans="1:16" ht="15" x14ac:dyDescent="0.35">
      <c r="A479" s="1" t="s">
        <v>453</v>
      </c>
      <c r="B479" s="10">
        <v>22.06</v>
      </c>
      <c r="C479" s="10">
        <v>3.91</v>
      </c>
      <c r="D479" s="10">
        <v>-12.89</v>
      </c>
      <c r="E479">
        <v>15</v>
      </c>
      <c r="F479">
        <v>5</v>
      </c>
      <c r="G479">
        <v>70</v>
      </c>
      <c r="H479">
        <v>6.6000000000000003E-2</v>
      </c>
      <c r="I479">
        <v>40</v>
      </c>
      <c r="J479" t="s">
        <v>42</v>
      </c>
      <c r="K479">
        <f t="shared" si="90"/>
        <v>21.759999999999998</v>
      </c>
      <c r="L479">
        <f t="shared" si="91"/>
        <v>4.17</v>
      </c>
      <c r="M479">
        <f t="shared" si="92"/>
        <v>-12.21</v>
      </c>
      <c r="N479" s="7">
        <v>1.4999999999999999E-2</v>
      </c>
      <c r="O479" s="9" t="s">
        <v>172</v>
      </c>
      <c r="P479" s="11" t="s">
        <v>191</v>
      </c>
    </row>
    <row r="480" spans="1:16" ht="15" x14ac:dyDescent="0.35">
      <c r="A480" s="1" t="s">
        <v>454</v>
      </c>
      <c r="B480" s="10">
        <v>21.84</v>
      </c>
      <c r="C480" s="10">
        <v>4.3099999999999996</v>
      </c>
      <c r="D480" s="10">
        <v>-13.41</v>
      </c>
      <c r="E480">
        <v>3.5</v>
      </c>
      <c r="F480">
        <v>6.5</v>
      </c>
      <c r="G480">
        <v>60</v>
      </c>
      <c r="H480">
        <v>0.05</v>
      </c>
      <c r="I480">
        <v>20</v>
      </c>
      <c r="J480" t="s">
        <v>41</v>
      </c>
      <c r="K480">
        <f t="shared" si="90"/>
        <v>21.54</v>
      </c>
      <c r="L480">
        <f t="shared" si="91"/>
        <v>4.5699999999999994</v>
      </c>
      <c r="M480">
        <f t="shared" si="92"/>
        <v>-12.73</v>
      </c>
      <c r="N480" s="7">
        <v>7.5999999999999998E-2</v>
      </c>
      <c r="O480" s="9" t="s">
        <v>173</v>
      </c>
      <c r="P480" s="11" t="s">
        <v>783</v>
      </c>
    </row>
    <row r="481" spans="1:16" ht="15" x14ac:dyDescent="0.35">
      <c r="A481" s="1" t="s">
        <v>455</v>
      </c>
      <c r="B481" s="10">
        <v>22.2</v>
      </c>
      <c r="C481" s="10">
        <v>4.4000000000000004</v>
      </c>
      <c r="D481" s="10">
        <v>-13.08</v>
      </c>
      <c r="E481">
        <v>15</v>
      </c>
      <c r="F481">
        <v>5</v>
      </c>
      <c r="G481">
        <v>70</v>
      </c>
      <c r="H481">
        <v>6.6000000000000003E-2</v>
      </c>
      <c r="I481">
        <v>40</v>
      </c>
      <c r="J481" t="s">
        <v>42</v>
      </c>
      <c r="K481">
        <f t="shared" si="90"/>
        <v>21.9</v>
      </c>
      <c r="L481">
        <f t="shared" si="91"/>
        <v>4.66</v>
      </c>
      <c r="M481">
        <f t="shared" si="92"/>
        <v>-12.4</v>
      </c>
      <c r="N481" s="7">
        <v>1.4999999999999999E-2</v>
      </c>
      <c r="O481" s="9" t="s">
        <v>172</v>
      </c>
      <c r="P481" s="11" t="s">
        <v>783</v>
      </c>
    </row>
    <row r="482" spans="1:16" ht="15" x14ac:dyDescent="0.35">
      <c r="A482" s="1" t="s">
        <v>456</v>
      </c>
      <c r="B482" s="10">
        <v>22.25</v>
      </c>
      <c r="C482" s="10">
        <v>4.3600000000000003</v>
      </c>
      <c r="D482" s="10">
        <v>-13.24</v>
      </c>
      <c r="E482">
        <v>15</v>
      </c>
      <c r="F482">
        <v>5</v>
      </c>
      <c r="G482">
        <v>70</v>
      </c>
      <c r="H482">
        <v>6.6000000000000003E-2</v>
      </c>
      <c r="I482">
        <v>40</v>
      </c>
      <c r="J482" t="s">
        <v>42</v>
      </c>
      <c r="K482">
        <f t="shared" si="90"/>
        <v>21.95</v>
      </c>
      <c r="L482">
        <f t="shared" si="91"/>
        <v>4.62</v>
      </c>
      <c r="M482">
        <f t="shared" si="92"/>
        <v>-12.56</v>
      </c>
      <c r="N482" s="7">
        <v>1.4999999999999999E-2</v>
      </c>
      <c r="O482" s="9" t="s">
        <v>172</v>
      </c>
      <c r="P482" s="11" t="s">
        <v>783</v>
      </c>
    </row>
    <row r="483" spans="1:16" ht="15" x14ac:dyDescent="0.35">
      <c r="A483" s="1" t="s">
        <v>457</v>
      </c>
      <c r="B483" s="10">
        <v>22.45</v>
      </c>
      <c r="C483" s="10">
        <v>4.5999999999999996</v>
      </c>
      <c r="D483" s="10">
        <v>-13.27</v>
      </c>
      <c r="E483">
        <v>3.5</v>
      </c>
      <c r="F483">
        <v>6.5</v>
      </c>
      <c r="G483">
        <v>60</v>
      </c>
      <c r="H483">
        <v>0.05</v>
      </c>
      <c r="I483">
        <v>20</v>
      </c>
      <c r="J483" t="s">
        <v>41</v>
      </c>
      <c r="K483">
        <f t="shared" si="90"/>
        <v>22.15</v>
      </c>
      <c r="L483">
        <f t="shared" si="91"/>
        <v>4.8599999999999994</v>
      </c>
      <c r="M483">
        <f t="shared" si="92"/>
        <v>-12.59</v>
      </c>
      <c r="N483" s="7">
        <v>7.5999999999999998E-2</v>
      </c>
      <c r="O483" s="9" t="s">
        <v>173</v>
      </c>
      <c r="P483" s="11" t="s">
        <v>783</v>
      </c>
    </row>
    <row r="484" spans="1:16" ht="15" x14ac:dyDescent="0.35">
      <c r="A484" s="1" t="s">
        <v>458</v>
      </c>
      <c r="B484" s="10">
        <v>20.8</v>
      </c>
      <c r="C484" s="10">
        <v>3.77</v>
      </c>
      <c r="D484" s="10">
        <v>-12.47</v>
      </c>
      <c r="E484">
        <v>15</v>
      </c>
      <c r="F484">
        <v>5</v>
      </c>
      <c r="G484">
        <v>70</v>
      </c>
      <c r="H484">
        <v>6.6000000000000003E-2</v>
      </c>
      <c r="I484">
        <v>40</v>
      </c>
      <c r="J484" t="s">
        <v>42</v>
      </c>
      <c r="K484">
        <f t="shared" si="90"/>
        <v>20.5</v>
      </c>
      <c r="L484">
        <f t="shared" si="91"/>
        <v>4.03</v>
      </c>
      <c r="M484">
        <f t="shared" si="92"/>
        <v>-11.790000000000001</v>
      </c>
      <c r="N484" s="7">
        <v>1.4999999999999999E-2</v>
      </c>
      <c r="O484" s="9" t="s">
        <v>172</v>
      </c>
      <c r="P484" s="11" t="s">
        <v>777</v>
      </c>
    </row>
    <row r="485" spans="1:16" ht="15" x14ac:dyDescent="0.35">
      <c r="A485" s="1" t="s">
        <v>459</v>
      </c>
      <c r="B485" s="10">
        <v>20.75</v>
      </c>
      <c r="C485" s="10">
        <v>3.46</v>
      </c>
      <c r="D485" s="10">
        <v>-11.89</v>
      </c>
      <c r="E485">
        <v>3.5</v>
      </c>
      <c r="F485">
        <v>6.5</v>
      </c>
      <c r="G485">
        <v>60</v>
      </c>
      <c r="H485">
        <v>0.05</v>
      </c>
      <c r="I485">
        <v>20</v>
      </c>
      <c r="J485" t="s">
        <v>41</v>
      </c>
      <c r="K485">
        <f t="shared" si="90"/>
        <v>20.45</v>
      </c>
      <c r="L485">
        <f t="shared" si="91"/>
        <v>3.7199999999999998</v>
      </c>
      <c r="M485">
        <f t="shared" si="92"/>
        <v>-11.21</v>
      </c>
      <c r="N485" s="7">
        <v>7.5999999999999998E-2</v>
      </c>
      <c r="O485" s="9" t="s">
        <v>173</v>
      </c>
      <c r="P485" s="11" t="s">
        <v>777</v>
      </c>
    </row>
    <row r="486" spans="1:16" ht="15" x14ac:dyDescent="0.35">
      <c r="A486" s="1" t="s">
        <v>460</v>
      </c>
      <c r="B486" s="10">
        <v>20.170000000000002</v>
      </c>
      <c r="C486" s="10">
        <v>3.41</v>
      </c>
      <c r="D486" s="10">
        <v>-11.65</v>
      </c>
      <c r="E486">
        <v>35</v>
      </c>
      <c r="F486">
        <v>4.5</v>
      </c>
      <c r="G486">
        <v>80</v>
      </c>
      <c r="H486">
        <v>0.1</v>
      </c>
      <c r="I486">
        <v>60</v>
      </c>
      <c r="J486" t="s">
        <v>43</v>
      </c>
      <c r="K486">
        <f t="shared" si="90"/>
        <v>19.87</v>
      </c>
      <c r="L486">
        <f t="shared" si="91"/>
        <v>3.67</v>
      </c>
      <c r="M486">
        <f t="shared" si="92"/>
        <v>-10.97</v>
      </c>
      <c r="N486" s="7">
        <v>1.4999999999999999E-2</v>
      </c>
      <c r="O486" s="9" t="s">
        <v>172</v>
      </c>
      <c r="P486" s="11" t="s">
        <v>777</v>
      </c>
    </row>
    <row r="487" spans="1:16" ht="15" x14ac:dyDescent="0.35">
      <c r="A487" s="1" t="s">
        <v>461</v>
      </c>
      <c r="B487" s="10">
        <v>20.2</v>
      </c>
      <c r="C487" s="10">
        <v>3.71</v>
      </c>
      <c r="D487" s="10">
        <v>-12.45</v>
      </c>
      <c r="E487">
        <v>3.5</v>
      </c>
      <c r="F487">
        <v>6.5</v>
      </c>
      <c r="G487">
        <v>60</v>
      </c>
      <c r="H487">
        <v>0.05</v>
      </c>
      <c r="I487">
        <v>20</v>
      </c>
      <c r="J487" t="s">
        <v>41</v>
      </c>
      <c r="K487">
        <f t="shared" si="90"/>
        <v>19.899999999999999</v>
      </c>
      <c r="L487">
        <f t="shared" si="91"/>
        <v>3.9699999999999998</v>
      </c>
      <c r="M487">
        <f t="shared" si="92"/>
        <v>-11.77</v>
      </c>
      <c r="N487" s="7">
        <v>7.5999999999999998E-2</v>
      </c>
      <c r="O487" s="9" t="s">
        <v>173</v>
      </c>
      <c r="P487" s="11" t="s">
        <v>201</v>
      </c>
    </row>
    <row r="488" spans="1:16" ht="15" x14ac:dyDescent="0.35">
      <c r="A488" s="1" t="s">
        <v>462</v>
      </c>
      <c r="B488" s="10">
        <v>21.1</v>
      </c>
      <c r="C488" s="10">
        <v>3.85</v>
      </c>
      <c r="D488" s="10">
        <v>-12.64</v>
      </c>
      <c r="E488">
        <v>3.5</v>
      </c>
      <c r="F488">
        <v>6.5</v>
      </c>
      <c r="G488">
        <v>60</v>
      </c>
      <c r="H488">
        <v>0.05</v>
      </c>
      <c r="I488">
        <v>20</v>
      </c>
      <c r="J488" t="s">
        <v>41</v>
      </c>
      <c r="K488">
        <f t="shared" si="90"/>
        <v>20.8</v>
      </c>
      <c r="L488">
        <f t="shared" si="91"/>
        <v>4.1100000000000003</v>
      </c>
      <c r="M488">
        <f t="shared" si="92"/>
        <v>-11.96</v>
      </c>
      <c r="N488" s="7">
        <v>1.4999999999999999E-2</v>
      </c>
      <c r="O488" s="9" t="s">
        <v>172</v>
      </c>
      <c r="P488" s="11" t="s">
        <v>201</v>
      </c>
    </row>
    <row r="489" spans="1:16" ht="15" x14ac:dyDescent="0.35">
      <c r="A489" s="1" t="s">
        <v>463</v>
      </c>
      <c r="B489" s="10">
        <v>19.920000000000002</v>
      </c>
      <c r="C489" s="10">
        <v>3.79</v>
      </c>
      <c r="D489" s="10">
        <v>-12.3</v>
      </c>
      <c r="E489">
        <v>15</v>
      </c>
      <c r="F489">
        <v>5</v>
      </c>
      <c r="G489">
        <v>70</v>
      </c>
      <c r="H489">
        <v>6.6000000000000003E-2</v>
      </c>
      <c r="I489">
        <v>40</v>
      </c>
      <c r="J489" t="s">
        <v>42</v>
      </c>
      <c r="K489">
        <f t="shared" si="90"/>
        <v>19.62</v>
      </c>
      <c r="L489">
        <f t="shared" si="91"/>
        <v>4.05</v>
      </c>
      <c r="M489">
        <f t="shared" si="92"/>
        <v>-11.620000000000001</v>
      </c>
      <c r="N489" s="7">
        <v>7.5999999999999998E-2</v>
      </c>
      <c r="O489" s="9" t="s">
        <v>173</v>
      </c>
      <c r="P489" s="11" t="s">
        <v>201</v>
      </c>
    </row>
    <row r="490" spans="1:16" ht="15" x14ac:dyDescent="0.35">
      <c r="A490" s="1" t="s">
        <v>464</v>
      </c>
      <c r="B490" s="10">
        <v>20.28</v>
      </c>
      <c r="C490" s="10">
        <v>3.99</v>
      </c>
      <c r="D490" s="10">
        <v>-12.81</v>
      </c>
      <c r="E490">
        <v>3.5</v>
      </c>
      <c r="F490">
        <v>6.5</v>
      </c>
      <c r="G490">
        <v>60</v>
      </c>
      <c r="H490">
        <v>0.05</v>
      </c>
      <c r="I490">
        <v>20</v>
      </c>
      <c r="J490" t="s">
        <v>41</v>
      </c>
      <c r="K490">
        <f t="shared" si="90"/>
        <v>19.98</v>
      </c>
      <c r="L490">
        <f t="shared" si="91"/>
        <v>4.25</v>
      </c>
      <c r="M490">
        <f t="shared" si="92"/>
        <v>-12.13</v>
      </c>
      <c r="N490" s="7">
        <v>1.4999999999999999E-2</v>
      </c>
      <c r="O490" s="9" t="s">
        <v>172</v>
      </c>
      <c r="P490" s="11" t="s">
        <v>201</v>
      </c>
    </row>
    <row r="491" spans="1:16" ht="15" x14ac:dyDescent="0.35">
      <c r="A491" s="1" t="s">
        <v>465</v>
      </c>
      <c r="B491" s="10">
        <v>52.37</v>
      </c>
      <c r="C491" s="10">
        <v>-0.1</v>
      </c>
      <c r="D491" s="10">
        <v>-4.13</v>
      </c>
      <c r="E491">
        <v>15</v>
      </c>
      <c r="F491">
        <v>5</v>
      </c>
      <c r="G491">
        <v>70</v>
      </c>
      <c r="H491">
        <v>6.6000000000000003E-2</v>
      </c>
      <c r="I491">
        <v>40</v>
      </c>
      <c r="J491" t="s">
        <v>42</v>
      </c>
      <c r="K491">
        <f t="shared" si="90"/>
        <v>52.07</v>
      </c>
      <c r="L491">
        <f t="shared" si="91"/>
        <v>0.16</v>
      </c>
      <c r="M491">
        <f t="shared" si="92"/>
        <v>-3.4499999999999997</v>
      </c>
      <c r="N491" s="7">
        <v>1.4999999999999999E-2</v>
      </c>
      <c r="O491" s="9" t="s">
        <v>172</v>
      </c>
      <c r="P491" s="11" t="s">
        <v>778</v>
      </c>
    </row>
    <row r="492" spans="1:16" ht="15" x14ac:dyDescent="0.35">
      <c r="A492" s="1" t="s">
        <v>466</v>
      </c>
      <c r="B492" s="10">
        <v>24.36</v>
      </c>
      <c r="C492" s="10">
        <v>-0.91</v>
      </c>
      <c r="D492" s="10">
        <v>-3.96</v>
      </c>
      <c r="E492">
        <v>3.5</v>
      </c>
      <c r="F492">
        <v>6.5</v>
      </c>
      <c r="G492">
        <v>60</v>
      </c>
      <c r="H492">
        <v>0.05</v>
      </c>
      <c r="I492">
        <v>20</v>
      </c>
      <c r="J492" t="s">
        <v>41</v>
      </c>
      <c r="K492">
        <f t="shared" si="90"/>
        <v>24.06</v>
      </c>
      <c r="L492">
        <f t="shared" si="91"/>
        <v>-0.65</v>
      </c>
      <c r="M492">
        <f t="shared" si="92"/>
        <v>-3.28</v>
      </c>
      <c r="N492" s="7">
        <v>7.5999999999999998E-2</v>
      </c>
      <c r="O492" s="9" t="s">
        <v>173</v>
      </c>
      <c r="P492" s="11" t="s">
        <v>782</v>
      </c>
    </row>
    <row r="493" spans="1:16" ht="15" x14ac:dyDescent="0.35">
      <c r="A493" s="1" t="s">
        <v>467</v>
      </c>
      <c r="B493" s="10">
        <v>25.41</v>
      </c>
      <c r="C493" s="10">
        <v>-0.48</v>
      </c>
      <c r="D493" s="10">
        <v>-2.97</v>
      </c>
      <c r="E493">
        <v>3.5</v>
      </c>
      <c r="F493">
        <v>6.5</v>
      </c>
      <c r="G493">
        <v>60</v>
      </c>
      <c r="H493">
        <v>0.05</v>
      </c>
      <c r="I493">
        <v>20</v>
      </c>
      <c r="J493" t="s">
        <v>41</v>
      </c>
      <c r="K493">
        <f t="shared" ref="K493:K556" si="93">(-0.3+B493)</f>
        <v>25.11</v>
      </c>
      <c r="L493">
        <f t="shared" ref="L493:L556" si="94">(0.26+C493)</f>
        <v>-0.21999999999999997</v>
      </c>
      <c r="M493">
        <f t="shared" ref="M493:M556" si="95" xml:space="preserve"> (0.68 +D493)</f>
        <v>-2.29</v>
      </c>
      <c r="N493" s="7">
        <v>1.4999999999999999E-2</v>
      </c>
      <c r="O493" s="9" t="s">
        <v>172</v>
      </c>
      <c r="P493" s="11" t="s">
        <v>782</v>
      </c>
    </row>
    <row r="494" spans="1:16" ht="15" x14ac:dyDescent="0.35">
      <c r="A494" s="1" t="s">
        <v>468</v>
      </c>
      <c r="B494" s="10">
        <v>24.77</v>
      </c>
      <c r="C494" s="10">
        <v>-1.1599999999999999</v>
      </c>
      <c r="D494" s="10">
        <v>-3.88</v>
      </c>
      <c r="E494">
        <v>35</v>
      </c>
      <c r="F494">
        <v>4.5</v>
      </c>
      <c r="G494">
        <v>80</v>
      </c>
      <c r="H494">
        <v>0.1</v>
      </c>
      <c r="I494">
        <v>60</v>
      </c>
      <c r="J494" t="s">
        <v>43</v>
      </c>
      <c r="K494">
        <f t="shared" si="93"/>
        <v>24.47</v>
      </c>
      <c r="L494">
        <f t="shared" si="94"/>
        <v>-0.89999999999999991</v>
      </c>
      <c r="M494">
        <f t="shared" si="95"/>
        <v>-3.1999999999999997</v>
      </c>
      <c r="N494" s="7">
        <v>1.4999999999999999E-2</v>
      </c>
      <c r="O494" s="9" t="s">
        <v>172</v>
      </c>
      <c r="P494" s="11" t="s">
        <v>782</v>
      </c>
    </row>
    <row r="495" spans="1:16" ht="15" x14ac:dyDescent="0.35">
      <c r="A495" s="1" t="s">
        <v>469</v>
      </c>
      <c r="B495" s="10">
        <v>23.87</v>
      </c>
      <c r="C495" s="10">
        <v>-1.01</v>
      </c>
      <c r="D495" s="10">
        <v>-3.28</v>
      </c>
      <c r="E495">
        <v>3.5</v>
      </c>
      <c r="F495">
        <v>6.5</v>
      </c>
      <c r="G495">
        <v>60</v>
      </c>
      <c r="H495">
        <v>0.05</v>
      </c>
      <c r="I495">
        <v>20</v>
      </c>
      <c r="J495" t="s">
        <v>41</v>
      </c>
      <c r="K495">
        <f t="shared" si="93"/>
        <v>23.57</v>
      </c>
      <c r="L495">
        <f t="shared" si="94"/>
        <v>-0.75</v>
      </c>
      <c r="M495">
        <f t="shared" si="95"/>
        <v>-2.5999999999999996</v>
      </c>
      <c r="N495" s="7">
        <v>7.5999999999999998E-2</v>
      </c>
      <c r="O495" s="9" t="s">
        <v>173</v>
      </c>
      <c r="P495" s="11" t="s">
        <v>782</v>
      </c>
    </row>
    <row r="496" spans="1:16" ht="15" x14ac:dyDescent="0.35">
      <c r="A496" s="1" t="s">
        <v>470</v>
      </c>
      <c r="B496" s="10">
        <v>24.78</v>
      </c>
      <c r="C496" s="10">
        <v>-1.02</v>
      </c>
      <c r="D496" s="10">
        <v>-3.29</v>
      </c>
      <c r="E496">
        <v>35</v>
      </c>
      <c r="F496">
        <v>4.5</v>
      </c>
      <c r="G496">
        <v>80</v>
      </c>
      <c r="H496">
        <v>0.1</v>
      </c>
      <c r="I496">
        <v>60</v>
      </c>
      <c r="J496" t="s">
        <v>43</v>
      </c>
      <c r="K496">
        <f t="shared" si="93"/>
        <v>24.48</v>
      </c>
      <c r="L496">
        <f t="shared" si="94"/>
        <v>-0.76</v>
      </c>
      <c r="M496">
        <f t="shared" si="95"/>
        <v>-2.61</v>
      </c>
      <c r="N496" s="7">
        <v>1.4999999999999999E-2</v>
      </c>
      <c r="O496" s="9" t="s">
        <v>172</v>
      </c>
      <c r="P496" s="11" t="s">
        <v>261</v>
      </c>
    </row>
    <row r="497" spans="1:16" ht="15" x14ac:dyDescent="0.35">
      <c r="A497" s="1" t="s">
        <v>471</v>
      </c>
      <c r="B497" s="10">
        <v>24.9</v>
      </c>
      <c r="C497" s="10">
        <v>-0.9</v>
      </c>
      <c r="D497" s="10">
        <v>-3.13</v>
      </c>
      <c r="E497">
        <v>3.5</v>
      </c>
      <c r="F497">
        <v>6.5</v>
      </c>
      <c r="G497">
        <v>60</v>
      </c>
      <c r="H497">
        <v>0.05</v>
      </c>
      <c r="I497">
        <v>20</v>
      </c>
      <c r="J497" t="s">
        <v>41</v>
      </c>
      <c r="K497">
        <f t="shared" si="93"/>
        <v>24.599999999999998</v>
      </c>
      <c r="L497">
        <f t="shared" si="94"/>
        <v>-0.64</v>
      </c>
      <c r="M497">
        <f t="shared" si="95"/>
        <v>-2.4499999999999997</v>
      </c>
      <c r="N497" s="7">
        <v>1.4999999999999999E-2</v>
      </c>
      <c r="O497" s="9" t="s">
        <v>172</v>
      </c>
      <c r="P497" s="11" t="s">
        <v>261</v>
      </c>
    </row>
    <row r="498" spans="1:16" ht="15" x14ac:dyDescent="0.35">
      <c r="A498" s="1" t="s">
        <v>472</v>
      </c>
      <c r="B498" s="10">
        <v>24.45</v>
      </c>
      <c r="C498" s="10">
        <v>-0.79</v>
      </c>
      <c r="D498" s="10">
        <v>-3.48</v>
      </c>
      <c r="E498">
        <v>3.5</v>
      </c>
      <c r="F498">
        <v>6.5</v>
      </c>
      <c r="G498">
        <v>60</v>
      </c>
      <c r="H498">
        <v>0.05</v>
      </c>
      <c r="I498">
        <v>20</v>
      </c>
      <c r="J498" t="s">
        <v>41</v>
      </c>
      <c r="K498">
        <f t="shared" si="93"/>
        <v>24.15</v>
      </c>
      <c r="L498">
        <f t="shared" si="94"/>
        <v>-0.53</v>
      </c>
      <c r="M498">
        <f t="shared" si="95"/>
        <v>-2.8</v>
      </c>
      <c r="N498" s="7">
        <v>7.5999999999999998E-2</v>
      </c>
      <c r="O498" s="9" t="s">
        <v>173</v>
      </c>
      <c r="P498" s="11" t="s">
        <v>261</v>
      </c>
    </row>
    <row r="499" spans="1:16" ht="15" x14ac:dyDescent="0.35">
      <c r="A499" s="1" t="s">
        <v>473</v>
      </c>
      <c r="B499" s="10">
        <v>23.3</v>
      </c>
      <c r="C499" s="10">
        <v>-0.92</v>
      </c>
      <c r="D499" s="10">
        <v>-3.21</v>
      </c>
      <c r="F499">
        <v>4.5</v>
      </c>
      <c r="G499">
        <v>80</v>
      </c>
      <c r="H499">
        <v>0.1</v>
      </c>
      <c r="I499">
        <v>60</v>
      </c>
      <c r="J499" t="s">
        <v>43</v>
      </c>
      <c r="K499">
        <f t="shared" si="93"/>
        <v>23</v>
      </c>
      <c r="L499">
        <f t="shared" si="94"/>
        <v>-0.66</v>
      </c>
      <c r="M499">
        <f t="shared" si="95"/>
        <v>-2.5299999999999998</v>
      </c>
      <c r="N499" s="7">
        <v>1.4999999999999999E-2</v>
      </c>
      <c r="O499" s="9" t="s">
        <v>172</v>
      </c>
      <c r="P499" s="11" t="s">
        <v>201</v>
      </c>
    </row>
    <row r="500" spans="1:16" ht="15" x14ac:dyDescent="0.35">
      <c r="A500" s="1" t="s">
        <v>474</v>
      </c>
      <c r="B500" s="10">
        <v>23.27</v>
      </c>
      <c r="C500" s="10">
        <v>-1.04</v>
      </c>
      <c r="D500" s="10">
        <v>-3.09</v>
      </c>
      <c r="E500">
        <v>3.5</v>
      </c>
      <c r="F500">
        <v>6.5</v>
      </c>
      <c r="G500">
        <v>60</v>
      </c>
      <c r="H500">
        <v>0.05</v>
      </c>
      <c r="I500">
        <v>20</v>
      </c>
      <c r="J500" t="s">
        <v>41</v>
      </c>
      <c r="K500">
        <f t="shared" si="93"/>
        <v>22.97</v>
      </c>
      <c r="L500">
        <f t="shared" si="94"/>
        <v>-0.78</v>
      </c>
      <c r="M500">
        <f t="shared" si="95"/>
        <v>-2.4099999999999997</v>
      </c>
      <c r="N500" s="7">
        <v>7.5999999999999998E-2</v>
      </c>
      <c r="O500" s="9" t="s">
        <v>173</v>
      </c>
      <c r="P500" s="11" t="s">
        <v>201</v>
      </c>
    </row>
    <row r="501" spans="1:16" ht="15" x14ac:dyDescent="0.35">
      <c r="A501" s="1" t="s">
        <v>475</v>
      </c>
      <c r="B501" s="10">
        <v>27.84</v>
      </c>
      <c r="C501" s="10">
        <v>1.63</v>
      </c>
      <c r="D501" s="10">
        <v>-5.92</v>
      </c>
      <c r="E501">
        <v>35</v>
      </c>
      <c r="F501">
        <v>4.5</v>
      </c>
      <c r="G501">
        <v>80</v>
      </c>
      <c r="H501">
        <v>0.1</v>
      </c>
      <c r="I501">
        <v>60</v>
      </c>
      <c r="J501" t="s">
        <v>43</v>
      </c>
      <c r="K501">
        <f t="shared" si="93"/>
        <v>27.54</v>
      </c>
      <c r="L501">
        <f t="shared" si="94"/>
        <v>1.89</v>
      </c>
      <c r="M501">
        <f t="shared" si="95"/>
        <v>-5.24</v>
      </c>
      <c r="N501" s="7">
        <v>1.4999999999999999E-2</v>
      </c>
      <c r="O501" s="9" t="s">
        <v>172</v>
      </c>
      <c r="P501" s="11" t="s">
        <v>269</v>
      </c>
    </row>
    <row r="502" spans="1:16" ht="15" x14ac:dyDescent="0.35">
      <c r="A502" s="1" t="s">
        <v>476</v>
      </c>
      <c r="B502" s="10">
        <v>27.38</v>
      </c>
      <c r="C502" s="10">
        <v>1.38</v>
      </c>
      <c r="D502" s="10">
        <v>-6.38</v>
      </c>
      <c r="E502">
        <v>35</v>
      </c>
      <c r="F502">
        <v>4.5</v>
      </c>
      <c r="G502">
        <v>80</v>
      </c>
      <c r="H502">
        <v>0.1</v>
      </c>
      <c r="I502">
        <v>60</v>
      </c>
      <c r="J502" t="s">
        <v>43</v>
      </c>
      <c r="K502">
        <f t="shared" si="93"/>
        <v>27.08</v>
      </c>
      <c r="L502">
        <f t="shared" si="94"/>
        <v>1.64</v>
      </c>
      <c r="M502">
        <f t="shared" si="95"/>
        <v>-5.7</v>
      </c>
      <c r="N502" s="7">
        <v>7.5999999999999998E-2</v>
      </c>
      <c r="O502" s="9" t="s">
        <v>173</v>
      </c>
      <c r="P502" s="11" t="s">
        <v>269</v>
      </c>
    </row>
    <row r="503" spans="1:16" ht="15" x14ac:dyDescent="0.35">
      <c r="A503" s="1" t="s">
        <v>477</v>
      </c>
      <c r="B503" s="10">
        <v>29.17</v>
      </c>
      <c r="C503" s="10">
        <v>1.81</v>
      </c>
      <c r="D503" s="10">
        <v>-5.17</v>
      </c>
      <c r="E503">
        <v>15</v>
      </c>
      <c r="F503">
        <v>5</v>
      </c>
      <c r="G503">
        <v>70</v>
      </c>
      <c r="H503">
        <v>6.6000000000000003E-2</v>
      </c>
      <c r="I503">
        <v>40</v>
      </c>
      <c r="J503" t="s">
        <v>42</v>
      </c>
      <c r="K503">
        <f t="shared" si="93"/>
        <v>28.87</v>
      </c>
      <c r="L503">
        <f t="shared" si="94"/>
        <v>2.0700000000000003</v>
      </c>
      <c r="M503">
        <f t="shared" si="95"/>
        <v>-4.49</v>
      </c>
      <c r="N503" s="7">
        <v>1.4999999999999999E-2</v>
      </c>
      <c r="O503" s="9" t="s">
        <v>172</v>
      </c>
      <c r="P503" s="11" t="s">
        <v>269</v>
      </c>
    </row>
    <row r="504" spans="1:16" ht="15" x14ac:dyDescent="0.35">
      <c r="A504" s="1" t="s">
        <v>478</v>
      </c>
      <c r="B504" s="10">
        <v>41.91</v>
      </c>
      <c r="C504" s="10">
        <v>-5.52</v>
      </c>
      <c r="D504" s="10">
        <v>-12.85</v>
      </c>
      <c r="E504">
        <v>15</v>
      </c>
      <c r="F504">
        <v>5</v>
      </c>
      <c r="G504">
        <v>70</v>
      </c>
      <c r="H504">
        <v>6.6000000000000003E-2</v>
      </c>
      <c r="I504">
        <v>40</v>
      </c>
      <c r="J504" t="s">
        <v>41</v>
      </c>
      <c r="K504">
        <f t="shared" si="93"/>
        <v>41.61</v>
      </c>
      <c r="L504">
        <f t="shared" si="94"/>
        <v>-5.26</v>
      </c>
      <c r="M504">
        <f t="shared" si="95"/>
        <v>-12.17</v>
      </c>
      <c r="N504" s="7">
        <v>7.5999999999999998E-2</v>
      </c>
      <c r="O504" s="9" t="s">
        <v>173</v>
      </c>
      <c r="P504" s="11" t="s">
        <v>265</v>
      </c>
    </row>
    <row r="505" spans="1:16" ht="15" x14ac:dyDescent="0.35">
      <c r="A505" s="1" t="s">
        <v>479</v>
      </c>
      <c r="B505" s="10">
        <v>41.31</v>
      </c>
      <c r="C505" s="10">
        <v>-5.27</v>
      </c>
      <c r="D505" s="10">
        <v>-11.98</v>
      </c>
      <c r="E505">
        <v>15</v>
      </c>
      <c r="F505">
        <v>5</v>
      </c>
      <c r="G505">
        <v>70</v>
      </c>
      <c r="H505">
        <v>6.6000000000000003E-2</v>
      </c>
      <c r="I505">
        <v>40</v>
      </c>
      <c r="J505" t="s">
        <v>42</v>
      </c>
      <c r="K505">
        <f t="shared" si="93"/>
        <v>41.010000000000005</v>
      </c>
      <c r="L505">
        <f t="shared" si="94"/>
        <v>-5.01</v>
      </c>
      <c r="M505">
        <f t="shared" si="95"/>
        <v>-11.3</v>
      </c>
      <c r="N505" s="7">
        <v>1.4999999999999999E-2</v>
      </c>
      <c r="O505" s="9" t="s">
        <v>172</v>
      </c>
      <c r="P505" s="11" t="s">
        <v>265</v>
      </c>
    </row>
    <row r="506" spans="1:16" ht="15" x14ac:dyDescent="0.35">
      <c r="A506" s="1" t="s">
        <v>480</v>
      </c>
      <c r="B506" s="10">
        <v>42.41</v>
      </c>
      <c r="C506" s="10">
        <v>-5.65</v>
      </c>
      <c r="D506" s="10">
        <v>-12.37</v>
      </c>
      <c r="E506">
        <v>3.5</v>
      </c>
      <c r="F506">
        <v>6.5</v>
      </c>
      <c r="G506">
        <v>60</v>
      </c>
      <c r="H506">
        <v>0.05</v>
      </c>
      <c r="I506">
        <v>20</v>
      </c>
      <c r="J506" t="s">
        <v>41</v>
      </c>
      <c r="K506">
        <f t="shared" si="93"/>
        <v>42.11</v>
      </c>
      <c r="L506">
        <f t="shared" si="94"/>
        <v>-5.3900000000000006</v>
      </c>
      <c r="M506">
        <f t="shared" si="95"/>
        <v>-11.69</v>
      </c>
      <c r="N506" s="7">
        <v>1.4999999999999999E-2</v>
      </c>
      <c r="O506" s="9" t="s">
        <v>172</v>
      </c>
      <c r="P506" s="11" t="s">
        <v>265</v>
      </c>
    </row>
    <row r="507" spans="1:16" ht="15" x14ac:dyDescent="0.35">
      <c r="A507" s="1" t="s">
        <v>481</v>
      </c>
      <c r="B507" s="10">
        <v>83.09</v>
      </c>
      <c r="C507" s="10">
        <v>-17.72</v>
      </c>
      <c r="D507" s="10">
        <v>2.42</v>
      </c>
      <c r="E507">
        <v>3.5</v>
      </c>
      <c r="F507">
        <v>6.5</v>
      </c>
      <c r="G507">
        <v>60</v>
      </c>
      <c r="H507">
        <v>0.05</v>
      </c>
      <c r="I507">
        <v>20</v>
      </c>
      <c r="J507" t="s">
        <v>41</v>
      </c>
      <c r="K507">
        <f t="shared" si="93"/>
        <v>82.79</v>
      </c>
      <c r="L507">
        <f t="shared" si="94"/>
        <v>-17.459999999999997</v>
      </c>
      <c r="M507">
        <f t="shared" si="95"/>
        <v>3.1</v>
      </c>
      <c r="N507" s="7">
        <v>7.5999999999999998E-2</v>
      </c>
      <c r="O507" s="9" t="s">
        <v>173</v>
      </c>
      <c r="P507" s="11" t="s">
        <v>781</v>
      </c>
    </row>
    <row r="508" spans="1:16" ht="15" x14ac:dyDescent="0.35">
      <c r="A508" s="1" t="s">
        <v>482</v>
      </c>
      <c r="B508" s="10">
        <v>83.28</v>
      </c>
      <c r="C508" s="10">
        <v>-17.79</v>
      </c>
      <c r="D508" s="10">
        <v>2.2799999999999998</v>
      </c>
      <c r="E508">
        <v>15</v>
      </c>
      <c r="F508">
        <v>5</v>
      </c>
      <c r="G508">
        <v>70</v>
      </c>
      <c r="H508">
        <v>6.6000000000000003E-2</v>
      </c>
      <c r="I508">
        <v>40</v>
      </c>
      <c r="J508" t="s">
        <v>42</v>
      </c>
      <c r="K508">
        <f t="shared" si="93"/>
        <v>82.98</v>
      </c>
      <c r="L508">
        <f t="shared" si="94"/>
        <v>-17.529999999999998</v>
      </c>
      <c r="M508">
        <f t="shared" si="95"/>
        <v>2.96</v>
      </c>
      <c r="N508" s="7">
        <v>1.4999999999999999E-2</v>
      </c>
      <c r="O508" s="9" t="s">
        <v>172</v>
      </c>
      <c r="P508" s="11" t="s">
        <v>781</v>
      </c>
    </row>
    <row r="509" spans="1:16" ht="15" x14ac:dyDescent="0.35">
      <c r="A509" s="1" t="s">
        <v>483</v>
      </c>
      <c r="B509" s="10">
        <v>82.17</v>
      </c>
      <c r="C509" s="10">
        <v>-17.559999999999999</v>
      </c>
      <c r="D509" s="10">
        <v>2</v>
      </c>
      <c r="E509">
        <v>35</v>
      </c>
      <c r="F509">
        <v>4.5</v>
      </c>
      <c r="G509">
        <v>80</v>
      </c>
      <c r="H509">
        <v>0.1</v>
      </c>
      <c r="I509">
        <v>60</v>
      </c>
      <c r="J509" t="s">
        <v>43</v>
      </c>
      <c r="K509">
        <f t="shared" si="93"/>
        <v>81.87</v>
      </c>
      <c r="L509">
        <f t="shared" si="94"/>
        <v>-17.299999999999997</v>
      </c>
      <c r="M509">
        <f t="shared" si="95"/>
        <v>2.68</v>
      </c>
      <c r="N509" s="7">
        <v>7.5999999999999998E-2</v>
      </c>
      <c r="O509" s="9" t="s">
        <v>172</v>
      </c>
      <c r="P509" s="11" t="s">
        <v>201</v>
      </c>
    </row>
    <row r="510" spans="1:16" ht="15" x14ac:dyDescent="0.35">
      <c r="A510" s="1" t="s">
        <v>484</v>
      </c>
      <c r="B510" s="10">
        <v>46.73</v>
      </c>
      <c r="C510" s="10">
        <v>9.6300000000000008</v>
      </c>
      <c r="D510" s="10">
        <v>-23.58</v>
      </c>
      <c r="E510">
        <v>35</v>
      </c>
      <c r="F510">
        <v>4.5</v>
      </c>
      <c r="G510">
        <v>80</v>
      </c>
      <c r="H510">
        <v>0.1</v>
      </c>
      <c r="I510">
        <v>60</v>
      </c>
      <c r="J510" t="s">
        <v>43</v>
      </c>
      <c r="K510">
        <f t="shared" si="93"/>
        <v>46.43</v>
      </c>
      <c r="L510">
        <f t="shared" si="94"/>
        <v>9.89</v>
      </c>
      <c r="M510">
        <f t="shared" si="95"/>
        <v>-22.9</v>
      </c>
      <c r="N510" s="7">
        <v>7.5999999999999998E-2</v>
      </c>
      <c r="O510" s="9" t="s">
        <v>173</v>
      </c>
      <c r="P510" s="11" t="s">
        <v>194</v>
      </c>
    </row>
    <row r="511" spans="1:16" ht="15" x14ac:dyDescent="0.35">
      <c r="A511" s="1" t="s">
        <v>485</v>
      </c>
      <c r="B511" s="10">
        <v>47.4</v>
      </c>
      <c r="C511" s="10">
        <v>9.5299999999999994</v>
      </c>
      <c r="D511" s="10">
        <v>-23</v>
      </c>
      <c r="E511">
        <v>15</v>
      </c>
      <c r="F511">
        <v>5</v>
      </c>
      <c r="G511">
        <v>70</v>
      </c>
      <c r="H511">
        <v>6.6000000000000003E-2</v>
      </c>
      <c r="I511">
        <v>40</v>
      </c>
      <c r="J511" t="s">
        <v>42</v>
      </c>
      <c r="K511">
        <f t="shared" si="93"/>
        <v>47.1</v>
      </c>
      <c r="L511">
        <f t="shared" si="94"/>
        <v>9.7899999999999991</v>
      </c>
      <c r="M511">
        <f t="shared" si="95"/>
        <v>-22.32</v>
      </c>
      <c r="N511" s="7">
        <v>1.4999999999999999E-2</v>
      </c>
      <c r="O511" s="9" t="s">
        <v>172</v>
      </c>
      <c r="P511" s="11" t="s">
        <v>194</v>
      </c>
    </row>
    <row r="512" spans="1:16" ht="15" x14ac:dyDescent="0.35">
      <c r="A512" s="1" t="s">
        <v>486</v>
      </c>
      <c r="B512" s="10">
        <v>46.87</v>
      </c>
      <c r="C512" s="10">
        <v>9.65</v>
      </c>
      <c r="D512" s="10">
        <v>-22.19</v>
      </c>
      <c r="E512">
        <v>15</v>
      </c>
      <c r="F512">
        <v>5</v>
      </c>
      <c r="G512">
        <v>70</v>
      </c>
      <c r="H512">
        <v>6.6000000000000003E-2</v>
      </c>
      <c r="I512">
        <v>40</v>
      </c>
      <c r="J512" t="s">
        <v>42</v>
      </c>
      <c r="K512">
        <f t="shared" si="93"/>
        <v>46.57</v>
      </c>
      <c r="L512">
        <f t="shared" si="94"/>
        <v>9.91</v>
      </c>
      <c r="M512">
        <f t="shared" si="95"/>
        <v>-21.51</v>
      </c>
      <c r="N512" s="7">
        <v>7.5999999999999998E-2</v>
      </c>
      <c r="O512" s="9" t="s">
        <v>173</v>
      </c>
      <c r="P512" s="11" t="s">
        <v>194</v>
      </c>
    </row>
    <row r="513" spans="1:16" ht="15" x14ac:dyDescent="0.35">
      <c r="A513" s="1" t="s">
        <v>487</v>
      </c>
      <c r="B513" s="10">
        <v>45.83</v>
      </c>
      <c r="C513" s="10">
        <v>10.52</v>
      </c>
      <c r="D513" s="10">
        <v>-22.64</v>
      </c>
      <c r="E513">
        <v>3.5</v>
      </c>
      <c r="F513">
        <v>6.5</v>
      </c>
      <c r="G513">
        <v>60</v>
      </c>
      <c r="H513">
        <v>0.05</v>
      </c>
      <c r="I513">
        <v>20</v>
      </c>
      <c r="J513" t="s">
        <v>41</v>
      </c>
      <c r="K513">
        <f t="shared" si="93"/>
        <v>45.53</v>
      </c>
      <c r="L513">
        <f t="shared" si="94"/>
        <v>10.78</v>
      </c>
      <c r="M513">
        <f t="shared" si="95"/>
        <v>-21.96</v>
      </c>
      <c r="N513" s="7">
        <v>1.4999999999999999E-2</v>
      </c>
      <c r="O513" s="9" t="s">
        <v>172</v>
      </c>
      <c r="P513" s="11" t="s">
        <v>784</v>
      </c>
    </row>
    <row r="514" spans="1:16" ht="15" x14ac:dyDescent="0.35">
      <c r="A514" s="1" t="s">
        <v>488</v>
      </c>
      <c r="B514" s="10">
        <v>38.93</v>
      </c>
      <c r="C514" s="10">
        <v>1.33</v>
      </c>
      <c r="D514" s="10">
        <v>-0.24</v>
      </c>
      <c r="E514">
        <v>35</v>
      </c>
      <c r="F514">
        <v>4.5</v>
      </c>
      <c r="G514">
        <v>80</v>
      </c>
      <c r="H514">
        <v>0.1</v>
      </c>
      <c r="I514">
        <v>60</v>
      </c>
      <c r="J514" t="s">
        <v>43</v>
      </c>
      <c r="K514">
        <f t="shared" si="93"/>
        <v>38.630000000000003</v>
      </c>
      <c r="L514">
        <f t="shared" si="94"/>
        <v>1.59</v>
      </c>
      <c r="M514">
        <f t="shared" si="95"/>
        <v>0.44000000000000006</v>
      </c>
      <c r="N514" s="7">
        <v>1.4999999999999999E-2</v>
      </c>
      <c r="O514" s="9" t="s">
        <v>172</v>
      </c>
      <c r="P514" s="11" t="s">
        <v>207</v>
      </c>
    </row>
    <row r="515" spans="1:16" ht="15" x14ac:dyDescent="0.35">
      <c r="A515" s="1" t="s">
        <v>489</v>
      </c>
      <c r="B515" s="10">
        <v>38.630000000000003</v>
      </c>
      <c r="C515" s="10">
        <v>1.2</v>
      </c>
      <c r="D515" s="10">
        <v>0.01</v>
      </c>
      <c r="E515">
        <v>35</v>
      </c>
      <c r="F515">
        <v>4.5</v>
      </c>
      <c r="G515">
        <v>80</v>
      </c>
      <c r="H515">
        <v>0.1</v>
      </c>
      <c r="I515">
        <v>60</v>
      </c>
      <c r="J515" t="s">
        <v>43</v>
      </c>
      <c r="K515">
        <f t="shared" si="93"/>
        <v>38.330000000000005</v>
      </c>
      <c r="L515">
        <f t="shared" si="94"/>
        <v>1.46</v>
      </c>
      <c r="M515">
        <f t="shared" si="95"/>
        <v>0.69000000000000006</v>
      </c>
      <c r="N515" s="7">
        <v>7.5999999999999998E-2</v>
      </c>
      <c r="O515" s="9" t="s">
        <v>173</v>
      </c>
      <c r="P515" s="11" t="s">
        <v>207</v>
      </c>
    </row>
    <row r="516" spans="1:16" ht="15" x14ac:dyDescent="0.35">
      <c r="A516" s="1" t="s">
        <v>490</v>
      </c>
      <c r="B516" s="10">
        <v>36.700000000000003</v>
      </c>
      <c r="C516" s="10">
        <v>1.47</v>
      </c>
      <c r="D516" s="10">
        <v>-0.34</v>
      </c>
      <c r="E516">
        <v>35</v>
      </c>
      <c r="F516">
        <v>4.5</v>
      </c>
      <c r="G516">
        <v>80</v>
      </c>
      <c r="H516">
        <v>0.1</v>
      </c>
      <c r="I516">
        <v>60</v>
      </c>
      <c r="J516" t="s">
        <v>43</v>
      </c>
      <c r="K516">
        <f t="shared" si="93"/>
        <v>36.400000000000006</v>
      </c>
      <c r="L516">
        <f t="shared" si="94"/>
        <v>1.73</v>
      </c>
      <c r="M516">
        <f t="shared" si="95"/>
        <v>0.34</v>
      </c>
      <c r="N516" s="7">
        <v>1.4999999999999999E-2</v>
      </c>
      <c r="O516" s="9" t="s">
        <v>172</v>
      </c>
      <c r="P516" s="11" t="s">
        <v>261</v>
      </c>
    </row>
    <row r="517" spans="1:16" ht="15" x14ac:dyDescent="0.35">
      <c r="A517" s="1" t="s">
        <v>491</v>
      </c>
      <c r="B517" s="10">
        <v>29.06</v>
      </c>
      <c r="C517" s="10">
        <v>-8.23</v>
      </c>
      <c r="D517" s="10">
        <v>-19.12</v>
      </c>
      <c r="E517">
        <v>35</v>
      </c>
      <c r="F517">
        <v>4.5</v>
      </c>
      <c r="G517">
        <v>80</v>
      </c>
      <c r="H517">
        <v>0.1</v>
      </c>
      <c r="I517">
        <v>60</v>
      </c>
      <c r="J517" t="s">
        <v>43</v>
      </c>
      <c r="K517">
        <f t="shared" si="93"/>
        <v>28.759999999999998</v>
      </c>
      <c r="L517">
        <f t="shared" si="94"/>
        <v>-7.9700000000000006</v>
      </c>
      <c r="M517">
        <f t="shared" si="95"/>
        <v>-18.440000000000001</v>
      </c>
      <c r="N517" s="7">
        <v>7.5999999999999998E-2</v>
      </c>
      <c r="O517" s="9" t="s">
        <v>173</v>
      </c>
      <c r="P517" s="11" t="s">
        <v>175</v>
      </c>
    </row>
    <row r="518" spans="1:16" ht="15" x14ac:dyDescent="0.35">
      <c r="A518" s="1" t="s">
        <v>492</v>
      </c>
      <c r="B518" s="10">
        <v>28.7</v>
      </c>
      <c r="C518" s="10">
        <v>-7.9</v>
      </c>
      <c r="D518" s="10">
        <v>-19.510000000000002</v>
      </c>
      <c r="E518">
        <v>15</v>
      </c>
      <c r="F518">
        <v>5</v>
      </c>
      <c r="G518">
        <v>70</v>
      </c>
      <c r="H518">
        <v>6.6000000000000003E-2</v>
      </c>
      <c r="I518">
        <v>40</v>
      </c>
      <c r="J518" t="s">
        <v>42</v>
      </c>
      <c r="K518">
        <f t="shared" si="93"/>
        <v>28.4</v>
      </c>
      <c r="L518">
        <f t="shared" si="94"/>
        <v>-7.6400000000000006</v>
      </c>
      <c r="M518">
        <f t="shared" si="95"/>
        <v>-18.830000000000002</v>
      </c>
      <c r="N518" s="7">
        <v>1.4999999999999999E-2</v>
      </c>
      <c r="O518" s="9" t="s">
        <v>172</v>
      </c>
      <c r="P518" s="11" t="s">
        <v>259</v>
      </c>
    </row>
    <row r="519" spans="1:16" ht="15" x14ac:dyDescent="0.35">
      <c r="A519" s="1" t="s">
        <v>493</v>
      </c>
      <c r="B519" s="10">
        <v>64.13</v>
      </c>
      <c r="C519" s="10">
        <v>2.73</v>
      </c>
      <c r="D519" s="10">
        <v>13.08</v>
      </c>
      <c r="E519">
        <v>3.5</v>
      </c>
      <c r="F519">
        <v>6.5</v>
      </c>
      <c r="G519">
        <v>60</v>
      </c>
      <c r="H519">
        <v>0.05</v>
      </c>
      <c r="I519">
        <v>20</v>
      </c>
      <c r="J519" t="s">
        <v>41</v>
      </c>
      <c r="K519">
        <f t="shared" si="93"/>
        <v>63.83</v>
      </c>
      <c r="L519">
        <f t="shared" si="94"/>
        <v>2.99</v>
      </c>
      <c r="M519">
        <f t="shared" si="95"/>
        <v>13.76</v>
      </c>
      <c r="N519" s="7">
        <v>7.5999999999999998E-2</v>
      </c>
      <c r="O519" s="9" t="s">
        <v>173</v>
      </c>
      <c r="P519" s="11" t="s">
        <v>175</v>
      </c>
    </row>
    <row r="520" spans="1:16" ht="15" x14ac:dyDescent="0.35">
      <c r="A520" s="1" t="s">
        <v>494</v>
      </c>
      <c r="B520" s="10">
        <v>29.44</v>
      </c>
      <c r="C520" s="10">
        <v>3.47</v>
      </c>
      <c r="D520" s="10">
        <v>4.3899999999999997</v>
      </c>
      <c r="E520">
        <v>15</v>
      </c>
      <c r="F520">
        <v>5</v>
      </c>
      <c r="G520">
        <v>70</v>
      </c>
      <c r="H520">
        <v>6.6000000000000003E-2</v>
      </c>
      <c r="I520">
        <v>40</v>
      </c>
      <c r="J520" t="s">
        <v>42</v>
      </c>
      <c r="K520">
        <f t="shared" si="93"/>
        <v>29.14</v>
      </c>
      <c r="L520">
        <f t="shared" si="94"/>
        <v>3.7300000000000004</v>
      </c>
      <c r="M520">
        <f t="shared" si="95"/>
        <v>5.0699999999999994</v>
      </c>
      <c r="N520" s="7">
        <v>1.4999999999999999E-2</v>
      </c>
      <c r="O520" s="9" t="s">
        <v>172</v>
      </c>
      <c r="P520" s="11" t="s">
        <v>213</v>
      </c>
    </row>
    <row r="521" spans="1:16" ht="15" x14ac:dyDescent="0.35">
      <c r="A521" s="1" t="s">
        <v>495</v>
      </c>
      <c r="B521" s="10">
        <v>31.25</v>
      </c>
      <c r="C521" s="10">
        <v>3.54</v>
      </c>
      <c r="D521" s="10">
        <v>4.78</v>
      </c>
      <c r="E521">
        <v>35</v>
      </c>
      <c r="F521">
        <v>4.5</v>
      </c>
      <c r="G521">
        <v>80</v>
      </c>
      <c r="H521">
        <v>0.1</v>
      </c>
      <c r="I521">
        <v>60</v>
      </c>
      <c r="J521" t="s">
        <v>43</v>
      </c>
      <c r="K521">
        <f t="shared" si="93"/>
        <v>30.95</v>
      </c>
      <c r="L521">
        <f t="shared" si="94"/>
        <v>3.8</v>
      </c>
      <c r="M521">
        <f t="shared" si="95"/>
        <v>5.46</v>
      </c>
      <c r="N521" s="7">
        <v>7.5999999999999998E-2</v>
      </c>
      <c r="O521" s="9" t="s">
        <v>173</v>
      </c>
      <c r="P521" s="11" t="s">
        <v>213</v>
      </c>
    </row>
    <row r="522" spans="1:16" ht="15" x14ac:dyDescent="0.35">
      <c r="A522" s="1" t="s">
        <v>496</v>
      </c>
      <c r="B522" s="10">
        <v>30.68</v>
      </c>
      <c r="C522" s="10">
        <v>4</v>
      </c>
      <c r="D522" s="10">
        <v>5.27</v>
      </c>
      <c r="E522">
        <v>35</v>
      </c>
      <c r="F522">
        <v>4.5</v>
      </c>
      <c r="G522">
        <v>80</v>
      </c>
      <c r="H522">
        <v>0.1</v>
      </c>
      <c r="I522">
        <v>60</v>
      </c>
      <c r="J522" t="s">
        <v>43</v>
      </c>
      <c r="K522">
        <f t="shared" si="93"/>
        <v>30.38</v>
      </c>
      <c r="L522">
        <f t="shared" si="94"/>
        <v>4.26</v>
      </c>
      <c r="M522">
        <f t="shared" si="95"/>
        <v>5.9499999999999993</v>
      </c>
      <c r="N522" s="7">
        <v>1.4999999999999999E-2</v>
      </c>
      <c r="O522" s="9" t="s">
        <v>172</v>
      </c>
      <c r="P522" s="11" t="s">
        <v>213</v>
      </c>
    </row>
    <row r="523" spans="1:16" ht="15" x14ac:dyDescent="0.35">
      <c r="A523" s="1" t="s">
        <v>497</v>
      </c>
      <c r="B523" s="10">
        <v>29.2</v>
      </c>
      <c r="C523" s="10">
        <v>3.45</v>
      </c>
      <c r="D523" s="10">
        <v>4.28</v>
      </c>
      <c r="E523">
        <v>35</v>
      </c>
      <c r="F523">
        <v>4.5</v>
      </c>
      <c r="G523">
        <v>80</v>
      </c>
      <c r="H523">
        <v>0.1</v>
      </c>
      <c r="I523">
        <v>60</v>
      </c>
      <c r="J523" t="s">
        <v>43</v>
      </c>
      <c r="K523">
        <f t="shared" si="93"/>
        <v>28.9</v>
      </c>
      <c r="L523">
        <f t="shared" si="94"/>
        <v>3.71</v>
      </c>
      <c r="M523">
        <f t="shared" si="95"/>
        <v>4.96</v>
      </c>
      <c r="N523" s="7">
        <v>1.4999999999999999E-2</v>
      </c>
      <c r="O523" s="9" t="s">
        <v>172</v>
      </c>
      <c r="P523" s="11" t="s">
        <v>213</v>
      </c>
    </row>
    <row r="524" spans="1:16" ht="15" x14ac:dyDescent="0.35">
      <c r="A524" s="1" t="s">
        <v>498</v>
      </c>
      <c r="B524" s="10">
        <v>54.92</v>
      </c>
      <c r="C524" s="10">
        <v>4.3099999999999996</v>
      </c>
      <c r="D524" s="10">
        <v>10.49</v>
      </c>
      <c r="E524">
        <v>15</v>
      </c>
      <c r="F524">
        <v>5</v>
      </c>
      <c r="G524">
        <v>70</v>
      </c>
      <c r="H524">
        <v>6.6000000000000003E-2</v>
      </c>
      <c r="I524">
        <v>40</v>
      </c>
      <c r="J524" t="s">
        <v>42</v>
      </c>
      <c r="K524">
        <f t="shared" si="93"/>
        <v>54.620000000000005</v>
      </c>
      <c r="L524">
        <f t="shared" si="94"/>
        <v>4.5699999999999994</v>
      </c>
      <c r="M524">
        <f t="shared" si="95"/>
        <v>11.17</v>
      </c>
      <c r="N524" s="7">
        <v>7.5999999999999998E-2</v>
      </c>
      <c r="O524" s="9" t="s">
        <v>173</v>
      </c>
      <c r="P524" s="11" t="s">
        <v>209</v>
      </c>
    </row>
    <row r="525" spans="1:16" ht="15" x14ac:dyDescent="0.35">
      <c r="A525" s="1" t="s">
        <v>499</v>
      </c>
      <c r="B525" s="10">
        <v>55.1</v>
      </c>
      <c r="C525" s="10">
        <v>5.01</v>
      </c>
      <c r="D525" s="10">
        <v>11.32</v>
      </c>
      <c r="E525">
        <v>15</v>
      </c>
      <c r="F525">
        <v>5</v>
      </c>
      <c r="G525">
        <v>70</v>
      </c>
      <c r="H525">
        <v>6.6000000000000003E-2</v>
      </c>
      <c r="I525">
        <v>40</v>
      </c>
      <c r="J525" t="s">
        <v>42</v>
      </c>
      <c r="K525">
        <f t="shared" si="93"/>
        <v>54.800000000000004</v>
      </c>
      <c r="L525">
        <f t="shared" si="94"/>
        <v>5.27</v>
      </c>
      <c r="M525">
        <f t="shared" si="95"/>
        <v>12</v>
      </c>
      <c r="N525" s="7">
        <v>1.4999999999999999E-2</v>
      </c>
      <c r="O525" s="9" t="s">
        <v>172</v>
      </c>
      <c r="P525" s="11" t="s">
        <v>209</v>
      </c>
    </row>
    <row r="526" spans="1:16" ht="15" x14ac:dyDescent="0.35">
      <c r="A526" s="1" t="s">
        <v>500</v>
      </c>
      <c r="B526" s="10">
        <v>54.94</v>
      </c>
      <c r="C526" s="10">
        <v>4.95</v>
      </c>
      <c r="D526" s="10">
        <v>11.25</v>
      </c>
      <c r="E526">
        <v>15</v>
      </c>
      <c r="F526">
        <v>5</v>
      </c>
      <c r="G526">
        <v>70</v>
      </c>
      <c r="H526">
        <v>6.6000000000000003E-2</v>
      </c>
      <c r="I526">
        <v>40</v>
      </c>
      <c r="J526" t="s">
        <v>42</v>
      </c>
      <c r="K526">
        <f t="shared" si="93"/>
        <v>54.64</v>
      </c>
      <c r="L526">
        <f t="shared" si="94"/>
        <v>5.21</v>
      </c>
      <c r="M526">
        <f t="shared" si="95"/>
        <v>11.93</v>
      </c>
      <c r="N526" s="7">
        <v>7.5999999999999998E-2</v>
      </c>
      <c r="O526" s="9" t="s">
        <v>173</v>
      </c>
      <c r="P526" s="11" t="s">
        <v>213</v>
      </c>
    </row>
    <row r="527" spans="1:16" ht="15" x14ac:dyDescent="0.35">
      <c r="A527" s="1" t="s">
        <v>501</v>
      </c>
      <c r="B527" s="10">
        <v>54.91</v>
      </c>
      <c r="C527" s="10">
        <v>5.3</v>
      </c>
      <c r="D527" s="10">
        <v>10.97</v>
      </c>
      <c r="E527">
        <v>3.5</v>
      </c>
      <c r="F527">
        <v>6.5</v>
      </c>
      <c r="G527">
        <v>60</v>
      </c>
      <c r="H527">
        <v>0.05</v>
      </c>
      <c r="I527">
        <v>20</v>
      </c>
      <c r="J527" t="s">
        <v>41</v>
      </c>
      <c r="K527">
        <f t="shared" si="93"/>
        <v>54.61</v>
      </c>
      <c r="L527">
        <f t="shared" si="94"/>
        <v>5.56</v>
      </c>
      <c r="M527">
        <f t="shared" si="95"/>
        <v>11.65</v>
      </c>
      <c r="N527" s="7">
        <v>1.4999999999999999E-2</v>
      </c>
      <c r="O527" s="9" t="s">
        <v>172</v>
      </c>
      <c r="P527" s="11" t="s">
        <v>213</v>
      </c>
    </row>
    <row r="528" spans="1:16" ht="15" x14ac:dyDescent="0.35">
      <c r="A528" s="1" t="s">
        <v>502</v>
      </c>
      <c r="B528" s="10">
        <v>53.34</v>
      </c>
      <c r="C528" s="10">
        <v>4.6500000000000004</v>
      </c>
      <c r="D528" s="10">
        <v>10.81</v>
      </c>
      <c r="E528">
        <v>3.5</v>
      </c>
      <c r="F528">
        <v>6.5</v>
      </c>
      <c r="G528">
        <v>60</v>
      </c>
      <c r="H528">
        <v>0.05</v>
      </c>
      <c r="I528">
        <v>20</v>
      </c>
      <c r="J528" t="s">
        <v>41</v>
      </c>
      <c r="K528">
        <f t="shared" si="93"/>
        <v>53.040000000000006</v>
      </c>
      <c r="L528">
        <f t="shared" si="94"/>
        <v>4.91</v>
      </c>
      <c r="M528">
        <f t="shared" si="95"/>
        <v>11.49</v>
      </c>
      <c r="N528" s="7">
        <v>7.5999999999999998E-2</v>
      </c>
      <c r="O528" s="9" t="s">
        <v>173</v>
      </c>
      <c r="P528" s="11" t="s">
        <v>213</v>
      </c>
    </row>
    <row r="529" spans="1:16" ht="15" x14ac:dyDescent="0.35">
      <c r="A529" s="1" t="s">
        <v>503</v>
      </c>
      <c r="B529" s="10">
        <v>53.45</v>
      </c>
      <c r="C529" s="10">
        <v>7.05</v>
      </c>
      <c r="D529" s="10">
        <v>16.010000000000002</v>
      </c>
      <c r="E529">
        <v>15</v>
      </c>
      <c r="F529">
        <v>5</v>
      </c>
      <c r="G529">
        <v>70</v>
      </c>
      <c r="H529">
        <v>6.6000000000000003E-2</v>
      </c>
      <c r="I529">
        <v>40</v>
      </c>
      <c r="J529" t="s">
        <v>42</v>
      </c>
      <c r="K529">
        <f t="shared" si="93"/>
        <v>53.150000000000006</v>
      </c>
      <c r="L529">
        <f t="shared" si="94"/>
        <v>7.31</v>
      </c>
      <c r="M529">
        <f t="shared" si="95"/>
        <v>16.690000000000001</v>
      </c>
      <c r="N529" s="7">
        <v>1.4999999999999999E-2</v>
      </c>
      <c r="O529" s="9" t="s">
        <v>172</v>
      </c>
      <c r="P529" s="11" t="s">
        <v>179</v>
      </c>
    </row>
    <row r="530" spans="1:16" ht="15" x14ac:dyDescent="0.35">
      <c r="A530" s="1" t="s">
        <v>504</v>
      </c>
      <c r="B530" s="10">
        <v>52.88</v>
      </c>
      <c r="C530" s="10">
        <v>7.56</v>
      </c>
      <c r="D530" s="10">
        <v>16.920000000000002</v>
      </c>
      <c r="E530">
        <v>35</v>
      </c>
      <c r="F530">
        <v>4.5</v>
      </c>
      <c r="G530">
        <v>80</v>
      </c>
      <c r="H530">
        <v>0.1</v>
      </c>
      <c r="I530">
        <v>60</v>
      </c>
      <c r="J530" t="s">
        <v>43</v>
      </c>
      <c r="K530">
        <f t="shared" si="93"/>
        <v>52.580000000000005</v>
      </c>
      <c r="L530">
        <f t="shared" si="94"/>
        <v>7.8199999999999994</v>
      </c>
      <c r="M530">
        <f t="shared" si="95"/>
        <v>17.600000000000001</v>
      </c>
      <c r="N530" s="7">
        <v>7.5999999999999998E-2</v>
      </c>
      <c r="O530" s="9" t="s">
        <v>173</v>
      </c>
      <c r="P530" s="11" t="s">
        <v>179</v>
      </c>
    </row>
    <row r="531" spans="1:16" ht="15" x14ac:dyDescent="0.35">
      <c r="A531" s="1" t="s">
        <v>505</v>
      </c>
      <c r="B531" s="10">
        <v>55.2</v>
      </c>
      <c r="C531" s="10">
        <v>8.1300000000000008</v>
      </c>
      <c r="D531" s="10">
        <v>17.37</v>
      </c>
      <c r="E531">
        <v>35</v>
      </c>
      <c r="F531">
        <v>4.5</v>
      </c>
      <c r="G531">
        <v>80</v>
      </c>
      <c r="H531">
        <v>0.1</v>
      </c>
      <c r="I531">
        <v>60</v>
      </c>
      <c r="J531" t="s">
        <v>43</v>
      </c>
      <c r="K531">
        <f t="shared" si="93"/>
        <v>54.900000000000006</v>
      </c>
      <c r="L531">
        <f t="shared" si="94"/>
        <v>8.39</v>
      </c>
      <c r="M531">
        <f t="shared" si="95"/>
        <v>18.05</v>
      </c>
      <c r="N531" s="7">
        <v>1.4999999999999999E-2</v>
      </c>
      <c r="O531" s="9" t="s">
        <v>172</v>
      </c>
      <c r="P531" s="11" t="s">
        <v>179</v>
      </c>
    </row>
    <row r="532" spans="1:16" ht="15" x14ac:dyDescent="0.35">
      <c r="A532" s="1" t="s">
        <v>506</v>
      </c>
      <c r="B532" s="10">
        <v>55.34</v>
      </c>
      <c r="C532" s="10">
        <v>4.3499999999999996</v>
      </c>
      <c r="D532" s="10">
        <v>9.1199999999999992</v>
      </c>
      <c r="E532">
        <v>15</v>
      </c>
      <c r="F532">
        <v>5</v>
      </c>
      <c r="G532">
        <v>70</v>
      </c>
      <c r="H532">
        <v>6.6000000000000003E-2</v>
      </c>
      <c r="I532">
        <v>40</v>
      </c>
      <c r="J532" t="s">
        <v>42</v>
      </c>
      <c r="K532">
        <f t="shared" si="93"/>
        <v>55.040000000000006</v>
      </c>
      <c r="L532">
        <f t="shared" si="94"/>
        <v>4.6099999999999994</v>
      </c>
      <c r="M532">
        <f t="shared" si="95"/>
        <v>9.7999999999999989</v>
      </c>
      <c r="N532" s="7">
        <v>1.4999999999999999E-2</v>
      </c>
      <c r="O532" s="9" t="s">
        <v>172</v>
      </c>
      <c r="P532" s="11" t="s">
        <v>265</v>
      </c>
    </row>
    <row r="533" spans="1:16" ht="15" x14ac:dyDescent="0.35">
      <c r="A533" s="1" t="s">
        <v>507</v>
      </c>
      <c r="B533" s="10">
        <v>56.1</v>
      </c>
      <c r="C533" s="10">
        <v>5.75</v>
      </c>
      <c r="D533" s="10">
        <v>10.46</v>
      </c>
      <c r="E533">
        <v>15</v>
      </c>
      <c r="F533">
        <v>5</v>
      </c>
      <c r="G533">
        <v>70</v>
      </c>
      <c r="H533">
        <v>6.6000000000000003E-2</v>
      </c>
      <c r="I533">
        <v>40</v>
      </c>
      <c r="J533" t="s">
        <v>42</v>
      </c>
      <c r="K533">
        <f t="shared" si="93"/>
        <v>55.800000000000004</v>
      </c>
      <c r="L533">
        <f t="shared" si="94"/>
        <v>6.01</v>
      </c>
      <c r="M533">
        <f t="shared" si="95"/>
        <v>11.14</v>
      </c>
      <c r="N533" s="7">
        <v>7.5999999999999998E-2</v>
      </c>
      <c r="O533" s="9" t="s">
        <v>173</v>
      </c>
      <c r="P533" s="11" t="s">
        <v>785</v>
      </c>
    </row>
    <row r="534" spans="1:16" ht="15" x14ac:dyDescent="0.35">
      <c r="A534" s="1" t="s">
        <v>508</v>
      </c>
      <c r="B534" s="10">
        <v>57.58</v>
      </c>
      <c r="C534" s="10">
        <v>5.38</v>
      </c>
      <c r="D534" s="10">
        <v>10.029999999999999</v>
      </c>
      <c r="E534">
        <v>3.5</v>
      </c>
      <c r="F534">
        <v>6.5</v>
      </c>
      <c r="G534">
        <v>60</v>
      </c>
      <c r="H534">
        <v>0.05</v>
      </c>
      <c r="I534">
        <v>20</v>
      </c>
      <c r="J534" t="s">
        <v>41</v>
      </c>
      <c r="K534">
        <f t="shared" si="93"/>
        <v>57.28</v>
      </c>
      <c r="L534">
        <f t="shared" si="94"/>
        <v>5.64</v>
      </c>
      <c r="M534">
        <f t="shared" si="95"/>
        <v>10.709999999999999</v>
      </c>
      <c r="N534" s="7">
        <v>1.4999999999999999E-2</v>
      </c>
      <c r="O534" s="9" t="s">
        <v>172</v>
      </c>
      <c r="P534" s="11" t="s">
        <v>776</v>
      </c>
    </row>
    <row r="535" spans="1:16" ht="15" x14ac:dyDescent="0.35">
      <c r="A535" s="1" t="s">
        <v>509</v>
      </c>
      <c r="B535" s="10">
        <v>57.19</v>
      </c>
      <c r="C535" s="10">
        <v>67.23</v>
      </c>
      <c r="D535" s="10">
        <v>55.1</v>
      </c>
      <c r="E535">
        <v>3.5</v>
      </c>
      <c r="F535">
        <v>6.5</v>
      </c>
      <c r="G535">
        <v>60</v>
      </c>
      <c r="H535">
        <v>0.05</v>
      </c>
      <c r="I535">
        <v>20</v>
      </c>
      <c r="J535" t="s">
        <v>41</v>
      </c>
      <c r="K535">
        <f t="shared" si="93"/>
        <v>56.89</v>
      </c>
      <c r="L535">
        <f t="shared" si="94"/>
        <v>67.490000000000009</v>
      </c>
      <c r="M535">
        <f t="shared" si="95"/>
        <v>55.78</v>
      </c>
      <c r="N535" s="7">
        <v>1.4999999999999999E-2</v>
      </c>
      <c r="O535" s="9" t="s">
        <v>172</v>
      </c>
      <c r="P535" s="11" t="s">
        <v>273</v>
      </c>
    </row>
    <row r="536" spans="1:16" ht="15" x14ac:dyDescent="0.35">
      <c r="A536" s="1" t="s">
        <v>510</v>
      </c>
      <c r="B536" s="10">
        <v>51.5</v>
      </c>
      <c r="C536" s="10">
        <v>59.83</v>
      </c>
      <c r="D536" s="10">
        <v>44.58</v>
      </c>
      <c r="E536">
        <v>15</v>
      </c>
      <c r="F536">
        <v>5</v>
      </c>
      <c r="G536">
        <v>70</v>
      </c>
      <c r="H536">
        <v>6.6000000000000003E-2</v>
      </c>
      <c r="I536">
        <v>40</v>
      </c>
      <c r="J536" t="s">
        <v>42</v>
      </c>
      <c r="K536">
        <f t="shared" si="93"/>
        <v>51.2</v>
      </c>
      <c r="L536">
        <f t="shared" si="94"/>
        <v>60.089999999999996</v>
      </c>
      <c r="M536">
        <f t="shared" si="95"/>
        <v>45.26</v>
      </c>
      <c r="N536" s="7">
        <v>7.5999999999999998E-2</v>
      </c>
      <c r="O536" s="9" t="s">
        <v>173</v>
      </c>
      <c r="P536" s="11" t="s">
        <v>191</v>
      </c>
    </row>
    <row r="537" spans="1:16" ht="15" x14ac:dyDescent="0.35">
      <c r="A537" s="1" t="s">
        <v>511</v>
      </c>
      <c r="B537" s="10">
        <v>50.97</v>
      </c>
      <c r="C537" s="10">
        <v>8.5500000000000007</v>
      </c>
      <c r="D537" s="10">
        <v>13.03</v>
      </c>
      <c r="E537">
        <v>15</v>
      </c>
      <c r="F537">
        <v>5</v>
      </c>
      <c r="G537">
        <v>70</v>
      </c>
      <c r="H537">
        <v>6.6000000000000003E-2</v>
      </c>
      <c r="I537">
        <v>40</v>
      </c>
      <c r="J537" t="s">
        <v>42</v>
      </c>
      <c r="K537">
        <f t="shared" si="93"/>
        <v>50.67</v>
      </c>
      <c r="L537">
        <f t="shared" si="94"/>
        <v>8.81</v>
      </c>
      <c r="M537">
        <f t="shared" si="95"/>
        <v>13.709999999999999</v>
      </c>
      <c r="N537" s="7">
        <v>1.4999999999999999E-2</v>
      </c>
      <c r="O537" s="9" t="s">
        <v>172</v>
      </c>
      <c r="P537" s="11" t="s">
        <v>181</v>
      </c>
    </row>
    <row r="538" spans="1:16" ht="15" x14ac:dyDescent="0.35">
      <c r="A538" s="1" t="s">
        <v>512</v>
      </c>
      <c r="B538" s="10">
        <v>51.21</v>
      </c>
      <c r="C538" s="10">
        <v>8.25</v>
      </c>
      <c r="D538" s="10">
        <v>12.94</v>
      </c>
      <c r="E538">
        <v>3.5</v>
      </c>
      <c r="F538">
        <v>6.5</v>
      </c>
      <c r="G538">
        <v>60</v>
      </c>
      <c r="H538">
        <v>0.05</v>
      </c>
      <c r="I538">
        <v>20</v>
      </c>
      <c r="J538" t="s">
        <v>41</v>
      </c>
      <c r="K538">
        <f t="shared" si="93"/>
        <v>50.910000000000004</v>
      </c>
      <c r="L538">
        <f t="shared" si="94"/>
        <v>8.51</v>
      </c>
      <c r="M538">
        <f t="shared" si="95"/>
        <v>13.62</v>
      </c>
      <c r="N538" s="7">
        <v>1.4999999999999999E-2</v>
      </c>
      <c r="O538" s="9" t="s">
        <v>172</v>
      </c>
      <c r="P538" s="11" t="s">
        <v>181</v>
      </c>
    </row>
    <row r="539" spans="1:16" ht="15" x14ac:dyDescent="0.35">
      <c r="A539" s="1" t="s">
        <v>513</v>
      </c>
      <c r="B539" s="10">
        <v>51.83</v>
      </c>
      <c r="C539" s="10">
        <v>8.61</v>
      </c>
      <c r="D539" s="10">
        <v>13.53</v>
      </c>
      <c r="E539">
        <v>35</v>
      </c>
      <c r="F539">
        <v>4.5</v>
      </c>
      <c r="G539">
        <v>80</v>
      </c>
      <c r="H539">
        <v>0.1</v>
      </c>
      <c r="I539">
        <v>60</v>
      </c>
      <c r="J539" t="s">
        <v>43</v>
      </c>
      <c r="K539">
        <f t="shared" si="93"/>
        <v>51.53</v>
      </c>
      <c r="L539">
        <f t="shared" si="94"/>
        <v>8.8699999999999992</v>
      </c>
      <c r="M539">
        <f t="shared" si="95"/>
        <v>14.209999999999999</v>
      </c>
      <c r="N539" s="7">
        <v>7.5999999999999998E-2</v>
      </c>
      <c r="O539" s="9" t="s">
        <v>173</v>
      </c>
      <c r="P539" s="11" t="s">
        <v>181</v>
      </c>
    </row>
    <row r="540" spans="1:16" ht="15" x14ac:dyDescent="0.35">
      <c r="A540" s="1" t="s">
        <v>514</v>
      </c>
      <c r="B540" s="10">
        <v>51.68</v>
      </c>
      <c r="C540" s="10">
        <v>7.86</v>
      </c>
      <c r="D540" s="10">
        <v>13.94</v>
      </c>
      <c r="E540">
        <v>15</v>
      </c>
      <c r="F540">
        <v>5</v>
      </c>
      <c r="G540">
        <v>70</v>
      </c>
      <c r="H540">
        <v>6.6000000000000003E-2</v>
      </c>
      <c r="I540">
        <v>40</v>
      </c>
      <c r="J540" t="s">
        <v>42</v>
      </c>
      <c r="K540">
        <f t="shared" si="93"/>
        <v>51.38</v>
      </c>
      <c r="L540">
        <f t="shared" si="94"/>
        <v>8.120000000000001</v>
      </c>
      <c r="M540">
        <f t="shared" si="95"/>
        <v>14.62</v>
      </c>
      <c r="N540" s="7">
        <v>1.4999999999999999E-2</v>
      </c>
      <c r="O540" s="9" t="s">
        <v>172</v>
      </c>
      <c r="P540" s="11" t="s">
        <v>181</v>
      </c>
    </row>
    <row r="541" spans="1:16" ht="15" x14ac:dyDescent="0.35">
      <c r="A541" s="1" t="s">
        <v>515</v>
      </c>
      <c r="B541" s="10">
        <v>51.17</v>
      </c>
      <c r="C541" s="10">
        <v>8.16</v>
      </c>
      <c r="D541" s="10">
        <v>13.07</v>
      </c>
      <c r="E541">
        <v>3.5</v>
      </c>
      <c r="F541">
        <v>6.5</v>
      </c>
      <c r="G541">
        <v>60</v>
      </c>
      <c r="H541">
        <v>0.05</v>
      </c>
      <c r="I541">
        <v>20</v>
      </c>
      <c r="J541" t="s">
        <v>41</v>
      </c>
      <c r="K541">
        <f t="shared" si="93"/>
        <v>50.870000000000005</v>
      </c>
      <c r="L541">
        <f t="shared" si="94"/>
        <v>8.42</v>
      </c>
      <c r="M541">
        <f t="shared" si="95"/>
        <v>13.75</v>
      </c>
      <c r="N541" s="7">
        <v>7.5999999999999998E-2</v>
      </c>
      <c r="O541" s="9" t="s">
        <v>173</v>
      </c>
      <c r="P541" s="11" t="s">
        <v>181</v>
      </c>
    </row>
    <row r="542" spans="1:16" ht="15" x14ac:dyDescent="0.35">
      <c r="A542" s="1" t="s">
        <v>516</v>
      </c>
      <c r="B542" s="10">
        <v>28.77</v>
      </c>
      <c r="C542" s="10">
        <v>-7.52</v>
      </c>
      <c r="D542" s="10">
        <v>4.55</v>
      </c>
      <c r="E542">
        <v>15</v>
      </c>
      <c r="F542">
        <v>5</v>
      </c>
      <c r="G542">
        <v>70</v>
      </c>
      <c r="H542">
        <v>6.6000000000000003E-2</v>
      </c>
      <c r="I542">
        <v>40</v>
      </c>
      <c r="J542" t="s">
        <v>42</v>
      </c>
      <c r="K542">
        <f t="shared" si="93"/>
        <v>28.47</v>
      </c>
      <c r="L542">
        <f t="shared" si="94"/>
        <v>-7.26</v>
      </c>
      <c r="M542">
        <f t="shared" si="95"/>
        <v>5.2299999999999995</v>
      </c>
      <c r="N542" s="7">
        <v>1.4999999999999999E-2</v>
      </c>
      <c r="O542" s="9" t="s">
        <v>172</v>
      </c>
      <c r="P542" s="11" t="s">
        <v>259</v>
      </c>
    </row>
    <row r="543" spans="1:16" ht="15" x14ac:dyDescent="0.35">
      <c r="A543" s="1" t="s">
        <v>517</v>
      </c>
      <c r="B543" s="10">
        <v>37.369999999999997</v>
      </c>
      <c r="C543" s="10">
        <v>2.36</v>
      </c>
      <c r="D543" s="10">
        <v>7.83</v>
      </c>
      <c r="E543">
        <v>35</v>
      </c>
      <c r="F543">
        <v>4.5</v>
      </c>
      <c r="G543">
        <v>80</v>
      </c>
      <c r="H543">
        <v>0.1</v>
      </c>
      <c r="I543">
        <v>60</v>
      </c>
      <c r="J543" t="s">
        <v>43</v>
      </c>
      <c r="K543">
        <f t="shared" si="93"/>
        <v>37.07</v>
      </c>
      <c r="L543">
        <f t="shared" si="94"/>
        <v>2.62</v>
      </c>
      <c r="M543">
        <f t="shared" si="95"/>
        <v>8.51</v>
      </c>
      <c r="N543" s="7">
        <v>7.5999999999999998E-2</v>
      </c>
      <c r="O543" s="9" t="s">
        <v>173</v>
      </c>
      <c r="P543" s="11" t="s">
        <v>777</v>
      </c>
    </row>
    <row r="544" spans="1:16" ht="15" x14ac:dyDescent="0.35">
      <c r="A544" s="1" t="s">
        <v>518</v>
      </c>
      <c r="B544" s="10">
        <v>37.86</v>
      </c>
      <c r="C544" s="10">
        <v>2.46</v>
      </c>
      <c r="D544" s="10">
        <v>7.52</v>
      </c>
      <c r="E544">
        <v>35</v>
      </c>
      <c r="F544">
        <v>4.5</v>
      </c>
      <c r="G544">
        <v>80</v>
      </c>
      <c r="H544">
        <v>0.1</v>
      </c>
      <c r="I544">
        <v>60</v>
      </c>
      <c r="J544" t="s">
        <v>43</v>
      </c>
      <c r="K544">
        <f t="shared" si="93"/>
        <v>37.56</v>
      </c>
      <c r="L544">
        <f t="shared" si="94"/>
        <v>2.7199999999999998</v>
      </c>
      <c r="M544">
        <f t="shared" si="95"/>
        <v>8.1999999999999993</v>
      </c>
      <c r="N544" s="7">
        <v>1.4999999999999999E-2</v>
      </c>
      <c r="O544" s="9" t="s">
        <v>172</v>
      </c>
      <c r="P544" s="11" t="s">
        <v>777</v>
      </c>
    </row>
    <row r="545" spans="1:16" ht="15" x14ac:dyDescent="0.35">
      <c r="A545" s="1" t="s">
        <v>519</v>
      </c>
      <c r="B545" s="10">
        <v>16.149999999999999</v>
      </c>
      <c r="C545" s="10">
        <v>-0.28000000000000003</v>
      </c>
      <c r="D545" s="10">
        <v>-2.67</v>
      </c>
      <c r="E545">
        <v>35</v>
      </c>
      <c r="F545">
        <v>4.5</v>
      </c>
      <c r="G545">
        <v>80</v>
      </c>
      <c r="H545">
        <v>0.1</v>
      </c>
      <c r="I545">
        <v>60</v>
      </c>
      <c r="J545" t="s">
        <v>43</v>
      </c>
      <c r="K545">
        <f t="shared" si="93"/>
        <v>15.849999999999998</v>
      </c>
      <c r="L545">
        <f t="shared" si="94"/>
        <v>-2.0000000000000018E-2</v>
      </c>
      <c r="M545">
        <f t="shared" si="95"/>
        <v>-1.9899999999999998</v>
      </c>
      <c r="N545" s="7">
        <v>7.5999999999999998E-2</v>
      </c>
      <c r="O545" s="9" t="s">
        <v>173</v>
      </c>
      <c r="P545" s="11" t="s">
        <v>272</v>
      </c>
    </row>
    <row r="546" spans="1:16" ht="15" x14ac:dyDescent="0.35">
      <c r="A546" s="1" t="s">
        <v>520</v>
      </c>
      <c r="B546" s="10">
        <v>16.05</v>
      </c>
      <c r="C546" s="10">
        <v>-0.22</v>
      </c>
      <c r="D546" s="10">
        <v>-3.44</v>
      </c>
      <c r="E546">
        <v>35</v>
      </c>
      <c r="F546">
        <v>4.5</v>
      </c>
      <c r="G546">
        <v>80</v>
      </c>
      <c r="H546">
        <v>0.1</v>
      </c>
      <c r="I546">
        <v>60</v>
      </c>
      <c r="J546" t="s">
        <v>43</v>
      </c>
      <c r="K546">
        <f t="shared" si="93"/>
        <v>15.75</v>
      </c>
      <c r="L546">
        <f t="shared" si="94"/>
        <v>4.0000000000000008E-2</v>
      </c>
      <c r="M546">
        <f t="shared" si="95"/>
        <v>-2.76</v>
      </c>
      <c r="N546" s="7">
        <v>1.4999999999999999E-2</v>
      </c>
      <c r="O546" s="9" t="s">
        <v>172</v>
      </c>
      <c r="P546" s="11" t="s">
        <v>272</v>
      </c>
    </row>
    <row r="547" spans="1:16" ht="15" x14ac:dyDescent="0.35">
      <c r="A547" s="1" t="s">
        <v>521</v>
      </c>
      <c r="B547" s="10">
        <v>18.420000000000002</v>
      </c>
      <c r="C547" s="10">
        <v>-1</v>
      </c>
      <c r="D547" s="10">
        <v>-4.3499999999999996</v>
      </c>
      <c r="E547">
        <v>15</v>
      </c>
      <c r="F547">
        <v>5</v>
      </c>
      <c r="G547">
        <v>70</v>
      </c>
      <c r="H547">
        <v>6.6000000000000003E-2</v>
      </c>
      <c r="I547">
        <v>40</v>
      </c>
      <c r="J547" t="s">
        <v>42</v>
      </c>
      <c r="K547">
        <f t="shared" si="93"/>
        <v>18.12</v>
      </c>
      <c r="L547">
        <f t="shared" si="94"/>
        <v>-0.74</v>
      </c>
      <c r="M547">
        <f t="shared" si="95"/>
        <v>-3.6699999999999995</v>
      </c>
      <c r="N547" s="7">
        <v>1.4999999999999999E-2</v>
      </c>
      <c r="O547" s="9" t="s">
        <v>172</v>
      </c>
      <c r="P547" s="11" t="s">
        <v>272</v>
      </c>
    </row>
    <row r="548" spans="1:16" ht="15" x14ac:dyDescent="0.35">
      <c r="A548" s="1" t="s">
        <v>522</v>
      </c>
      <c r="B548" s="10">
        <v>17.2</v>
      </c>
      <c r="C548" s="10">
        <v>-0.62</v>
      </c>
      <c r="D548" s="10">
        <v>-3.31</v>
      </c>
      <c r="E548">
        <v>3.5</v>
      </c>
      <c r="F548">
        <v>6.5</v>
      </c>
      <c r="G548">
        <v>60</v>
      </c>
      <c r="H548">
        <v>0.05</v>
      </c>
      <c r="I548">
        <v>20</v>
      </c>
      <c r="J548" t="s">
        <v>41</v>
      </c>
      <c r="K548">
        <f t="shared" si="93"/>
        <v>16.899999999999999</v>
      </c>
      <c r="L548">
        <f t="shared" si="94"/>
        <v>-0.36</v>
      </c>
      <c r="M548">
        <f t="shared" si="95"/>
        <v>-2.63</v>
      </c>
      <c r="N548" s="7">
        <v>7.5999999999999998E-2</v>
      </c>
      <c r="O548" s="9" t="s">
        <v>173</v>
      </c>
      <c r="P548" s="11" t="s">
        <v>272</v>
      </c>
    </row>
    <row r="549" spans="1:16" ht="15" x14ac:dyDescent="0.35">
      <c r="A549" s="1" t="s">
        <v>523</v>
      </c>
      <c r="B549" s="10">
        <v>16.149999999999999</v>
      </c>
      <c r="C549" s="10">
        <v>0.11</v>
      </c>
      <c r="D549" s="10">
        <v>-2.0699999999999998</v>
      </c>
      <c r="E549">
        <v>15</v>
      </c>
      <c r="F549">
        <v>5</v>
      </c>
      <c r="G549">
        <v>70</v>
      </c>
      <c r="H549">
        <v>6.6000000000000003E-2</v>
      </c>
      <c r="I549">
        <v>40</v>
      </c>
      <c r="J549" t="s">
        <v>42</v>
      </c>
      <c r="K549">
        <f t="shared" si="93"/>
        <v>15.849999999999998</v>
      </c>
      <c r="L549">
        <f t="shared" si="94"/>
        <v>0.37</v>
      </c>
      <c r="M549">
        <f t="shared" si="95"/>
        <v>-1.3899999999999997</v>
      </c>
      <c r="N549" s="7">
        <v>1.4999999999999999E-2</v>
      </c>
      <c r="O549" s="9" t="s">
        <v>172</v>
      </c>
      <c r="P549" s="11" t="s">
        <v>272</v>
      </c>
    </row>
    <row r="550" spans="1:16" ht="15" x14ac:dyDescent="0.35">
      <c r="A550" s="1" t="s">
        <v>524</v>
      </c>
      <c r="B550" s="10">
        <v>17.260000000000002</v>
      </c>
      <c r="C550" s="10">
        <v>-0.51</v>
      </c>
      <c r="D550" s="10">
        <v>-3.32</v>
      </c>
      <c r="E550">
        <v>35</v>
      </c>
      <c r="F550">
        <v>4.5</v>
      </c>
      <c r="G550">
        <v>80</v>
      </c>
      <c r="H550">
        <v>0.1</v>
      </c>
      <c r="I550">
        <v>60</v>
      </c>
      <c r="J550" t="s">
        <v>43</v>
      </c>
      <c r="K550">
        <f t="shared" si="93"/>
        <v>16.96</v>
      </c>
      <c r="L550">
        <f t="shared" si="94"/>
        <v>-0.25</v>
      </c>
      <c r="M550">
        <f t="shared" si="95"/>
        <v>-2.6399999999999997</v>
      </c>
      <c r="N550" s="7">
        <v>1.4999999999999999E-2</v>
      </c>
      <c r="O550" s="9" t="s">
        <v>172</v>
      </c>
      <c r="P550" s="11" t="s">
        <v>272</v>
      </c>
    </row>
    <row r="551" spans="1:16" ht="15" x14ac:dyDescent="0.35">
      <c r="A551" s="1" t="s">
        <v>525</v>
      </c>
      <c r="B551" s="10">
        <v>15.81</v>
      </c>
      <c r="C551" s="10">
        <v>0.01</v>
      </c>
      <c r="D551" s="10">
        <v>-2</v>
      </c>
      <c r="E551">
        <v>35</v>
      </c>
      <c r="F551">
        <v>4.5</v>
      </c>
      <c r="G551">
        <v>80</v>
      </c>
      <c r="H551">
        <v>0.1</v>
      </c>
      <c r="I551">
        <v>60</v>
      </c>
      <c r="J551" t="s">
        <v>43</v>
      </c>
      <c r="K551">
        <f t="shared" si="93"/>
        <v>15.51</v>
      </c>
      <c r="L551">
        <f t="shared" si="94"/>
        <v>0.27</v>
      </c>
      <c r="M551">
        <f t="shared" si="95"/>
        <v>-1.3199999999999998</v>
      </c>
      <c r="N551" s="7">
        <v>7.5999999999999998E-2</v>
      </c>
      <c r="O551" s="9" t="s">
        <v>173</v>
      </c>
      <c r="P551" s="11" t="s">
        <v>272</v>
      </c>
    </row>
    <row r="552" spans="1:16" ht="15" x14ac:dyDescent="0.35">
      <c r="A552" s="1" t="s">
        <v>526</v>
      </c>
      <c r="B552" s="10">
        <v>15.21</v>
      </c>
      <c r="C552" s="10">
        <v>-0.6</v>
      </c>
      <c r="D552" s="10">
        <v>-3.09</v>
      </c>
      <c r="E552">
        <v>35</v>
      </c>
      <c r="F552">
        <v>4.5</v>
      </c>
      <c r="G552">
        <v>80</v>
      </c>
      <c r="H552">
        <v>0.1</v>
      </c>
      <c r="I552">
        <v>60</v>
      </c>
      <c r="J552" t="s">
        <v>43</v>
      </c>
      <c r="K552">
        <f t="shared" si="93"/>
        <v>14.91</v>
      </c>
      <c r="L552">
        <f t="shared" si="94"/>
        <v>-0.33999999999999997</v>
      </c>
      <c r="M552">
        <f t="shared" si="95"/>
        <v>-2.4099999999999997</v>
      </c>
      <c r="N552" s="7">
        <v>1.4999999999999999E-2</v>
      </c>
      <c r="O552" s="9" t="s">
        <v>172</v>
      </c>
      <c r="P552" s="11" t="s">
        <v>272</v>
      </c>
    </row>
    <row r="553" spans="1:16" ht="15" x14ac:dyDescent="0.35">
      <c r="A553" s="1" t="s">
        <v>527</v>
      </c>
      <c r="B553" s="10">
        <v>15.16</v>
      </c>
      <c r="C553" s="10">
        <v>-0.61</v>
      </c>
      <c r="D553" s="10">
        <v>-3.12</v>
      </c>
      <c r="E553">
        <v>15</v>
      </c>
      <c r="F553">
        <v>5</v>
      </c>
      <c r="G553">
        <v>70</v>
      </c>
      <c r="H553">
        <v>6.6000000000000003E-2</v>
      </c>
      <c r="I553">
        <v>40</v>
      </c>
      <c r="J553" t="s">
        <v>42</v>
      </c>
      <c r="K553">
        <f t="shared" si="93"/>
        <v>14.86</v>
      </c>
      <c r="L553">
        <f t="shared" si="94"/>
        <v>-0.35</v>
      </c>
      <c r="M553">
        <f t="shared" si="95"/>
        <v>-2.44</v>
      </c>
      <c r="N553" s="7">
        <v>7.5999999999999998E-2</v>
      </c>
      <c r="O553" s="9" t="s">
        <v>173</v>
      </c>
      <c r="P553" s="11" t="s">
        <v>272</v>
      </c>
    </row>
    <row r="554" spans="1:16" ht="15" x14ac:dyDescent="0.35">
      <c r="A554" s="1" t="s">
        <v>528</v>
      </c>
      <c r="B554" s="10">
        <v>16.22</v>
      </c>
      <c r="C554" s="10">
        <v>-0.21</v>
      </c>
      <c r="D554" s="10">
        <v>-2.36</v>
      </c>
      <c r="E554">
        <v>3.5</v>
      </c>
      <c r="F554">
        <v>6.5</v>
      </c>
      <c r="G554">
        <v>60</v>
      </c>
      <c r="H554">
        <v>0.05</v>
      </c>
      <c r="I554">
        <v>20</v>
      </c>
      <c r="J554" t="s">
        <v>41</v>
      </c>
      <c r="K554">
        <f t="shared" si="93"/>
        <v>15.919999999999998</v>
      </c>
      <c r="L554">
        <f t="shared" si="94"/>
        <v>5.0000000000000017E-2</v>
      </c>
      <c r="M554">
        <f t="shared" si="95"/>
        <v>-1.6799999999999997</v>
      </c>
      <c r="N554" s="7">
        <v>1.4999999999999999E-2</v>
      </c>
      <c r="O554" s="9" t="s">
        <v>172</v>
      </c>
      <c r="P554" s="11" t="s">
        <v>272</v>
      </c>
    </row>
    <row r="555" spans="1:16" ht="15" x14ac:dyDescent="0.35">
      <c r="A555" s="1" t="s">
        <v>529</v>
      </c>
      <c r="B555" s="10">
        <v>15.99</v>
      </c>
      <c r="C555" s="10">
        <v>0.04</v>
      </c>
      <c r="D555" s="10">
        <v>-2.02</v>
      </c>
      <c r="E555">
        <v>15</v>
      </c>
      <c r="F555">
        <v>5</v>
      </c>
      <c r="G555">
        <v>70</v>
      </c>
      <c r="H555">
        <v>6.6000000000000003E-2</v>
      </c>
      <c r="I555">
        <v>40</v>
      </c>
      <c r="J555" t="s">
        <v>42</v>
      </c>
      <c r="K555">
        <f t="shared" si="93"/>
        <v>15.69</v>
      </c>
      <c r="L555">
        <f t="shared" si="94"/>
        <v>0.3</v>
      </c>
      <c r="M555">
        <f t="shared" si="95"/>
        <v>-1.3399999999999999</v>
      </c>
      <c r="N555" s="7">
        <v>1.4999999999999999E-2</v>
      </c>
      <c r="O555" s="9" t="s">
        <v>172</v>
      </c>
      <c r="P555" s="11" t="s">
        <v>272</v>
      </c>
    </row>
    <row r="556" spans="1:16" ht="15" x14ac:dyDescent="0.35">
      <c r="A556" s="1" t="s">
        <v>530</v>
      </c>
      <c r="B556" s="10">
        <v>16.34</v>
      </c>
      <c r="C556" s="10">
        <v>-0.17</v>
      </c>
      <c r="D556" s="10">
        <v>-2.5099999999999998</v>
      </c>
      <c r="E556">
        <v>35</v>
      </c>
      <c r="F556">
        <v>4.5</v>
      </c>
      <c r="G556">
        <v>80</v>
      </c>
      <c r="H556">
        <v>0.1</v>
      </c>
      <c r="I556">
        <v>60</v>
      </c>
      <c r="J556" t="s">
        <v>43</v>
      </c>
      <c r="K556">
        <f t="shared" si="93"/>
        <v>16.04</v>
      </c>
      <c r="L556">
        <f t="shared" si="94"/>
        <v>0.09</v>
      </c>
      <c r="M556">
        <f t="shared" si="95"/>
        <v>-1.8299999999999996</v>
      </c>
      <c r="N556" s="7">
        <v>7.5999999999999998E-2</v>
      </c>
      <c r="O556" s="9" t="s">
        <v>173</v>
      </c>
      <c r="P556" s="11" t="s">
        <v>272</v>
      </c>
    </row>
    <row r="557" spans="1:16" ht="15" x14ac:dyDescent="0.35">
      <c r="A557" s="1" t="s">
        <v>531</v>
      </c>
      <c r="B557" s="10">
        <v>15.78</v>
      </c>
      <c r="C557" s="10">
        <v>-0.24</v>
      </c>
      <c r="D557" s="10">
        <v>-2.31</v>
      </c>
      <c r="E557">
        <v>3.5</v>
      </c>
      <c r="F557">
        <v>6.5</v>
      </c>
      <c r="G557">
        <v>60</v>
      </c>
      <c r="H557">
        <v>0.05</v>
      </c>
      <c r="I557">
        <v>20</v>
      </c>
      <c r="J557" t="s">
        <v>41</v>
      </c>
      <c r="K557">
        <f t="shared" ref="K557:K620" si="96">(-0.3+B557)</f>
        <v>15.479999999999999</v>
      </c>
      <c r="L557">
        <f t="shared" ref="L557:L620" si="97">(0.26+C557)</f>
        <v>2.0000000000000018E-2</v>
      </c>
      <c r="M557">
        <f t="shared" ref="M557:M620" si="98" xml:space="preserve"> (0.68 +D557)</f>
        <v>-1.63</v>
      </c>
      <c r="N557" s="7">
        <v>1.4999999999999999E-2</v>
      </c>
      <c r="O557" s="9" t="s">
        <v>172</v>
      </c>
      <c r="P557" s="11" t="s">
        <v>272</v>
      </c>
    </row>
    <row r="558" spans="1:16" ht="15" x14ac:dyDescent="0.35">
      <c r="A558" s="1" t="s">
        <v>532</v>
      </c>
      <c r="B558" s="10">
        <v>16.75</v>
      </c>
      <c r="C558" s="10">
        <v>-0.04</v>
      </c>
      <c r="D558" s="10">
        <v>-2.68</v>
      </c>
      <c r="E558">
        <v>35</v>
      </c>
      <c r="F558">
        <v>4.5</v>
      </c>
      <c r="G558">
        <v>80</v>
      </c>
      <c r="H558">
        <v>0.1</v>
      </c>
      <c r="I558">
        <v>60</v>
      </c>
      <c r="J558" t="s">
        <v>43</v>
      </c>
      <c r="K558">
        <f t="shared" si="96"/>
        <v>16.45</v>
      </c>
      <c r="L558">
        <f t="shared" si="97"/>
        <v>0.22</v>
      </c>
      <c r="M558">
        <f t="shared" si="98"/>
        <v>-2</v>
      </c>
      <c r="N558" s="7">
        <v>7.5999999999999998E-2</v>
      </c>
      <c r="O558" s="9" t="s">
        <v>173</v>
      </c>
      <c r="P558" s="11" t="s">
        <v>272</v>
      </c>
    </row>
    <row r="559" spans="1:16" ht="15" x14ac:dyDescent="0.35">
      <c r="A559" s="1" t="s">
        <v>533</v>
      </c>
      <c r="B559" s="10">
        <v>15.57</v>
      </c>
      <c r="C559" s="10">
        <v>-0.27</v>
      </c>
      <c r="D559" s="10">
        <v>-2.34</v>
      </c>
      <c r="E559">
        <v>15</v>
      </c>
      <c r="F559">
        <v>5</v>
      </c>
      <c r="G559">
        <v>70</v>
      </c>
      <c r="H559">
        <v>6.6000000000000003E-2</v>
      </c>
      <c r="I559">
        <v>40</v>
      </c>
      <c r="J559" t="s">
        <v>42</v>
      </c>
      <c r="K559">
        <f t="shared" si="96"/>
        <v>15.27</v>
      </c>
      <c r="L559">
        <f t="shared" si="97"/>
        <v>-1.0000000000000009E-2</v>
      </c>
      <c r="M559">
        <f t="shared" si="98"/>
        <v>-1.6599999999999997</v>
      </c>
      <c r="N559" s="7">
        <v>1.4999999999999999E-2</v>
      </c>
      <c r="O559" s="9" t="s">
        <v>172</v>
      </c>
      <c r="P559" s="11" t="s">
        <v>272</v>
      </c>
    </row>
    <row r="560" spans="1:16" ht="15" x14ac:dyDescent="0.35">
      <c r="A560" s="1" t="s">
        <v>534</v>
      </c>
      <c r="B560" s="10">
        <v>16.670000000000002</v>
      </c>
      <c r="C560" s="10">
        <v>-0.1</v>
      </c>
      <c r="D560" s="10">
        <v>-2.19</v>
      </c>
      <c r="E560">
        <v>15</v>
      </c>
      <c r="F560">
        <v>5</v>
      </c>
      <c r="G560">
        <v>70</v>
      </c>
      <c r="H560">
        <v>6.6000000000000003E-2</v>
      </c>
      <c r="I560">
        <v>40</v>
      </c>
      <c r="J560" t="s">
        <v>42</v>
      </c>
      <c r="K560">
        <f t="shared" si="96"/>
        <v>16.37</v>
      </c>
      <c r="L560">
        <f t="shared" si="97"/>
        <v>0.16</v>
      </c>
      <c r="M560">
        <f t="shared" si="98"/>
        <v>-1.5099999999999998</v>
      </c>
      <c r="N560" s="7">
        <v>7.5999999999999998E-2</v>
      </c>
      <c r="O560" s="9" t="s">
        <v>173</v>
      </c>
      <c r="P560" s="11" t="s">
        <v>272</v>
      </c>
    </row>
    <row r="561" spans="1:16" ht="15" x14ac:dyDescent="0.35">
      <c r="A561" s="1" t="s">
        <v>535</v>
      </c>
      <c r="B561" s="10">
        <v>16.38</v>
      </c>
      <c r="C561" s="10">
        <v>-0.13</v>
      </c>
      <c r="D561" s="10">
        <v>-2.14</v>
      </c>
      <c r="E561">
        <v>15</v>
      </c>
      <c r="F561">
        <v>5</v>
      </c>
      <c r="G561">
        <v>70</v>
      </c>
      <c r="H561">
        <v>6.6000000000000003E-2</v>
      </c>
      <c r="I561">
        <v>40</v>
      </c>
      <c r="J561" t="s">
        <v>42</v>
      </c>
      <c r="K561">
        <f t="shared" si="96"/>
        <v>16.079999999999998</v>
      </c>
      <c r="L561">
        <f t="shared" si="97"/>
        <v>0.13</v>
      </c>
      <c r="M561">
        <f t="shared" si="98"/>
        <v>-1.46</v>
      </c>
      <c r="N561" s="7">
        <v>1.4999999999999999E-2</v>
      </c>
      <c r="O561" s="9" t="s">
        <v>172</v>
      </c>
      <c r="P561" s="11" t="s">
        <v>272</v>
      </c>
    </row>
    <row r="562" spans="1:16" ht="15" x14ac:dyDescent="0.35">
      <c r="A562" s="1" t="s">
        <v>536</v>
      </c>
      <c r="B562" s="10">
        <v>16.04</v>
      </c>
      <c r="C562" s="10">
        <v>-0.4</v>
      </c>
      <c r="D562" s="10">
        <v>-3.03</v>
      </c>
      <c r="E562">
        <v>35</v>
      </c>
      <c r="F562">
        <v>4.5</v>
      </c>
      <c r="G562">
        <v>80</v>
      </c>
      <c r="H562">
        <v>0.1</v>
      </c>
      <c r="I562">
        <v>60</v>
      </c>
      <c r="J562" t="s">
        <v>43</v>
      </c>
      <c r="K562">
        <f t="shared" si="96"/>
        <v>15.739999999999998</v>
      </c>
      <c r="L562">
        <f t="shared" si="97"/>
        <v>-0.14000000000000001</v>
      </c>
      <c r="M562">
        <f t="shared" si="98"/>
        <v>-2.3499999999999996</v>
      </c>
      <c r="N562" s="7">
        <v>7.5999999999999998E-2</v>
      </c>
      <c r="O562" s="9" t="s">
        <v>173</v>
      </c>
      <c r="P562" s="11" t="s">
        <v>272</v>
      </c>
    </row>
    <row r="563" spans="1:16" ht="15" x14ac:dyDescent="0.35">
      <c r="A563" s="1" t="s">
        <v>537</v>
      </c>
      <c r="B563" s="10">
        <v>16.670000000000002</v>
      </c>
      <c r="C563" s="10">
        <v>-0.28999999999999998</v>
      </c>
      <c r="D563" s="10">
        <v>-2.3199999999999998</v>
      </c>
      <c r="E563">
        <v>35</v>
      </c>
      <c r="F563">
        <v>4.5</v>
      </c>
      <c r="G563">
        <v>80</v>
      </c>
      <c r="H563">
        <v>0.1</v>
      </c>
      <c r="I563">
        <v>60</v>
      </c>
      <c r="J563" t="s">
        <v>43</v>
      </c>
      <c r="K563">
        <f t="shared" si="96"/>
        <v>16.37</v>
      </c>
      <c r="L563">
        <f t="shared" si="97"/>
        <v>-2.9999999999999971E-2</v>
      </c>
      <c r="M563">
        <f t="shared" si="98"/>
        <v>-1.6399999999999997</v>
      </c>
      <c r="N563" s="7">
        <v>1.4999999999999999E-2</v>
      </c>
      <c r="O563" s="9" t="s">
        <v>172</v>
      </c>
      <c r="P563" s="11" t="s">
        <v>272</v>
      </c>
    </row>
    <row r="564" spans="1:16" ht="15" x14ac:dyDescent="0.35">
      <c r="A564" s="1" t="s">
        <v>538</v>
      </c>
      <c r="B564" s="10">
        <v>15.22</v>
      </c>
      <c r="C564" s="10">
        <v>-0.1</v>
      </c>
      <c r="D564" s="10">
        <v>-2.04</v>
      </c>
      <c r="E564">
        <v>15</v>
      </c>
      <c r="F564">
        <v>5</v>
      </c>
      <c r="G564">
        <v>70</v>
      </c>
      <c r="H564">
        <v>6.6000000000000003E-2</v>
      </c>
      <c r="I564">
        <v>40</v>
      </c>
      <c r="J564" t="s">
        <v>42</v>
      </c>
      <c r="K564">
        <f t="shared" si="96"/>
        <v>14.92</v>
      </c>
      <c r="L564">
        <f t="shared" si="97"/>
        <v>0.16</v>
      </c>
      <c r="M564">
        <f t="shared" si="98"/>
        <v>-1.3599999999999999</v>
      </c>
      <c r="N564" s="7">
        <v>1.4999999999999999E-2</v>
      </c>
      <c r="O564" s="9" t="s">
        <v>172</v>
      </c>
      <c r="P564" s="11" t="s">
        <v>272</v>
      </c>
    </row>
    <row r="565" spans="1:16" ht="15" x14ac:dyDescent="0.35">
      <c r="A565" s="1" t="s">
        <v>539</v>
      </c>
      <c r="B565" s="10">
        <v>16.190000000000001</v>
      </c>
      <c r="C565" s="10">
        <v>-0.27</v>
      </c>
      <c r="D565" s="10">
        <v>-2.44</v>
      </c>
      <c r="E565">
        <v>15</v>
      </c>
      <c r="F565">
        <v>5</v>
      </c>
      <c r="G565">
        <v>70</v>
      </c>
      <c r="H565">
        <v>6.6000000000000003E-2</v>
      </c>
      <c r="I565">
        <v>40</v>
      </c>
      <c r="J565" t="s">
        <v>42</v>
      </c>
      <c r="K565">
        <f t="shared" si="96"/>
        <v>15.89</v>
      </c>
      <c r="L565">
        <f t="shared" si="97"/>
        <v>-1.0000000000000009E-2</v>
      </c>
      <c r="M565">
        <f t="shared" si="98"/>
        <v>-1.7599999999999998</v>
      </c>
      <c r="N565" s="7">
        <v>7.5999999999999998E-2</v>
      </c>
      <c r="O565" s="9" t="s">
        <v>173</v>
      </c>
      <c r="P565" s="11" t="s">
        <v>272</v>
      </c>
    </row>
    <row r="566" spans="1:16" ht="15" x14ac:dyDescent="0.35">
      <c r="A566" s="1" t="s">
        <v>540</v>
      </c>
      <c r="B566" s="10">
        <v>15.9</v>
      </c>
      <c r="C566" s="10">
        <v>-0.15</v>
      </c>
      <c r="D566" s="10">
        <v>-2.2200000000000002</v>
      </c>
      <c r="E566">
        <v>35</v>
      </c>
      <c r="F566">
        <v>4.5</v>
      </c>
      <c r="G566">
        <v>80</v>
      </c>
      <c r="H566">
        <v>0.1</v>
      </c>
      <c r="I566">
        <v>60</v>
      </c>
      <c r="J566" t="s">
        <v>43</v>
      </c>
      <c r="K566">
        <f t="shared" si="96"/>
        <v>15.6</v>
      </c>
      <c r="L566">
        <f t="shared" si="97"/>
        <v>0.11000000000000001</v>
      </c>
      <c r="M566">
        <f t="shared" si="98"/>
        <v>-1.54</v>
      </c>
      <c r="N566" s="7">
        <v>1.4999999999999999E-2</v>
      </c>
      <c r="O566" s="9" t="s">
        <v>172</v>
      </c>
      <c r="P566" s="11" t="s">
        <v>272</v>
      </c>
    </row>
    <row r="567" spans="1:16" ht="15" x14ac:dyDescent="0.35">
      <c r="A567" s="1" t="s">
        <v>541</v>
      </c>
      <c r="B567" s="10">
        <v>31.33</v>
      </c>
      <c r="C567" s="10">
        <v>-9.66</v>
      </c>
      <c r="D567" s="10">
        <v>-12.58</v>
      </c>
      <c r="E567">
        <v>15</v>
      </c>
      <c r="F567">
        <v>5</v>
      </c>
      <c r="G567">
        <v>70</v>
      </c>
      <c r="H567">
        <v>6.6000000000000003E-2</v>
      </c>
      <c r="I567">
        <v>40</v>
      </c>
      <c r="J567" t="s">
        <v>42</v>
      </c>
      <c r="K567">
        <f t="shared" si="96"/>
        <v>31.029999999999998</v>
      </c>
      <c r="L567">
        <f t="shared" si="97"/>
        <v>-9.4</v>
      </c>
      <c r="M567">
        <f t="shared" si="98"/>
        <v>-11.9</v>
      </c>
      <c r="N567" s="7">
        <v>1.4999999999999999E-2</v>
      </c>
      <c r="O567" s="9" t="s">
        <v>172</v>
      </c>
      <c r="P567" s="11" t="s">
        <v>259</v>
      </c>
    </row>
    <row r="568" spans="1:16" ht="15" x14ac:dyDescent="0.35">
      <c r="A568" s="1" t="s">
        <v>542</v>
      </c>
      <c r="B568" s="10">
        <v>75.260000000000005</v>
      </c>
      <c r="C568" s="10">
        <v>0.86</v>
      </c>
      <c r="D568" s="10">
        <v>13.1</v>
      </c>
      <c r="E568">
        <v>15</v>
      </c>
      <c r="F568">
        <v>5</v>
      </c>
      <c r="G568">
        <v>70</v>
      </c>
      <c r="H568">
        <v>6.6000000000000003E-2</v>
      </c>
      <c r="I568">
        <v>40</v>
      </c>
      <c r="J568" t="s">
        <v>42</v>
      </c>
      <c r="K568">
        <f t="shared" si="96"/>
        <v>74.960000000000008</v>
      </c>
      <c r="L568">
        <f t="shared" si="97"/>
        <v>1.1200000000000001</v>
      </c>
      <c r="M568">
        <f t="shared" si="98"/>
        <v>13.78</v>
      </c>
      <c r="N568" s="7">
        <v>7.5999999999999998E-2</v>
      </c>
      <c r="O568" s="9" t="s">
        <v>173</v>
      </c>
      <c r="P568" s="11" t="s">
        <v>177</v>
      </c>
    </row>
    <row r="569" spans="1:16" ht="15" x14ac:dyDescent="0.35">
      <c r="A569" s="1" t="s">
        <v>543</v>
      </c>
      <c r="B569" s="10">
        <v>77.64</v>
      </c>
      <c r="C569" s="10">
        <v>1.38</v>
      </c>
      <c r="D569" s="10">
        <v>14.19</v>
      </c>
      <c r="E569">
        <v>15</v>
      </c>
      <c r="F569">
        <v>5</v>
      </c>
      <c r="G569">
        <v>70</v>
      </c>
      <c r="H569">
        <v>6.6000000000000003E-2</v>
      </c>
      <c r="I569">
        <v>40</v>
      </c>
      <c r="J569" t="s">
        <v>42</v>
      </c>
      <c r="K569">
        <f t="shared" si="96"/>
        <v>77.34</v>
      </c>
      <c r="L569">
        <f t="shared" si="97"/>
        <v>1.64</v>
      </c>
      <c r="M569">
        <f t="shared" si="98"/>
        <v>14.87</v>
      </c>
      <c r="N569" s="7">
        <v>1.4999999999999999E-2</v>
      </c>
      <c r="O569" s="9" t="s">
        <v>172</v>
      </c>
      <c r="P569" s="11" t="s">
        <v>177</v>
      </c>
    </row>
    <row r="570" spans="1:16" ht="15" x14ac:dyDescent="0.35">
      <c r="A570" s="1" t="s">
        <v>544</v>
      </c>
      <c r="B570" s="10">
        <v>77.09</v>
      </c>
      <c r="C570" s="10">
        <v>1.1200000000000001</v>
      </c>
      <c r="D570" s="10">
        <v>14.09</v>
      </c>
      <c r="E570">
        <v>35</v>
      </c>
      <c r="F570">
        <v>4.5</v>
      </c>
      <c r="G570">
        <v>80</v>
      </c>
      <c r="H570">
        <v>0.1</v>
      </c>
      <c r="I570">
        <v>60</v>
      </c>
      <c r="J570" t="s">
        <v>43</v>
      </c>
      <c r="K570">
        <f t="shared" si="96"/>
        <v>76.790000000000006</v>
      </c>
      <c r="L570">
        <f t="shared" si="97"/>
        <v>1.3800000000000001</v>
      </c>
      <c r="M570">
        <f t="shared" si="98"/>
        <v>14.77</v>
      </c>
      <c r="N570" s="7">
        <v>1.4999999999999999E-2</v>
      </c>
      <c r="O570" s="9" t="s">
        <v>172</v>
      </c>
      <c r="P570" s="11" t="s">
        <v>177</v>
      </c>
    </row>
    <row r="571" spans="1:16" ht="15" x14ac:dyDescent="0.35">
      <c r="A571" s="1" t="s">
        <v>545</v>
      </c>
      <c r="B571" s="10">
        <v>78.12</v>
      </c>
      <c r="C571" s="10">
        <v>0.94</v>
      </c>
      <c r="D571" s="10">
        <v>14.84</v>
      </c>
      <c r="E571">
        <v>35</v>
      </c>
      <c r="F571">
        <v>4.5</v>
      </c>
      <c r="G571">
        <v>80</v>
      </c>
      <c r="H571">
        <v>0.1</v>
      </c>
      <c r="I571">
        <v>60</v>
      </c>
      <c r="J571" t="s">
        <v>43</v>
      </c>
      <c r="K571">
        <f t="shared" si="96"/>
        <v>77.820000000000007</v>
      </c>
      <c r="L571">
        <f t="shared" si="97"/>
        <v>1.2</v>
      </c>
      <c r="M571">
        <f t="shared" si="98"/>
        <v>15.52</v>
      </c>
      <c r="N571" s="7">
        <v>7.5999999999999998E-2</v>
      </c>
      <c r="O571" s="9" t="s">
        <v>173</v>
      </c>
      <c r="P571" s="11" t="s">
        <v>264</v>
      </c>
    </row>
    <row r="572" spans="1:16" ht="15" x14ac:dyDescent="0.35">
      <c r="A572" s="1" t="s">
        <v>546</v>
      </c>
      <c r="B572" s="10">
        <v>77.239999999999995</v>
      </c>
      <c r="C572" s="10">
        <v>0.32</v>
      </c>
      <c r="D572" s="10">
        <v>14.6</v>
      </c>
      <c r="E572">
        <v>3.5</v>
      </c>
      <c r="F572">
        <v>6.5</v>
      </c>
      <c r="G572">
        <v>60</v>
      </c>
      <c r="H572">
        <v>0.05</v>
      </c>
      <c r="I572">
        <v>20</v>
      </c>
      <c r="J572" t="s">
        <v>41</v>
      </c>
      <c r="K572">
        <f t="shared" si="96"/>
        <v>76.94</v>
      </c>
      <c r="L572">
        <f t="shared" si="97"/>
        <v>0.58000000000000007</v>
      </c>
      <c r="M572">
        <f t="shared" si="98"/>
        <v>15.28</v>
      </c>
      <c r="N572" s="7">
        <v>1.4999999999999999E-2</v>
      </c>
      <c r="O572" s="9" t="s">
        <v>172</v>
      </c>
      <c r="P572" s="11" t="s">
        <v>266</v>
      </c>
    </row>
    <row r="573" spans="1:16" ht="15" x14ac:dyDescent="0.35">
      <c r="A573" s="1" t="s">
        <v>547</v>
      </c>
      <c r="B573" s="10">
        <v>77.25</v>
      </c>
      <c r="C573" s="10">
        <v>1.34</v>
      </c>
      <c r="D573" s="10">
        <v>14.39</v>
      </c>
      <c r="E573">
        <v>35</v>
      </c>
      <c r="F573">
        <v>4.5</v>
      </c>
      <c r="G573">
        <v>80</v>
      </c>
      <c r="H573">
        <v>0.1</v>
      </c>
      <c r="I573">
        <v>60</v>
      </c>
      <c r="J573" t="s">
        <v>43</v>
      </c>
      <c r="K573">
        <f t="shared" si="96"/>
        <v>76.95</v>
      </c>
      <c r="L573">
        <f t="shared" si="97"/>
        <v>1.6</v>
      </c>
      <c r="M573">
        <f t="shared" si="98"/>
        <v>15.07</v>
      </c>
      <c r="N573" s="7">
        <v>7.5999999999999998E-2</v>
      </c>
      <c r="O573" s="9" t="s">
        <v>173</v>
      </c>
      <c r="P573" s="11" t="s">
        <v>266</v>
      </c>
    </row>
    <row r="574" spans="1:16" ht="15" x14ac:dyDescent="0.35">
      <c r="A574" s="1" t="s">
        <v>548</v>
      </c>
      <c r="B574" s="10">
        <v>46.05</v>
      </c>
      <c r="C574" s="10">
        <v>-2.9</v>
      </c>
      <c r="D574" s="10">
        <v>-3.62</v>
      </c>
      <c r="E574">
        <v>3.5</v>
      </c>
      <c r="F574">
        <v>6.5</v>
      </c>
      <c r="G574">
        <v>60</v>
      </c>
      <c r="H574">
        <v>0.05</v>
      </c>
      <c r="I574">
        <v>20</v>
      </c>
      <c r="J574" t="s">
        <v>41</v>
      </c>
      <c r="K574">
        <f t="shared" si="96"/>
        <v>45.75</v>
      </c>
      <c r="L574">
        <f t="shared" si="97"/>
        <v>-2.6399999999999997</v>
      </c>
      <c r="M574">
        <f t="shared" si="98"/>
        <v>-2.94</v>
      </c>
      <c r="N574" s="7">
        <v>1.4999999999999999E-2</v>
      </c>
      <c r="O574" s="9" t="s">
        <v>172</v>
      </c>
      <c r="P574" s="11" t="s">
        <v>213</v>
      </c>
    </row>
    <row r="575" spans="1:16" ht="15" x14ac:dyDescent="0.35">
      <c r="A575" s="1" t="s">
        <v>549</v>
      </c>
      <c r="B575" s="10">
        <v>47.39</v>
      </c>
      <c r="C575" s="10">
        <v>-3.33</v>
      </c>
      <c r="D575" s="10">
        <v>-4.1100000000000003</v>
      </c>
      <c r="E575">
        <v>3.5</v>
      </c>
      <c r="F575">
        <v>6.5</v>
      </c>
      <c r="G575">
        <v>60</v>
      </c>
      <c r="H575">
        <v>0.05</v>
      </c>
      <c r="I575">
        <v>20</v>
      </c>
      <c r="J575" t="s">
        <v>41</v>
      </c>
      <c r="K575">
        <f t="shared" si="96"/>
        <v>47.09</v>
      </c>
      <c r="L575">
        <f t="shared" si="97"/>
        <v>-3.0700000000000003</v>
      </c>
      <c r="M575">
        <f t="shared" si="98"/>
        <v>-3.43</v>
      </c>
      <c r="N575" s="7">
        <v>7.5999999999999998E-2</v>
      </c>
      <c r="O575" s="9" t="s">
        <v>173</v>
      </c>
      <c r="P575" s="11" t="s">
        <v>213</v>
      </c>
    </row>
    <row r="576" spans="1:16" ht="15" x14ac:dyDescent="0.35">
      <c r="A576" s="1" t="s">
        <v>550</v>
      </c>
      <c r="B576" s="10">
        <v>47.41</v>
      </c>
      <c r="C576" s="10">
        <v>-3.26</v>
      </c>
      <c r="D576" s="10">
        <v>-3.59</v>
      </c>
      <c r="E576">
        <v>35</v>
      </c>
      <c r="F576">
        <v>4.5</v>
      </c>
      <c r="G576">
        <v>80</v>
      </c>
      <c r="H576">
        <v>0.1</v>
      </c>
      <c r="I576">
        <v>60</v>
      </c>
      <c r="J576" t="s">
        <v>43</v>
      </c>
      <c r="K576">
        <f t="shared" si="96"/>
        <v>47.11</v>
      </c>
      <c r="L576">
        <f t="shared" si="97"/>
        <v>-3</v>
      </c>
      <c r="M576">
        <f t="shared" si="98"/>
        <v>-2.9099999999999997</v>
      </c>
      <c r="N576" s="7">
        <v>1.4999999999999999E-2</v>
      </c>
      <c r="O576" s="9" t="s">
        <v>172</v>
      </c>
      <c r="P576" s="11" t="s">
        <v>213</v>
      </c>
    </row>
    <row r="577" spans="1:16" ht="15" x14ac:dyDescent="0.35">
      <c r="A577" s="1" t="s">
        <v>551</v>
      </c>
      <c r="B577" s="10">
        <v>47.95</v>
      </c>
      <c r="C577" s="10">
        <v>-3.41</v>
      </c>
      <c r="D577" s="10">
        <v>-3.61</v>
      </c>
      <c r="E577">
        <v>15</v>
      </c>
      <c r="F577">
        <v>5</v>
      </c>
      <c r="G577">
        <v>70</v>
      </c>
      <c r="H577">
        <v>6.6000000000000003E-2</v>
      </c>
      <c r="I577">
        <v>40</v>
      </c>
      <c r="J577" t="s">
        <v>42</v>
      </c>
      <c r="K577">
        <f t="shared" si="96"/>
        <v>47.650000000000006</v>
      </c>
      <c r="L577">
        <f t="shared" si="97"/>
        <v>-3.1500000000000004</v>
      </c>
      <c r="M577">
        <f t="shared" si="98"/>
        <v>-2.9299999999999997</v>
      </c>
      <c r="N577" s="7">
        <v>7.5999999999999998E-2</v>
      </c>
      <c r="O577" s="9" t="s">
        <v>173</v>
      </c>
      <c r="P577" s="11" t="s">
        <v>213</v>
      </c>
    </row>
    <row r="578" spans="1:16" ht="15" x14ac:dyDescent="0.35">
      <c r="A578" s="1" t="s">
        <v>552</v>
      </c>
      <c r="B578" s="10">
        <v>35.4</v>
      </c>
      <c r="C578" s="10">
        <v>1.01</v>
      </c>
      <c r="D578" s="10">
        <v>5.7</v>
      </c>
      <c r="E578">
        <v>35</v>
      </c>
      <c r="F578">
        <v>4.5</v>
      </c>
      <c r="G578">
        <v>80</v>
      </c>
      <c r="H578">
        <v>0.1</v>
      </c>
      <c r="I578">
        <v>60</v>
      </c>
      <c r="J578" t="s">
        <v>43</v>
      </c>
      <c r="K578">
        <f t="shared" si="96"/>
        <v>35.1</v>
      </c>
      <c r="L578">
        <f t="shared" si="97"/>
        <v>1.27</v>
      </c>
      <c r="M578">
        <f t="shared" si="98"/>
        <v>6.38</v>
      </c>
      <c r="N578" s="7">
        <v>1.4999999999999999E-2</v>
      </c>
      <c r="O578" s="9" t="s">
        <v>172</v>
      </c>
      <c r="P578" s="11" t="s">
        <v>213</v>
      </c>
    </row>
    <row r="579" spans="1:16" ht="15" x14ac:dyDescent="0.35">
      <c r="A579" s="1" t="s">
        <v>553</v>
      </c>
      <c r="B579" s="10">
        <v>34.880000000000003</v>
      </c>
      <c r="C579" s="10">
        <v>1.59</v>
      </c>
      <c r="D579" s="10">
        <v>5.52</v>
      </c>
      <c r="E579">
        <v>35</v>
      </c>
      <c r="F579">
        <v>4.5</v>
      </c>
      <c r="G579">
        <v>80</v>
      </c>
      <c r="H579">
        <v>0.1</v>
      </c>
      <c r="I579">
        <v>60</v>
      </c>
      <c r="J579" t="s">
        <v>43</v>
      </c>
      <c r="K579">
        <f t="shared" si="96"/>
        <v>34.580000000000005</v>
      </c>
      <c r="L579">
        <f t="shared" si="97"/>
        <v>1.85</v>
      </c>
      <c r="M579">
        <f t="shared" si="98"/>
        <v>6.1999999999999993</v>
      </c>
      <c r="N579" s="7">
        <v>1.4999999999999999E-2</v>
      </c>
      <c r="O579" s="9" t="s">
        <v>172</v>
      </c>
      <c r="P579" s="11" t="s">
        <v>213</v>
      </c>
    </row>
    <row r="580" spans="1:16" ht="15" x14ac:dyDescent="0.35">
      <c r="A580" s="1" t="s">
        <v>554</v>
      </c>
      <c r="B580" s="10">
        <v>35.14</v>
      </c>
      <c r="C580" s="10">
        <v>1.58</v>
      </c>
      <c r="D580" s="10">
        <v>6.03</v>
      </c>
      <c r="E580">
        <v>15</v>
      </c>
      <c r="F580">
        <v>5</v>
      </c>
      <c r="G580">
        <v>70</v>
      </c>
      <c r="H580">
        <v>6.6000000000000003E-2</v>
      </c>
      <c r="I580">
        <v>40</v>
      </c>
      <c r="J580" t="s">
        <v>42</v>
      </c>
      <c r="K580">
        <f t="shared" si="96"/>
        <v>34.840000000000003</v>
      </c>
      <c r="L580">
        <f t="shared" si="97"/>
        <v>1.84</v>
      </c>
      <c r="M580">
        <f t="shared" si="98"/>
        <v>6.71</v>
      </c>
      <c r="N580" s="7">
        <v>7.5999999999999998E-2</v>
      </c>
      <c r="O580" s="9" t="s">
        <v>173</v>
      </c>
      <c r="P580" s="11" t="s">
        <v>213</v>
      </c>
    </row>
    <row r="581" spans="1:16" ht="15" x14ac:dyDescent="0.35">
      <c r="A581" s="1" t="s">
        <v>555</v>
      </c>
      <c r="B581" s="10">
        <v>16.149999999999999</v>
      </c>
      <c r="C581" s="10">
        <v>0.76</v>
      </c>
      <c r="D581" s="10">
        <v>-1.66</v>
      </c>
      <c r="E581">
        <v>3.5</v>
      </c>
      <c r="F581">
        <v>6.5</v>
      </c>
      <c r="G581">
        <v>60</v>
      </c>
      <c r="H581">
        <v>0.05</v>
      </c>
      <c r="I581">
        <v>20</v>
      </c>
      <c r="J581" t="s">
        <v>41</v>
      </c>
      <c r="K581">
        <f t="shared" si="96"/>
        <v>15.849999999999998</v>
      </c>
      <c r="L581">
        <f t="shared" si="97"/>
        <v>1.02</v>
      </c>
      <c r="M581">
        <f t="shared" si="98"/>
        <v>-0.97999999999999987</v>
      </c>
      <c r="N581" s="7">
        <v>1.4999999999999999E-2</v>
      </c>
      <c r="O581" s="9" t="s">
        <v>172</v>
      </c>
      <c r="P581" s="11" t="s">
        <v>271</v>
      </c>
    </row>
    <row r="582" spans="1:16" ht="15" x14ac:dyDescent="0.35">
      <c r="A582" s="1" t="s">
        <v>556</v>
      </c>
      <c r="B582" s="10">
        <v>16.41</v>
      </c>
      <c r="C582" s="10">
        <v>0.89</v>
      </c>
      <c r="D582" s="10">
        <v>-1.71</v>
      </c>
      <c r="E582">
        <v>15</v>
      </c>
      <c r="F582">
        <v>5</v>
      </c>
      <c r="G582">
        <v>70</v>
      </c>
      <c r="H582">
        <v>6.6000000000000003E-2</v>
      </c>
      <c r="I582">
        <v>40</v>
      </c>
      <c r="J582" t="s">
        <v>42</v>
      </c>
      <c r="K582">
        <f t="shared" si="96"/>
        <v>16.11</v>
      </c>
      <c r="L582">
        <f t="shared" si="97"/>
        <v>1.1499999999999999</v>
      </c>
      <c r="M582">
        <f t="shared" si="98"/>
        <v>-1.0299999999999998</v>
      </c>
      <c r="N582" s="7">
        <v>7.5999999999999998E-2</v>
      </c>
      <c r="O582" s="9" t="s">
        <v>172</v>
      </c>
      <c r="P582" s="11" t="s">
        <v>271</v>
      </c>
    </row>
    <row r="583" spans="1:16" ht="15" x14ac:dyDescent="0.35">
      <c r="A583" s="1" t="s">
        <v>557</v>
      </c>
      <c r="B583" s="10">
        <v>16.68</v>
      </c>
      <c r="C583" s="10">
        <v>0.9</v>
      </c>
      <c r="D583" s="10">
        <v>-1.57</v>
      </c>
      <c r="E583">
        <v>35</v>
      </c>
      <c r="F583">
        <v>4.5</v>
      </c>
      <c r="G583">
        <v>80</v>
      </c>
      <c r="H583">
        <v>0.1</v>
      </c>
      <c r="I583">
        <v>60</v>
      </c>
      <c r="J583" t="s">
        <v>43</v>
      </c>
      <c r="K583">
        <f t="shared" si="96"/>
        <v>16.38</v>
      </c>
      <c r="L583">
        <f t="shared" si="97"/>
        <v>1.1600000000000001</v>
      </c>
      <c r="M583">
        <f t="shared" si="98"/>
        <v>-0.89</v>
      </c>
      <c r="N583" s="7">
        <v>7.5999999999999998E-2</v>
      </c>
      <c r="O583" s="9" t="s">
        <v>173</v>
      </c>
      <c r="P583" s="11" t="s">
        <v>271</v>
      </c>
    </row>
    <row r="584" spans="1:16" ht="15" x14ac:dyDescent="0.35">
      <c r="A584" s="1" t="s">
        <v>558</v>
      </c>
      <c r="B584" s="10">
        <v>16.510000000000002</v>
      </c>
      <c r="C584" s="10">
        <v>0.5</v>
      </c>
      <c r="D584" s="10">
        <v>-1.92</v>
      </c>
      <c r="E584">
        <v>35</v>
      </c>
      <c r="F584">
        <v>4.5</v>
      </c>
      <c r="G584">
        <v>80</v>
      </c>
      <c r="H584">
        <v>0.1</v>
      </c>
      <c r="I584">
        <v>60</v>
      </c>
      <c r="J584" t="s">
        <v>43</v>
      </c>
      <c r="K584">
        <f t="shared" si="96"/>
        <v>16.21</v>
      </c>
      <c r="L584">
        <f t="shared" si="97"/>
        <v>0.76</v>
      </c>
      <c r="M584">
        <f t="shared" si="98"/>
        <v>-1.2399999999999998</v>
      </c>
      <c r="N584" s="7">
        <v>1.4999999999999999E-2</v>
      </c>
      <c r="O584" s="9" t="s">
        <v>172</v>
      </c>
      <c r="P584" s="11" t="s">
        <v>269</v>
      </c>
    </row>
    <row r="585" spans="1:16" ht="15" x14ac:dyDescent="0.35">
      <c r="A585" s="1" t="s">
        <v>559</v>
      </c>
      <c r="B585" s="10">
        <v>16.71</v>
      </c>
      <c r="C585" s="10">
        <v>0.54</v>
      </c>
      <c r="D585" s="10">
        <v>-2.15</v>
      </c>
      <c r="E585">
        <v>3.5</v>
      </c>
      <c r="F585">
        <v>6.5</v>
      </c>
      <c r="G585">
        <v>60</v>
      </c>
      <c r="H585">
        <v>0.05</v>
      </c>
      <c r="I585">
        <v>20</v>
      </c>
      <c r="J585" t="s">
        <v>41</v>
      </c>
      <c r="K585">
        <f t="shared" si="96"/>
        <v>16.41</v>
      </c>
      <c r="L585">
        <f t="shared" si="97"/>
        <v>0.8</v>
      </c>
      <c r="M585">
        <f t="shared" si="98"/>
        <v>-1.4699999999999998</v>
      </c>
      <c r="N585" s="7">
        <v>7.5999999999999998E-2</v>
      </c>
      <c r="O585" s="9" t="s">
        <v>173</v>
      </c>
      <c r="P585" s="11" t="s">
        <v>269</v>
      </c>
    </row>
    <row r="586" spans="1:16" ht="15" x14ac:dyDescent="0.35">
      <c r="A586" s="1" t="s">
        <v>560</v>
      </c>
      <c r="B586" s="10">
        <v>16.27</v>
      </c>
      <c r="C586" s="10">
        <v>0.55000000000000004</v>
      </c>
      <c r="D586" s="10">
        <v>-1.97</v>
      </c>
      <c r="E586">
        <v>3.5</v>
      </c>
      <c r="F586">
        <v>6.5</v>
      </c>
      <c r="G586">
        <v>60</v>
      </c>
      <c r="H586">
        <v>0.05</v>
      </c>
      <c r="I586">
        <v>20</v>
      </c>
      <c r="J586" t="s">
        <v>41</v>
      </c>
      <c r="K586">
        <f t="shared" si="96"/>
        <v>15.969999999999999</v>
      </c>
      <c r="L586">
        <f t="shared" si="97"/>
        <v>0.81</v>
      </c>
      <c r="M586">
        <f t="shared" si="98"/>
        <v>-1.29</v>
      </c>
      <c r="N586" s="7">
        <v>1.4999999999999999E-2</v>
      </c>
      <c r="O586" s="9" t="s">
        <v>172</v>
      </c>
      <c r="P586" s="11" t="s">
        <v>269</v>
      </c>
    </row>
    <row r="587" spans="1:16" ht="15" x14ac:dyDescent="0.35">
      <c r="A587" s="1" t="s">
        <v>561</v>
      </c>
      <c r="B587" s="10">
        <v>62.35</v>
      </c>
      <c r="C587" s="10">
        <v>20.43</v>
      </c>
      <c r="D587" s="10">
        <v>13.68</v>
      </c>
      <c r="E587">
        <v>15</v>
      </c>
      <c r="F587">
        <v>5</v>
      </c>
      <c r="G587">
        <v>70</v>
      </c>
      <c r="H587">
        <v>6.6000000000000003E-2</v>
      </c>
      <c r="I587">
        <v>40</v>
      </c>
      <c r="J587" t="s">
        <v>42</v>
      </c>
      <c r="K587">
        <f t="shared" si="96"/>
        <v>62.050000000000004</v>
      </c>
      <c r="L587">
        <f t="shared" si="97"/>
        <v>20.69</v>
      </c>
      <c r="M587">
        <f t="shared" si="98"/>
        <v>14.36</v>
      </c>
      <c r="N587" s="7">
        <v>1.4999999999999999E-2</v>
      </c>
      <c r="O587" s="9" t="s">
        <v>172</v>
      </c>
      <c r="P587" s="11" t="s">
        <v>191</v>
      </c>
    </row>
    <row r="588" spans="1:16" ht="15" x14ac:dyDescent="0.35">
      <c r="A588" s="1" t="s">
        <v>562</v>
      </c>
      <c r="B588" s="10">
        <v>69.12</v>
      </c>
      <c r="C588" s="10">
        <v>3.27</v>
      </c>
      <c r="D588" s="10">
        <v>12.42</v>
      </c>
      <c r="E588">
        <v>35</v>
      </c>
      <c r="F588">
        <v>4.5</v>
      </c>
      <c r="G588">
        <v>80</v>
      </c>
      <c r="H588">
        <v>0.1</v>
      </c>
      <c r="I588">
        <v>60</v>
      </c>
      <c r="J588" t="s">
        <v>43</v>
      </c>
      <c r="K588">
        <f t="shared" si="96"/>
        <v>68.820000000000007</v>
      </c>
      <c r="L588">
        <f t="shared" si="97"/>
        <v>3.5300000000000002</v>
      </c>
      <c r="M588">
        <f t="shared" si="98"/>
        <v>13.1</v>
      </c>
      <c r="N588" s="7">
        <v>7.5999999999999998E-2</v>
      </c>
      <c r="O588" s="9" t="s">
        <v>173</v>
      </c>
      <c r="P588" s="11" t="s">
        <v>175</v>
      </c>
    </row>
    <row r="589" spans="1:16" ht="15" x14ac:dyDescent="0.35">
      <c r="A589" s="1" t="s">
        <v>563</v>
      </c>
      <c r="B589" s="10">
        <v>68.27</v>
      </c>
      <c r="C589" s="10">
        <v>3.18</v>
      </c>
      <c r="D589" s="10">
        <v>12.38</v>
      </c>
      <c r="E589">
        <v>35</v>
      </c>
      <c r="F589">
        <v>4.5</v>
      </c>
      <c r="G589">
        <v>80</v>
      </c>
      <c r="H589">
        <v>0.1</v>
      </c>
      <c r="I589">
        <v>60</v>
      </c>
      <c r="J589" t="s">
        <v>43</v>
      </c>
      <c r="K589">
        <f t="shared" si="96"/>
        <v>67.97</v>
      </c>
      <c r="L589">
        <f t="shared" si="97"/>
        <v>3.4400000000000004</v>
      </c>
      <c r="M589">
        <f t="shared" si="98"/>
        <v>13.06</v>
      </c>
      <c r="N589" s="7">
        <v>1.4999999999999999E-2</v>
      </c>
      <c r="O589" s="9" t="s">
        <v>172</v>
      </c>
      <c r="P589" s="11" t="s">
        <v>274</v>
      </c>
    </row>
    <row r="590" spans="1:16" ht="15" x14ac:dyDescent="0.35">
      <c r="A590" s="1" t="s">
        <v>564</v>
      </c>
      <c r="B590" s="10">
        <v>48.79</v>
      </c>
      <c r="C590" s="10">
        <v>8.8699999999999992</v>
      </c>
      <c r="D590" s="10">
        <v>22.43</v>
      </c>
      <c r="E590">
        <v>3.5</v>
      </c>
      <c r="F590">
        <v>6.5</v>
      </c>
      <c r="G590">
        <v>60</v>
      </c>
      <c r="H590">
        <v>0.05</v>
      </c>
      <c r="I590">
        <v>20</v>
      </c>
      <c r="J590" t="s">
        <v>41</v>
      </c>
      <c r="K590">
        <f t="shared" si="96"/>
        <v>48.49</v>
      </c>
      <c r="L590">
        <f t="shared" si="97"/>
        <v>9.129999999999999</v>
      </c>
      <c r="M590">
        <f t="shared" si="98"/>
        <v>23.11</v>
      </c>
      <c r="N590" s="7">
        <v>7.5999999999999998E-2</v>
      </c>
      <c r="O590" s="9" t="s">
        <v>173</v>
      </c>
      <c r="P590" s="11" t="s">
        <v>782</v>
      </c>
    </row>
    <row r="591" spans="1:16" ht="15" x14ac:dyDescent="0.35">
      <c r="A591" s="1" t="s">
        <v>565</v>
      </c>
      <c r="B591" s="10">
        <v>47.04</v>
      </c>
      <c r="C591" s="10">
        <v>8.35</v>
      </c>
      <c r="D591" s="10">
        <v>22.75</v>
      </c>
      <c r="E591">
        <v>35</v>
      </c>
      <c r="F591">
        <v>4.5</v>
      </c>
      <c r="G591">
        <v>80</v>
      </c>
      <c r="H591">
        <v>0.1</v>
      </c>
      <c r="I591">
        <v>60</v>
      </c>
      <c r="J591" t="s">
        <v>43</v>
      </c>
      <c r="K591">
        <f t="shared" si="96"/>
        <v>46.74</v>
      </c>
      <c r="L591">
        <f t="shared" si="97"/>
        <v>8.61</v>
      </c>
      <c r="M591">
        <f t="shared" si="98"/>
        <v>23.43</v>
      </c>
      <c r="N591" s="7">
        <v>1.4999999999999999E-2</v>
      </c>
      <c r="O591" s="9" t="s">
        <v>172</v>
      </c>
      <c r="P591" s="11" t="s">
        <v>782</v>
      </c>
    </row>
    <row r="592" spans="1:16" ht="15" x14ac:dyDescent="0.35">
      <c r="A592" s="1" t="s">
        <v>566</v>
      </c>
      <c r="B592" s="10">
        <v>47.68</v>
      </c>
      <c r="C592" s="10">
        <v>8.4499999999999993</v>
      </c>
      <c r="D592" s="10">
        <v>22.43</v>
      </c>
      <c r="E592">
        <v>3.5</v>
      </c>
      <c r="F592">
        <v>6.5</v>
      </c>
      <c r="G592">
        <v>60</v>
      </c>
      <c r="H592">
        <v>0.05</v>
      </c>
      <c r="I592">
        <v>20</v>
      </c>
      <c r="J592" t="s">
        <v>41</v>
      </c>
      <c r="K592">
        <f t="shared" si="96"/>
        <v>47.38</v>
      </c>
      <c r="L592">
        <f t="shared" si="97"/>
        <v>8.7099999999999991</v>
      </c>
      <c r="M592">
        <f t="shared" si="98"/>
        <v>23.11</v>
      </c>
      <c r="N592" s="7">
        <v>7.5999999999999998E-2</v>
      </c>
      <c r="O592" s="9" t="s">
        <v>173</v>
      </c>
      <c r="P592" s="11" t="s">
        <v>782</v>
      </c>
    </row>
    <row r="593" spans="1:16" ht="15" x14ac:dyDescent="0.35">
      <c r="A593" s="1" t="s">
        <v>567</v>
      </c>
      <c r="B593" s="10">
        <v>46.29</v>
      </c>
      <c r="C593" s="10">
        <v>8.74</v>
      </c>
      <c r="D593" s="10">
        <v>23.67</v>
      </c>
      <c r="E593">
        <v>35</v>
      </c>
      <c r="F593">
        <v>4.5</v>
      </c>
      <c r="G593">
        <v>80</v>
      </c>
      <c r="H593">
        <v>0.1</v>
      </c>
      <c r="I593">
        <v>60</v>
      </c>
      <c r="J593" t="s">
        <v>43</v>
      </c>
      <c r="K593">
        <f t="shared" si="96"/>
        <v>45.99</v>
      </c>
      <c r="L593">
        <f t="shared" si="97"/>
        <v>9</v>
      </c>
      <c r="M593">
        <f t="shared" si="98"/>
        <v>24.35</v>
      </c>
      <c r="N593" s="7">
        <v>1.4999999999999999E-2</v>
      </c>
      <c r="O593" s="9" t="s">
        <v>172</v>
      </c>
      <c r="P593" s="11" t="s">
        <v>782</v>
      </c>
    </row>
    <row r="594" spans="1:16" ht="15" x14ac:dyDescent="0.35">
      <c r="A594" s="1" t="s">
        <v>568</v>
      </c>
      <c r="B594" s="10">
        <v>46.88</v>
      </c>
      <c r="C594" s="10">
        <v>8.76</v>
      </c>
      <c r="D594" s="10">
        <v>22.71</v>
      </c>
      <c r="E594">
        <v>15</v>
      </c>
      <c r="F594">
        <v>5</v>
      </c>
      <c r="G594">
        <v>70</v>
      </c>
      <c r="H594">
        <v>6.6000000000000003E-2</v>
      </c>
      <c r="I594">
        <v>40</v>
      </c>
      <c r="J594" t="s">
        <v>42</v>
      </c>
      <c r="K594">
        <f t="shared" si="96"/>
        <v>46.580000000000005</v>
      </c>
      <c r="L594">
        <f t="shared" si="97"/>
        <v>9.02</v>
      </c>
      <c r="M594">
        <f t="shared" si="98"/>
        <v>23.39</v>
      </c>
      <c r="N594" s="7">
        <v>7.5999999999999998E-2</v>
      </c>
      <c r="O594" s="9" t="s">
        <v>173</v>
      </c>
      <c r="P594" s="11" t="s">
        <v>782</v>
      </c>
    </row>
    <row r="595" spans="1:16" ht="15" x14ac:dyDescent="0.35">
      <c r="A595" s="1" t="s">
        <v>569</v>
      </c>
      <c r="B595" s="10">
        <v>49.69</v>
      </c>
      <c r="C595" s="10">
        <v>6.96</v>
      </c>
      <c r="D595" s="10">
        <v>21.02</v>
      </c>
      <c r="E595">
        <v>15</v>
      </c>
      <c r="F595">
        <v>5</v>
      </c>
      <c r="G595">
        <v>70</v>
      </c>
      <c r="H595">
        <v>6.6000000000000003E-2</v>
      </c>
      <c r="I595">
        <v>40</v>
      </c>
      <c r="J595" t="s">
        <v>42</v>
      </c>
      <c r="K595">
        <f t="shared" si="96"/>
        <v>49.39</v>
      </c>
      <c r="L595">
        <f t="shared" si="97"/>
        <v>7.22</v>
      </c>
      <c r="M595">
        <f t="shared" si="98"/>
        <v>21.7</v>
      </c>
      <c r="N595" s="7">
        <v>1.4999999999999999E-2</v>
      </c>
      <c r="O595" s="9" t="s">
        <v>172</v>
      </c>
      <c r="P595" s="11" t="s">
        <v>782</v>
      </c>
    </row>
    <row r="596" spans="1:16" ht="15" x14ac:dyDescent="0.35">
      <c r="A596" s="1" t="s">
        <v>570</v>
      </c>
      <c r="B596" s="10">
        <v>47.25</v>
      </c>
      <c r="C596" s="10">
        <v>8.92</v>
      </c>
      <c r="D596" s="10">
        <v>23.22</v>
      </c>
      <c r="E596">
        <v>3.5</v>
      </c>
      <c r="F596">
        <v>6.5</v>
      </c>
      <c r="G596">
        <v>60</v>
      </c>
      <c r="H596">
        <v>0.05</v>
      </c>
      <c r="I596">
        <v>20</v>
      </c>
      <c r="J596" t="s">
        <v>41</v>
      </c>
      <c r="K596">
        <f t="shared" si="96"/>
        <v>46.95</v>
      </c>
      <c r="L596">
        <f t="shared" si="97"/>
        <v>9.18</v>
      </c>
      <c r="M596">
        <f t="shared" si="98"/>
        <v>23.9</v>
      </c>
      <c r="N596" s="7">
        <v>1.4999999999999999E-2</v>
      </c>
      <c r="O596" s="9" t="s">
        <v>172</v>
      </c>
      <c r="P596" s="11" t="s">
        <v>782</v>
      </c>
    </row>
    <row r="597" spans="1:16" ht="15" x14ac:dyDescent="0.35">
      <c r="A597" s="1" t="s">
        <v>571</v>
      </c>
      <c r="B597" s="10">
        <v>49.78</v>
      </c>
      <c r="C597" s="10">
        <v>7.86</v>
      </c>
      <c r="D597" s="10">
        <v>21.05</v>
      </c>
      <c r="E597">
        <v>15</v>
      </c>
      <c r="F597">
        <v>5</v>
      </c>
      <c r="G597">
        <v>70</v>
      </c>
      <c r="H597">
        <v>6.6000000000000003E-2</v>
      </c>
      <c r="I597">
        <v>40</v>
      </c>
      <c r="J597" t="s">
        <v>42</v>
      </c>
      <c r="K597">
        <f t="shared" si="96"/>
        <v>49.480000000000004</v>
      </c>
      <c r="L597">
        <f t="shared" si="97"/>
        <v>8.120000000000001</v>
      </c>
      <c r="M597">
        <f t="shared" si="98"/>
        <v>21.73</v>
      </c>
      <c r="N597" s="7">
        <v>7.5999999999999998E-2</v>
      </c>
      <c r="O597" s="9" t="s">
        <v>173</v>
      </c>
      <c r="P597" s="11" t="s">
        <v>270</v>
      </c>
    </row>
    <row r="598" spans="1:16" ht="15" x14ac:dyDescent="0.35">
      <c r="A598" s="1" t="s">
        <v>572</v>
      </c>
      <c r="B598" s="10">
        <v>46.81</v>
      </c>
      <c r="C598" s="10">
        <v>9.11</v>
      </c>
      <c r="D598" s="10">
        <v>23.55</v>
      </c>
      <c r="E598">
        <v>3.5</v>
      </c>
      <c r="F598">
        <v>6.5</v>
      </c>
      <c r="G598">
        <v>60</v>
      </c>
      <c r="H598">
        <v>0.05</v>
      </c>
      <c r="I598">
        <v>20</v>
      </c>
      <c r="J598" t="s">
        <v>41</v>
      </c>
      <c r="K598">
        <f t="shared" si="96"/>
        <v>46.510000000000005</v>
      </c>
      <c r="L598">
        <f t="shared" si="97"/>
        <v>9.3699999999999992</v>
      </c>
      <c r="M598">
        <f t="shared" si="98"/>
        <v>24.23</v>
      </c>
      <c r="N598" s="7">
        <v>1.4999999999999999E-2</v>
      </c>
      <c r="O598" s="9" t="s">
        <v>172</v>
      </c>
      <c r="P598" s="11" t="s">
        <v>270</v>
      </c>
    </row>
    <row r="599" spans="1:16" ht="15" x14ac:dyDescent="0.35">
      <c r="A599" s="1" t="s">
        <v>573</v>
      </c>
      <c r="B599" s="10">
        <v>45.59</v>
      </c>
      <c r="C599" s="10">
        <v>8.6199999999999992</v>
      </c>
      <c r="D599" s="10">
        <v>22.24</v>
      </c>
      <c r="E599">
        <v>15</v>
      </c>
      <c r="F599">
        <v>5</v>
      </c>
      <c r="G599">
        <v>70</v>
      </c>
      <c r="H599">
        <v>6.6000000000000003E-2</v>
      </c>
      <c r="I599">
        <v>40</v>
      </c>
      <c r="J599" t="s">
        <v>42</v>
      </c>
      <c r="K599">
        <f t="shared" si="96"/>
        <v>45.290000000000006</v>
      </c>
      <c r="L599">
        <f t="shared" si="97"/>
        <v>8.879999999999999</v>
      </c>
      <c r="M599">
        <f t="shared" si="98"/>
        <v>22.919999999999998</v>
      </c>
      <c r="N599" s="7">
        <v>7.5999999999999998E-2</v>
      </c>
      <c r="O599" s="9" t="s">
        <v>173</v>
      </c>
      <c r="P599" s="11" t="s">
        <v>270</v>
      </c>
    </row>
    <row r="600" spans="1:16" ht="15" x14ac:dyDescent="0.35">
      <c r="A600" s="1" t="s">
        <v>574</v>
      </c>
      <c r="B600" s="10">
        <v>47.12</v>
      </c>
      <c r="C600" s="10">
        <v>8.4</v>
      </c>
      <c r="D600" s="10">
        <v>22.06</v>
      </c>
      <c r="E600">
        <v>15</v>
      </c>
      <c r="F600">
        <v>5</v>
      </c>
      <c r="G600">
        <v>70</v>
      </c>
      <c r="H600">
        <v>6.6000000000000003E-2</v>
      </c>
      <c r="I600">
        <v>40</v>
      </c>
      <c r="J600" t="s">
        <v>42</v>
      </c>
      <c r="K600">
        <f t="shared" si="96"/>
        <v>46.82</v>
      </c>
      <c r="L600">
        <f t="shared" si="97"/>
        <v>8.66</v>
      </c>
      <c r="M600">
        <f t="shared" si="98"/>
        <v>22.74</v>
      </c>
      <c r="N600" s="7">
        <v>1.4999999999999999E-2</v>
      </c>
      <c r="O600" s="9" t="s">
        <v>172</v>
      </c>
      <c r="P600" s="11" t="s">
        <v>270</v>
      </c>
    </row>
    <row r="601" spans="1:16" ht="15" x14ac:dyDescent="0.35">
      <c r="A601" s="1" t="s">
        <v>575</v>
      </c>
      <c r="B601" s="10">
        <v>47.11</v>
      </c>
      <c r="C601" s="10">
        <v>8.6999999999999993</v>
      </c>
      <c r="D601" s="10">
        <v>22.99</v>
      </c>
      <c r="E601">
        <v>3.5</v>
      </c>
      <c r="F601">
        <v>6.5</v>
      </c>
      <c r="G601">
        <v>60</v>
      </c>
      <c r="H601">
        <v>0.05</v>
      </c>
      <c r="I601">
        <v>20</v>
      </c>
      <c r="J601" t="s">
        <v>41</v>
      </c>
      <c r="K601">
        <f t="shared" si="96"/>
        <v>46.81</v>
      </c>
      <c r="L601">
        <f t="shared" si="97"/>
        <v>8.9599999999999991</v>
      </c>
      <c r="M601">
        <f t="shared" si="98"/>
        <v>23.669999999999998</v>
      </c>
      <c r="N601" s="7">
        <v>7.5999999999999998E-2</v>
      </c>
      <c r="O601" s="9" t="s">
        <v>173</v>
      </c>
      <c r="P601" s="11" t="s">
        <v>270</v>
      </c>
    </row>
    <row r="602" spans="1:16" ht="15" x14ac:dyDescent="0.35">
      <c r="A602" s="1" t="s">
        <v>576</v>
      </c>
      <c r="B602" s="10">
        <v>46.67</v>
      </c>
      <c r="C602" s="10">
        <v>9.31</v>
      </c>
      <c r="D602" s="10">
        <v>23.4</v>
      </c>
      <c r="E602">
        <v>3.5</v>
      </c>
      <c r="F602">
        <v>6.5</v>
      </c>
      <c r="G602">
        <v>60</v>
      </c>
      <c r="H602">
        <v>0.05</v>
      </c>
      <c r="I602">
        <v>20</v>
      </c>
      <c r="J602" t="s">
        <v>41</v>
      </c>
      <c r="K602">
        <f t="shared" si="96"/>
        <v>46.370000000000005</v>
      </c>
      <c r="L602">
        <f t="shared" si="97"/>
        <v>9.57</v>
      </c>
      <c r="M602">
        <f t="shared" si="98"/>
        <v>24.08</v>
      </c>
      <c r="N602" s="7">
        <v>1.4999999999999999E-2</v>
      </c>
      <c r="O602" s="9" t="s">
        <v>172</v>
      </c>
      <c r="P602" s="11" t="s">
        <v>270</v>
      </c>
    </row>
    <row r="603" spans="1:16" ht="15" x14ac:dyDescent="0.35">
      <c r="A603" s="1" t="s">
        <v>577</v>
      </c>
      <c r="B603" s="10">
        <v>46.16</v>
      </c>
      <c r="C603" s="10">
        <v>8.94</v>
      </c>
      <c r="D603" s="10">
        <v>22.73</v>
      </c>
      <c r="E603">
        <v>15</v>
      </c>
      <c r="F603">
        <v>5</v>
      </c>
      <c r="G603">
        <v>70</v>
      </c>
      <c r="H603">
        <v>6.6000000000000003E-2</v>
      </c>
      <c r="I603">
        <v>40</v>
      </c>
      <c r="J603" t="s">
        <v>42</v>
      </c>
      <c r="K603">
        <f t="shared" si="96"/>
        <v>45.86</v>
      </c>
      <c r="L603">
        <f t="shared" si="97"/>
        <v>9.1999999999999993</v>
      </c>
      <c r="M603">
        <f t="shared" si="98"/>
        <v>23.41</v>
      </c>
      <c r="N603" s="7">
        <v>7.5999999999999998E-2</v>
      </c>
      <c r="O603" s="9" t="s">
        <v>173</v>
      </c>
      <c r="P603" s="11" t="s">
        <v>270</v>
      </c>
    </row>
    <row r="604" spans="1:16" ht="15" x14ac:dyDescent="0.35">
      <c r="A604" s="1" t="s">
        <v>578</v>
      </c>
      <c r="B604" s="10">
        <v>48.55</v>
      </c>
      <c r="C604" s="10">
        <v>8.64</v>
      </c>
      <c r="D604" s="10">
        <v>22.58</v>
      </c>
      <c r="E604">
        <v>35</v>
      </c>
      <c r="F604">
        <v>4.5</v>
      </c>
      <c r="G604">
        <v>80</v>
      </c>
      <c r="H604">
        <v>0.1</v>
      </c>
      <c r="I604">
        <v>60</v>
      </c>
      <c r="J604" t="s">
        <v>43</v>
      </c>
      <c r="K604">
        <f t="shared" si="96"/>
        <v>48.25</v>
      </c>
      <c r="L604">
        <f t="shared" si="97"/>
        <v>8.9</v>
      </c>
      <c r="M604">
        <f t="shared" si="98"/>
        <v>23.259999999999998</v>
      </c>
      <c r="N604" s="7">
        <v>1.4999999999999999E-2</v>
      </c>
      <c r="O604" s="9" t="s">
        <v>172</v>
      </c>
      <c r="P604" s="11" t="s">
        <v>270</v>
      </c>
    </row>
    <row r="605" spans="1:16" ht="15" x14ac:dyDescent="0.35">
      <c r="A605" s="1" t="s">
        <v>579</v>
      </c>
      <c r="B605" s="10">
        <v>45.07</v>
      </c>
      <c r="C605" s="10">
        <v>9.01</v>
      </c>
      <c r="D605" s="10">
        <v>22.86</v>
      </c>
      <c r="E605">
        <v>35</v>
      </c>
      <c r="F605">
        <v>4.5</v>
      </c>
      <c r="G605">
        <v>80</v>
      </c>
      <c r="H605">
        <v>0.1</v>
      </c>
      <c r="I605">
        <v>60</v>
      </c>
      <c r="J605" t="s">
        <v>43</v>
      </c>
      <c r="K605">
        <f t="shared" si="96"/>
        <v>44.77</v>
      </c>
      <c r="L605">
        <f t="shared" si="97"/>
        <v>9.27</v>
      </c>
      <c r="M605">
        <f t="shared" si="98"/>
        <v>23.54</v>
      </c>
      <c r="N605" s="7">
        <v>1.4999999999999999E-2</v>
      </c>
      <c r="O605" s="9" t="s">
        <v>172</v>
      </c>
      <c r="P605" s="11" t="s">
        <v>270</v>
      </c>
    </row>
    <row r="606" spans="1:16" ht="15" x14ac:dyDescent="0.35">
      <c r="A606" s="1" t="s">
        <v>580</v>
      </c>
      <c r="B606" s="10">
        <v>47.18</v>
      </c>
      <c r="C606" s="10">
        <v>8.49</v>
      </c>
      <c r="D606" s="10">
        <v>22.1</v>
      </c>
      <c r="E606">
        <v>15</v>
      </c>
      <c r="F606">
        <v>5</v>
      </c>
      <c r="G606">
        <v>70</v>
      </c>
      <c r="H606">
        <v>6.6000000000000003E-2</v>
      </c>
      <c r="I606">
        <v>40</v>
      </c>
      <c r="J606" t="s">
        <v>42</v>
      </c>
      <c r="K606">
        <f t="shared" si="96"/>
        <v>46.88</v>
      </c>
      <c r="L606">
        <f t="shared" si="97"/>
        <v>8.75</v>
      </c>
      <c r="M606">
        <f t="shared" si="98"/>
        <v>22.78</v>
      </c>
      <c r="N606" s="7">
        <v>7.5999999999999998E-2</v>
      </c>
      <c r="O606" s="9" t="s">
        <v>173</v>
      </c>
      <c r="P606" s="11" t="s">
        <v>270</v>
      </c>
    </row>
    <row r="607" spans="1:16" ht="15" x14ac:dyDescent="0.35">
      <c r="A607" s="1" t="s">
        <v>581</v>
      </c>
      <c r="B607" s="10">
        <v>48.35</v>
      </c>
      <c r="C607" s="10">
        <v>8.69</v>
      </c>
      <c r="D607" s="10">
        <v>22.34</v>
      </c>
      <c r="E607">
        <v>15</v>
      </c>
      <c r="F607">
        <v>5</v>
      </c>
      <c r="G607">
        <v>70</v>
      </c>
      <c r="H607">
        <v>6.6000000000000003E-2</v>
      </c>
      <c r="I607">
        <v>40</v>
      </c>
      <c r="J607" t="s">
        <v>42</v>
      </c>
      <c r="K607">
        <f t="shared" si="96"/>
        <v>48.050000000000004</v>
      </c>
      <c r="L607">
        <f t="shared" si="97"/>
        <v>8.9499999999999993</v>
      </c>
      <c r="M607">
        <f t="shared" si="98"/>
        <v>23.02</v>
      </c>
      <c r="N607" s="7">
        <v>1.4999999999999999E-2</v>
      </c>
      <c r="O607" s="9" t="s">
        <v>172</v>
      </c>
      <c r="P607" s="11" t="s">
        <v>270</v>
      </c>
    </row>
    <row r="608" spans="1:16" ht="15" x14ac:dyDescent="0.35">
      <c r="A608" s="1" t="s">
        <v>582</v>
      </c>
      <c r="B608" s="10">
        <v>46.78</v>
      </c>
      <c r="C608" s="10">
        <v>9.0500000000000007</v>
      </c>
      <c r="D608" s="10">
        <v>23.42</v>
      </c>
      <c r="E608">
        <v>3.5</v>
      </c>
      <c r="F608">
        <v>6.5</v>
      </c>
      <c r="G608">
        <v>60</v>
      </c>
      <c r="H608">
        <v>0.05</v>
      </c>
      <c r="I608">
        <v>20</v>
      </c>
      <c r="J608" t="s">
        <v>41</v>
      </c>
      <c r="K608">
        <f t="shared" si="96"/>
        <v>46.480000000000004</v>
      </c>
      <c r="L608">
        <f t="shared" si="97"/>
        <v>9.31</v>
      </c>
      <c r="M608">
        <f t="shared" si="98"/>
        <v>24.1</v>
      </c>
      <c r="N608" s="7">
        <v>1.4999999999999999E-2</v>
      </c>
      <c r="O608" s="9" t="s">
        <v>172</v>
      </c>
      <c r="P608" s="11" t="s">
        <v>270</v>
      </c>
    </row>
    <row r="609" spans="1:16" ht="15" x14ac:dyDescent="0.35">
      <c r="A609" s="1" t="s">
        <v>583</v>
      </c>
      <c r="B609" s="10">
        <v>46.83</v>
      </c>
      <c r="C609" s="10">
        <v>8.24</v>
      </c>
      <c r="D609" s="10">
        <v>22.51</v>
      </c>
      <c r="E609">
        <v>3.5</v>
      </c>
      <c r="F609">
        <v>6.5</v>
      </c>
      <c r="G609">
        <v>60</v>
      </c>
      <c r="H609">
        <v>0.05</v>
      </c>
      <c r="I609">
        <v>20</v>
      </c>
      <c r="J609" t="s">
        <v>41</v>
      </c>
      <c r="K609">
        <f t="shared" si="96"/>
        <v>46.53</v>
      </c>
      <c r="L609">
        <f t="shared" si="97"/>
        <v>8.5</v>
      </c>
      <c r="M609">
        <f t="shared" si="98"/>
        <v>23.19</v>
      </c>
      <c r="N609" s="7">
        <v>7.5999999999999998E-2</v>
      </c>
      <c r="O609" s="9" t="s">
        <v>173</v>
      </c>
      <c r="P609" s="11" t="s">
        <v>270</v>
      </c>
    </row>
    <row r="610" spans="1:16" ht="15" x14ac:dyDescent="0.35">
      <c r="A610" s="1" t="s">
        <v>584</v>
      </c>
      <c r="B610" s="10">
        <v>47.71</v>
      </c>
      <c r="C610" s="10">
        <v>8.2100000000000009</v>
      </c>
      <c r="D610" s="10">
        <v>22.05</v>
      </c>
      <c r="E610">
        <v>15</v>
      </c>
      <c r="F610">
        <v>5</v>
      </c>
      <c r="G610">
        <v>70</v>
      </c>
      <c r="H610">
        <v>6.6000000000000003E-2</v>
      </c>
      <c r="I610">
        <v>40</v>
      </c>
      <c r="J610" t="s">
        <v>42</v>
      </c>
      <c r="K610">
        <f t="shared" si="96"/>
        <v>47.410000000000004</v>
      </c>
      <c r="L610">
        <f t="shared" si="97"/>
        <v>8.4700000000000006</v>
      </c>
      <c r="M610">
        <f t="shared" si="98"/>
        <v>22.73</v>
      </c>
      <c r="N610" s="7">
        <v>1.4999999999999999E-2</v>
      </c>
      <c r="O610" s="9" t="s">
        <v>172</v>
      </c>
      <c r="P610" s="11" t="s">
        <v>270</v>
      </c>
    </row>
    <row r="611" spans="1:16" ht="15" x14ac:dyDescent="0.35">
      <c r="A611" s="1" t="s">
        <v>585</v>
      </c>
      <c r="B611" s="10">
        <v>46.96</v>
      </c>
      <c r="C611" s="10">
        <v>8.52</v>
      </c>
      <c r="D611" s="10">
        <v>22.46</v>
      </c>
      <c r="E611">
        <v>15</v>
      </c>
      <c r="F611">
        <v>5</v>
      </c>
      <c r="G611">
        <v>70</v>
      </c>
      <c r="H611">
        <v>6.6000000000000003E-2</v>
      </c>
      <c r="I611">
        <v>40</v>
      </c>
      <c r="J611" t="s">
        <v>42</v>
      </c>
      <c r="K611">
        <f t="shared" si="96"/>
        <v>46.660000000000004</v>
      </c>
      <c r="L611">
        <f t="shared" si="97"/>
        <v>8.7799999999999994</v>
      </c>
      <c r="M611">
        <f t="shared" si="98"/>
        <v>23.14</v>
      </c>
      <c r="N611" s="7">
        <v>1.4999999999999999E-2</v>
      </c>
      <c r="O611" s="9" t="s">
        <v>172</v>
      </c>
      <c r="P611" s="11" t="s">
        <v>270</v>
      </c>
    </row>
    <row r="612" spans="1:16" ht="15" x14ac:dyDescent="0.35">
      <c r="A612" s="1" t="s">
        <v>586</v>
      </c>
      <c r="B612" s="10">
        <v>37.81</v>
      </c>
      <c r="C612" s="10">
        <v>-0.35</v>
      </c>
      <c r="D612" s="10">
        <v>-36.409999999999997</v>
      </c>
      <c r="E612">
        <v>3.5</v>
      </c>
      <c r="F612">
        <v>6.5</v>
      </c>
      <c r="G612">
        <v>60</v>
      </c>
      <c r="H612">
        <v>0.05</v>
      </c>
      <c r="I612">
        <v>20</v>
      </c>
      <c r="J612" t="s">
        <v>41</v>
      </c>
      <c r="K612">
        <f t="shared" si="96"/>
        <v>37.510000000000005</v>
      </c>
      <c r="L612">
        <f t="shared" si="97"/>
        <v>-8.9999999999999969E-2</v>
      </c>
      <c r="M612">
        <f t="shared" si="98"/>
        <v>-35.729999999999997</v>
      </c>
      <c r="N612" s="7">
        <v>7.5999999999999998E-2</v>
      </c>
      <c r="O612" s="9" t="s">
        <v>173</v>
      </c>
      <c r="P612" s="11" t="s">
        <v>175</v>
      </c>
    </row>
    <row r="613" spans="1:16" ht="15" x14ac:dyDescent="0.35">
      <c r="A613" s="1" t="s">
        <v>587</v>
      </c>
      <c r="B613" s="10">
        <v>63.08</v>
      </c>
      <c r="C613" s="10">
        <v>-22.94</v>
      </c>
      <c r="D613" s="10">
        <v>-17.899999999999999</v>
      </c>
      <c r="E613">
        <v>35</v>
      </c>
      <c r="F613">
        <v>4.5</v>
      </c>
      <c r="G613">
        <v>80</v>
      </c>
      <c r="H613">
        <v>0.1</v>
      </c>
      <c r="I613">
        <v>60</v>
      </c>
      <c r="J613" t="s">
        <v>43</v>
      </c>
      <c r="K613">
        <f t="shared" si="96"/>
        <v>62.78</v>
      </c>
      <c r="L613">
        <f t="shared" si="97"/>
        <v>-22.68</v>
      </c>
      <c r="M613">
        <f t="shared" si="98"/>
        <v>-17.22</v>
      </c>
      <c r="N613" s="7">
        <v>1.4999999999999999E-2</v>
      </c>
      <c r="O613" s="9" t="s">
        <v>172</v>
      </c>
      <c r="P613" s="11" t="s">
        <v>786</v>
      </c>
    </row>
    <row r="614" spans="1:16" ht="15" x14ac:dyDescent="0.35">
      <c r="A614" s="1" t="s">
        <v>588</v>
      </c>
      <c r="B614" s="10">
        <v>75.03</v>
      </c>
      <c r="C614" s="10">
        <v>58.39</v>
      </c>
      <c r="D614" s="10">
        <v>28.74</v>
      </c>
      <c r="E614">
        <v>15</v>
      </c>
      <c r="F614">
        <v>5</v>
      </c>
      <c r="G614">
        <v>70</v>
      </c>
      <c r="H614">
        <v>6.6000000000000003E-2</v>
      </c>
      <c r="I614">
        <v>40</v>
      </c>
      <c r="J614" t="s">
        <v>42</v>
      </c>
      <c r="K614">
        <f t="shared" si="96"/>
        <v>74.73</v>
      </c>
      <c r="L614">
        <f t="shared" si="97"/>
        <v>58.65</v>
      </c>
      <c r="M614">
        <f t="shared" si="98"/>
        <v>29.419999999999998</v>
      </c>
      <c r="N614" s="7">
        <v>7.5999999999999998E-2</v>
      </c>
      <c r="O614" s="9" t="s">
        <v>173</v>
      </c>
      <c r="P614" s="11" t="s">
        <v>213</v>
      </c>
    </row>
    <row r="615" spans="1:16" ht="15" x14ac:dyDescent="0.35">
      <c r="A615" s="1" t="s">
        <v>589</v>
      </c>
      <c r="B615" s="10">
        <v>23.61</v>
      </c>
      <c r="C615" s="10">
        <v>1.7</v>
      </c>
      <c r="D615" s="10">
        <v>-18.22</v>
      </c>
      <c r="E615">
        <v>3.5</v>
      </c>
      <c r="F615">
        <v>6.5</v>
      </c>
      <c r="G615">
        <v>60</v>
      </c>
      <c r="H615">
        <v>0.05</v>
      </c>
      <c r="I615">
        <v>20</v>
      </c>
      <c r="J615" t="s">
        <v>41</v>
      </c>
      <c r="K615">
        <f t="shared" si="96"/>
        <v>23.31</v>
      </c>
      <c r="L615">
        <f t="shared" si="97"/>
        <v>1.96</v>
      </c>
      <c r="M615">
        <f t="shared" si="98"/>
        <v>-17.54</v>
      </c>
      <c r="N615" s="7">
        <v>1.4999999999999999E-2</v>
      </c>
      <c r="O615" s="9" t="s">
        <v>172</v>
      </c>
      <c r="P615" s="11" t="s">
        <v>273</v>
      </c>
    </row>
    <row r="616" spans="1:16" ht="15" x14ac:dyDescent="0.35">
      <c r="A616" s="1" t="s">
        <v>590</v>
      </c>
      <c r="B616" s="10">
        <v>22.09</v>
      </c>
      <c r="C616" s="10">
        <v>1.66</v>
      </c>
      <c r="D616" s="10">
        <v>-17.7</v>
      </c>
      <c r="E616">
        <v>15</v>
      </c>
      <c r="F616">
        <v>5</v>
      </c>
      <c r="G616">
        <v>70</v>
      </c>
      <c r="H616">
        <v>6.6000000000000003E-2</v>
      </c>
      <c r="I616">
        <v>40</v>
      </c>
      <c r="J616" t="s">
        <v>42</v>
      </c>
      <c r="K616">
        <f t="shared" si="96"/>
        <v>21.79</v>
      </c>
      <c r="L616">
        <f t="shared" si="97"/>
        <v>1.92</v>
      </c>
      <c r="M616">
        <f t="shared" si="98"/>
        <v>-17.02</v>
      </c>
      <c r="N616" s="7">
        <v>7.5999999999999998E-2</v>
      </c>
      <c r="O616" s="9" t="s">
        <v>173</v>
      </c>
      <c r="P616" s="11" t="s">
        <v>273</v>
      </c>
    </row>
    <row r="617" spans="1:16" ht="15" x14ac:dyDescent="0.35">
      <c r="A617" s="1" t="s">
        <v>591</v>
      </c>
      <c r="B617" s="10">
        <v>32.340000000000003</v>
      </c>
      <c r="C617" s="10">
        <v>39.590000000000003</v>
      </c>
      <c r="D617" s="10">
        <v>11.86</v>
      </c>
      <c r="E617">
        <v>35</v>
      </c>
      <c r="F617">
        <v>4.5</v>
      </c>
      <c r="G617">
        <v>80</v>
      </c>
      <c r="H617">
        <v>0.1</v>
      </c>
      <c r="I617">
        <v>60</v>
      </c>
      <c r="J617" t="s">
        <v>43</v>
      </c>
      <c r="K617">
        <f t="shared" si="96"/>
        <v>32.040000000000006</v>
      </c>
      <c r="L617">
        <f t="shared" si="97"/>
        <v>39.85</v>
      </c>
      <c r="M617">
        <f t="shared" si="98"/>
        <v>12.54</v>
      </c>
      <c r="N617" s="7">
        <v>1.4999999999999999E-2</v>
      </c>
      <c r="O617" s="9" t="s">
        <v>172</v>
      </c>
      <c r="P617" s="11" t="s">
        <v>177</v>
      </c>
    </row>
    <row r="618" spans="1:16" ht="15" x14ac:dyDescent="0.35">
      <c r="A618" s="1" t="s">
        <v>592</v>
      </c>
      <c r="B618" s="10">
        <v>31.21</v>
      </c>
      <c r="C618" s="10">
        <v>37.6</v>
      </c>
      <c r="D618" s="10">
        <v>12.15</v>
      </c>
      <c r="E618">
        <v>35</v>
      </c>
      <c r="F618">
        <v>4.5</v>
      </c>
      <c r="G618">
        <v>80</v>
      </c>
      <c r="H618">
        <v>0.1</v>
      </c>
      <c r="I618">
        <v>60</v>
      </c>
      <c r="J618" t="s">
        <v>43</v>
      </c>
      <c r="K618">
        <f t="shared" si="96"/>
        <v>30.91</v>
      </c>
      <c r="L618">
        <f t="shared" si="97"/>
        <v>37.86</v>
      </c>
      <c r="M618">
        <f t="shared" si="98"/>
        <v>12.83</v>
      </c>
      <c r="N618" s="7">
        <v>7.5999999999999998E-2</v>
      </c>
      <c r="O618" s="9" t="s">
        <v>173</v>
      </c>
      <c r="P618" s="11" t="s">
        <v>775</v>
      </c>
    </row>
    <row r="619" spans="1:16" ht="15" x14ac:dyDescent="0.35">
      <c r="A619" s="1" t="s">
        <v>593</v>
      </c>
      <c r="B619" s="10">
        <v>33.29</v>
      </c>
      <c r="C619" s="10">
        <v>2.3199999999999998</v>
      </c>
      <c r="D619" s="10">
        <v>3.69</v>
      </c>
      <c r="E619">
        <v>35</v>
      </c>
      <c r="F619">
        <v>4.5</v>
      </c>
      <c r="G619">
        <v>80</v>
      </c>
      <c r="H619">
        <v>0.1</v>
      </c>
      <c r="I619">
        <v>60</v>
      </c>
      <c r="J619" t="s">
        <v>43</v>
      </c>
      <c r="K619">
        <f t="shared" si="96"/>
        <v>32.99</v>
      </c>
      <c r="L619">
        <f t="shared" si="97"/>
        <v>2.58</v>
      </c>
      <c r="M619">
        <f t="shared" si="98"/>
        <v>4.37</v>
      </c>
      <c r="N619" s="7">
        <v>1.4999999999999999E-2</v>
      </c>
      <c r="O619" s="9" t="s">
        <v>172</v>
      </c>
      <c r="P619" s="11" t="s">
        <v>177</v>
      </c>
    </row>
    <row r="620" spans="1:16" ht="15" x14ac:dyDescent="0.35">
      <c r="A620" s="1" t="s">
        <v>594</v>
      </c>
      <c r="B620" s="10">
        <v>32.46</v>
      </c>
      <c r="C620" s="10">
        <v>2.59</v>
      </c>
      <c r="D620" s="10">
        <v>3.57</v>
      </c>
      <c r="E620">
        <v>35</v>
      </c>
      <c r="F620">
        <v>4.5</v>
      </c>
      <c r="G620">
        <v>80</v>
      </c>
      <c r="H620">
        <v>0.1</v>
      </c>
      <c r="I620">
        <v>60</v>
      </c>
      <c r="J620" t="s">
        <v>43</v>
      </c>
      <c r="K620">
        <f t="shared" si="96"/>
        <v>32.160000000000004</v>
      </c>
      <c r="L620">
        <f t="shared" si="97"/>
        <v>2.8499999999999996</v>
      </c>
      <c r="M620">
        <f t="shared" si="98"/>
        <v>4.25</v>
      </c>
      <c r="N620" s="7">
        <v>1.4999999999999999E-2</v>
      </c>
      <c r="O620" s="9" t="s">
        <v>172</v>
      </c>
      <c r="P620" s="11" t="s">
        <v>776</v>
      </c>
    </row>
    <row r="621" spans="1:16" ht="15" x14ac:dyDescent="0.35">
      <c r="A621" s="1" t="s">
        <v>595</v>
      </c>
      <c r="B621" s="10">
        <v>33.11</v>
      </c>
      <c r="C621" s="10">
        <v>2.54</v>
      </c>
      <c r="D621" s="10">
        <v>4.45</v>
      </c>
      <c r="E621">
        <v>15</v>
      </c>
      <c r="F621">
        <v>5</v>
      </c>
      <c r="G621">
        <v>70</v>
      </c>
      <c r="H621">
        <v>6.6000000000000003E-2</v>
      </c>
      <c r="I621">
        <v>40</v>
      </c>
      <c r="J621" t="s">
        <v>42</v>
      </c>
      <c r="K621">
        <f t="shared" ref="K621:K684" si="99">(-0.3+B621)</f>
        <v>32.81</v>
      </c>
      <c r="L621">
        <f t="shared" ref="L621:L684" si="100">(0.26+C621)</f>
        <v>2.8</v>
      </c>
      <c r="M621">
        <f t="shared" ref="M621:M684" si="101" xml:space="preserve"> (0.68 +D621)</f>
        <v>5.13</v>
      </c>
      <c r="N621" s="7">
        <v>7.5999999999999998E-2</v>
      </c>
      <c r="O621" s="9" t="s">
        <v>173</v>
      </c>
      <c r="P621" s="11" t="s">
        <v>776</v>
      </c>
    </row>
    <row r="622" spans="1:16" ht="15" x14ac:dyDescent="0.35">
      <c r="A622" s="1" t="s">
        <v>596</v>
      </c>
      <c r="B622" s="10">
        <v>32.36</v>
      </c>
      <c r="C622" s="10">
        <v>2.29</v>
      </c>
      <c r="D622" s="10">
        <v>3.27</v>
      </c>
      <c r="E622">
        <v>3.5</v>
      </c>
      <c r="F622">
        <v>6.5</v>
      </c>
      <c r="G622">
        <v>60</v>
      </c>
      <c r="H622">
        <v>0.05</v>
      </c>
      <c r="I622">
        <v>20</v>
      </c>
      <c r="J622" t="s">
        <v>41</v>
      </c>
      <c r="K622">
        <f t="shared" si="99"/>
        <v>32.06</v>
      </c>
      <c r="L622">
        <f t="shared" si="100"/>
        <v>2.5499999999999998</v>
      </c>
      <c r="M622">
        <f t="shared" si="101"/>
        <v>3.95</v>
      </c>
      <c r="N622" s="7">
        <v>1.4999999999999999E-2</v>
      </c>
      <c r="O622" s="9" t="s">
        <v>172</v>
      </c>
      <c r="P622" s="11" t="s">
        <v>776</v>
      </c>
    </row>
    <row r="623" spans="1:16" ht="15" x14ac:dyDescent="0.35">
      <c r="A623" s="1" t="s">
        <v>597</v>
      </c>
      <c r="B623" s="10">
        <v>33</v>
      </c>
      <c r="C623" s="10">
        <v>2.11</v>
      </c>
      <c r="D623" s="10">
        <v>3.81</v>
      </c>
      <c r="E623">
        <v>15</v>
      </c>
      <c r="F623">
        <v>5</v>
      </c>
      <c r="G623">
        <v>70</v>
      </c>
      <c r="H623">
        <v>6.6000000000000003E-2</v>
      </c>
      <c r="I623">
        <v>40</v>
      </c>
      <c r="J623" t="s">
        <v>42</v>
      </c>
      <c r="K623">
        <f t="shared" si="99"/>
        <v>32.700000000000003</v>
      </c>
      <c r="L623">
        <f t="shared" si="100"/>
        <v>2.37</v>
      </c>
      <c r="M623">
        <f t="shared" si="101"/>
        <v>4.49</v>
      </c>
      <c r="N623" s="7">
        <v>1.4999999999999999E-2</v>
      </c>
      <c r="O623" s="9" t="s">
        <v>172</v>
      </c>
      <c r="P623" s="11" t="s">
        <v>776</v>
      </c>
    </row>
    <row r="624" spans="1:16" ht="15" x14ac:dyDescent="0.35">
      <c r="A624" s="1" t="s">
        <v>598</v>
      </c>
      <c r="B624" s="10">
        <v>32.81</v>
      </c>
      <c r="C624" s="10">
        <v>2.4300000000000002</v>
      </c>
      <c r="D624" s="10">
        <v>4.25</v>
      </c>
      <c r="E624">
        <v>35</v>
      </c>
      <c r="F624">
        <v>4.5</v>
      </c>
      <c r="G624">
        <v>80</v>
      </c>
      <c r="H624">
        <v>0.1</v>
      </c>
      <c r="I624">
        <v>60</v>
      </c>
      <c r="J624" t="s">
        <v>43</v>
      </c>
      <c r="K624">
        <f t="shared" si="99"/>
        <v>32.510000000000005</v>
      </c>
      <c r="L624">
        <f t="shared" si="100"/>
        <v>2.6900000000000004</v>
      </c>
      <c r="M624">
        <f t="shared" si="101"/>
        <v>4.93</v>
      </c>
      <c r="N624" s="7">
        <v>7.5999999999999998E-2</v>
      </c>
      <c r="O624" s="9" t="s">
        <v>173</v>
      </c>
      <c r="P624" s="11" t="s">
        <v>776</v>
      </c>
    </row>
    <row r="625" spans="1:16" ht="15" x14ac:dyDescent="0.35">
      <c r="A625" s="1" t="s">
        <v>599</v>
      </c>
      <c r="B625" s="10">
        <v>32.39</v>
      </c>
      <c r="C625" s="10">
        <v>2.59</v>
      </c>
      <c r="D625" s="10">
        <v>3.6</v>
      </c>
      <c r="E625">
        <v>35</v>
      </c>
      <c r="F625">
        <v>4.5</v>
      </c>
      <c r="G625">
        <v>80</v>
      </c>
      <c r="H625">
        <v>0.1</v>
      </c>
      <c r="I625">
        <v>60</v>
      </c>
      <c r="J625" t="s">
        <v>43</v>
      </c>
      <c r="K625">
        <f t="shared" si="99"/>
        <v>32.090000000000003</v>
      </c>
      <c r="L625">
        <f t="shared" si="100"/>
        <v>2.8499999999999996</v>
      </c>
      <c r="M625">
        <f t="shared" si="101"/>
        <v>4.28</v>
      </c>
      <c r="N625" s="7">
        <v>1.4999999999999999E-2</v>
      </c>
      <c r="O625" s="9" t="s">
        <v>172</v>
      </c>
      <c r="P625" s="11" t="s">
        <v>776</v>
      </c>
    </row>
    <row r="626" spans="1:16" ht="15" x14ac:dyDescent="0.35">
      <c r="A626" s="1" t="s">
        <v>600</v>
      </c>
      <c r="B626" s="10">
        <v>33.950000000000003</v>
      </c>
      <c r="C626" s="10">
        <v>1.77</v>
      </c>
      <c r="D626" s="10">
        <v>3.32</v>
      </c>
      <c r="E626">
        <v>35</v>
      </c>
      <c r="F626">
        <v>4.5</v>
      </c>
      <c r="G626">
        <v>80</v>
      </c>
      <c r="H626">
        <v>0.1</v>
      </c>
      <c r="I626">
        <v>60</v>
      </c>
      <c r="J626" t="s">
        <v>43</v>
      </c>
      <c r="K626">
        <f t="shared" si="99"/>
        <v>33.650000000000006</v>
      </c>
      <c r="L626">
        <f t="shared" si="100"/>
        <v>2.0300000000000002</v>
      </c>
      <c r="M626">
        <f t="shared" si="101"/>
        <v>4</v>
      </c>
      <c r="N626" s="7">
        <v>7.5999999999999998E-2</v>
      </c>
      <c r="O626" s="9" t="s">
        <v>173</v>
      </c>
      <c r="P626" s="11" t="s">
        <v>776</v>
      </c>
    </row>
    <row r="627" spans="1:16" ht="15" x14ac:dyDescent="0.35">
      <c r="A627" s="1" t="s">
        <v>601</v>
      </c>
      <c r="B627" s="10">
        <v>33.799999999999997</v>
      </c>
      <c r="C627" s="10">
        <v>2.0099999999999998</v>
      </c>
      <c r="D627" s="10">
        <v>3.82</v>
      </c>
      <c r="E627">
        <v>15</v>
      </c>
      <c r="F627">
        <v>5</v>
      </c>
      <c r="G627">
        <v>70</v>
      </c>
      <c r="H627">
        <v>6.6000000000000003E-2</v>
      </c>
      <c r="I627">
        <v>40</v>
      </c>
      <c r="J627" t="s">
        <v>42</v>
      </c>
      <c r="K627">
        <f t="shared" si="99"/>
        <v>33.5</v>
      </c>
      <c r="L627">
        <f t="shared" si="100"/>
        <v>2.2699999999999996</v>
      </c>
      <c r="M627">
        <f t="shared" si="101"/>
        <v>4.5</v>
      </c>
      <c r="N627" s="7">
        <v>1.4999999999999999E-2</v>
      </c>
      <c r="O627" s="9" t="s">
        <v>172</v>
      </c>
      <c r="P627" s="11" t="s">
        <v>776</v>
      </c>
    </row>
    <row r="628" spans="1:16" ht="15" x14ac:dyDescent="0.35">
      <c r="A628" s="1" t="s">
        <v>602</v>
      </c>
      <c r="B628" s="10">
        <v>33.31</v>
      </c>
      <c r="C628" s="10">
        <v>2.25</v>
      </c>
      <c r="D628" s="10">
        <v>3.61</v>
      </c>
      <c r="E628">
        <v>3.5</v>
      </c>
      <c r="F628">
        <v>6.5</v>
      </c>
      <c r="G628">
        <v>60</v>
      </c>
      <c r="H628">
        <v>0.05</v>
      </c>
      <c r="I628">
        <v>20</v>
      </c>
      <c r="J628" t="s">
        <v>41</v>
      </c>
      <c r="K628">
        <f t="shared" si="99"/>
        <v>33.010000000000005</v>
      </c>
      <c r="L628">
        <f t="shared" si="100"/>
        <v>2.5099999999999998</v>
      </c>
      <c r="M628">
        <f t="shared" si="101"/>
        <v>4.29</v>
      </c>
      <c r="N628" s="7">
        <v>1.4999999999999999E-2</v>
      </c>
      <c r="O628" s="9" t="s">
        <v>172</v>
      </c>
      <c r="P628" s="11" t="s">
        <v>266</v>
      </c>
    </row>
    <row r="629" spans="1:16" ht="15" x14ac:dyDescent="0.35">
      <c r="A629" s="1" t="s">
        <v>603</v>
      </c>
      <c r="B629" s="10">
        <v>34.049999999999997</v>
      </c>
      <c r="C629" s="10">
        <v>2.2999999999999998</v>
      </c>
      <c r="D629" s="10">
        <v>3.44</v>
      </c>
      <c r="E629">
        <v>15</v>
      </c>
      <c r="F629">
        <v>5</v>
      </c>
      <c r="G629">
        <v>70</v>
      </c>
      <c r="H629">
        <v>6.6000000000000003E-2</v>
      </c>
      <c r="I629">
        <v>40</v>
      </c>
      <c r="J629" t="s">
        <v>42</v>
      </c>
      <c r="K629">
        <f t="shared" si="99"/>
        <v>33.75</v>
      </c>
      <c r="L629">
        <f t="shared" si="100"/>
        <v>2.5599999999999996</v>
      </c>
      <c r="M629">
        <f t="shared" si="101"/>
        <v>4.12</v>
      </c>
      <c r="N629" s="7">
        <v>7.5999999999999998E-2</v>
      </c>
      <c r="O629" s="9" t="s">
        <v>173</v>
      </c>
      <c r="P629" s="11" t="s">
        <v>266</v>
      </c>
    </row>
    <row r="630" spans="1:16" ht="15" x14ac:dyDescent="0.35">
      <c r="A630" s="1" t="s">
        <v>604</v>
      </c>
      <c r="B630" s="10">
        <v>35.28</v>
      </c>
      <c r="C630" s="10">
        <v>49.95</v>
      </c>
      <c r="D630" s="10">
        <v>26.58</v>
      </c>
      <c r="E630">
        <v>35</v>
      </c>
      <c r="F630">
        <v>4.5</v>
      </c>
      <c r="G630">
        <v>80</v>
      </c>
      <c r="H630">
        <v>0.1</v>
      </c>
      <c r="I630">
        <v>60</v>
      </c>
      <c r="J630" t="s">
        <v>43</v>
      </c>
      <c r="K630">
        <f t="shared" si="99"/>
        <v>34.980000000000004</v>
      </c>
      <c r="L630">
        <f t="shared" si="100"/>
        <v>50.21</v>
      </c>
      <c r="M630">
        <f t="shared" si="101"/>
        <v>27.259999999999998</v>
      </c>
      <c r="N630" s="7">
        <v>1.4999999999999999E-2</v>
      </c>
      <c r="O630" s="9" t="s">
        <v>172</v>
      </c>
      <c r="P630" s="11" t="s">
        <v>213</v>
      </c>
    </row>
    <row r="631" spans="1:16" ht="15" x14ac:dyDescent="0.35">
      <c r="A631" s="1" t="s">
        <v>605</v>
      </c>
      <c r="B631" s="10">
        <v>36.78</v>
      </c>
      <c r="C631" s="10">
        <v>51.21</v>
      </c>
      <c r="D631" s="10">
        <v>26.54</v>
      </c>
      <c r="E631">
        <v>3.5</v>
      </c>
      <c r="F631">
        <v>6.5</v>
      </c>
      <c r="G631">
        <v>60</v>
      </c>
      <c r="H631">
        <v>0.05</v>
      </c>
      <c r="I631">
        <v>20</v>
      </c>
      <c r="J631" t="s">
        <v>41</v>
      </c>
      <c r="K631">
        <f t="shared" si="99"/>
        <v>36.480000000000004</v>
      </c>
      <c r="L631">
        <f t="shared" si="100"/>
        <v>51.47</v>
      </c>
      <c r="M631">
        <f t="shared" si="101"/>
        <v>27.22</v>
      </c>
      <c r="N631" s="7">
        <v>7.5999999999999998E-2</v>
      </c>
      <c r="O631" s="9" t="s">
        <v>173</v>
      </c>
      <c r="P631" s="11" t="s">
        <v>779</v>
      </c>
    </row>
    <row r="632" spans="1:16" ht="15" x14ac:dyDescent="0.35">
      <c r="A632" s="1" t="s">
        <v>606</v>
      </c>
      <c r="B632" s="10">
        <v>66.86</v>
      </c>
      <c r="C632" s="10">
        <v>10.17</v>
      </c>
      <c r="D632" s="10">
        <v>15.73</v>
      </c>
      <c r="E632">
        <v>35</v>
      </c>
      <c r="F632">
        <v>4.5</v>
      </c>
      <c r="G632">
        <v>80</v>
      </c>
      <c r="H632">
        <v>0.1</v>
      </c>
      <c r="I632">
        <v>60</v>
      </c>
      <c r="J632" t="s">
        <v>43</v>
      </c>
      <c r="K632">
        <f t="shared" si="99"/>
        <v>66.56</v>
      </c>
      <c r="L632">
        <f t="shared" si="100"/>
        <v>10.43</v>
      </c>
      <c r="M632">
        <f t="shared" si="101"/>
        <v>16.41</v>
      </c>
      <c r="N632" s="7">
        <v>1.4999999999999999E-2</v>
      </c>
      <c r="O632" s="9" t="s">
        <v>172</v>
      </c>
      <c r="P632" s="11" t="s">
        <v>191</v>
      </c>
    </row>
    <row r="633" spans="1:16" ht="15" x14ac:dyDescent="0.35">
      <c r="A633" s="1" t="s">
        <v>607</v>
      </c>
      <c r="B633" s="10">
        <v>68.489999999999995</v>
      </c>
      <c r="C633" s="10">
        <v>9.2899999999999991</v>
      </c>
      <c r="D633" s="10">
        <v>15.58</v>
      </c>
      <c r="E633">
        <v>15</v>
      </c>
      <c r="F633">
        <v>5</v>
      </c>
      <c r="G633">
        <v>70</v>
      </c>
      <c r="H633">
        <v>6.6000000000000003E-2</v>
      </c>
      <c r="I633">
        <v>40</v>
      </c>
      <c r="J633" t="s">
        <v>42</v>
      </c>
      <c r="K633">
        <f t="shared" si="99"/>
        <v>68.19</v>
      </c>
      <c r="L633">
        <f t="shared" si="100"/>
        <v>9.5499999999999989</v>
      </c>
      <c r="M633">
        <f t="shared" si="101"/>
        <v>16.260000000000002</v>
      </c>
      <c r="N633" s="7">
        <v>7.5999999999999998E-2</v>
      </c>
      <c r="O633" s="9" t="s">
        <v>173</v>
      </c>
      <c r="P633" s="11" t="s">
        <v>787</v>
      </c>
    </row>
    <row r="634" spans="1:16" ht="15" x14ac:dyDescent="0.35">
      <c r="A634" s="1" t="s">
        <v>608</v>
      </c>
      <c r="B634" s="10">
        <v>38.090000000000003</v>
      </c>
      <c r="C634" s="10">
        <v>5.93</v>
      </c>
      <c r="D634" s="10">
        <v>6.74</v>
      </c>
      <c r="E634">
        <v>15</v>
      </c>
      <c r="F634">
        <v>5</v>
      </c>
      <c r="G634">
        <v>70</v>
      </c>
      <c r="H634">
        <v>6.6000000000000003E-2</v>
      </c>
      <c r="I634">
        <v>40</v>
      </c>
      <c r="J634" t="s">
        <v>42</v>
      </c>
      <c r="K634">
        <f t="shared" si="99"/>
        <v>37.790000000000006</v>
      </c>
      <c r="L634">
        <f t="shared" si="100"/>
        <v>6.1899999999999995</v>
      </c>
      <c r="M634">
        <f t="shared" si="101"/>
        <v>7.42</v>
      </c>
      <c r="N634" s="7">
        <v>1.4999999999999999E-2</v>
      </c>
      <c r="O634" s="9" t="s">
        <v>172</v>
      </c>
      <c r="P634" s="11" t="s">
        <v>779</v>
      </c>
    </row>
    <row r="635" spans="1:16" ht="15" x14ac:dyDescent="0.35">
      <c r="A635" s="1" t="s">
        <v>609</v>
      </c>
      <c r="B635" s="10">
        <v>39.619999999999997</v>
      </c>
      <c r="C635" s="10">
        <v>5.69</v>
      </c>
      <c r="D635" s="10">
        <v>6.22</v>
      </c>
      <c r="E635">
        <v>15</v>
      </c>
      <c r="F635">
        <v>5</v>
      </c>
      <c r="G635">
        <v>70</v>
      </c>
      <c r="H635">
        <v>6.6000000000000003E-2</v>
      </c>
      <c r="I635">
        <v>40</v>
      </c>
      <c r="J635" t="s">
        <v>42</v>
      </c>
      <c r="K635">
        <f t="shared" si="99"/>
        <v>39.32</v>
      </c>
      <c r="L635">
        <f t="shared" si="100"/>
        <v>5.95</v>
      </c>
      <c r="M635">
        <f t="shared" si="101"/>
        <v>6.8999999999999995</v>
      </c>
      <c r="N635" s="7">
        <v>7.5999999999999998E-2</v>
      </c>
      <c r="O635" s="9" t="s">
        <v>173</v>
      </c>
      <c r="P635" s="11" t="s">
        <v>779</v>
      </c>
    </row>
    <row r="636" spans="1:16" ht="15" x14ac:dyDescent="0.35">
      <c r="A636" s="1" t="s">
        <v>610</v>
      </c>
      <c r="B636" s="10">
        <v>39.32</v>
      </c>
      <c r="C636" s="10">
        <v>6.04</v>
      </c>
      <c r="D636" s="10">
        <v>6.3</v>
      </c>
      <c r="E636">
        <v>35</v>
      </c>
      <c r="F636">
        <v>4.5</v>
      </c>
      <c r="G636">
        <v>80</v>
      </c>
      <c r="H636">
        <v>0.1</v>
      </c>
      <c r="I636">
        <v>60</v>
      </c>
      <c r="J636" t="s">
        <v>43</v>
      </c>
      <c r="K636">
        <f t="shared" si="99"/>
        <v>39.020000000000003</v>
      </c>
      <c r="L636">
        <f t="shared" si="100"/>
        <v>6.3</v>
      </c>
      <c r="M636">
        <f t="shared" si="101"/>
        <v>6.9799999999999995</v>
      </c>
      <c r="N636" s="7">
        <v>1.4999999999999999E-2</v>
      </c>
      <c r="O636" s="9" t="s">
        <v>172</v>
      </c>
      <c r="P636" s="11" t="s">
        <v>779</v>
      </c>
    </row>
    <row r="637" spans="1:16" ht="15" x14ac:dyDescent="0.35">
      <c r="A637" s="1" t="s">
        <v>611</v>
      </c>
      <c r="B637" s="10">
        <v>82.05</v>
      </c>
      <c r="C637" s="10">
        <v>-0.76</v>
      </c>
      <c r="D637" s="10">
        <v>-0.92</v>
      </c>
      <c r="E637">
        <v>35</v>
      </c>
      <c r="F637">
        <v>4.5</v>
      </c>
      <c r="G637">
        <v>80</v>
      </c>
      <c r="H637">
        <v>0.1</v>
      </c>
      <c r="I637">
        <v>60</v>
      </c>
      <c r="J637" t="s">
        <v>43</v>
      </c>
      <c r="K637">
        <f t="shared" si="99"/>
        <v>81.75</v>
      </c>
      <c r="L637">
        <f t="shared" si="100"/>
        <v>-0.5</v>
      </c>
      <c r="M637">
        <f t="shared" si="101"/>
        <v>-0.24</v>
      </c>
      <c r="N637" s="7">
        <v>1.4999999999999999E-2</v>
      </c>
      <c r="O637" s="9" t="s">
        <v>172</v>
      </c>
      <c r="P637" s="11" t="s">
        <v>269</v>
      </c>
    </row>
    <row r="638" spans="1:16" ht="15" x14ac:dyDescent="0.35">
      <c r="A638" s="1" t="s">
        <v>612</v>
      </c>
      <c r="B638" s="10">
        <v>32.67</v>
      </c>
      <c r="C638" s="10">
        <v>-1.31</v>
      </c>
      <c r="D638" s="10">
        <v>5.3</v>
      </c>
      <c r="E638">
        <v>15</v>
      </c>
      <c r="F638">
        <v>5</v>
      </c>
      <c r="G638">
        <v>70</v>
      </c>
      <c r="H638">
        <v>6.6000000000000003E-2</v>
      </c>
      <c r="I638">
        <v>40</v>
      </c>
      <c r="J638" t="s">
        <v>42</v>
      </c>
      <c r="K638">
        <f t="shared" si="99"/>
        <v>32.370000000000005</v>
      </c>
      <c r="L638">
        <f t="shared" si="100"/>
        <v>-1.05</v>
      </c>
      <c r="M638">
        <f t="shared" si="101"/>
        <v>5.9799999999999995</v>
      </c>
      <c r="N638" s="7">
        <v>7.5999999999999998E-2</v>
      </c>
      <c r="O638" s="9" t="s">
        <v>173</v>
      </c>
      <c r="P638" s="11" t="s">
        <v>777</v>
      </c>
    </row>
    <row r="639" spans="1:16" ht="15" x14ac:dyDescent="0.35">
      <c r="A639" s="1" t="s">
        <v>613</v>
      </c>
      <c r="B639" s="10">
        <v>71.3</v>
      </c>
      <c r="C639" s="10">
        <v>7.91</v>
      </c>
      <c r="D639" s="10">
        <v>8.8699999999999992</v>
      </c>
      <c r="E639">
        <v>15</v>
      </c>
      <c r="F639">
        <v>5</v>
      </c>
      <c r="G639">
        <v>70</v>
      </c>
      <c r="H639">
        <v>6.6000000000000003E-2</v>
      </c>
      <c r="I639">
        <v>40</v>
      </c>
      <c r="J639" t="s">
        <v>42</v>
      </c>
      <c r="K639">
        <f t="shared" si="99"/>
        <v>71</v>
      </c>
      <c r="L639">
        <f t="shared" si="100"/>
        <v>8.17</v>
      </c>
      <c r="M639">
        <f t="shared" si="101"/>
        <v>9.5499999999999989</v>
      </c>
      <c r="N639" s="7">
        <v>1.4999999999999999E-2</v>
      </c>
      <c r="O639" s="9" t="s">
        <v>172</v>
      </c>
      <c r="P639" s="11" t="s">
        <v>265</v>
      </c>
    </row>
    <row r="640" spans="1:16" ht="15" x14ac:dyDescent="0.35">
      <c r="A640" s="1" t="s">
        <v>614</v>
      </c>
      <c r="B640" s="10">
        <v>88.16</v>
      </c>
      <c r="C640" s="10">
        <v>0.93</v>
      </c>
      <c r="D640" s="10">
        <v>11.88</v>
      </c>
      <c r="E640">
        <v>35</v>
      </c>
      <c r="F640">
        <v>4.5</v>
      </c>
      <c r="G640">
        <v>80</v>
      </c>
      <c r="H640">
        <v>0.1</v>
      </c>
      <c r="I640">
        <v>60</v>
      </c>
      <c r="J640" t="s">
        <v>43</v>
      </c>
      <c r="K640">
        <f t="shared" si="99"/>
        <v>87.86</v>
      </c>
      <c r="L640">
        <f t="shared" si="100"/>
        <v>1.19</v>
      </c>
      <c r="M640">
        <f t="shared" si="101"/>
        <v>12.56</v>
      </c>
      <c r="N640" s="7">
        <v>1.4999999999999999E-2</v>
      </c>
      <c r="O640" s="9" t="s">
        <v>172</v>
      </c>
      <c r="P640" s="11" t="s">
        <v>179</v>
      </c>
    </row>
    <row r="641" spans="1:16" ht="15" x14ac:dyDescent="0.35">
      <c r="A641" s="1" t="s">
        <v>615</v>
      </c>
      <c r="B641" s="10">
        <v>51.61</v>
      </c>
      <c r="C641" s="10">
        <v>2.96</v>
      </c>
      <c r="D641" s="10">
        <v>14.44</v>
      </c>
      <c r="E641">
        <v>15</v>
      </c>
      <c r="F641">
        <v>5</v>
      </c>
      <c r="G641">
        <v>70</v>
      </c>
      <c r="H641">
        <v>6.6000000000000003E-2</v>
      </c>
      <c r="I641">
        <v>40</v>
      </c>
      <c r="J641" t="s">
        <v>42</v>
      </c>
      <c r="K641">
        <f t="shared" si="99"/>
        <v>51.31</v>
      </c>
      <c r="L641">
        <f t="shared" si="100"/>
        <v>3.2199999999999998</v>
      </c>
      <c r="M641">
        <f t="shared" si="101"/>
        <v>15.12</v>
      </c>
      <c r="N641" s="7">
        <v>7.5999999999999998E-2</v>
      </c>
      <c r="O641" s="9" t="s">
        <v>173</v>
      </c>
      <c r="P641" s="11" t="s">
        <v>776</v>
      </c>
    </row>
    <row r="642" spans="1:16" ht="15" x14ac:dyDescent="0.35">
      <c r="A642" s="1" t="s">
        <v>616</v>
      </c>
      <c r="B642" s="10">
        <v>52.09</v>
      </c>
      <c r="C642" s="10">
        <v>2.94</v>
      </c>
      <c r="D642" s="10">
        <v>14.46</v>
      </c>
      <c r="E642">
        <v>15</v>
      </c>
      <c r="F642">
        <v>5</v>
      </c>
      <c r="G642">
        <v>70</v>
      </c>
      <c r="H642">
        <v>6.6000000000000003E-2</v>
      </c>
      <c r="I642">
        <v>40</v>
      </c>
      <c r="J642" t="s">
        <v>42</v>
      </c>
      <c r="K642">
        <f t="shared" si="99"/>
        <v>51.790000000000006</v>
      </c>
      <c r="L642">
        <f t="shared" si="100"/>
        <v>3.2</v>
      </c>
      <c r="M642">
        <f t="shared" si="101"/>
        <v>15.14</v>
      </c>
      <c r="N642" s="7">
        <v>1.4999999999999999E-2</v>
      </c>
      <c r="O642" s="9" t="s">
        <v>172</v>
      </c>
      <c r="P642" s="11" t="s">
        <v>776</v>
      </c>
    </row>
    <row r="643" spans="1:16" ht="15" x14ac:dyDescent="0.35">
      <c r="A643" s="1" t="s">
        <v>617</v>
      </c>
      <c r="B643" s="10">
        <v>52.56</v>
      </c>
      <c r="C643" s="10">
        <v>3.58</v>
      </c>
      <c r="D643" s="10">
        <v>13.79</v>
      </c>
      <c r="E643">
        <v>15</v>
      </c>
      <c r="F643">
        <v>5</v>
      </c>
      <c r="G643">
        <v>70</v>
      </c>
      <c r="H643">
        <v>6.6000000000000003E-2</v>
      </c>
      <c r="I643">
        <v>40</v>
      </c>
      <c r="J643" t="s">
        <v>42</v>
      </c>
      <c r="K643">
        <f t="shared" si="99"/>
        <v>52.260000000000005</v>
      </c>
      <c r="L643">
        <f t="shared" si="100"/>
        <v>3.84</v>
      </c>
      <c r="M643">
        <f t="shared" si="101"/>
        <v>14.469999999999999</v>
      </c>
      <c r="N643" s="7">
        <v>1.4999999999999999E-2</v>
      </c>
      <c r="O643" s="9" t="s">
        <v>172</v>
      </c>
      <c r="P643" s="11" t="s">
        <v>266</v>
      </c>
    </row>
    <row r="644" spans="1:16" ht="15" x14ac:dyDescent="0.35">
      <c r="A644" s="1" t="s">
        <v>618</v>
      </c>
      <c r="B644" s="10">
        <v>28.93</v>
      </c>
      <c r="C644" s="10">
        <v>7.0000000000000007E-2</v>
      </c>
      <c r="D644" s="10">
        <v>-8.5299999999999994</v>
      </c>
      <c r="E644">
        <v>35</v>
      </c>
      <c r="F644">
        <v>4.5</v>
      </c>
      <c r="G644">
        <v>80</v>
      </c>
      <c r="H644">
        <v>0.1</v>
      </c>
      <c r="I644">
        <v>60</v>
      </c>
      <c r="J644" t="s">
        <v>43</v>
      </c>
      <c r="K644">
        <f t="shared" si="99"/>
        <v>28.63</v>
      </c>
      <c r="L644">
        <f t="shared" si="100"/>
        <v>0.33</v>
      </c>
      <c r="M644">
        <f t="shared" si="101"/>
        <v>-7.85</v>
      </c>
      <c r="N644" s="7">
        <v>7.5999999999999998E-2</v>
      </c>
      <c r="O644" s="9" t="s">
        <v>173</v>
      </c>
      <c r="P644" s="11" t="s">
        <v>213</v>
      </c>
    </row>
    <row r="645" spans="1:16" ht="15" x14ac:dyDescent="0.35">
      <c r="A645" s="1" t="s">
        <v>619</v>
      </c>
      <c r="B645" s="10">
        <v>28.23</v>
      </c>
      <c r="C645" s="10">
        <v>-0.56000000000000005</v>
      </c>
      <c r="D645" s="10">
        <v>-8.1</v>
      </c>
      <c r="E645">
        <v>35</v>
      </c>
      <c r="F645">
        <v>4.5</v>
      </c>
      <c r="G645">
        <v>80</v>
      </c>
      <c r="H645">
        <v>0.1</v>
      </c>
      <c r="I645">
        <v>60</v>
      </c>
      <c r="J645" t="s">
        <v>43</v>
      </c>
      <c r="K645">
        <f t="shared" si="99"/>
        <v>27.93</v>
      </c>
      <c r="L645">
        <f t="shared" si="100"/>
        <v>-0.30000000000000004</v>
      </c>
      <c r="M645">
        <f t="shared" si="101"/>
        <v>-7.42</v>
      </c>
      <c r="N645" s="7">
        <v>1.4999999999999999E-2</v>
      </c>
      <c r="O645" s="9" t="s">
        <v>172</v>
      </c>
      <c r="P645" s="11" t="s">
        <v>213</v>
      </c>
    </row>
    <row r="646" spans="1:16" ht="15" x14ac:dyDescent="0.35">
      <c r="A646" s="1" t="s">
        <v>620</v>
      </c>
      <c r="B646" s="10">
        <v>28.13</v>
      </c>
      <c r="C646" s="10">
        <v>-0.38</v>
      </c>
      <c r="D646" s="10">
        <v>-8.26</v>
      </c>
      <c r="E646">
        <v>3.5</v>
      </c>
      <c r="F646">
        <v>6.5</v>
      </c>
      <c r="G646">
        <v>60</v>
      </c>
      <c r="H646">
        <v>0.05</v>
      </c>
      <c r="I646">
        <v>20</v>
      </c>
      <c r="J646" t="s">
        <v>41</v>
      </c>
      <c r="K646">
        <f t="shared" si="99"/>
        <v>27.83</v>
      </c>
      <c r="L646">
        <f t="shared" si="100"/>
        <v>-0.12</v>
      </c>
      <c r="M646">
        <f t="shared" si="101"/>
        <v>-7.58</v>
      </c>
      <c r="N646" s="7">
        <v>7.5999999999999998E-2</v>
      </c>
      <c r="O646" s="9" t="s">
        <v>173</v>
      </c>
      <c r="P646" s="11" t="s">
        <v>213</v>
      </c>
    </row>
    <row r="647" spans="1:16" ht="15" x14ac:dyDescent="0.35">
      <c r="A647" s="1" t="s">
        <v>621</v>
      </c>
      <c r="B647" s="10">
        <v>31.82</v>
      </c>
      <c r="C647" s="10">
        <v>1.35</v>
      </c>
      <c r="D647" s="10">
        <v>-4.5599999999999996</v>
      </c>
      <c r="E647">
        <v>35</v>
      </c>
      <c r="F647">
        <v>4.5</v>
      </c>
      <c r="G647">
        <v>80</v>
      </c>
      <c r="H647">
        <v>0.1</v>
      </c>
      <c r="I647">
        <v>60</v>
      </c>
      <c r="J647" t="s">
        <v>43</v>
      </c>
      <c r="K647">
        <f t="shared" si="99"/>
        <v>31.52</v>
      </c>
      <c r="L647">
        <f t="shared" si="100"/>
        <v>1.61</v>
      </c>
      <c r="M647">
        <f t="shared" si="101"/>
        <v>-3.8799999999999994</v>
      </c>
      <c r="N647" s="7">
        <v>1.4999999999999999E-2</v>
      </c>
      <c r="O647" s="9" t="s">
        <v>172</v>
      </c>
      <c r="P647" s="11" t="s">
        <v>213</v>
      </c>
    </row>
    <row r="648" spans="1:16" ht="15" x14ac:dyDescent="0.35">
      <c r="A648" s="1" t="s">
        <v>622</v>
      </c>
      <c r="B648" s="10">
        <v>34.93</v>
      </c>
      <c r="C648" s="10">
        <v>1.89</v>
      </c>
      <c r="D648" s="10">
        <v>-3.52</v>
      </c>
      <c r="E648">
        <v>3.5</v>
      </c>
      <c r="F648">
        <v>6.5</v>
      </c>
      <c r="G648">
        <v>60</v>
      </c>
      <c r="H648">
        <v>0.05</v>
      </c>
      <c r="I648">
        <v>20</v>
      </c>
      <c r="J648" t="s">
        <v>41</v>
      </c>
      <c r="K648">
        <f t="shared" si="99"/>
        <v>34.630000000000003</v>
      </c>
      <c r="L648">
        <f t="shared" si="100"/>
        <v>2.15</v>
      </c>
      <c r="M648">
        <f t="shared" si="101"/>
        <v>-2.84</v>
      </c>
      <c r="N648" s="7">
        <v>7.5999999999999998E-2</v>
      </c>
      <c r="O648" s="9" t="s">
        <v>173</v>
      </c>
      <c r="P648" s="11" t="s">
        <v>213</v>
      </c>
    </row>
    <row r="649" spans="1:16" ht="15" x14ac:dyDescent="0.35">
      <c r="A649" s="1" t="s">
        <v>623</v>
      </c>
      <c r="B649" s="10">
        <v>34.42</v>
      </c>
      <c r="C649" s="10">
        <v>2.17</v>
      </c>
      <c r="D649" s="10">
        <v>-6.11</v>
      </c>
      <c r="E649">
        <v>3.5</v>
      </c>
      <c r="F649">
        <v>6.5</v>
      </c>
      <c r="G649">
        <v>60</v>
      </c>
      <c r="H649">
        <v>0.05</v>
      </c>
      <c r="I649">
        <v>20</v>
      </c>
      <c r="J649" t="s">
        <v>41</v>
      </c>
      <c r="K649">
        <f t="shared" si="99"/>
        <v>34.120000000000005</v>
      </c>
      <c r="L649">
        <f t="shared" si="100"/>
        <v>2.4299999999999997</v>
      </c>
      <c r="M649">
        <f t="shared" si="101"/>
        <v>-5.4300000000000006</v>
      </c>
      <c r="N649" s="7">
        <v>1.4999999999999999E-2</v>
      </c>
      <c r="O649" s="9" t="s">
        <v>172</v>
      </c>
      <c r="P649" s="11" t="s">
        <v>213</v>
      </c>
    </row>
    <row r="650" spans="1:16" ht="15" x14ac:dyDescent="0.35">
      <c r="A650" s="1" t="s">
        <v>624</v>
      </c>
      <c r="B650" s="10">
        <v>69.930000000000007</v>
      </c>
      <c r="C650" s="10">
        <v>15.81</v>
      </c>
      <c r="D650" s="10">
        <v>1.92</v>
      </c>
      <c r="E650">
        <v>35</v>
      </c>
      <c r="F650">
        <v>4.5</v>
      </c>
      <c r="G650">
        <v>80</v>
      </c>
      <c r="H650">
        <v>0.1</v>
      </c>
      <c r="I650">
        <v>60</v>
      </c>
      <c r="J650" t="s">
        <v>43</v>
      </c>
      <c r="K650">
        <f t="shared" si="99"/>
        <v>69.63000000000001</v>
      </c>
      <c r="L650">
        <f t="shared" si="100"/>
        <v>16.07</v>
      </c>
      <c r="M650">
        <f t="shared" si="101"/>
        <v>2.6</v>
      </c>
      <c r="N650" s="7">
        <v>7.5999999999999998E-2</v>
      </c>
      <c r="O650" s="9" t="s">
        <v>173</v>
      </c>
      <c r="P650" s="11" t="s">
        <v>781</v>
      </c>
    </row>
    <row r="651" spans="1:16" ht="15" x14ac:dyDescent="0.35">
      <c r="A651" s="1" t="s">
        <v>625</v>
      </c>
      <c r="B651" s="10">
        <v>70.010000000000005</v>
      </c>
      <c r="C651" s="10">
        <v>16.47</v>
      </c>
      <c r="D651" s="10">
        <v>2.25</v>
      </c>
      <c r="E651">
        <v>15</v>
      </c>
      <c r="F651">
        <v>5</v>
      </c>
      <c r="G651">
        <v>70</v>
      </c>
      <c r="H651">
        <v>6.6000000000000003E-2</v>
      </c>
      <c r="I651">
        <v>40</v>
      </c>
      <c r="J651" t="s">
        <v>42</v>
      </c>
      <c r="K651">
        <f t="shared" si="99"/>
        <v>69.710000000000008</v>
      </c>
      <c r="L651">
        <f t="shared" si="100"/>
        <v>16.73</v>
      </c>
      <c r="M651">
        <f t="shared" si="101"/>
        <v>2.93</v>
      </c>
      <c r="N651" s="7">
        <v>1.4999999999999999E-2</v>
      </c>
      <c r="O651" s="9" t="s">
        <v>172</v>
      </c>
      <c r="P651" s="11" t="s">
        <v>201</v>
      </c>
    </row>
    <row r="652" spans="1:16" ht="15" x14ac:dyDescent="0.35">
      <c r="A652" s="1" t="s">
        <v>626</v>
      </c>
      <c r="B652" s="10">
        <v>78.77</v>
      </c>
      <c r="C652" s="10">
        <v>-1.29</v>
      </c>
      <c r="D652" s="10">
        <v>1.24</v>
      </c>
      <c r="E652">
        <v>35</v>
      </c>
      <c r="F652">
        <v>4.5</v>
      </c>
      <c r="G652">
        <v>80</v>
      </c>
      <c r="H652">
        <v>0.1</v>
      </c>
      <c r="I652">
        <v>60</v>
      </c>
      <c r="J652" t="s">
        <v>43</v>
      </c>
      <c r="K652">
        <f t="shared" si="99"/>
        <v>78.47</v>
      </c>
      <c r="L652">
        <f t="shared" si="100"/>
        <v>-1.03</v>
      </c>
      <c r="M652">
        <f t="shared" si="101"/>
        <v>1.92</v>
      </c>
      <c r="N652" s="7">
        <v>1.4999999999999999E-2</v>
      </c>
      <c r="O652" s="9" t="s">
        <v>172</v>
      </c>
      <c r="P652" s="11" t="s">
        <v>213</v>
      </c>
    </row>
    <row r="653" spans="1:16" ht="15" x14ac:dyDescent="0.35">
      <c r="A653" s="1" t="s">
        <v>627</v>
      </c>
      <c r="B653" s="10">
        <v>80.599999999999994</v>
      </c>
      <c r="C653" s="10">
        <v>-1.41</v>
      </c>
      <c r="D653" s="10">
        <v>0.79</v>
      </c>
      <c r="E653">
        <v>35</v>
      </c>
      <c r="F653">
        <v>4.5</v>
      </c>
      <c r="G653">
        <v>80</v>
      </c>
      <c r="H653">
        <v>0.1</v>
      </c>
      <c r="I653">
        <v>60</v>
      </c>
      <c r="J653" t="s">
        <v>43</v>
      </c>
      <c r="K653">
        <f t="shared" si="99"/>
        <v>80.3</v>
      </c>
      <c r="L653">
        <f t="shared" si="100"/>
        <v>-1.1499999999999999</v>
      </c>
      <c r="M653">
        <f t="shared" si="101"/>
        <v>1.4700000000000002</v>
      </c>
      <c r="N653" s="7">
        <v>7.5999999999999998E-2</v>
      </c>
      <c r="O653" s="9" t="s">
        <v>173</v>
      </c>
      <c r="P653" s="11" t="s">
        <v>779</v>
      </c>
    </row>
    <row r="654" spans="1:16" ht="15" x14ac:dyDescent="0.35">
      <c r="A654" s="1" t="s">
        <v>628</v>
      </c>
      <c r="B654" s="10">
        <v>50.36</v>
      </c>
      <c r="C654" s="10">
        <v>29.52</v>
      </c>
      <c r="D654" s="10">
        <v>12.04</v>
      </c>
      <c r="E654">
        <v>15</v>
      </c>
      <c r="F654">
        <v>5</v>
      </c>
      <c r="G654">
        <v>70</v>
      </c>
      <c r="H654">
        <v>6.6000000000000003E-2</v>
      </c>
      <c r="I654">
        <v>40</v>
      </c>
      <c r="J654" t="s">
        <v>42</v>
      </c>
      <c r="K654">
        <f t="shared" si="99"/>
        <v>50.06</v>
      </c>
      <c r="L654">
        <f t="shared" si="100"/>
        <v>29.78</v>
      </c>
      <c r="M654">
        <f t="shared" si="101"/>
        <v>12.719999999999999</v>
      </c>
      <c r="N654" s="7">
        <v>1.4999999999999999E-2</v>
      </c>
      <c r="O654" s="9" t="s">
        <v>172</v>
      </c>
      <c r="P654" s="11" t="s">
        <v>781</v>
      </c>
    </row>
    <row r="655" spans="1:16" ht="15" x14ac:dyDescent="0.35">
      <c r="A655" s="1" t="s">
        <v>629</v>
      </c>
      <c r="B655" s="10">
        <v>50.22</v>
      </c>
      <c r="C655" s="10">
        <v>29.04</v>
      </c>
      <c r="D655" s="10">
        <v>12.21</v>
      </c>
      <c r="E655">
        <v>3.5</v>
      </c>
      <c r="F655">
        <v>6.5</v>
      </c>
      <c r="G655">
        <v>60</v>
      </c>
      <c r="H655">
        <v>0.05</v>
      </c>
      <c r="I655">
        <v>20</v>
      </c>
      <c r="J655" t="s">
        <v>41</v>
      </c>
      <c r="K655">
        <f t="shared" si="99"/>
        <v>49.92</v>
      </c>
      <c r="L655">
        <f t="shared" si="100"/>
        <v>29.3</v>
      </c>
      <c r="M655">
        <f t="shared" si="101"/>
        <v>12.89</v>
      </c>
      <c r="N655" s="7">
        <v>7.5999999999999998E-2</v>
      </c>
      <c r="O655" s="9" t="s">
        <v>172</v>
      </c>
      <c r="P655" s="11" t="s">
        <v>201</v>
      </c>
    </row>
    <row r="656" spans="1:16" ht="15" x14ac:dyDescent="0.35">
      <c r="A656" s="1" t="s">
        <v>630</v>
      </c>
      <c r="B656" s="10">
        <v>29.44</v>
      </c>
      <c r="C656" s="10">
        <v>-9.8800000000000008</v>
      </c>
      <c r="D656" s="10">
        <v>-19.23</v>
      </c>
      <c r="E656">
        <v>15</v>
      </c>
      <c r="F656">
        <v>5</v>
      </c>
      <c r="G656">
        <v>70</v>
      </c>
      <c r="H656">
        <v>6.6000000000000003E-2</v>
      </c>
      <c r="I656">
        <v>40</v>
      </c>
      <c r="J656" t="s">
        <v>42</v>
      </c>
      <c r="K656">
        <f t="shared" si="99"/>
        <v>29.14</v>
      </c>
      <c r="L656">
        <f t="shared" si="100"/>
        <v>-9.620000000000001</v>
      </c>
      <c r="M656">
        <f t="shared" si="101"/>
        <v>-18.55</v>
      </c>
      <c r="N656" s="7">
        <v>7.5999999999999998E-2</v>
      </c>
      <c r="O656" s="9" t="s">
        <v>173</v>
      </c>
      <c r="P656" s="11" t="s">
        <v>259</v>
      </c>
    </row>
    <row r="657" spans="1:16" ht="15" x14ac:dyDescent="0.35">
      <c r="A657" s="1" t="s">
        <v>631</v>
      </c>
      <c r="B657" s="10">
        <v>30.19</v>
      </c>
      <c r="C657" s="10">
        <v>-9.66</v>
      </c>
      <c r="D657" s="10">
        <v>-19.37</v>
      </c>
      <c r="E657">
        <v>35</v>
      </c>
      <c r="F657">
        <v>4.5</v>
      </c>
      <c r="G657">
        <v>80</v>
      </c>
      <c r="H657">
        <v>0.1</v>
      </c>
      <c r="I657">
        <v>60</v>
      </c>
      <c r="J657" t="s">
        <v>43</v>
      </c>
      <c r="K657">
        <f t="shared" si="99"/>
        <v>29.89</v>
      </c>
      <c r="L657">
        <f t="shared" si="100"/>
        <v>-9.4</v>
      </c>
      <c r="M657">
        <f t="shared" si="101"/>
        <v>-18.690000000000001</v>
      </c>
      <c r="N657" s="7">
        <v>1.4999999999999999E-2</v>
      </c>
      <c r="O657" s="9" t="s">
        <v>172</v>
      </c>
      <c r="P657" s="11" t="s">
        <v>259</v>
      </c>
    </row>
    <row r="658" spans="1:16" ht="15" x14ac:dyDescent="0.35">
      <c r="A658" s="1" t="s">
        <v>632</v>
      </c>
      <c r="B658" s="10">
        <v>30.4</v>
      </c>
      <c r="C658" s="10">
        <v>-9.9499999999999993</v>
      </c>
      <c r="D658" s="10">
        <v>-19.34</v>
      </c>
      <c r="E658">
        <v>35</v>
      </c>
      <c r="F658">
        <v>4.5</v>
      </c>
      <c r="G658">
        <v>80</v>
      </c>
      <c r="H658">
        <v>0.1</v>
      </c>
      <c r="I658">
        <v>60</v>
      </c>
      <c r="J658" t="s">
        <v>43</v>
      </c>
      <c r="K658">
        <f t="shared" si="99"/>
        <v>30.099999999999998</v>
      </c>
      <c r="L658">
        <f t="shared" si="100"/>
        <v>-9.69</v>
      </c>
      <c r="M658">
        <f t="shared" si="101"/>
        <v>-18.66</v>
      </c>
      <c r="N658" s="7">
        <v>7.5999999999999998E-2</v>
      </c>
      <c r="O658" s="9" t="s">
        <v>173</v>
      </c>
      <c r="P658" s="11" t="s">
        <v>259</v>
      </c>
    </row>
    <row r="659" spans="1:16" ht="15" x14ac:dyDescent="0.35">
      <c r="A659" s="1" t="s">
        <v>633</v>
      </c>
      <c r="B659" s="10">
        <v>31.46</v>
      </c>
      <c r="C659" s="10">
        <v>-9.6199999999999992</v>
      </c>
      <c r="D659" s="10">
        <v>-18.899999999999999</v>
      </c>
      <c r="E659">
        <v>3.5</v>
      </c>
      <c r="F659">
        <v>6.5</v>
      </c>
      <c r="G659">
        <v>60</v>
      </c>
      <c r="H659">
        <v>0.05</v>
      </c>
      <c r="I659">
        <v>20</v>
      </c>
      <c r="J659" t="s">
        <v>41</v>
      </c>
      <c r="K659">
        <f t="shared" si="99"/>
        <v>31.16</v>
      </c>
      <c r="L659">
        <f t="shared" si="100"/>
        <v>-9.36</v>
      </c>
      <c r="M659">
        <f t="shared" si="101"/>
        <v>-18.22</v>
      </c>
      <c r="N659" s="7">
        <v>1.4999999999999999E-2</v>
      </c>
      <c r="O659" s="9" t="s">
        <v>172</v>
      </c>
      <c r="P659" s="11" t="s">
        <v>273</v>
      </c>
    </row>
    <row r="660" spans="1:16" ht="15" x14ac:dyDescent="0.35">
      <c r="A660" s="1" t="s">
        <v>634</v>
      </c>
      <c r="B660" s="10">
        <v>38.17</v>
      </c>
      <c r="C660" s="10">
        <v>43.25</v>
      </c>
      <c r="D660" s="10">
        <v>23.78</v>
      </c>
      <c r="E660">
        <v>3.5</v>
      </c>
      <c r="F660">
        <v>6.5</v>
      </c>
      <c r="G660">
        <v>60</v>
      </c>
      <c r="H660">
        <v>0.05</v>
      </c>
      <c r="I660">
        <v>20</v>
      </c>
      <c r="J660" t="s">
        <v>41</v>
      </c>
      <c r="K660">
        <f t="shared" si="99"/>
        <v>37.870000000000005</v>
      </c>
      <c r="L660">
        <f t="shared" si="100"/>
        <v>43.51</v>
      </c>
      <c r="M660">
        <f t="shared" si="101"/>
        <v>24.46</v>
      </c>
      <c r="N660" s="7">
        <v>1.4999999999999999E-2</v>
      </c>
      <c r="O660" s="9" t="s">
        <v>172</v>
      </c>
      <c r="P660" s="11" t="s">
        <v>261</v>
      </c>
    </row>
    <row r="661" spans="1:16" ht="15" x14ac:dyDescent="0.35">
      <c r="A661" s="1" t="s">
        <v>635</v>
      </c>
      <c r="B661" s="10">
        <v>36.81</v>
      </c>
      <c r="C661" s="10">
        <v>0.2</v>
      </c>
      <c r="D661" s="10">
        <v>9.92</v>
      </c>
      <c r="E661">
        <v>15</v>
      </c>
      <c r="F661">
        <v>5</v>
      </c>
      <c r="G661">
        <v>70</v>
      </c>
      <c r="H661">
        <v>6.6000000000000003E-2</v>
      </c>
      <c r="I661">
        <v>40</v>
      </c>
      <c r="J661" t="s">
        <v>42</v>
      </c>
      <c r="K661">
        <f t="shared" si="99"/>
        <v>36.510000000000005</v>
      </c>
      <c r="L661">
        <f t="shared" si="100"/>
        <v>0.46</v>
      </c>
      <c r="M661">
        <f t="shared" si="101"/>
        <v>10.6</v>
      </c>
      <c r="N661" s="7">
        <v>7.5999999999999998E-2</v>
      </c>
      <c r="O661" s="9" t="s">
        <v>173</v>
      </c>
      <c r="P661" s="11" t="s">
        <v>213</v>
      </c>
    </row>
    <row r="662" spans="1:16" ht="15" x14ac:dyDescent="0.35">
      <c r="A662" s="1" t="s">
        <v>636</v>
      </c>
      <c r="B662" s="10">
        <v>20.190000000000001</v>
      </c>
      <c r="C662" s="10">
        <v>10.029999999999999</v>
      </c>
      <c r="D662" s="10">
        <v>-1.87</v>
      </c>
      <c r="E662">
        <v>35</v>
      </c>
      <c r="F662">
        <v>4.5</v>
      </c>
      <c r="G662">
        <v>80</v>
      </c>
      <c r="H662">
        <v>0.1</v>
      </c>
      <c r="I662">
        <v>60</v>
      </c>
      <c r="J662" t="s">
        <v>43</v>
      </c>
      <c r="K662">
        <f t="shared" si="99"/>
        <v>19.89</v>
      </c>
      <c r="L662">
        <f t="shared" si="100"/>
        <v>10.29</v>
      </c>
      <c r="M662">
        <f t="shared" si="101"/>
        <v>-1.19</v>
      </c>
      <c r="N662" s="7">
        <v>1.4999999999999999E-2</v>
      </c>
      <c r="O662" s="9" t="s">
        <v>172</v>
      </c>
      <c r="P662" s="11" t="s">
        <v>175</v>
      </c>
    </row>
    <row r="663" spans="1:16" ht="15" x14ac:dyDescent="0.35">
      <c r="A663" s="1" t="s">
        <v>637</v>
      </c>
      <c r="B663" s="10">
        <v>19.91</v>
      </c>
      <c r="C663" s="10">
        <v>9.85</v>
      </c>
      <c r="D663" s="10">
        <v>-2.02</v>
      </c>
      <c r="E663">
        <v>35</v>
      </c>
      <c r="F663">
        <v>4.5</v>
      </c>
      <c r="G663">
        <v>80</v>
      </c>
      <c r="H663">
        <v>0.1</v>
      </c>
      <c r="I663">
        <v>60</v>
      </c>
      <c r="J663" t="s">
        <v>43</v>
      </c>
      <c r="K663">
        <f t="shared" si="99"/>
        <v>19.61</v>
      </c>
      <c r="L663">
        <f t="shared" si="100"/>
        <v>10.11</v>
      </c>
      <c r="M663">
        <f t="shared" si="101"/>
        <v>-1.3399999999999999</v>
      </c>
      <c r="N663" s="7">
        <v>7.5999999999999998E-2</v>
      </c>
      <c r="O663" s="9" t="s">
        <v>173</v>
      </c>
      <c r="P663" s="11" t="s">
        <v>175</v>
      </c>
    </row>
    <row r="664" spans="1:16" ht="15" x14ac:dyDescent="0.35">
      <c r="A664" s="1" t="s">
        <v>638</v>
      </c>
      <c r="B664" s="10">
        <v>20.190000000000001</v>
      </c>
      <c r="C664" s="10">
        <v>9.9600000000000009</v>
      </c>
      <c r="D664" s="10">
        <v>-2.29</v>
      </c>
      <c r="E664">
        <v>3.5</v>
      </c>
      <c r="F664">
        <v>6.5</v>
      </c>
      <c r="G664">
        <v>60</v>
      </c>
      <c r="H664">
        <v>0.05</v>
      </c>
      <c r="I664">
        <v>20</v>
      </c>
      <c r="J664" t="s">
        <v>41</v>
      </c>
      <c r="K664">
        <f t="shared" si="99"/>
        <v>19.89</v>
      </c>
      <c r="L664">
        <f t="shared" si="100"/>
        <v>10.220000000000001</v>
      </c>
      <c r="M664">
        <f t="shared" si="101"/>
        <v>-1.6099999999999999</v>
      </c>
      <c r="N664" s="7">
        <v>1.4999999999999999E-2</v>
      </c>
      <c r="O664" s="9" t="s">
        <v>172</v>
      </c>
      <c r="P664" s="11" t="s">
        <v>175</v>
      </c>
    </row>
    <row r="665" spans="1:16" ht="15" x14ac:dyDescent="0.35">
      <c r="A665" s="1" t="s">
        <v>639</v>
      </c>
      <c r="B665" s="10">
        <v>102.06</v>
      </c>
      <c r="C665" s="10">
        <v>-42.08</v>
      </c>
      <c r="D665" s="10">
        <v>101.99</v>
      </c>
      <c r="E665">
        <v>35</v>
      </c>
      <c r="F665">
        <v>4.5</v>
      </c>
      <c r="G665">
        <v>80</v>
      </c>
      <c r="H665">
        <v>0.1</v>
      </c>
      <c r="I665">
        <v>60</v>
      </c>
      <c r="J665" t="s">
        <v>43</v>
      </c>
      <c r="K665">
        <f t="shared" si="99"/>
        <v>101.76</v>
      </c>
      <c r="L665">
        <f t="shared" si="100"/>
        <v>-41.82</v>
      </c>
      <c r="M665">
        <f t="shared" si="101"/>
        <v>102.67</v>
      </c>
      <c r="N665" s="7">
        <v>7.5999999999999998E-2</v>
      </c>
      <c r="O665" s="9" t="s">
        <v>173</v>
      </c>
      <c r="P665" s="11" t="s">
        <v>261</v>
      </c>
    </row>
    <row r="666" spans="1:16" ht="15" x14ac:dyDescent="0.35">
      <c r="A666" s="1" t="s">
        <v>640</v>
      </c>
      <c r="B666" s="10">
        <v>71.47</v>
      </c>
      <c r="C666" s="10">
        <v>75.22</v>
      </c>
      <c r="D666" s="10">
        <v>75.61</v>
      </c>
      <c r="E666">
        <v>3.5</v>
      </c>
      <c r="F666">
        <v>6.5</v>
      </c>
      <c r="G666">
        <v>60</v>
      </c>
      <c r="H666">
        <v>0.05</v>
      </c>
      <c r="I666">
        <v>20</v>
      </c>
      <c r="J666" t="s">
        <v>41</v>
      </c>
      <c r="K666">
        <f t="shared" si="99"/>
        <v>71.17</v>
      </c>
      <c r="L666">
        <f t="shared" si="100"/>
        <v>75.48</v>
      </c>
      <c r="M666">
        <f t="shared" si="101"/>
        <v>76.290000000000006</v>
      </c>
      <c r="N666" s="7">
        <v>7.5999999999999998E-2</v>
      </c>
      <c r="O666" s="9" t="s">
        <v>173</v>
      </c>
      <c r="P666" s="11" t="s">
        <v>261</v>
      </c>
    </row>
    <row r="667" spans="1:16" ht="15" x14ac:dyDescent="0.35">
      <c r="A667" s="1" t="s">
        <v>641</v>
      </c>
      <c r="B667" s="10">
        <v>67.760000000000005</v>
      </c>
      <c r="C667" s="10">
        <v>72.7</v>
      </c>
      <c r="D667" s="10">
        <v>72.81</v>
      </c>
      <c r="E667">
        <v>35</v>
      </c>
      <c r="F667">
        <v>4.5</v>
      </c>
      <c r="G667">
        <v>80</v>
      </c>
      <c r="H667">
        <v>0.1</v>
      </c>
      <c r="I667">
        <v>60</v>
      </c>
      <c r="J667" t="s">
        <v>43</v>
      </c>
      <c r="K667">
        <f t="shared" si="99"/>
        <v>67.460000000000008</v>
      </c>
      <c r="L667">
        <f t="shared" si="100"/>
        <v>72.960000000000008</v>
      </c>
      <c r="M667">
        <f t="shared" si="101"/>
        <v>73.490000000000009</v>
      </c>
      <c r="N667" s="7">
        <v>1.4999999999999999E-2</v>
      </c>
      <c r="O667" s="9" t="s">
        <v>172</v>
      </c>
      <c r="P667" s="11" t="s">
        <v>261</v>
      </c>
    </row>
    <row r="668" spans="1:16" ht="15" x14ac:dyDescent="0.35">
      <c r="A668" s="1" t="s">
        <v>642</v>
      </c>
      <c r="B668" s="10">
        <v>31.92</v>
      </c>
      <c r="C668" s="10">
        <v>-0.13</v>
      </c>
      <c r="D668" s="10">
        <v>-4.05</v>
      </c>
      <c r="E668">
        <v>15</v>
      </c>
      <c r="F668">
        <v>5</v>
      </c>
      <c r="G668">
        <v>70</v>
      </c>
      <c r="H668">
        <v>6.6000000000000003E-2</v>
      </c>
      <c r="I668">
        <v>40</v>
      </c>
      <c r="J668" t="s">
        <v>42</v>
      </c>
      <c r="K668">
        <f t="shared" si="99"/>
        <v>31.62</v>
      </c>
      <c r="L668">
        <f t="shared" si="100"/>
        <v>0.13</v>
      </c>
      <c r="M668">
        <f t="shared" si="101"/>
        <v>-3.3699999999999997</v>
      </c>
      <c r="N668" s="7">
        <v>1.4999999999999999E-2</v>
      </c>
      <c r="O668" s="9" t="s">
        <v>172</v>
      </c>
      <c r="P668" s="11" t="s">
        <v>201</v>
      </c>
    </row>
    <row r="669" spans="1:16" ht="15" x14ac:dyDescent="0.35">
      <c r="A669" s="1" t="s">
        <v>643</v>
      </c>
      <c r="B669" s="10">
        <v>29.92</v>
      </c>
      <c r="C669" s="10">
        <v>-0.94</v>
      </c>
      <c r="D669" s="10">
        <v>-3.82</v>
      </c>
      <c r="E669">
        <v>15</v>
      </c>
      <c r="F669">
        <v>5</v>
      </c>
      <c r="G669">
        <v>70</v>
      </c>
      <c r="H669">
        <v>6.6000000000000003E-2</v>
      </c>
      <c r="I669">
        <v>40</v>
      </c>
      <c r="J669" t="s">
        <v>42</v>
      </c>
      <c r="K669">
        <f t="shared" si="99"/>
        <v>29.62</v>
      </c>
      <c r="L669">
        <f t="shared" si="100"/>
        <v>-0.67999999999999994</v>
      </c>
      <c r="M669">
        <f t="shared" si="101"/>
        <v>-3.1399999999999997</v>
      </c>
      <c r="N669" s="7">
        <v>7.5999999999999998E-2</v>
      </c>
      <c r="O669" s="9" t="s">
        <v>173</v>
      </c>
      <c r="P669" s="11" t="s">
        <v>201</v>
      </c>
    </row>
    <row r="670" spans="1:16" ht="15" x14ac:dyDescent="0.35">
      <c r="A670" s="1" t="s">
        <v>644</v>
      </c>
      <c r="B670" s="10">
        <v>30.57</v>
      </c>
      <c r="C670" s="10">
        <v>-0.7</v>
      </c>
      <c r="D670" s="10">
        <v>-4.59</v>
      </c>
      <c r="E670">
        <v>3.5</v>
      </c>
      <c r="F670">
        <v>6.5</v>
      </c>
      <c r="G670">
        <v>60</v>
      </c>
      <c r="H670">
        <v>0.05</v>
      </c>
      <c r="I670">
        <v>20</v>
      </c>
      <c r="J670" t="s">
        <v>41</v>
      </c>
      <c r="K670">
        <f t="shared" si="99"/>
        <v>30.27</v>
      </c>
      <c r="L670">
        <f t="shared" si="100"/>
        <v>-0.43999999999999995</v>
      </c>
      <c r="M670">
        <f t="shared" si="101"/>
        <v>-3.9099999999999997</v>
      </c>
      <c r="N670" s="7">
        <v>1.4999999999999999E-2</v>
      </c>
      <c r="O670" s="9" t="s">
        <v>172</v>
      </c>
      <c r="P670" s="11" t="s">
        <v>201</v>
      </c>
    </row>
    <row r="671" spans="1:16" ht="15" x14ac:dyDescent="0.35">
      <c r="A671" s="1" t="s">
        <v>645</v>
      </c>
      <c r="B671" s="10">
        <v>30.91</v>
      </c>
      <c r="C671" s="10">
        <v>-0.53</v>
      </c>
      <c r="D671" s="10">
        <v>-3.23</v>
      </c>
      <c r="E671">
        <v>15</v>
      </c>
      <c r="F671">
        <v>5</v>
      </c>
      <c r="G671">
        <v>70</v>
      </c>
      <c r="H671">
        <v>6.6000000000000003E-2</v>
      </c>
      <c r="I671">
        <v>40</v>
      </c>
      <c r="J671" t="s">
        <v>42</v>
      </c>
      <c r="K671">
        <f t="shared" si="99"/>
        <v>30.61</v>
      </c>
      <c r="L671">
        <f t="shared" si="100"/>
        <v>-0.27</v>
      </c>
      <c r="M671">
        <f t="shared" si="101"/>
        <v>-2.5499999999999998</v>
      </c>
      <c r="N671" s="7">
        <v>1.4999999999999999E-2</v>
      </c>
      <c r="O671" s="9" t="s">
        <v>172</v>
      </c>
      <c r="P671" s="11" t="s">
        <v>201</v>
      </c>
    </row>
    <row r="672" spans="1:16" ht="15" x14ac:dyDescent="0.35">
      <c r="A672" s="1" t="s">
        <v>646</v>
      </c>
      <c r="B672" s="10">
        <v>33.03</v>
      </c>
      <c r="C672" s="10">
        <v>-0.51</v>
      </c>
      <c r="D672" s="10">
        <v>-4.26</v>
      </c>
      <c r="E672">
        <v>3.5</v>
      </c>
      <c r="F672">
        <v>6.5</v>
      </c>
      <c r="G672">
        <v>60</v>
      </c>
      <c r="H672">
        <v>0.05</v>
      </c>
      <c r="I672">
        <v>20</v>
      </c>
      <c r="J672" t="s">
        <v>41</v>
      </c>
      <c r="K672">
        <f t="shared" si="99"/>
        <v>32.730000000000004</v>
      </c>
      <c r="L672">
        <f t="shared" si="100"/>
        <v>-0.25</v>
      </c>
      <c r="M672">
        <f t="shared" si="101"/>
        <v>-3.5799999999999996</v>
      </c>
      <c r="N672" s="7">
        <v>7.5999999999999998E-2</v>
      </c>
      <c r="O672" s="9" t="s">
        <v>173</v>
      </c>
      <c r="P672" s="11" t="s">
        <v>201</v>
      </c>
    </row>
    <row r="673" spans="1:16" ht="15" x14ac:dyDescent="0.35">
      <c r="A673" s="1" t="s">
        <v>647</v>
      </c>
      <c r="B673" s="10">
        <v>32.86</v>
      </c>
      <c r="C673" s="10">
        <v>0.01</v>
      </c>
      <c r="D673" s="10">
        <v>-4.3499999999999996</v>
      </c>
      <c r="E673">
        <v>15</v>
      </c>
      <c r="F673">
        <v>5</v>
      </c>
      <c r="G673">
        <v>70</v>
      </c>
      <c r="H673">
        <v>6.6000000000000003E-2</v>
      </c>
      <c r="I673">
        <v>40</v>
      </c>
      <c r="J673" t="s">
        <v>42</v>
      </c>
      <c r="K673">
        <f t="shared" si="99"/>
        <v>32.56</v>
      </c>
      <c r="L673">
        <f t="shared" si="100"/>
        <v>0.27</v>
      </c>
      <c r="M673">
        <f t="shared" si="101"/>
        <v>-3.6699999999999995</v>
      </c>
      <c r="N673" s="7">
        <v>1.4999999999999999E-2</v>
      </c>
      <c r="O673" s="9" t="s">
        <v>172</v>
      </c>
      <c r="P673" s="11" t="s">
        <v>201</v>
      </c>
    </row>
    <row r="674" spans="1:16" ht="15" x14ac:dyDescent="0.35">
      <c r="A674" s="1" t="s">
        <v>648</v>
      </c>
      <c r="B674" s="10">
        <v>38.299999999999997</v>
      </c>
      <c r="C674" s="10">
        <v>30.61</v>
      </c>
      <c r="D674" s="10">
        <v>12.72</v>
      </c>
      <c r="E674">
        <v>15</v>
      </c>
      <c r="F674">
        <v>5</v>
      </c>
      <c r="G674">
        <v>70</v>
      </c>
      <c r="H674">
        <v>6.6000000000000003E-2</v>
      </c>
      <c r="I674">
        <v>40</v>
      </c>
      <c r="J674" t="s">
        <v>42</v>
      </c>
      <c r="K674">
        <f t="shared" si="99"/>
        <v>38</v>
      </c>
      <c r="L674">
        <f t="shared" si="100"/>
        <v>30.87</v>
      </c>
      <c r="M674">
        <f t="shared" si="101"/>
        <v>13.4</v>
      </c>
      <c r="N674" s="7">
        <v>7.5999999999999998E-2</v>
      </c>
      <c r="O674" s="9" t="s">
        <v>173</v>
      </c>
      <c r="P674" s="11" t="s">
        <v>209</v>
      </c>
    </row>
    <row r="675" spans="1:16" ht="15" x14ac:dyDescent="0.35">
      <c r="A675" s="1" t="s">
        <v>649</v>
      </c>
      <c r="B675" s="10">
        <v>37.93</v>
      </c>
      <c r="C675" s="10">
        <v>30.6</v>
      </c>
      <c r="D675" s="10">
        <v>12.95</v>
      </c>
      <c r="E675">
        <v>3.5</v>
      </c>
      <c r="F675">
        <v>6.5</v>
      </c>
      <c r="G675">
        <v>60</v>
      </c>
      <c r="H675">
        <v>0.05</v>
      </c>
      <c r="I675">
        <v>20</v>
      </c>
      <c r="J675" t="s">
        <v>41</v>
      </c>
      <c r="K675">
        <f t="shared" si="99"/>
        <v>37.630000000000003</v>
      </c>
      <c r="L675">
        <f t="shared" si="100"/>
        <v>30.860000000000003</v>
      </c>
      <c r="M675">
        <f t="shared" si="101"/>
        <v>13.629999999999999</v>
      </c>
      <c r="N675" s="7">
        <v>1.4999999999999999E-2</v>
      </c>
      <c r="O675" s="9" t="s">
        <v>172</v>
      </c>
      <c r="P675" s="11" t="s">
        <v>209</v>
      </c>
    </row>
    <row r="676" spans="1:16" ht="15" x14ac:dyDescent="0.35">
      <c r="A676" s="1" t="s">
        <v>650</v>
      </c>
      <c r="B676" s="10">
        <v>37.72</v>
      </c>
      <c r="C676" s="10">
        <v>30.84</v>
      </c>
      <c r="D676" s="10">
        <v>12.55</v>
      </c>
      <c r="E676">
        <v>15</v>
      </c>
      <c r="F676">
        <v>5</v>
      </c>
      <c r="G676">
        <v>70</v>
      </c>
      <c r="H676">
        <v>6.6000000000000003E-2</v>
      </c>
      <c r="I676">
        <v>40</v>
      </c>
      <c r="J676" t="s">
        <v>42</v>
      </c>
      <c r="K676">
        <f t="shared" si="99"/>
        <v>37.42</v>
      </c>
      <c r="L676">
        <f t="shared" si="100"/>
        <v>31.1</v>
      </c>
      <c r="M676">
        <f t="shared" si="101"/>
        <v>13.23</v>
      </c>
      <c r="N676" s="7">
        <v>7.5999999999999998E-2</v>
      </c>
      <c r="O676" s="9" t="s">
        <v>173</v>
      </c>
      <c r="P676" s="11" t="s">
        <v>209</v>
      </c>
    </row>
    <row r="677" spans="1:16" ht="15" x14ac:dyDescent="0.35">
      <c r="A677" s="1" t="s">
        <v>651</v>
      </c>
      <c r="B677" s="10">
        <v>38.99</v>
      </c>
      <c r="C677" s="10">
        <v>31.19</v>
      </c>
      <c r="D677" s="10">
        <v>12.93</v>
      </c>
      <c r="E677">
        <v>3.5</v>
      </c>
      <c r="F677">
        <v>6.5</v>
      </c>
      <c r="G677">
        <v>60</v>
      </c>
      <c r="H677">
        <v>0.05</v>
      </c>
      <c r="I677">
        <v>20</v>
      </c>
      <c r="J677" t="s">
        <v>41</v>
      </c>
      <c r="K677">
        <f t="shared" si="99"/>
        <v>38.690000000000005</v>
      </c>
      <c r="L677">
        <f t="shared" si="100"/>
        <v>31.450000000000003</v>
      </c>
      <c r="M677">
        <f t="shared" si="101"/>
        <v>13.61</v>
      </c>
      <c r="N677" s="7">
        <v>1.4999999999999999E-2</v>
      </c>
      <c r="O677" s="9" t="s">
        <v>172</v>
      </c>
      <c r="P677" s="11" t="s">
        <v>213</v>
      </c>
    </row>
    <row r="678" spans="1:16" ht="15" x14ac:dyDescent="0.35">
      <c r="A678" s="1" t="s">
        <v>652</v>
      </c>
      <c r="B678" s="10">
        <v>38.04</v>
      </c>
      <c r="C678" s="10">
        <v>30.92</v>
      </c>
      <c r="D678" s="10">
        <v>12.62</v>
      </c>
      <c r="E678">
        <v>15</v>
      </c>
      <c r="F678">
        <v>5</v>
      </c>
      <c r="G678">
        <v>70</v>
      </c>
      <c r="H678">
        <v>6.6000000000000003E-2</v>
      </c>
      <c r="I678">
        <v>40</v>
      </c>
      <c r="J678" t="s">
        <v>42</v>
      </c>
      <c r="K678">
        <f t="shared" si="99"/>
        <v>37.74</v>
      </c>
      <c r="L678">
        <f t="shared" si="100"/>
        <v>31.180000000000003</v>
      </c>
      <c r="M678">
        <f t="shared" si="101"/>
        <v>13.299999999999999</v>
      </c>
      <c r="N678" s="7">
        <v>7.5999999999999998E-2</v>
      </c>
      <c r="O678" s="9" t="s">
        <v>173</v>
      </c>
      <c r="P678" s="11" t="s">
        <v>213</v>
      </c>
    </row>
    <row r="679" spans="1:16" ht="15" x14ac:dyDescent="0.35">
      <c r="A679" s="1" t="s">
        <v>653</v>
      </c>
      <c r="B679" s="10">
        <v>37.78</v>
      </c>
      <c r="C679" s="10">
        <v>30.9</v>
      </c>
      <c r="D679" s="10">
        <v>12.92</v>
      </c>
      <c r="E679">
        <v>15</v>
      </c>
      <c r="F679">
        <v>5</v>
      </c>
      <c r="G679">
        <v>70</v>
      </c>
      <c r="H679">
        <v>6.6000000000000003E-2</v>
      </c>
      <c r="I679">
        <v>40</v>
      </c>
      <c r="J679" t="s">
        <v>42</v>
      </c>
      <c r="K679">
        <f t="shared" si="99"/>
        <v>37.480000000000004</v>
      </c>
      <c r="L679">
        <f t="shared" si="100"/>
        <v>31.16</v>
      </c>
      <c r="M679">
        <f t="shared" si="101"/>
        <v>13.6</v>
      </c>
      <c r="N679" s="7">
        <v>1.4999999999999999E-2</v>
      </c>
      <c r="O679" s="9" t="s">
        <v>172</v>
      </c>
      <c r="P679" s="11" t="s">
        <v>213</v>
      </c>
    </row>
    <row r="680" spans="1:16" ht="15" x14ac:dyDescent="0.35">
      <c r="A680" s="1" t="s">
        <v>654</v>
      </c>
      <c r="B680" s="10">
        <v>38.18</v>
      </c>
      <c r="C680" s="10">
        <v>30.95</v>
      </c>
      <c r="D680" s="10">
        <v>12.81</v>
      </c>
      <c r="E680">
        <v>3.5</v>
      </c>
      <c r="F680">
        <v>6.5</v>
      </c>
      <c r="G680">
        <v>60</v>
      </c>
      <c r="H680">
        <v>0.05</v>
      </c>
      <c r="I680">
        <v>20</v>
      </c>
      <c r="J680" t="s">
        <v>41</v>
      </c>
      <c r="K680">
        <f t="shared" si="99"/>
        <v>37.880000000000003</v>
      </c>
      <c r="L680">
        <f t="shared" si="100"/>
        <v>31.21</v>
      </c>
      <c r="M680">
        <f t="shared" si="101"/>
        <v>13.49</v>
      </c>
      <c r="N680" s="7">
        <v>1.4999999999999999E-2</v>
      </c>
      <c r="O680" s="9" t="s">
        <v>172</v>
      </c>
      <c r="P680" s="11" t="s">
        <v>213</v>
      </c>
    </row>
    <row r="681" spans="1:16" ht="15" x14ac:dyDescent="0.35">
      <c r="A681" s="1" t="s">
        <v>655</v>
      </c>
      <c r="B681" s="10">
        <v>37.700000000000003</v>
      </c>
      <c r="C681" s="10">
        <v>30.89</v>
      </c>
      <c r="D681" s="10">
        <v>13.29</v>
      </c>
      <c r="E681">
        <v>15</v>
      </c>
      <c r="F681">
        <v>5</v>
      </c>
      <c r="G681">
        <v>70</v>
      </c>
      <c r="H681">
        <v>6.6000000000000003E-2</v>
      </c>
      <c r="I681">
        <v>40</v>
      </c>
      <c r="J681" t="s">
        <v>42</v>
      </c>
      <c r="K681">
        <f t="shared" si="99"/>
        <v>37.400000000000006</v>
      </c>
      <c r="L681">
        <f t="shared" si="100"/>
        <v>31.150000000000002</v>
      </c>
      <c r="M681">
        <f t="shared" si="101"/>
        <v>13.969999999999999</v>
      </c>
      <c r="N681" s="7">
        <v>7.5999999999999998E-2</v>
      </c>
      <c r="O681" s="9" t="s">
        <v>173</v>
      </c>
      <c r="P681" s="11" t="s">
        <v>213</v>
      </c>
    </row>
    <row r="682" spans="1:16" ht="15" x14ac:dyDescent="0.35">
      <c r="A682" s="1" t="s">
        <v>656</v>
      </c>
      <c r="B682" s="10">
        <v>37.83</v>
      </c>
      <c r="C682" s="10">
        <v>30.23</v>
      </c>
      <c r="D682" s="10">
        <v>13.04</v>
      </c>
      <c r="E682">
        <v>3.5</v>
      </c>
      <c r="F682">
        <v>6.5</v>
      </c>
      <c r="G682">
        <v>60</v>
      </c>
      <c r="H682">
        <v>0.05</v>
      </c>
      <c r="I682">
        <v>20</v>
      </c>
      <c r="J682" t="s">
        <v>41</v>
      </c>
      <c r="K682">
        <f t="shared" si="99"/>
        <v>37.53</v>
      </c>
      <c r="L682">
        <f t="shared" si="100"/>
        <v>30.490000000000002</v>
      </c>
      <c r="M682">
        <f t="shared" si="101"/>
        <v>13.719999999999999</v>
      </c>
      <c r="N682" s="7">
        <v>1.4999999999999999E-2</v>
      </c>
      <c r="O682" s="9" t="s">
        <v>172</v>
      </c>
      <c r="P682" s="11" t="s">
        <v>213</v>
      </c>
    </row>
    <row r="683" spans="1:16" ht="15" x14ac:dyDescent="0.35">
      <c r="A683" s="1" t="s">
        <v>657</v>
      </c>
      <c r="B683" s="10">
        <v>37.81</v>
      </c>
      <c r="C683" s="10">
        <v>30.54</v>
      </c>
      <c r="D683" s="10">
        <v>13.19</v>
      </c>
      <c r="E683">
        <v>35</v>
      </c>
      <c r="F683">
        <v>4.5</v>
      </c>
      <c r="G683">
        <v>80</v>
      </c>
      <c r="H683">
        <v>0.1</v>
      </c>
      <c r="I683">
        <v>60</v>
      </c>
      <c r="J683" t="s">
        <v>43</v>
      </c>
      <c r="K683">
        <f t="shared" si="99"/>
        <v>37.510000000000005</v>
      </c>
      <c r="L683">
        <f t="shared" si="100"/>
        <v>30.8</v>
      </c>
      <c r="M683">
        <f t="shared" si="101"/>
        <v>13.87</v>
      </c>
      <c r="N683" s="7">
        <v>1.4999999999999999E-2</v>
      </c>
      <c r="O683" s="9" t="s">
        <v>172</v>
      </c>
      <c r="P683" s="11" t="s">
        <v>213</v>
      </c>
    </row>
    <row r="684" spans="1:16" ht="15" x14ac:dyDescent="0.35">
      <c r="A684" s="1" t="s">
        <v>658</v>
      </c>
      <c r="B684" s="10">
        <v>37.770000000000003</v>
      </c>
      <c r="C684" s="10">
        <v>30.69</v>
      </c>
      <c r="D684" s="10">
        <v>12.49</v>
      </c>
      <c r="E684">
        <v>3.5</v>
      </c>
      <c r="F684">
        <v>6.5</v>
      </c>
      <c r="G684">
        <v>60</v>
      </c>
      <c r="H684">
        <v>0.05</v>
      </c>
      <c r="I684">
        <v>20</v>
      </c>
      <c r="J684" t="s">
        <v>41</v>
      </c>
      <c r="K684">
        <f t="shared" si="99"/>
        <v>37.470000000000006</v>
      </c>
      <c r="L684">
        <f t="shared" si="100"/>
        <v>30.950000000000003</v>
      </c>
      <c r="M684">
        <f t="shared" si="101"/>
        <v>13.17</v>
      </c>
      <c r="N684" s="7">
        <v>7.5999999999999998E-2</v>
      </c>
      <c r="O684" s="9" t="s">
        <v>173</v>
      </c>
      <c r="P684" s="11" t="s">
        <v>213</v>
      </c>
    </row>
    <row r="685" spans="1:16" ht="15" x14ac:dyDescent="0.35">
      <c r="A685" s="1" t="s">
        <v>659</v>
      </c>
      <c r="B685" s="10">
        <v>36.81</v>
      </c>
      <c r="C685" s="10">
        <v>30.48</v>
      </c>
      <c r="D685" s="10">
        <v>12.89</v>
      </c>
      <c r="E685">
        <v>3.5</v>
      </c>
      <c r="F685">
        <v>6.5</v>
      </c>
      <c r="G685">
        <v>60</v>
      </c>
      <c r="H685">
        <v>0.05</v>
      </c>
      <c r="I685">
        <v>20</v>
      </c>
      <c r="J685" t="s">
        <v>41</v>
      </c>
      <c r="K685">
        <f t="shared" ref="K685:K748" si="102">(-0.3+B685)</f>
        <v>36.510000000000005</v>
      </c>
      <c r="L685">
        <f t="shared" ref="L685:L748" si="103">(0.26+C685)</f>
        <v>30.740000000000002</v>
      </c>
      <c r="M685">
        <f t="shared" ref="M685:M748" si="104" xml:space="preserve"> (0.68 +D685)</f>
        <v>13.57</v>
      </c>
      <c r="N685" s="7">
        <v>1.4999999999999999E-2</v>
      </c>
      <c r="O685" s="9" t="s">
        <v>172</v>
      </c>
      <c r="P685" s="11" t="s">
        <v>213</v>
      </c>
    </row>
    <row r="686" spans="1:16" ht="15" x14ac:dyDescent="0.35">
      <c r="A686" s="1" t="s">
        <v>660</v>
      </c>
      <c r="B686" s="10">
        <v>37.979999999999997</v>
      </c>
      <c r="C686" s="10">
        <v>31.38</v>
      </c>
      <c r="D686" s="10">
        <v>13.39</v>
      </c>
      <c r="E686">
        <v>15</v>
      </c>
      <c r="F686">
        <v>5</v>
      </c>
      <c r="G686">
        <v>70</v>
      </c>
      <c r="H686">
        <v>6.6000000000000003E-2</v>
      </c>
      <c r="I686">
        <v>40</v>
      </c>
      <c r="J686" t="s">
        <v>42</v>
      </c>
      <c r="K686">
        <f t="shared" si="102"/>
        <v>37.68</v>
      </c>
      <c r="L686">
        <f t="shared" si="103"/>
        <v>31.64</v>
      </c>
      <c r="M686">
        <f t="shared" si="104"/>
        <v>14.07</v>
      </c>
      <c r="N686" s="7">
        <v>7.5999999999999998E-2</v>
      </c>
      <c r="O686" s="9" t="s">
        <v>173</v>
      </c>
      <c r="P686" s="11" t="s">
        <v>780</v>
      </c>
    </row>
    <row r="687" spans="1:16" ht="15" x14ac:dyDescent="0.35">
      <c r="A687" s="1" t="s">
        <v>661</v>
      </c>
      <c r="B687" s="10">
        <v>38.090000000000003</v>
      </c>
      <c r="C687" s="10">
        <v>31.4</v>
      </c>
      <c r="D687" s="10">
        <v>13.03</v>
      </c>
      <c r="E687">
        <v>3.5</v>
      </c>
      <c r="F687">
        <v>6.5</v>
      </c>
      <c r="G687">
        <v>60</v>
      </c>
      <c r="H687">
        <v>0.05</v>
      </c>
      <c r="I687">
        <v>20</v>
      </c>
      <c r="J687" t="s">
        <v>41</v>
      </c>
      <c r="K687">
        <f t="shared" si="102"/>
        <v>37.790000000000006</v>
      </c>
      <c r="L687">
        <f t="shared" si="103"/>
        <v>31.66</v>
      </c>
      <c r="M687">
        <f t="shared" si="104"/>
        <v>13.709999999999999</v>
      </c>
      <c r="N687" s="7">
        <v>1.4999999999999999E-2</v>
      </c>
      <c r="O687" s="9" t="s">
        <v>172</v>
      </c>
      <c r="P687" s="11" t="s">
        <v>780</v>
      </c>
    </row>
    <row r="688" spans="1:16" ht="15" x14ac:dyDescent="0.35">
      <c r="A688" s="1" t="s">
        <v>662</v>
      </c>
      <c r="B688" s="10">
        <v>36.78</v>
      </c>
      <c r="C688" s="10">
        <v>30.71</v>
      </c>
      <c r="D688" s="10">
        <v>12.64</v>
      </c>
      <c r="E688">
        <v>15</v>
      </c>
      <c r="F688">
        <v>5</v>
      </c>
      <c r="G688">
        <v>70</v>
      </c>
      <c r="H688">
        <v>6.6000000000000003E-2</v>
      </c>
      <c r="I688">
        <v>40</v>
      </c>
      <c r="J688" t="s">
        <v>42</v>
      </c>
      <c r="K688">
        <f t="shared" si="102"/>
        <v>36.480000000000004</v>
      </c>
      <c r="L688">
        <f t="shared" si="103"/>
        <v>30.970000000000002</v>
      </c>
      <c r="M688">
        <f t="shared" si="104"/>
        <v>13.32</v>
      </c>
      <c r="N688" s="7">
        <v>1.4999999999999999E-2</v>
      </c>
      <c r="O688" s="9" t="s">
        <v>172</v>
      </c>
      <c r="P688" s="11" t="s">
        <v>780</v>
      </c>
    </row>
    <row r="689" spans="1:16" ht="15" x14ac:dyDescent="0.35">
      <c r="A689" s="1" t="s">
        <v>663</v>
      </c>
      <c r="B689" s="10">
        <v>37.78</v>
      </c>
      <c r="C689" s="10">
        <v>30.5</v>
      </c>
      <c r="D689" s="10">
        <v>13.15</v>
      </c>
      <c r="E689">
        <v>3.5</v>
      </c>
      <c r="F689">
        <v>6.5</v>
      </c>
      <c r="G689">
        <v>60</v>
      </c>
      <c r="H689">
        <v>0.05</v>
      </c>
      <c r="I689">
        <v>20</v>
      </c>
      <c r="J689" t="s">
        <v>41</v>
      </c>
      <c r="K689">
        <f t="shared" si="102"/>
        <v>37.480000000000004</v>
      </c>
      <c r="L689">
        <f t="shared" si="103"/>
        <v>30.76</v>
      </c>
      <c r="M689">
        <f t="shared" si="104"/>
        <v>13.83</v>
      </c>
      <c r="N689" s="7">
        <v>7.5999999999999998E-2</v>
      </c>
      <c r="O689" s="9" t="s">
        <v>173</v>
      </c>
      <c r="P689" s="11" t="s">
        <v>780</v>
      </c>
    </row>
    <row r="690" spans="1:16" ht="15" x14ac:dyDescent="0.35">
      <c r="A690" s="1" t="s">
        <v>664</v>
      </c>
      <c r="B690" s="10">
        <v>36.78</v>
      </c>
      <c r="C690" s="10">
        <v>30.69</v>
      </c>
      <c r="D690" s="10">
        <v>12.58</v>
      </c>
      <c r="E690">
        <v>3.5</v>
      </c>
      <c r="F690">
        <v>6.5</v>
      </c>
      <c r="G690">
        <v>60</v>
      </c>
      <c r="H690">
        <v>0.05</v>
      </c>
      <c r="I690">
        <v>20</v>
      </c>
      <c r="J690" t="s">
        <v>41</v>
      </c>
      <c r="K690">
        <f t="shared" si="102"/>
        <v>36.480000000000004</v>
      </c>
      <c r="L690">
        <f t="shared" si="103"/>
        <v>30.950000000000003</v>
      </c>
      <c r="M690">
        <f t="shared" si="104"/>
        <v>13.26</v>
      </c>
      <c r="N690" s="7">
        <v>1.4999999999999999E-2</v>
      </c>
      <c r="O690" s="9" t="s">
        <v>172</v>
      </c>
      <c r="P690" s="11" t="s">
        <v>785</v>
      </c>
    </row>
    <row r="691" spans="1:16" ht="15" x14ac:dyDescent="0.35">
      <c r="A691" s="1" t="s">
        <v>665</v>
      </c>
      <c r="B691" s="10">
        <v>39.97</v>
      </c>
      <c r="C691" s="10">
        <v>32.69</v>
      </c>
      <c r="D691" s="10">
        <v>14.31</v>
      </c>
      <c r="E691">
        <v>35</v>
      </c>
      <c r="F691">
        <v>4.5</v>
      </c>
      <c r="G691">
        <v>80</v>
      </c>
      <c r="H691">
        <v>0.1</v>
      </c>
      <c r="I691">
        <v>60</v>
      </c>
      <c r="J691" t="s">
        <v>43</v>
      </c>
      <c r="K691">
        <f t="shared" si="102"/>
        <v>39.67</v>
      </c>
      <c r="L691">
        <f t="shared" si="103"/>
        <v>32.949999999999996</v>
      </c>
      <c r="M691">
        <f t="shared" si="104"/>
        <v>14.99</v>
      </c>
      <c r="N691" s="7">
        <v>7.5999999999999998E-2</v>
      </c>
      <c r="O691" s="9" t="s">
        <v>173</v>
      </c>
      <c r="P691" s="11" t="s">
        <v>785</v>
      </c>
    </row>
    <row r="692" spans="1:16" ht="15" x14ac:dyDescent="0.35">
      <c r="A692" s="1" t="s">
        <v>666</v>
      </c>
      <c r="B692" s="10">
        <v>38.22</v>
      </c>
      <c r="C692" s="10">
        <v>30.78</v>
      </c>
      <c r="D692" s="10">
        <v>12.97</v>
      </c>
      <c r="E692">
        <v>3.5</v>
      </c>
      <c r="F692">
        <v>6.5</v>
      </c>
      <c r="G692">
        <v>60</v>
      </c>
      <c r="H692">
        <v>0.05</v>
      </c>
      <c r="I692">
        <v>20</v>
      </c>
      <c r="J692" t="s">
        <v>41</v>
      </c>
      <c r="K692">
        <f t="shared" si="102"/>
        <v>37.92</v>
      </c>
      <c r="L692">
        <f t="shared" si="103"/>
        <v>31.040000000000003</v>
      </c>
      <c r="M692">
        <f t="shared" si="104"/>
        <v>13.65</v>
      </c>
      <c r="N692" s="7">
        <v>1.4999999999999999E-2</v>
      </c>
      <c r="O692" s="9" t="s">
        <v>172</v>
      </c>
      <c r="P692" s="11" t="s">
        <v>785</v>
      </c>
    </row>
    <row r="693" spans="1:16" ht="15" x14ac:dyDescent="0.35">
      <c r="A693" s="1" t="s">
        <v>667</v>
      </c>
      <c r="B693" s="10">
        <v>38.450000000000003</v>
      </c>
      <c r="C693" s="10">
        <v>31.42</v>
      </c>
      <c r="D693" s="10">
        <v>13.16</v>
      </c>
      <c r="E693">
        <v>35</v>
      </c>
      <c r="F693">
        <v>4.5</v>
      </c>
      <c r="G693">
        <v>80</v>
      </c>
      <c r="H693">
        <v>0.1</v>
      </c>
      <c r="I693">
        <v>60</v>
      </c>
      <c r="J693" t="s">
        <v>43</v>
      </c>
      <c r="K693">
        <f t="shared" si="102"/>
        <v>38.150000000000006</v>
      </c>
      <c r="L693">
        <f t="shared" si="103"/>
        <v>31.680000000000003</v>
      </c>
      <c r="M693">
        <f t="shared" si="104"/>
        <v>13.84</v>
      </c>
      <c r="N693" s="7">
        <v>7.5999999999999998E-2</v>
      </c>
      <c r="O693" s="9" t="s">
        <v>173</v>
      </c>
      <c r="P693" s="11" t="s">
        <v>785</v>
      </c>
    </row>
    <row r="694" spans="1:16" ht="15" x14ac:dyDescent="0.35">
      <c r="A694" s="1" t="s">
        <v>668</v>
      </c>
      <c r="B694" s="10">
        <v>20.34</v>
      </c>
      <c r="C694" s="10">
        <v>1.51</v>
      </c>
      <c r="D694" s="10">
        <v>-7.43</v>
      </c>
      <c r="E694">
        <v>3.5</v>
      </c>
      <c r="F694">
        <v>6.5</v>
      </c>
      <c r="G694">
        <v>60</v>
      </c>
      <c r="H694">
        <v>0.05</v>
      </c>
      <c r="I694">
        <v>20</v>
      </c>
      <c r="J694" t="s">
        <v>41</v>
      </c>
      <c r="K694">
        <f t="shared" si="102"/>
        <v>20.04</v>
      </c>
      <c r="L694">
        <f t="shared" si="103"/>
        <v>1.77</v>
      </c>
      <c r="M694">
        <f t="shared" si="104"/>
        <v>-6.75</v>
      </c>
      <c r="N694" s="7">
        <v>1.4999999999999999E-2</v>
      </c>
      <c r="O694" s="9" t="s">
        <v>172</v>
      </c>
      <c r="P694" s="11" t="s">
        <v>207</v>
      </c>
    </row>
    <row r="695" spans="1:16" ht="15" x14ac:dyDescent="0.35">
      <c r="A695" s="1" t="s">
        <v>669</v>
      </c>
      <c r="B695" s="10">
        <v>21.08</v>
      </c>
      <c r="C695" s="10">
        <v>1.61</v>
      </c>
      <c r="D695" s="10">
        <v>-7.28</v>
      </c>
      <c r="E695">
        <v>3.5</v>
      </c>
      <c r="F695">
        <v>6.5</v>
      </c>
      <c r="G695">
        <v>60</v>
      </c>
      <c r="H695">
        <v>0.05</v>
      </c>
      <c r="I695">
        <v>20</v>
      </c>
      <c r="J695" t="s">
        <v>41</v>
      </c>
      <c r="K695">
        <f t="shared" si="102"/>
        <v>20.779999999999998</v>
      </c>
      <c r="L695">
        <f t="shared" si="103"/>
        <v>1.87</v>
      </c>
      <c r="M695">
        <f t="shared" si="104"/>
        <v>-6.6000000000000005</v>
      </c>
      <c r="N695" s="7">
        <v>7.5999999999999998E-2</v>
      </c>
      <c r="O695" s="9" t="s">
        <v>173</v>
      </c>
      <c r="P695" s="11" t="s">
        <v>207</v>
      </c>
    </row>
    <row r="696" spans="1:16" ht="15" x14ac:dyDescent="0.35">
      <c r="A696" s="1" t="s">
        <v>670</v>
      </c>
      <c r="B696" s="10">
        <v>27.95</v>
      </c>
      <c r="C696" s="10">
        <v>-6.09</v>
      </c>
      <c r="D696" s="10">
        <v>-5.25</v>
      </c>
      <c r="F696">
        <v>4.5</v>
      </c>
      <c r="G696">
        <v>80</v>
      </c>
      <c r="H696">
        <v>0.1</v>
      </c>
      <c r="I696">
        <v>60</v>
      </c>
      <c r="J696" t="s">
        <v>43</v>
      </c>
      <c r="K696">
        <f t="shared" si="102"/>
        <v>27.65</v>
      </c>
      <c r="L696">
        <f t="shared" si="103"/>
        <v>-5.83</v>
      </c>
      <c r="M696">
        <f t="shared" si="104"/>
        <v>-4.57</v>
      </c>
      <c r="N696" s="7">
        <v>1.4999999999999999E-2</v>
      </c>
      <c r="O696" s="9" t="s">
        <v>172</v>
      </c>
      <c r="P696" s="11" t="s">
        <v>191</v>
      </c>
    </row>
    <row r="697" spans="1:16" ht="15" x14ac:dyDescent="0.35">
      <c r="A697" s="1" t="s">
        <v>671</v>
      </c>
      <c r="B697" s="10">
        <v>28.64</v>
      </c>
      <c r="C697" s="10">
        <v>-6.06</v>
      </c>
      <c r="D697" s="10">
        <v>-4.8600000000000003</v>
      </c>
      <c r="E697">
        <v>3.5</v>
      </c>
      <c r="F697">
        <v>6.5</v>
      </c>
      <c r="G697">
        <v>60</v>
      </c>
      <c r="H697">
        <v>0.05</v>
      </c>
      <c r="I697">
        <v>20</v>
      </c>
      <c r="J697" t="s">
        <v>41</v>
      </c>
      <c r="K697">
        <f t="shared" si="102"/>
        <v>28.34</v>
      </c>
      <c r="L697">
        <f t="shared" si="103"/>
        <v>-5.8</v>
      </c>
      <c r="M697">
        <f t="shared" si="104"/>
        <v>-4.1800000000000006</v>
      </c>
      <c r="N697" s="7">
        <v>1.4999999999999999E-2</v>
      </c>
      <c r="O697" s="9" t="s">
        <v>172</v>
      </c>
      <c r="P697" s="11" t="s">
        <v>191</v>
      </c>
    </row>
    <row r="698" spans="1:16" ht="15" x14ac:dyDescent="0.35">
      <c r="A698" s="1" t="s">
        <v>672</v>
      </c>
      <c r="B698" s="10">
        <v>27.93</v>
      </c>
      <c r="C698" s="10">
        <v>-5.94</v>
      </c>
      <c r="D698" s="10">
        <v>-5.37</v>
      </c>
      <c r="E698">
        <v>35</v>
      </c>
      <c r="F698">
        <v>4.5</v>
      </c>
      <c r="G698">
        <v>80</v>
      </c>
      <c r="H698">
        <v>0.1</v>
      </c>
      <c r="I698">
        <v>60</v>
      </c>
      <c r="J698" t="s">
        <v>43</v>
      </c>
      <c r="K698">
        <f t="shared" si="102"/>
        <v>27.63</v>
      </c>
      <c r="L698">
        <f t="shared" si="103"/>
        <v>-5.6800000000000006</v>
      </c>
      <c r="M698">
        <f t="shared" si="104"/>
        <v>-4.6900000000000004</v>
      </c>
      <c r="N698" s="7">
        <v>7.5999999999999998E-2</v>
      </c>
      <c r="O698" s="9" t="s">
        <v>173</v>
      </c>
      <c r="P698" s="11" t="s">
        <v>788</v>
      </c>
    </row>
    <row r="699" spans="1:16" ht="15" x14ac:dyDescent="0.35">
      <c r="A699" s="1" t="s">
        <v>673</v>
      </c>
      <c r="B699" s="10">
        <v>28.74</v>
      </c>
      <c r="C699" s="10">
        <v>-1.66</v>
      </c>
      <c r="D699" s="10">
        <v>-2.23</v>
      </c>
      <c r="E699">
        <v>35</v>
      </c>
      <c r="F699">
        <v>4.5</v>
      </c>
      <c r="G699">
        <v>80</v>
      </c>
      <c r="H699">
        <v>0.1</v>
      </c>
      <c r="I699">
        <v>60</v>
      </c>
      <c r="J699" t="s">
        <v>43</v>
      </c>
      <c r="K699">
        <f t="shared" si="102"/>
        <v>28.439999999999998</v>
      </c>
      <c r="L699">
        <f t="shared" si="103"/>
        <v>-1.4</v>
      </c>
      <c r="M699">
        <f t="shared" si="104"/>
        <v>-1.5499999999999998</v>
      </c>
      <c r="N699" s="7">
        <v>1.4999999999999999E-2</v>
      </c>
      <c r="O699" s="9" t="s">
        <v>172</v>
      </c>
      <c r="P699" s="11" t="s">
        <v>213</v>
      </c>
    </row>
    <row r="700" spans="1:16" ht="15" x14ac:dyDescent="0.35">
      <c r="A700" s="1" t="s">
        <v>674</v>
      </c>
      <c r="B700" s="10">
        <v>28.97</v>
      </c>
      <c r="C700" s="10">
        <v>-1.4</v>
      </c>
      <c r="D700" s="10">
        <v>-2.9</v>
      </c>
      <c r="E700">
        <v>15</v>
      </c>
      <c r="F700">
        <v>5</v>
      </c>
      <c r="G700">
        <v>70</v>
      </c>
      <c r="H700">
        <v>6.6000000000000003E-2</v>
      </c>
      <c r="I700">
        <v>40</v>
      </c>
      <c r="J700" t="s">
        <v>42</v>
      </c>
      <c r="K700">
        <f t="shared" si="102"/>
        <v>28.669999999999998</v>
      </c>
      <c r="L700">
        <f t="shared" si="103"/>
        <v>-1.1399999999999999</v>
      </c>
      <c r="M700">
        <f t="shared" si="104"/>
        <v>-2.2199999999999998</v>
      </c>
      <c r="N700" s="7">
        <v>1.4999999999999999E-2</v>
      </c>
      <c r="O700" s="9" t="s">
        <v>172</v>
      </c>
      <c r="P700" s="11" t="s">
        <v>213</v>
      </c>
    </row>
    <row r="701" spans="1:16" ht="15" x14ac:dyDescent="0.35">
      <c r="A701" s="1" t="s">
        <v>675</v>
      </c>
      <c r="B701" s="10">
        <v>28.09</v>
      </c>
      <c r="C701" s="10">
        <v>-1.5</v>
      </c>
      <c r="D701" s="10">
        <v>-3.11</v>
      </c>
      <c r="E701">
        <v>35</v>
      </c>
      <c r="F701">
        <v>4.5</v>
      </c>
      <c r="G701">
        <v>80</v>
      </c>
      <c r="H701">
        <v>0.1</v>
      </c>
      <c r="I701">
        <v>60</v>
      </c>
      <c r="J701" t="s">
        <v>43</v>
      </c>
      <c r="K701">
        <f t="shared" si="102"/>
        <v>27.79</v>
      </c>
      <c r="L701">
        <f t="shared" si="103"/>
        <v>-1.24</v>
      </c>
      <c r="M701">
        <f t="shared" si="104"/>
        <v>-2.4299999999999997</v>
      </c>
      <c r="N701" s="7">
        <v>7.5999999999999998E-2</v>
      </c>
      <c r="O701" s="9" t="s">
        <v>173</v>
      </c>
      <c r="P701" s="11" t="s">
        <v>213</v>
      </c>
    </row>
    <row r="702" spans="1:16" ht="15" x14ac:dyDescent="0.35">
      <c r="A702" s="1" t="s">
        <v>676</v>
      </c>
      <c r="B702" s="10">
        <v>28.92</v>
      </c>
      <c r="C702" s="10">
        <v>-1.56</v>
      </c>
      <c r="D702" s="10">
        <v>-2.85</v>
      </c>
      <c r="E702">
        <v>15</v>
      </c>
      <c r="F702">
        <v>5</v>
      </c>
      <c r="G702">
        <v>70</v>
      </c>
      <c r="H702">
        <v>6.6000000000000003E-2</v>
      </c>
      <c r="I702">
        <v>40</v>
      </c>
      <c r="J702" t="s">
        <v>42</v>
      </c>
      <c r="K702">
        <f t="shared" si="102"/>
        <v>28.62</v>
      </c>
      <c r="L702">
        <f t="shared" si="103"/>
        <v>-1.3</v>
      </c>
      <c r="M702">
        <f t="shared" si="104"/>
        <v>-2.17</v>
      </c>
      <c r="N702" s="7">
        <v>1.4999999999999999E-2</v>
      </c>
      <c r="O702" s="9" t="s">
        <v>172</v>
      </c>
      <c r="P702" s="11" t="s">
        <v>213</v>
      </c>
    </row>
    <row r="703" spans="1:16" ht="15" x14ac:dyDescent="0.35">
      <c r="A703" s="1" t="s">
        <v>677</v>
      </c>
      <c r="B703" s="10">
        <v>26.31</v>
      </c>
      <c r="C703" s="10">
        <v>17.89</v>
      </c>
      <c r="D703" s="10">
        <v>8.11</v>
      </c>
      <c r="E703">
        <v>3.5</v>
      </c>
      <c r="F703">
        <v>6.5</v>
      </c>
      <c r="G703">
        <v>60</v>
      </c>
      <c r="H703">
        <v>0.05</v>
      </c>
      <c r="I703">
        <v>20</v>
      </c>
      <c r="J703" t="s">
        <v>41</v>
      </c>
      <c r="K703">
        <f t="shared" si="102"/>
        <v>26.009999999999998</v>
      </c>
      <c r="L703">
        <f t="shared" si="103"/>
        <v>18.150000000000002</v>
      </c>
      <c r="M703">
        <f t="shared" si="104"/>
        <v>8.7899999999999991</v>
      </c>
      <c r="N703" s="7">
        <v>1.4999999999999999E-2</v>
      </c>
      <c r="O703" s="9" t="s">
        <v>172</v>
      </c>
      <c r="P703" s="11" t="s">
        <v>191</v>
      </c>
    </row>
    <row r="704" spans="1:16" ht="15" x14ac:dyDescent="0.35">
      <c r="A704" s="1" t="s">
        <v>678</v>
      </c>
      <c r="B704" s="10">
        <v>26.33</v>
      </c>
      <c r="C704" s="10">
        <v>18.100000000000001</v>
      </c>
      <c r="D704" s="10">
        <v>8.27</v>
      </c>
      <c r="E704">
        <v>3.5</v>
      </c>
      <c r="F704">
        <v>6.5</v>
      </c>
      <c r="G704">
        <v>60</v>
      </c>
      <c r="H704">
        <v>0.05</v>
      </c>
      <c r="I704">
        <v>20</v>
      </c>
      <c r="J704" t="s">
        <v>41</v>
      </c>
      <c r="K704">
        <f t="shared" si="102"/>
        <v>26.029999999999998</v>
      </c>
      <c r="L704">
        <f t="shared" si="103"/>
        <v>18.360000000000003</v>
      </c>
      <c r="M704">
        <f t="shared" si="104"/>
        <v>8.9499999999999993</v>
      </c>
      <c r="N704" s="7">
        <v>7.5999999999999998E-2</v>
      </c>
      <c r="O704" s="9" t="s">
        <v>173</v>
      </c>
      <c r="P704" s="11" t="s">
        <v>191</v>
      </c>
    </row>
    <row r="705" spans="1:16" ht="15" x14ac:dyDescent="0.35">
      <c r="A705" s="1" t="s">
        <v>679</v>
      </c>
      <c r="B705" s="10">
        <v>26.06</v>
      </c>
      <c r="C705" s="10">
        <v>17.690000000000001</v>
      </c>
      <c r="D705" s="10">
        <v>7.81</v>
      </c>
      <c r="E705">
        <v>15</v>
      </c>
      <c r="F705">
        <v>5</v>
      </c>
      <c r="G705">
        <v>70</v>
      </c>
      <c r="H705">
        <v>6.6000000000000003E-2</v>
      </c>
      <c r="I705">
        <v>40</v>
      </c>
      <c r="J705" t="s">
        <v>42</v>
      </c>
      <c r="K705">
        <f t="shared" si="102"/>
        <v>25.759999999999998</v>
      </c>
      <c r="L705">
        <f t="shared" si="103"/>
        <v>17.950000000000003</v>
      </c>
      <c r="M705">
        <f t="shared" si="104"/>
        <v>8.49</v>
      </c>
      <c r="N705" s="7">
        <v>1.4999999999999999E-2</v>
      </c>
      <c r="O705" s="9" t="s">
        <v>172</v>
      </c>
      <c r="P705" s="11" t="s">
        <v>784</v>
      </c>
    </row>
    <row r="706" spans="1:16" ht="15" x14ac:dyDescent="0.35">
      <c r="A706" s="1" t="s">
        <v>680</v>
      </c>
      <c r="B706" s="10">
        <v>25.47</v>
      </c>
      <c r="C706" s="10">
        <v>18.03</v>
      </c>
      <c r="D706" s="10">
        <v>7.94</v>
      </c>
      <c r="E706">
        <v>35</v>
      </c>
      <c r="F706">
        <v>4.5</v>
      </c>
      <c r="G706">
        <v>80</v>
      </c>
      <c r="H706">
        <v>0.1</v>
      </c>
      <c r="I706">
        <v>60</v>
      </c>
      <c r="J706" t="s">
        <v>43</v>
      </c>
      <c r="K706">
        <f t="shared" si="102"/>
        <v>25.169999999999998</v>
      </c>
      <c r="L706">
        <f t="shared" si="103"/>
        <v>18.290000000000003</v>
      </c>
      <c r="M706">
        <f t="shared" si="104"/>
        <v>8.620000000000001</v>
      </c>
      <c r="N706" s="7">
        <v>7.5999999999999998E-2</v>
      </c>
      <c r="O706" s="9" t="s">
        <v>173</v>
      </c>
      <c r="P706" s="11" t="s">
        <v>789</v>
      </c>
    </row>
    <row r="707" spans="1:16" ht="15" x14ac:dyDescent="0.35">
      <c r="A707" s="1" t="s">
        <v>681</v>
      </c>
      <c r="B707" s="10">
        <v>24.5</v>
      </c>
      <c r="C707" s="10">
        <v>16.41</v>
      </c>
      <c r="D707" s="10">
        <v>7.03</v>
      </c>
      <c r="E707">
        <v>35</v>
      </c>
      <c r="F707">
        <v>4.5</v>
      </c>
      <c r="G707">
        <v>80</v>
      </c>
      <c r="H707">
        <v>0.1</v>
      </c>
      <c r="I707">
        <v>60</v>
      </c>
      <c r="J707" t="s">
        <v>43</v>
      </c>
      <c r="K707">
        <f t="shared" si="102"/>
        <v>24.2</v>
      </c>
      <c r="L707">
        <f t="shared" si="103"/>
        <v>16.670000000000002</v>
      </c>
      <c r="M707">
        <f t="shared" si="104"/>
        <v>7.71</v>
      </c>
      <c r="N707" s="7">
        <v>1.4999999999999999E-2</v>
      </c>
      <c r="O707" s="9" t="s">
        <v>172</v>
      </c>
      <c r="P707" s="11" t="s">
        <v>790</v>
      </c>
    </row>
    <row r="708" spans="1:16" ht="15" x14ac:dyDescent="0.35">
      <c r="A708" s="1" t="s">
        <v>682</v>
      </c>
      <c r="B708" s="10">
        <v>68.34</v>
      </c>
      <c r="C708" s="10">
        <v>10.38</v>
      </c>
      <c r="D708" s="10">
        <v>12.2</v>
      </c>
      <c r="E708">
        <v>15</v>
      </c>
      <c r="F708">
        <v>5</v>
      </c>
      <c r="G708">
        <v>70</v>
      </c>
      <c r="H708">
        <v>6.6000000000000003E-2</v>
      </c>
      <c r="I708">
        <v>40</v>
      </c>
      <c r="J708" t="s">
        <v>42</v>
      </c>
      <c r="K708">
        <f t="shared" si="102"/>
        <v>68.040000000000006</v>
      </c>
      <c r="L708">
        <f t="shared" si="103"/>
        <v>10.64</v>
      </c>
      <c r="M708">
        <f t="shared" si="104"/>
        <v>12.879999999999999</v>
      </c>
      <c r="N708" s="7">
        <v>7.5999999999999998E-2</v>
      </c>
      <c r="O708" s="9" t="s">
        <v>173</v>
      </c>
      <c r="P708" s="11" t="s">
        <v>191</v>
      </c>
    </row>
    <row r="709" spans="1:16" ht="15" x14ac:dyDescent="0.35">
      <c r="A709" s="1" t="s">
        <v>683</v>
      </c>
      <c r="B709" s="10">
        <v>68.349999999999994</v>
      </c>
      <c r="C709" s="10">
        <v>9.93</v>
      </c>
      <c r="D709" s="10">
        <v>11.51</v>
      </c>
      <c r="E709">
        <v>15</v>
      </c>
      <c r="F709">
        <v>5</v>
      </c>
      <c r="G709">
        <v>70</v>
      </c>
      <c r="H709">
        <v>6.6000000000000003E-2</v>
      </c>
      <c r="I709">
        <v>40</v>
      </c>
      <c r="J709" t="s">
        <v>42</v>
      </c>
      <c r="K709">
        <f t="shared" si="102"/>
        <v>68.05</v>
      </c>
      <c r="L709">
        <f t="shared" si="103"/>
        <v>10.19</v>
      </c>
      <c r="M709">
        <f t="shared" si="104"/>
        <v>12.19</v>
      </c>
      <c r="N709" s="7">
        <v>1.4999999999999999E-2</v>
      </c>
      <c r="O709" s="9" t="s">
        <v>172</v>
      </c>
      <c r="P709" s="11" t="s">
        <v>191</v>
      </c>
    </row>
    <row r="710" spans="1:16" ht="15" x14ac:dyDescent="0.35">
      <c r="A710" s="1" t="s">
        <v>684</v>
      </c>
      <c r="B710" s="10">
        <v>68.510000000000005</v>
      </c>
      <c r="C710" s="10">
        <v>9.8800000000000008</v>
      </c>
      <c r="D710" s="10">
        <v>11.55</v>
      </c>
      <c r="E710">
        <v>3.5</v>
      </c>
      <c r="F710">
        <v>6.5</v>
      </c>
      <c r="G710">
        <v>60</v>
      </c>
      <c r="H710">
        <v>0.05</v>
      </c>
      <c r="I710">
        <v>20</v>
      </c>
      <c r="J710" t="s">
        <v>41</v>
      </c>
      <c r="K710">
        <f t="shared" si="102"/>
        <v>68.210000000000008</v>
      </c>
      <c r="L710">
        <f t="shared" si="103"/>
        <v>10.14</v>
      </c>
      <c r="M710">
        <f t="shared" si="104"/>
        <v>12.23</v>
      </c>
      <c r="N710" s="7">
        <v>7.5999999999999998E-2</v>
      </c>
      <c r="O710" s="9" t="s">
        <v>173</v>
      </c>
      <c r="P710" s="11" t="s">
        <v>191</v>
      </c>
    </row>
    <row r="711" spans="1:16" ht="15" x14ac:dyDescent="0.35">
      <c r="A711" s="1" t="s">
        <v>685</v>
      </c>
      <c r="B711" s="10">
        <v>68.02</v>
      </c>
      <c r="C711" s="10">
        <v>10.48</v>
      </c>
      <c r="D711" s="10">
        <v>12.23</v>
      </c>
      <c r="E711">
        <v>3.5</v>
      </c>
      <c r="F711">
        <v>6.5</v>
      </c>
      <c r="G711">
        <v>60</v>
      </c>
      <c r="H711">
        <v>0.05</v>
      </c>
      <c r="I711">
        <v>20</v>
      </c>
      <c r="J711" t="s">
        <v>41</v>
      </c>
      <c r="K711">
        <f t="shared" si="102"/>
        <v>67.72</v>
      </c>
      <c r="L711">
        <f t="shared" si="103"/>
        <v>10.74</v>
      </c>
      <c r="M711">
        <f t="shared" si="104"/>
        <v>12.91</v>
      </c>
      <c r="N711" s="7">
        <v>1.4999999999999999E-2</v>
      </c>
      <c r="O711" s="9" t="s">
        <v>172</v>
      </c>
      <c r="P711" s="11" t="s">
        <v>191</v>
      </c>
    </row>
    <row r="712" spans="1:16" ht="15" x14ac:dyDescent="0.35">
      <c r="A712" s="1" t="s">
        <v>686</v>
      </c>
      <c r="B712" s="10">
        <v>67.98</v>
      </c>
      <c r="C712" s="10">
        <v>10.45</v>
      </c>
      <c r="D712" s="10">
        <v>12.12</v>
      </c>
      <c r="E712">
        <v>15</v>
      </c>
      <c r="F712">
        <v>5</v>
      </c>
      <c r="G712">
        <v>70</v>
      </c>
      <c r="H712">
        <v>6.6000000000000003E-2</v>
      </c>
      <c r="I712">
        <v>40</v>
      </c>
      <c r="J712" t="s">
        <v>42</v>
      </c>
      <c r="K712">
        <f t="shared" si="102"/>
        <v>67.680000000000007</v>
      </c>
      <c r="L712">
        <f t="shared" si="103"/>
        <v>10.709999999999999</v>
      </c>
      <c r="M712">
        <f t="shared" si="104"/>
        <v>12.799999999999999</v>
      </c>
      <c r="N712" s="7">
        <v>1.4999999999999999E-2</v>
      </c>
      <c r="O712" s="9" t="s">
        <v>172</v>
      </c>
      <c r="P712" s="11" t="s">
        <v>191</v>
      </c>
    </row>
    <row r="713" spans="1:16" ht="15" x14ac:dyDescent="0.35">
      <c r="A713" s="1" t="s">
        <v>687</v>
      </c>
      <c r="B713" s="10">
        <v>67.56</v>
      </c>
      <c r="C713" s="10">
        <v>11.25</v>
      </c>
      <c r="D713" s="10">
        <v>13.28</v>
      </c>
      <c r="E713">
        <v>15</v>
      </c>
      <c r="F713">
        <v>5</v>
      </c>
      <c r="G713">
        <v>70</v>
      </c>
      <c r="H713">
        <v>6.6000000000000003E-2</v>
      </c>
      <c r="I713">
        <v>40</v>
      </c>
      <c r="J713" t="s">
        <v>42</v>
      </c>
      <c r="K713">
        <f t="shared" si="102"/>
        <v>67.260000000000005</v>
      </c>
      <c r="L713">
        <f t="shared" si="103"/>
        <v>11.51</v>
      </c>
      <c r="M713">
        <f t="shared" si="104"/>
        <v>13.959999999999999</v>
      </c>
      <c r="N713" s="7">
        <v>7.5999999999999998E-2</v>
      </c>
      <c r="O713" s="9" t="s">
        <v>173</v>
      </c>
      <c r="P713" s="11" t="s">
        <v>783</v>
      </c>
    </row>
    <row r="714" spans="1:16" ht="15" x14ac:dyDescent="0.35">
      <c r="A714" s="1" t="s">
        <v>688</v>
      </c>
      <c r="B714" s="10">
        <v>68.63</v>
      </c>
      <c r="C714" s="10">
        <v>10.3</v>
      </c>
      <c r="D714" s="10">
        <v>12.28</v>
      </c>
      <c r="E714">
        <v>3.5</v>
      </c>
      <c r="F714">
        <v>6.5</v>
      </c>
      <c r="G714">
        <v>60</v>
      </c>
      <c r="H714">
        <v>0.05</v>
      </c>
      <c r="I714">
        <v>20</v>
      </c>
      <c r="J714" t="s">
        <v>41</v>
      </c>
      <c r="K714">
        <f t="shared" si="102"/>
        <v>68.33</v>
      </c>
      <c r="L714">
        <f t="shared" si="103"/>
        <v>10.56</v>
      </c>
      <c r="M714">
        <f t="shared" si="104"/>
        <v>12.959999999999999</v>
      </c>
      <c r="N714" s="7">
        <v>1.4999999999999999E-2</v>
      </c>
      <c r="O714" s="9" t="s">
        <v>172</v>
      </c>
      <c r="P714" s="11" t="s">
        <v>783</v>
      </c>
    </row>
    <row r="715" spans="1:16" ht="15" x14ac:dyDescent="0.35">
      <c r="A715" s="1" t="s">
        <v>689</v>
      </c>
      <c r="B715" s="10">
        <v>68.510000000000005</v>
      </c>
      <c r="C715" s="10">
        <v>10.84</v>
      </c>
      <c r="D715" s="10">
        <v>12.77</v>
      </c>
      <c r="E715">
        <v>35</v>
      </c>
      <c r="F715">
        <v>4.5</v>
      </c>
      <c r="G715">
        <v>80</v>
      </c>
      <c r="H715">
        <v>0.1</v>
      </c>
      <c r="I715">
        <v>60</v>
      </c>
      <c r="J715" t="s">
        <v>43</v>
      </c>
      <c r="K715">
        <f t="shared" si="102"/>
        <v>68.210000000000008</v>
      </c>
      <c r="L715">
        <f t="shared" si="103"/>
        <v>11.1</v>
      </c>
      <c r="M715">
        <f t="shared" si="104"/>
        <v>13.45</v>
      </c>
      <c r="N715" s="7">
        <v>7.5999999999999998E-2</v>
      </c>
      <c r="O715" s="9" t="s">
        <v>172</v>
      </c>
      <c r="P715" s="11" t="s">
        <v>783</v>
      </c>
    </row>
    <row r="716" spans="1:16" ht="15" x14ac:dyDescent="0.35">
      <c r="A716" s="1" t="s">
        <v>690</v>
      </c>
      <c r="B716" s="10">
        <v>68.510000000000005</v>
      </c>
      <c r="C716" s="10">
        <v>10.11</v>
      </c>
      <c r="D716" s="10">
        <v>12.74</v>
      </c>
      <c r="E716">
        <v>15</v>
      </c>
      <c r="F716">
        <v>5</v>
      </c>
      <c r="G716">
        <v>70</v>
      </c>
      <c r="H716">
        <v>6.6000000000000003E-2</v>
      </c>
      <c r="I716">
        <v>40</v>
      </c>
      <c r="J716" t="s">
        <v>42</v>
      </c>
      <c r="K716">
        <f t="shared" si="102"/>
        <v>68.210000000000008</v>
      </c>
      <c r="L716">
        <f t="shared" si="103"/>
        <v>10.37</v>
      </c>
      <c r="M716">
        <f t="shared" si="104"/>
        <v>13.42</v>
      </c>
      <c r="N716" s="7">
        <v>7.5999999999999998E-2</v>
      </c>
      <c r="O716" s="9" t="s">
        <v>173</v>
      </c>
      <c r="P716" s="11" t="s">
        <v>783</v>
      </c>
    </row>
    <row r="717" spans="1:16" ht="15" x14ac:dyDescent="0.35">
      <c r="A717" s="1" t="s">
        <v>691</v>
      </c>
      <c r="B717" s="10">
        <v>68.5</v>
      </c>
      <c r="C717" s="10">
        <v>10.08</v>
      </c>
      <c r="D717" s="10">
        <v>12.52</v>
      </c>
      <c r="E717">
        <v>3.5</v>
      </c>
      <c r="F717">
        <v>6.5</v>
      </c>
      <c r="G717">
        <v>60</v>
      </c>
      <c r="H717">
        <v>0.05</v>
      </c>
      <c r="I717">
        <v>20</v>
      </c>
      <c r="J717" t="s">
        <v>41</v>
      </c>
      <c r="K717">
        <f t="shared" si="102"/>
        <v>68.2</v>
      </c>
      <c r="L717">
        <f t="shared" si="103"/>
        <v>10.34</v>
      </c>
      <c r="M717">
        <f t="shared" si="104"/>
        <v>13.2</v>
      </c>
      <c r="N717" s="7">
        <v>1.4999999999999999E-2</v>
      </c>
      <c r="O717" s="9" t="s">
        <v>172</v>
      </c>
      <c r="P717" s="11" t="s">
        <v>783</v>
      </c>
    </row>
    <row r="718" spans="1:16" ht="15" x14ac:dyDescent="0.35">
      <c r="A718" s="1" t="s">
        <v>692</v>
      </c>
      <c r="B718" s="10">
        <v>68.53</v>
      </c>
      <c r="C718" s="10">
        <v>9.7799999999999994</v>
      </c>
      <c r="D718" s="10">
        <v>12.46</v>
      </c>
      <c r="E718">
        <v>15</v>
      </c>
      <c r="F718">
        <v>5</v>
      </c>
      <c r="G718">
        <v>70</v>
      </c>
      <c r="H718">
        <v>6.6000000000000003E-2</v>
      </c>
      <c r="I718">
        <v>40</v>
      </c>
      <c r="J718" t="s">
        <v>42</v>
      </c>
      <c r="K718">
        <f t="shared" si="102"/>
        <v>68.23</v>
      </c>
      <c r="L718">
        <f t="shared" si="103"/>
        <v>10.039999999999999</v>
      </c>
      <c r="M718">
        <f t="shared" si="104"/>
        <v>13.14</v>
      </c>
      <c r="N718" s="7">
        <v>7.5999999999999998E-2</v>
      </c>
      <c r="O718" s="9" t="s">
        <v>173</v>
      </c>
      <c r="P718" s="11" t="s">
        <v>783</v>
      </c>
    </row>
    <row r="719" spans="1:16" ht="15" x14ac:dyDescent="0.35">
      <c r="A719" s="1" t="s">
        <v>693</v>
      </c>
      <c r="B719" s="10">
        <v>67.290000000000006</v>
      </c>
      <c r="C719" s="10">
        <v>11.68</v>
      </c>
      <c r="D719" s="10">
        <v>13.83</v>
      </c>
      <c r="E719">
        <v>35</v>
      </c>
      <c r="F719">
        <v>4.5</v>
      </c>
      <c r="G719">
        <v>80</v>
      </c>
      <c r="H719">
        <v>0.1</v>
      </c>
      <c r="I719">
        <v>60</v>
      </c>
      <c r="J719" t="s">
        <v>43</v>
      </c>
      <c r="K719">
        <f t="shared" si="102"/>
        <v>66.990000000000009</v>
      </c>
      <c r="L719">
        <f t="shared" si="103"/>
        <v>11.94</v>
      </c>
      <c r="M719">
        <f t="shared" si="104"/>
        <v>14.51</v>
      </c>
      <c r="N719" s="7">
        <v>1.4999999999999999E-2</v>
      </c>
      <c r="O719" s="9" t="s">
        <v>172</v>
      </c>
      <c r="P719" s="11" t="s">
        <v>201</v>
      </c>
    </row>
    <row r="720" spans="1:16" ht="15" x14ac:dyDescent="0.35">
      <c r="A720" s="1" t="s">
        <v>694</v>
      </c>
      <c r="B720" s="10">
        <v>67.67</v>
      </c>
      <c r="C720" s="10">
        <v>11.73</v>
      </c>
      <c r="D720" s="10">
        <v>13.47</v>
      </c>
      <c r="E720">
        <v>35</v>
      </c>
      <c r="F720">
        <v>4.5</v>
      </c>
      <c r="G720">
        <v>80</v>
      </c>
      <c r="H720">
        <v>0.1</v>
      </c>
      <c r="I720">
        <v>60</v>
      </c>
      <c r="J720" t="s">
        <v>43</v>
      </c>
      <c r="K720">
        <f t="shared" si="102"/>
        <v>67.37</v>
      </c>
      <c r="L720">
        <f t="shared" si="103"/>
        <v>11.99</v>
      </c>
      <c r="M720">
        <f t="shared" si="104"/>
        <v>14.15</v>
      </c>
      <c r="N720" s="7">
        <v>1.4999999999999999E-2</v>
      </c>
      <c r="O720" s="9" t="s">
        <v>172</v>
      </c>
      <c r="P720" s="11" t="s">
        <v>201</v>
      </c>
    </row>
    <row r="721" spans="1:16" ht="15" x14ac:dyDescent="0.35">
      <c r="A721" s="1" t="s">
        <v>695</v>
      </c>
      <c r="B721" s="10">
        <v>66.97</v>
      </c>
      <c r="C721" s="10">
        <v>11.39</v>
      </c>
      <c r="D721" s="10">
        <v>13.34</v>
      </c>
      <c r="E721">
        <v>35</v>
      </c>
      <c r="F721">
        <v>4.5</v>
      </c>
      <c r="G721">
        <v>80</v>
      </c>
      <c r="H721">
        <v>0.1</v>
      </c>
      <c r="I721">
        <v>60</v>
      </c>
      <c r="J721" t="s">
        <v>43</v>
      </c>
      <c r="K721">
        <f t="shared" si="102"/>
        <v>66.67</v>
      </c>
      <c r="L721">
        <f t="shared" si="103"/>
        <v>11.65</v>
      </c>
      <c r="M721">
        <f t="shared" si="104"/>
        <v>14.02</v>
      </c>
      <c r="N721" s="7">
        <v>7.5999999999999998E-2</v>
      </c>
      <c r="O721" s="9" t="s">
        <v>173</v>
      </c>
      <c r="P721" s="11" t="s">
        <v>201</v>
      </c>
    </row>
    <row r="722" spans="1:16" ht="15" x14ac:dyDescent="0.35">
      <c r="A722" s="1" t="s">
        <v>696</v>
      </c>
      <c r="B722" s="10">
        <v>66.5</v>
      </c>
      <c r="C722" s="10">
        <v>11.5</v>
      </c>
      <c r="D722" s="10">
        <v>13.19</v>
      </c>
      <c r="E722">
        <v>35</v>
      </c>
      <c r="F722">
        <v>4.5</v>
      </c>
      <c r="G722">
        <v>80</v>
      </c>
      <c r="H722">
        <v>0.1</v>
      </c>
      <c r="I722">
        <v>60</v>
      </c>
      <c r="J722" t="s">
        <v>43</v>
      </c>
      <c r="K722">
        <f t="shared" si="102"/>
        <v>66.2</v>
      </c>
      <c r="L722">
        <f t="shared" si="103"/>
        <v>11.76</v>
      </c>
      <c r="M722">
        <f t="shared" si="104"/>
        <v>13.87</v>
      </c>
      <c r="N722" s="7">
        <v>1.4999999999999999E-2</v>
      </c>
      <c r="O722" s="9" t="s">
        <v>172</v>
      </c>
      <c r="P722" s="11" t="s">
        <v>201</v>
      </c>
    </row>
    <row r="723" spans="1:16" ht="15" x14ac:dyDescent="0.35">
      <c r="A723" s="1" t="s">
        <v>697</v>
      </c>
      <c r="B723" s="10">
        <v>69.569999999999993</v>
      </c>
      <c r="C723" s="10">
        <v>10.02</v>
      </c>
      <c r="D723" s="10">
        <v>16.010000000000002</v>
      </c>
      <c r="E723">
        <v>15</v>
      </c>
      <c r="F723">
        <v>5</v>
      </c>
      <c r="G723">
        <v>70</v>
      </c>
      <c r="H723">
        <v>6.6000000000000003E-2</v>
      </c>
      <c r="I723">
        <v>40</v>
      </c>
      <c r="J723" t="s">
        <v>42</v>
      </c>
      <c r="K723">
        <f t="shared" si="102"/>
        <v>69.27</v>
      </c>
      <c r="L723">
        <f t="shared" si="103"/>
        <v>10.28</v>
      </c>
      <c r="M723">
        <f t="shared" si="104"/>
        <v>16.690000000000001</v>
      </c>
      <c r="N723" s="7">
        <v>7.5999999999999998E-2</v>
      </c>
      <c r="O723" s="9" t="s">
        <v>173</v>
      </c>
      <c r="P723" s="11" t="s">
        <v>201</v>
      </c>
    </row>
    <row r="724" spans="1:16" ht="15" x14ac:dyDescent="0.35">
      <c r="A724" s="1" t="s">
        <v>698</v>
      </c>
      <c r="B724" s="10">
        <v>67.81</v>
      </c>
      <c r="C724" s="10">
        <v>11.53</v>
      </c>
      <c r="D724" s="10">
        <v>13.31</v>
      </c>
      <c r="E724">
        <v>3.5</v>
      </c>
      <c r="F724">
        <v>6.5</v>
      </c>
      <c r="G724">
        <v>60</v>
      </c>
      <c r="H724">
        <v>0.05</v>
      </c>
      <c r="I724">
        <v>20</v>
      </c>
      <c r="J724" t="s">
        <v>41</v>
      </c>
      <c r="K724">
        <f t="shared" si="102"/>
        <v>67.510000000000005</v>
      </c>
      <c r="L724">
        <f t="shared" si="103"/>
        <v>11.79</v>
      </c>
      <c r="M724">
        <f t="shared" si="104"/>
        <v>13.99</v>
      </c>
      <c r="N724" s="7">
        <v>1.4999999999999999E-2</v>
      </c>
      <c r="O724" s="9" t="s">
        <v>172</v>
      </c>
      <c r="P724" s="11" t="s">
        <v>201</v>
      </c>
    </row>
    <row r="725" spans="1:16" ht="15" x14ac:dyDescent="0.35">
      <c r="A725" s="1" t="s">
        <v>699</v>
      </c>
      <c r="B725" s="10">
        <v>73.95</v>
      </c>
      <c r="C725" s="10">
        <v>7.45</v>
      </c>
      <c r="D725" s="10">
        <v>73.459999999999994</v>
      </c>
      <c r="E725">
        <v>15</v>
      </c>
      <c r="F725">
        <v>5</v>
      </c>
      <c r="G725">
        <v>70</v>
      </c>
      <c r="H725">
        <v>6.6000000000000003E-2</v>
      </c>
      <c r="I725">
        <v>40</v>
      </c>
      <c r="J725" t="s">
        <v>42</v>
      </c>
      <c r="K725">
        <f t="shared" si="102"/>
        <v>73.650000000000006</v>
      </c>
      <c r="L725">
        <f t="shared" si="103"/>
        <v>7.71</v>
      </c>
      <c r="M725">
        <f t="shared" si="104"/>
        <v>74.14</v>
      </c>
      <c r="N725" s="7">
        <v>7.5999999999999998E-2</v>
      </c>
      <c r="O725" s="9" t="s">
        <v>173</v>
      </c>
      <c r="P725" s="11" t="s">
        <v>213</v>
      </c>
    </row>
    <row r="726" spans="1:16" ht="15" x14ac:dyDescent="0.35">
      <c r="A726" s="1" t="s">
        <v>700</v>
      </c>
      <c r="B726" s="10">
        <v>74.17</v>
      </c>
      <c r="C726" s="10">
        <v>8.0500000000000007</v>
      </c>
      <c r="D726" s="10">
        <v>74.349999999999994</v>
      </c>
      <c r="E726">
        <v>35</v>
      </c>
      <c r="F726">
        <v>4.5</v>
      </c>
      <c r="G726">
        <v>80</v>
      </c>
      <c r="H726">
        <v>0.1</v>
      </c>
      <c r="I726">
        <v>60</v>
      </c>
      <c r="J726" t="s">
        <v>43</v>
      </c>
      <c r="K726">
        <f t="shared" si="102"/>
        <v>73.87</v>
      </c>
      <c r="L726">
        <f t="shared" si="103"/>
        <v>8.31</v>
      </c>
      <c r="M726">
        <f t="shared" si="104"/>
        <v>75.03</v>
      </c>
      <c r="N726" s="7">
        <v>7.5999999999999998E-2</v>
      </c>
      <c r="O726" s="9" t="s">
        <v>173</v>
      </c>
      <c r="P726" s="11" t="s">
        <v>213</v>
      </c>
    </row>
    <row r="727" spans="1:16" ht="15" x14ac:dyDescent="0.35">
      <c r="A727" s="1" t="s">
        <v>701</v>
      </c>
      <c r="B727" s="10">
        <v>36.520000000000003</v>
      </c>
      <c r="C727" s="10">
        <v>0.8</v>
      </c>
      <c r="D727" s="10">
        <v>9.73</v>
      </c>
      <c r="E727">
        <v>35</v>
      </c>
      <c r="F727">
        <v>4.5</v>
      </c>
      <c r="G727">
        <v>80</v>
      </c>
      <c r="H727">
        <v>0.1</v>
      </c>
      <c r="I727">
        <v>60</v>
      </c>
      <c r="J727" t="s">
        <v>43</v>
      </c>
      <c r="K727">
        <f t="shared" si="102"/>
        <v>36.220000000000006</v>
      </c>
      <c r="L727">
        <f t="shared" si="103"/>
        <v>1.06</v>
      </c>
      <c r="M727">
        <f t="shared" si="104"/>
        <v>10.41</v>
      </c>
      <c r="N727" s="7">
        <v>1.4999999999999999E-2</v>
      </c>
      <c r="O727" s="9" t="s">
        <v>172</v>
      </c>
      <c r="P727" s="11" t="s">
        <v>270</v>
      </c>
    </row>
    <row r="728" spans="1:16" ht="15" x14ac:dyDescent="0.35">
      <c r="A728" s="1" t="s">
        <v>702</v>
      </c>
      <c r="B728" s="10">
        <v>35.29</v>
      </c>
      <c r="C728" s="10">
        <v>0.4</v>
      </c>
      <c r="D728" s="10">
        <v>8.77</v>
      </c>
      <c r="E728">
        <v>35</v>
      </c>
      <c r="F728">
        <v>4.5</v>
      </c>
      <c r="G728">
        <v>80</v>
      </c>
      <c r="H728">
        <v>0.1</v>
      </c>
      <c r="I728">
        <v>60</v>
      </c>
      <c r="J728" t="s">
        <v>43</v>
      </c>
      <c r="K728">
        <f t="shared" si="102"/>
        <v>34.99</v>
      </c>
      <c r="L728">
        <f t="shared" si="103"/>
        <v>0.66</v>
      </c>
      <c r="M728">
        <f t="shared" si="104"/>
        <v>9.4499999999999993</v>
      </c>
      <c r="N728" s="7">
        <v>1.4999999999999999E-2</v>
      </c>
      <c r="O728" s="9" t="s">
        <v>172</v>
      </c>
      <c r="P728" s="11" t="s">
        <v>791</v>
      </c>
    </row>
    <row r="729" spans="1:16" ht="15" x14ac:dyDescent="0.35">
      <c r="A729" s="1" t="s">
        <v>703</v>
      </c>
      <c r="B729" s="10">
        <v>35.17</v>
      </c>
      <c r="C729" s="10">
        <v>0.54</v>
      </c>
      <c r="D729" s="10">
        <v>9.0399999999999991</v>
      </c>
      <c r="E729">
        <v>15</v>
      </c>
      <c r="F729">
        <v>5</v>
      </c>
      <c r="G729">
        <v>70</v>
      </c>
      <c r="H729">
        <v>6.6000000000000003E-2</v>
      </c>
      <c r="I729">
        <v>40</v>
      </c>
      <c r="J729" t="s">
        <v>42</v>
      </c>
      <c r="K729">
        <f t="shared" si="102"/>
        <v>34.870000000000005</v>
      </c>
      <c r="L729">
        <f t="shared" si="103"/>
        <v>0.8</v>
      </c>
      <c r="M729">
        <f t="shared" si="104"/>
        <v>9.7199999999999989</v>
      </c>
      <c r="N729" s="7">
        <v>7.5999999999999998E-2</v>
      </c>
      <c r="O729" s="9" t="s">
        <v>173</v>
      </c>
      <c r="P729" s="11" t="s">
        <v>269</v>
      </c>
    </row>
    <row r="730" spans="1:16" ht="15" x14ac:dyDescent="0.35">
      <c r="A730" s="1" t="s">
        <v>704</v>
      </c>
      <c r="B730" s="10">
        <v>60.31</v>
      </c>
      <c r="C730" s="10">
        <v>-48.14</v>
      </c>
      <c r="D730" s="10">
        <v>5.48</v>
      </c>
      <c r="E730">
        <v>3.5</v>
      </c>
      <c r="F730">
        <v>6.5</v>
      </c>
      <c r="G730">
        <v>60</v>
      </c>
      <c r="H730">
        <v>0.05</v>
      </c>
      <c r="I730">
        <v>20</v>
      </c>
      <c r="J730" t="s">
        <v>41</v>
      </c>
      <c r="K730">
        <f t="shared" si="102"/>
        <v>60.010000000000005</v>
      </c>
      <c r="L730">
        <f t="shared" si="103"/>
        <v>-47.88</v>
      </c>
      <c r="M730">
        <f t="shared" si="104"/>
        <v>6.16</v>
      </c>
      <c r="N730" s="7">
        <v>1.4999999999999999E-2</v>
      </c>
      <c r="O730" s="9" t="s">
        <v>172</v>
      </c>
      <c r="P730" s="11" t="s">
        <v>177</v>
      </c>
    </row>
    <row r="731" spans="1:16" ht="15" x14ac:dyDescent="0.35">
      <c r="A731" s="1" t="s">
        <v>705</v>
      </c>
      <c r="B731" s="10">
        <v>99.41</v>
      </c>
      <c r="C731" s="10">
        <v>-33.909999999999997</v>
      </c>
      <c r="D731" s="10">
        <v>91.81</v>
      </c>
      <c r="E731">
        <v>15</v>
      </c>
      <c r="F731">
        <v>5</v>
      </c>
      <c r="G731">
        <v>70</v>
      </c>
      <c r="H731">
        <v>6.6000000000000003E-2</v>
      </c>
      <c r="I731">
        <v>40</v>
      </c>
      <c r="J731" t="s">
        <v>42</v>
      </c>
      <c r="K731">
        <f t="shared" si="102"/>
        <v>99.11</v>
      </c>
      <c r="L731">
        <f t="shared" si="103"/>
        <v>-33.65</v>
      </c>
      <c r="M731">
        <f t="shared" si="104"/>
        <v>92.490000000000009</v>
      </c>
      <c r="N731" s="7">
        <v>1.4999999999999999E-2</v>
      </c>
      <c r="O731" s="9" t="s">
        <v>172</v>
      </c>
      <c r="P731" s="11" t="s">
        <v>261</v>
      </c>
    </row>
    <row r="732" spans="1:16" ht="15" x14ac:dyDescent="0.35">
      <c r="A732" s="1" t="s">
        <v>706</v>
      </c>
      <c r="B732" s="10">
        <v>99.66</v>
      </c>
      <c r="C732" s="10">
        <v>-35.29</v>
      </c>
      <c r="D732" s="10">
        <v>89.39</v>
      </c>
      <c r="E732">
        <v>35</v>
      </c>
      <c r="F732">
        <v>4.5</v>
      </c>
      <c r="G732">
        <v>80</v>
      </c>
      <c r="H732">
        <v>0.1</v>
      </c>
      <c r="I732">
        <v>60</v>
      </c>
      <c r="J732" t="s">
        <v>43</v>
      </c>
      <c r="K732">
        <f t="shared" si="102"/>
        <v>99.36</v>
      </c>
      <c r="L732">
        <f t="shared" si="103"/>
        <v>-35.03</v>
      </c>
      <c r="M732">
        <f t="shared" si="104"/>
        <v>90.070000000000007</v>
      </c>
      <c r="N732" s="7">
        <v>7.5999999999999998E-2</v>
      </c>
      <c r="O732" s="9" t="s">
        <v>173</v>
      </c>
      <c r="P732" s="11" t="s">
        <v>271</v>
      </c>
    </row>
    <row r="733" spans="1:16" ht="15" x14ac:dyDescent="0.35">
      <c r="A733" s="1" t="s">
        <v>707</v>
      </c>
      <c r="B733" s="10">
        <v>72.02</v>
      </c>
      <c r="C733" s="10">
        <v>76.63</v>
      </c>
      <c r="D733" s="10">
        <v>71.760000000000005</v>
      </c>
      <c r="E733">
        <v>3.5</v>
      </c>
      <c r="F733">
        <v>6.5</v>
      </c>
      <c r="G733">
        <v>60</v>
      </c>
      <c r="H733">
        <v>0.05</v>
      </c>
      <c r="I733">
        <v>20</v>
      </c>
      <c r="J733" t="s">
        <v>41</v>
      </c>
      <c r="K733">
        <f t="shared" si="102"/>
        <v>71.72</v>
      </c>
      <c r="L733">
        <f t="shared" si="103"/>
        <v>76.89</v>
      </c>
      <c r="M733">
        <f t="shared" si="104"/>
        <v>72.440000000000012</v>
      </c>
      <c r="N733" s="7">
        <v>1.4999999999999999E-2</v>
      </c>
      <c r="O733" s="9" t="s">
        <v>172</v>
      </c>
      <c r="P733" s="11" t="s">
        <v>271</v>
      </c>
    </row>
    <row r="734" spans="1:16" ht="15" x14ac:dyDescent="0.35">
      <c r="A734" s="1" t="s">
        <v>708</v>
      </c>
      <c r="B734" s="10">
        <v>71.72</v>
      </c>
      <c r="C734" s="10">
        <v>75.59</v>
      </c>
      <c r="D734" s="10">
        <v>71.27</v>
      </c>
      <c r="E734">
        <v>35</v>
      </c>
      <c r="F734">
        <v>4.5</v>
      </c>
      <c r="G734">
        <v>80</v>
      </c>
      <c r="H734">
        <v>0.1</v>
      </c>
      <c r="I734">
        <v>60</v>
      </c>
      <c r="J734" t="s">
        <v>43</v>
      </c>
      <c r="K734">
        <f t="shared" si="102"/>
        <v>71.42</v>
      </c>
      <c r="L734">
        <f t="shared" si="103"/>
        <v>75.850000000000009</v>
      </c>
      <c r="M734">
        <f t="shared" si="104"/>
        <v>71.95</v>
      </c>
      <c r="N734" s="7">
        <v>7.5999999999999998E-2</v>
      </c>
      <c r="O734" s="9" t="s">
        <v>173</v>
      </c>
      <c r="P734" s="11" t="s">
        <v>271</v>
      </c>
    </row>
    <row r="735" spans="1:16" ht="15" x14ac:dyDescent="0.35">
      <c r="A735" s="1" t="s">
        <v>709</v>
      </c>
      <c r="B735" s="10">
        <v>71.540000000000006</v>
      </c>
      <c r="C735" s="10">
        <v>76.430000000000007</v>
      </c>
      <c r="D735" s="10">
        <v>69.36</v>
      </c>
      <c r="E735">
        <v>15</v>
      </c>
      <c r="F735">
        <v>5</v>
      </c>
      <c r="G735">
        <v>70</v>
      </c>
      <c r="H735">
        <v>6.6000000000000003E-2</v>
      </c>
      <c r="I735">
        <v>40</v>
      </c>
      <c r="J735" t="s">
        <v>42</v>
      </c>
      <c r="K735">
        <f t="shared" si="102"/>
        <v>71.240000000000009</v>
      </c>
      <c r="L735">
        <f t="shared" si="103"/>
        <v>76.690000000000012</v>
      </c>
      <c r="M735">
        <f t="shared" si="104"/>
        <v>70.040000000000006</v>
      </c>
      <c r="N735" s="7">
        <v>1.4999999999999999E-2</v>
      </c>
      <c r="O735" s="9" t="s">
        <v>172</v>
      </c>
      <c r="P735" s="11" t="s">
        <v>781</v>
      </c>
    </row>
    <row r="736" spans="1:16" ht="15" x14ac:dyDescent="0.35">
      <c r="A736" s="1" t="s">
        <v>710</v>
      </c>
      <c r="B736" s="10">
        <v>39.51</v>
      </c>
      <c r="C736" s="10">
        <v>-0.62</v>
      </c>
      <c r="D736" s="10">
        <v>-1.86</v>
      </c>
      <c r="E736">
        <v>15</v>
      </c>
      <c r="F736">
        <v>5</v>
      </c>
      <c r="G736">
        <v>70</v>
      </c>
      <c r="H736">
        <v>6.6000000000000003E-2</v>
      </c>
      <c r="I736">
        <v>40</v>
      </c>
      <c r="J736" t="s">
        <v>42</v>
      </c>
      <c r="K736">
        <f t="shared" si="102"/>
        <v>39.21</v>
      </c>
      <c r="L736">
        <f t="shared" si="103"/>
        <v>-0.36</v>
      </c>
      <c r="M736">
        <f t="shared" si="104"/>
        <v>-1.1800000000000002</v>
      </c>
      <c r="N736" s="7">
        <v>7.5999999999999998E-2</v>
      </c>
      <c r="O736" s="9" t="s">
        <v>173</v>
      </c>
      <c r="P736" s="11" t="s">
        <v>777</v>
      </c>
    </row>
    <row r="737" spans="1:16" ht="15" x14ac:dyDescent="0.35">
      <c r="A737" s="1" t="s">
        <v>711</v>
      </c>
      <c r="B737" s="10">
        <v>38.64</v>
      </c>
      <c r="C737" s="10">
        <v>-0.55000000000000004</v>
      </c>
      <c r="D737" s="10">
        <v>-1.26</v>
      </c>
      <c r="E737">
        <v>15</v>
      </c>
      <c r="F737">
        <v>5</v>
      </c>
      <c r="G737">
        <v>70</v>
      </c>
      <c r="H737">
        <v>6.6000000000000003E-2</v>
      </c>
      <c r="I737">
        <v>40</v>
      </c>
      <c r="J737" t="s">
        <v>42</v>
      </c>
      <c r="K737">
        <f t="shared" si="102"/>
        <v>38.340000000000003</v>
      </c>
      <c r="L737">
        <f t="shared" si="103"/>
        <v>-0.29000000000000004</v>
      </c>
      <c r="M737">
        <f t="shared" si="104"/>
        <v>-0.57999999999999996</v>
      </c>
      <c r="N737" s="7">
        <v>1.4999999999999999E-2</v>
      </c>
      <c r="O737" s="9" t="s">
        <v>172</v>
      </c>
      <c r="P737" s="11" t="s">
        <v>782</v>
      </c>
    </row>
    <row r="738" spans="1:16" ht="15" x14ac:dyDescent="0.35">
      <c r="A738" s="1" t="s">
        <v>712</v>
      </c>
      <c r="B738" s="10">
        <v>37</v>
      </c>
      <c r="C738" s="10">
        <v>-0.91</v>
      </c>
      <c r="D738" s="10">
        <v>-2.23</v>
      </c>
      <c r="E738">
        <v>35</v>
      </c>
      <c r="F738">
        <v>4.5</v>
      </c>
      <c r="G738">
        <v>80</v>
      </c>
      <c r="H738">
        <v>0.1</v>
      </c>
      <c r="I738">
        <v>60</v>
      </c>
      <c r="J738" t="s">
        <v>43</v>
      </c>
      <c r="K738">
        <f t="shared" si="102"/>
        <v>36.700000000000003</v>
      </c>
      <c r="L738">
        <f t="shared" si="103"/>
        <v>-0.65</v>
      </c>
      <c r="M738">
        <f t="shared" si="104"/>
        <v>-1.5499999999999998</v>
      </c>
      <c r="N738" s="7">
        <v>7.5999999999999998E-2</v>
      </c>
      <c r="O738" s="9" t="s">
        <v>173</v>
      </c>
      <c r="P738" s="11" t="s">
        <v>201</v>
      </c>
    </row>
    <row r="739" spans="1:16" ht="15" x14ac:dyDescent="0.35">
      <c r="A739" s="1" t="s">
        <v>713</v>
      </c>
      <c r="B739" s="10">
        <v>81.040000000000006</v>
      </c>
      <c r="C739" s="10">
        <v>4.7</v>
      </c>
      <c r="D739" s="10">
        <v>10.02</v>
      </c>
      <c r="E739">
        <v>35</v>
      </c>
      <c r="F739">
        <v>4.5</v>
      </c>
      <c r="G739">
        <v>80</v>
      </c>
      <c r="H739">
        <v>0.1</v>
      </c>
      <c r="I739">
        <v>60</v>
      </c>
      <c r="J739" t="s">
        <v>43</v>
      </c>
      <c r="K739">
        <f t="shared" si="102"/>
        <v>80.740000000000009</v>
      </c>
      <c r="L739">
        <f t="shared" si="103"/>
        <v>4.96</v>
      </c>
      <c r="M739">
        <f t="shared" si="104"/>
        <v>10.7</v>
      </c>
      <c r="N739" s="7">
        <v>1.4999999999999999E-2</v>
      </c>
      <c r="O739" s="9" t="s">
        <v>172</v>
      </c>
      <c r="P739" s="11" t="s">
        <v>261</v>
      </c>
    </row>
    <row r="740" spans="1:16" ht="15" x14ac:dyDescent="0.35">
      <c r="A740" s="1" t="s">
        <v>714</v>
      </c>
      <c r="B740" s="10">
        <v>81.150000000000006</v>
      </c>
      <c r="C740" s="10">
        <v>4.34</v>
      </c>
      <c r="D740" s="10">
        <v>9.14</v>
      </c>
      <c r="E740">
        <v>15</v>
      </c>
      <c r="F740">
        <v>5</v>
      </c>
      <c r="G740">
        <v>70</v>
      </c>
      <c r="H740">
        <v>6.6000000000000003E-2</v>
      </c>
      <c r="I740">
        <v>40</v>
      </c>
      <c r="J740" t="s">
        <v>42</v>
      </c>
      <c r="K740">
        <f t="shared" si="102"/>
        <v>80.850000000000009</v>
      </c>
      <c r="L740">
        <f t="shared" si="103"/>
        <v>4.5999999999999996</v>
      </c>
      <c r="M740">
        <f t="shared" si="104"/>
        <v>9.82</v>
      </c>
      <c r="N740" s="7">
        <v>1.4999999999999999E-2</v>
      </c>
      <c r="O740" s="9" t="s">
        <v>172</v>
      </c>
      <c r="P740" s="11" t="s">
        <v>261</v>
      </c>
    </row>
    <row r="741" spans="1:16" ht="15" x14ac:dyDescent="0.35">
      <c r="A741" s="1" t="s">
        <v>715</v>
      </c>
      <c r="B741" s="10">
        <v>80.67</v>
      </c>
      <c r="C741" s="10">
        <v>4.7</v>
      </c>
      <c r="D741" s="10">
        <v>9.65</v>
      </c>
      <c r="E741">
        <v>15</v>
      </c>
      <c r="F741">
        <v>5</v>
      </c>
      <c r="G741">
        <v>70</v>
      </c>
      <c r="H741">
        <v>6.6000000000000003E-2</v>
      </c>
      <c r="I741">
        <v>40</v>
      </c>
      <c r="J741" t="s">
        <v>42</v>
      </c>
      <c r="K741">
        <f t="shared" si="102"/>
        <v>80.37</v>
      </c>
      <c r="L741">
        <f t="shared" si="103"/>
        <v>4.96</v>
      </c>
      <c r="M741">
        <f t="shared" si="104"/>
        <v>10.33</v>
      </c>
      <c r="N741" s="7">
        <v>7.5999999999999998E-2</v>
      </c>
      <c r="O741" s="9" t="s">
        <v>173</v>
      </c>
      <c r="P741" s="11" t="s">
        <v>261</v>
      </c>
    </row>
    <row r="742" spans="1:16" ht="15" x14ac:dyDescent="0.35">
      <c r="A742" s="1" t="s">
        <v>716</v>
      </c>
      <c r="B742" s="10">
        <v>81.319999999999993</v>
      </c>
      <c r="C742" s="10">
        <v>5.0599999999999996</v>
      </c>
      <c r="D742" s="10">
        <v>10.51</v>
      </c>
      <c r="E742">
        <v>35</v>
      </c>
      <c r="F742">
        <v>4.5</v>
      </c>
      <c r="G742">
        <v>80</v>
      </c>
      <c r="H742">
        <v>0.1</v>
      </c>
      <c r="I742">
        <v>60</v>
      </c>
      <c r="J742" t="s">
        <v>43</v>
      </c>
      <c r="K742">
        <f t="shared" si="102"/>
        <v>81.02</v>
      </c>
      <c r="L742">
        <f t="shared" si="103"/>
        <v>5.3199999999999994</v>
      </c>
      <c r="M742">
        <f t="shared" si="104"/>
        <v>11.19</v>
      </c>
      <c r="N742" s="7">
        <v>1.4999999999999999E-2</v>
      </c>
      <c r="O742" s="9" t="s">
        <v>172</v>
      </c>
      <c r="P742" s="11" t="s">
        <v>261</v>
      </c>
    </row>
    <row r="743" spans="1:16" ht="15" x14ac:dyDescent="0.35">
      <c r="A743" s="1" t="s">
        <v>717</v>
      </c>
      <c r="B743" s="10">
        <v>80.17</v>
      </c>
      <c r="C743" s="10">
        <v>4.95</v>
      </c>
      <c r="D743" s="10">
        <v>10.5</v>
      </c>
      <c r="E743">
        <v>15</v>
      </c>
      <c r="F743">
        <v>5</v>
      </c>
      <c r="G743">
        <v>70</v>
      </c>
      <c r="H743">
        <v>6.6000000000000003E-2</v>
      </c>
      <c r="I743">
        <v>40</v>
      </c>
      <c r="J743" t="s">
        <v>42</v>
      </c>
      <c r="K743">
        <f t="shared" si="102"/>
        <v>79.87</v>
      </c>
      <c r="L743">
        <f t="shared" si="103"/>
        <v>5.21</v>
      </c>
      <c r="M743">
        <f t="shared" si="104"/>
        <v>11.18</v>
      </c>
      <c r="N743" s="7">
        <v>1.4999999999999999E-2</v>
      </c>
      <c r="O743" s="9" t="s">
        <v>172</v>
      </c>
      <c r="P743" s="11" t="s">
        <v>261</v>
      </c>
    </row>
    <row r="744" spans="1:16" ht="15" x14ac:dyDescent="0.35">
      <c r="A744" s="1" t="s">
        <v>718</v>
      </c>
      <c r="B744" s="10">
        <v>79.040000000000006</v>
      </c>
      <c r="C744" s="10">
        <v>4.84</v>
      </c>
      <c r="D744" s="10">
        <v>10.77</v>
      </c>
      <c r="E744">
        <v>15</v>
      </c>
      <c r="F744">
        <v>5</v>
      </c>
      <c r="G744">
        <v>70</v>
      </c>
      <c r="H744">
        <v>6.6000000000000003E-2</v>
      </c>
      <c r="I744">
        <v>40</v>
      </c>
      <c r="J744" t="s">
        <v>42</v>
      </c>
      <c r="K744">
        <f t="shared" si="102"/>
        <v>78.740000000000009</v>
      </c>
      <c r="L744">
        <f t="shared" si="103"/>
        <v>5.0999999999999996</v>
      </c>
      <c r="M744">
        <f t="shared" si="104"/>
        <v>11.45</v>
      </c>
      <c r="N744" s="7">
        <v>7.5999999999999998E-2</v>
      </c>
      <c r="O744" s="9" t="s">
        <v>173</v>
      </c>
      <c r="P744" s="11" t="s">
        <v>261</v>
      </c>
    </row>
    <row r="745" spans="1:16" ht="15" x14ac:dyDescent="0.35">
      <c r="A745" s="1" t="s">
        <v>719</v>
      </c>
      <c r="B745" s="10">
        <v>81.3</v>
      </c>
      <c r="C745" s="10">
        <v>4.3899999999999997</v>
      </c>
      <c r="D745" s="10">
        <v>10.08</v>
      </c>
      <c r="E745">
        <v>15</v>
      </c>
      <c r="F745">
        <v>5</v>
      </c>
      <c r="G745">
        <v>70</v>
      </c>
      <c r="H745">
        <v>6.6000000000000003E-2</v>
      </c>
      <c r="I745">
        <v>40</v>
      </c>
      <c r="J745" t="s">
        <v>42</v>
      </c>
      <c r="K745">
        <f t="shared" si="102"/>
        <v>81</v>
      </c>
      <c r="L745">
        <f t="shared" si="103"/>
        <v>4.6499999999999995</v>
      </c>
      <c r="M745">
        <f t="shared" si="104"/>
        <v>10.76</v>
      </c>
      <c r="N745" s="7">
        <v>1.4999999999999999E-2</v>
      </c>
      <c r="O745" s="9" t="s">
        <v>172</v>
      </c>
      <c r="P745" s="11" t="s">
        <v>269</v>
      </c>
    </row>
    <row r="746" spans="1:16" ht="15" x14ac:dyDescent="0.35">
      <c r="A746" s="1" t="s">
        <v>720</v>
      </c>
      <c r="B746" s="10">
        <v>81.760000000000005</v>
      </c>
      <c r="C746" s="10">
        <v>4.1399999999999997</v>
      </c>
      <c r="D746" s="10">
        <v>9.49</v>
      </c>
      <c r="E746">
        <v>35</v>
      </c>
      <c r="F746">
        <v>4.5</v>
      </c>
      <c r="G746">
        <v>80</v>
      </c>
      <c r="H746">
        <v>0.1</v>
      </c>
      <c r="I746">
        <v>60</v>
      </c>
      <c r="J746" t="s">
        <v>43</v>
      </c>
      <c r="K746">
        <f t="shared" si="102"/>
        <v>81.460000000000008</v>
      </c>
      <c r="L746">
        <f t="shared" si="103"/>
        <v>4.3999999999999995</v>
      </c>
      <c r="M746">
        <f t="shared" si="104"/>
        <v>10.17</v>
      </c>
      <c r="N746" s="7">
        <v>7.5999999999999998E-2</v>
      </c>
      <c r="O746" s="9" t="s">
        <v>173</v>
      </c>
      <c r="P746" s="11" t="s">
        <v>269</v>
      </c>
    </row>
    <row r="747" spans="1:16" ht="15" x14ac:dyDescent="0.35">
      <c r="A747" s="1" t="s">
        <v>721</v>
      </c>
      <c r="B747" s="10">
        <v>80.48</v>
      </c>
      <c r="C747" s="10">
        <v>4.45</v>
      </c>
      <c r="D747" s="10">
        <v>10.46</v>
      </c>
      <c r="E747">
        <v>35</v>
      </c>
      <c r="F747">
        <v>4.5</v>
      </c>
      <c r="G747">
        <v>80</v>
      </c>
      <c r="H747">
        <v>0.1</v>
      </c>
      <c r="I747">
        <v>60</v>
      </c>
      <c r="J747" t="s">
        <v>43</v>
      </c>
      <c r="K747">
        <f t="shared" si="102"/>
        <v>80.180000000000007</v>
      </c>
      <c r="L747">
        <f t="shared" si="103"/>
        <v>4.71</v>
      </c>
      <c r="M747">
        <f t="shared" si="104"/>
        <v>11.14</v>
      </c>
      <c r="N747" s="7">
        <v>1.4999999999999999E-2</v>
      </c>
      <c r="O747" s="9" t="s">
        <v>172</v>
      </c>
      <c r="P747" s="11" t="s">
        <v>269</v>
      </c>
    </row>
    <row r="748" spans="1:16" ht="15" x14ac:dyDescent="0.35">
      <c r="A748" s="1" t="s">
        <v>722</v>
      </c>
      <c r="B748" s="10">
        <v>80.09</v>
      </c>
      <c r="C748" s="10">
        <v>4.25</v>
      </c>
      <c r="D748" s="10">
        <v>9.85</v>
      </c>
      <c r="E748">
        <v>3.5</v>
      </c>
      <c r="F748">
        <v>6.5</v>
      </c>
      <c r="G748">
        <v>60</v>
      </c>
      <c r="H748">
        <v>0.05</v>
      </c>
      <c r="I748">
        <v>20</v>
      </c>
      <c r="J748" t="s">
        <v>41</v>
      </c>
      <c r="K748">
        <f t="shared" si="102"/>
        <v>79.790000000000006</v>
      </c>
      <c r="L748">
        <f t="shared" si="103"/>
        <v>4.51</v>
      </c>
      <c r="M748">
        <f t="shared" si="104"/>
        <v>10.53</v>
      </c>
      <c r="N748" s="7">
        <v>1.4999999999999999E-2</v>
      </c>
      <c r="O748" s="9" t="s">
        <v>172</v>
      </c>
      <c r="P748" s="11" t="s">
        <v>269</v>
      </c>
    </row>
    <row r="749" spans="1:16" ht="15" x14ac:dyDescent="0.35">
      <c r="A749" s="1" t="s">
        <v>723</v>
      </c>
      <c r="B749" s="10">
        <v>45.04</v>
      </c>
      <c r="C749" s="10">
        <v>-0.8</v>
      </c>
      <c r="D749" s="10">
        <v>11.14</v>
      </c>
      <c r="E749">
        <v>35</v>
      </c>
      <c r="F749">
        <v>4.5</v>
      </c>
      <c r="G749">
        <v>80</v>
      </c>
      <c r="H749">
        <v>0.1</v>
      </c>
      <c r="I749">
        <v>60</v>
      </c>
      <c r="J749" t="s">
        <v>43</v>
      </c>
      <c r="K749">
        <f t="shared" ref="K749:K800" si="105">(-0.3+B749)</f>
        <v>44.74</v>
      </c>
      <c r="L749">
        <f t="shared" ref="L749:L800" si="106">(0.26+C749)</f>
        <v>-0.54</v>
      </c>
      <c r="M749">
        <f t="shared" ref="M749:M800" si="107" xml:space="preserve"> (0.68 +D749)</f>
        <v>11.82</v>
      </c>
      <c r="N749" s="7">
        <v>7.5999999999999998E-2</v>
      </c>
      <c r="O749" s="9" t="s">
        <v>173</v>
      </c>
      <c r="P749" s="11" t="s">
        <v>191</v>
      </c>
    </row>
    <row r="750" spans="1:16" ht="15" x14ac:dyDescent="0.35">
      <c r="A750" s="1" t="s">
        <v>724</v>
      </c>
      <c r="B750" s="10">
        <v>44.45</v>
      </c>
      <c r="C750" s="10">
        <v>-0.38</v>
      </c>
      <c r="D750" s="10">
        <v>10.83</v>
      </c>
      <c r="E750">
        <v>3.5</v>
      </c>
      <c r="F750">
        <v>6.5</v>
      </c>
      <c r="G750">
        <v>60</v>
      </c>
      <c r="H750">
        <v>0.05</v>
      </c>
      <c r="I750">
        <v>20</v>
      </c>
      <c r="J750" t="s">
        <v>41</v>
      </c>
      <c r="K750">
        <f t="shared" si="105"/>
        <v>44.150000000000006</v>
      </c>
      <c r="L750">
        <f t="shared" si="106"/>
        <v>-0.12</v>
      </c>
      <c r="M750">
        <f t="shared" si="107"/>
        <v>11.51</v>
      </c>
      <c r="N750" s="7">
        <v>1.4999999999999999E-2</v>
      </c>
      <c r="O750" s="9" t="s">
        <v>172</v>
      </c>
      <c r="P750" s="11" t="s">
        <v>792</v>
      </c>
    </row>
    <row r="751" spans="1:16" ht="15" x14ac:dyDescent="0.35">
      <c r="A751" s="1" t="s">
        <v>725</v>
      </c>
      <c r="B751" s="10">
        <v>43.39</v>
      </c>
      <c r="C751" s="10">
        <v>-0.54</v>
      </c>
      <c r="D751" s="10">
        <v>10.91</v>
      </c>
      <c r="E751">
        <v>3.5</v>
      </c>
      <c r="F751">
        <v>6.5</v>
      </c>
      <c r="G751">
        <v>60</v>
      </c>
      <c r="H751">
        <v>0.05</v>
      </c>
      <c r="I751">
        <v>20</v>
      </c>
      <c r="J751" t="s">
        <v>41</v>
      </c>
      <c r="K751">
        <f t="shared" si="105"/>
        <v>43.09</v>
      </c>
      <c r="L751">
        <f t="shared" si="106"/>
        <v>-0.28000000000000003</v>
      </c>
      <c r="M751">
        <f t="shared" si="107"/>
        <v>11.59</v>
      </c>
      <c r="N751" s="7">
        <v>7.5999999999999998E-2</v>
      </c>
      <c r="O751" s="9" t="s">
        <v>173</v>
      </c>
      <c r="P751" s="11" t="s">
        <v>269</v>
      </c>
    </row>
    <row r="752" spans="1:16" ht="15" x14ac:dyDescent="0.35">
      <c r="A752" s="1" t="s">
        <v>726</v>
      </c>
      <c r="B752" s="10">
        <v>19.690000000000001</v>
      </c>
      <c r="C752" s="10">
        <v>0.62</v>
      </c>
      <c r="D752" s="10">
        <v>-0.66</v>
      </c>
      <c r="E752">
        <v>35</v>
      </c>
      <c r="F752">
        <v>4.5</v>
      </c>
      <c r="G752">
        <v>80</v>
      </c>
      <c r="H752">
        <v>0.1</v>
      </c>
      <c r="I752">
        <v>60</v>
      </c>
      <c r="J752" t="s">
        <v>43</v>
      </c>
      <c r="K752">
        <f t="shared" si="105"/>
        <v>19.39</v>
      </c>
      <c r="L752">
        <f t="shared" si="106"/>
        <v>0.88</v>
      </c>
      <c r="M752">
        <f t="shared" si="107"/>
        <v>2.0000000000000018E-2</v>
      </c>
      <c r="N752" s="7">
        <v>1.4999999999999999E-2</v>
      </c>
      <c r="O752" s="9" t="s">
        <v>172</v>
      </c>
      <c r="P752" s="11" t="s">
        <v>274</v>
      </c>
    </row>
    <row r="753" spans="1:16" ht="15" x14ac:dyDescent="0.35">
      <c r="A753" s="1" t="s">
        <v>727</v>
      </c>
      <c r="B753" s="10">
        <v>19.420000000000002</v>
      </c>
      <c r="C753" s="10">
        <v>0.61</v>
      </c>
      <c r="D753" s="10">
        <v>-0.63</v>
      </c>
      <c r="E753">
        <v>15</v>
      </c>
      <c r="F753">
        <v>5</v>
      </c>
      <c r="G753">
        <v>70</v>
      </c>
      <c r="H753">
        <v>6.6000000000000003E-2</v>
      </c>
      <c r="I753">
        <v>40</v>
      </c>
      <c r="J753" t="s">
        <v>42</v>
      </c>
      <c r="K753">
        <f t="shared" si="105"/>
        <v>19.12</v>
      </c>
      <c r="L753">
        <f t="shared" si="106"/>
        <v>0.87</v>
      </c>
      <c r="M753">
        <f t="shared" si="107"/>
        <v>5.0000000000000044E-2</v>
      </c>
      <c r="N753" s="7">
        <v>7.5999999999999998E-2</v>
      </c>
      <c r="O753" s="9" t="s">
        <v>173</v>
      </c>
      <c r="P753" s="11" t="s">
        <v>274</v>
      </c>
    </row>
    <row r="754" spans="1:16" ht="15" x14ac:dyDescent="0.35">
      <c r="A754" s="1" t="s">
        <v>728</v>
      </c>
      <c r="B754" s="10">
        <v>17.77</v>
      </c>
      <c r="C754" s="10">
        <v>0.27</v>
      </c>
      <c r="D754" s="10">
        <v>-0.23</v>
      </c>
      <c r="E754">
        <v>35</v>
      </c>
      <c r="F754">
        <v>4.5</v>
      </c>
      <c r="G754">
        <v>80</v>
      </c>
      <c r="H754">
        <v>0.1</v>
      </c>
      <c r="I754">
        <v>60</v>
      </c>
      <c r="J754" t="s">
        <v>43</v>
      </c>
      <c r="K754">
        <f t="shared" si="105"/>
        <v>17.47</v>
      </c>
      <c r="L754">
        <f t="shared" si="106"/>
        <v>0.53</v>
      </c>
      <c r="M754">
        <f t="shared" si="107"/>
        <v>0.45000000000000007</v>
      </c>
      <c r="N754" s="7">
        <v>1.4999999999999999E-2</v>
      </c>
      <c r="O754" s="9" t="s">
        <v>172</v>
      </c>
      <c r="P754" s="11" t="s">
        <v>191</v>
      </c>
    </row>
    <row r="755" spans="1:16" ht="15" x14ac:dyDescent="0.35">
      <c r="A755" s="1" t="s">
        <v>729</v>
      </c>
      <c r="B755" s="10">
        <v>18.07</v>
      </c>
      <c r="C755" s="10">
        <v>0.34</v>
      </c>
      <c r="D755" s="10">
        <v>-0.4</v>
      </c>
      <c r="E755">
        <v>35</v>
      </c>
      <c r="F755">
        <v>4.5</v>
      </c>
      <c r="G755">
        <v>80</v>
      </c>
      <c r="H755">
        <v>0.1</v>
      </c>
      <c r="I755">
        <v>60</v>
      </c>
      <c r="J755" t="s">
        <v>43</v>
      </c>
      <c r="K755">
        <f t="shared" si="105"/>
        <v>17.77</v>
      </c>
      <c r="L755">
        <f t="shared" si="106"/>
        <v>0.60000000000000009</v>
      </c>
      <c r="M755">
        <f t="shared" si="107"/>
        <v>0.28000000000000003</v>
      </c>
      <c r="N755" s="7">
        <v>7.5999999999999998E-2</v>
      </c>
      <c r="O755" s="9" t="s">
        <v>173</v>
      </c>
      <c r="P755" s="11" t="s">
        <v>191</v>
      </c>
    </row>
    <row r="756" spans="1:16" ht="15" x14ac:dyDescent="0.35">
      <c r="A756" s="1" t="s">
        <v>730</v>
      </c>
      <c r="B756" s="10">
        <v>17.45</v>
      </c>
      <c r="C756" s="10">
        <v>0.26</v>
      </c>
      <c r="D756" s="10">
        <v>-0.25</v>
      </c>
      <c r="E756">
        <v>15</v>
      </c>
      <c r="F756">
        <v>5</v>
      </c>
      <c r="G756">
        <v>70</v>
      </c>
      <c r="H756">
        <v>6.6000000000000003E-2</v>
      </c>
      <c r="I756">
        <v>40</v>
      </c>
      <c r="J756" t="s">
        <v>42</v>
      </c>
      <c r="K756">
        <f t="shared" si="105"/>
        <v>17.149999999999999</v>
      </c>
      <c r="L756">
        <f t="shared" si="106"/>
        <v>0.52</v>
      </c>
      <c r="M756">
        <f t="shared" si="107"/>
        <v>0.43000000000000005</v>
      </c>
      <c r="N756" s="7">
        <v>1.4999999999999999E-2</v>
      </c>
      <c r="O756" s="9" t="s">
        <v>172</v>
      </c>
      <c r="P756" s="11" t="s">
        <v>191</v>
      </c>
    </row>
    <row r="757" spans="1:16" ht="15" x14ac:dyDescent="0.35">
      <c r="A757" s="1" t="s">
        <v>731</v>
      </c>
      <c r="B757" s="10">
        <v>17.54</v>
      </c>
      <c r="C757" s="10">
        <v>0.3</v>
      </c>
      <c r="D757" s="10">
        <v>-0.27</v>
      </c>
      <c r="E757">
        <v>3.5</v>
      </c>
      <c r="F757">
        <v>6.5</v>
      </c>
      <c r="G757">
        <v>60</v>
      </c>
      <c r="H757">
        <v>0.05</v>
      </c>
      <c r="I757">
        <v>20</v>
      </c>
      <c r="J757" t="s">
        <v>41</v>
      </c>
      <c r="K757">
        <f t="shared" si="105"/>
        <v>17.239999999999998</v>
      </c>
      <c r="L757">
        <f t="shared" si="106"/>
        <v>0.56000000000000005</v>
      </c>
      <c r="M757">
        <f t="shared" si="107"/>
        <v>0.41000000000000003</v>
      </c>
      <c r="N757" s="7">
        <v>1.4999999999999999E-2</v>
      </c>
      <c r="O757" s="9" t="s">
        <v>172</v>
      </c>
      <c r="P757" s="11" t="s">
        <v>191</v>
      </c>
    </row>
    <row r="758" spans="1:16" ht="15" x14ac:dyDescent="0.35">
      <c r="A758" s="1" t="s">
        <v>732</v>
      </c>
      <c r="B758" s="10">
        <v>17.13</v>
      </c>
      <c r="C758" s="10">
        <v>0.21</v>
      </c>
      <c r="D758" s="10">
        <v>-0.44</v>
      </c>
      <c r="E758">
        <v>15</v>
      </c>
      <c r="F758">
        <v>5</v>
      </c>
      <c r="G758">
        <v>70</v>
      </c>
      <c r="H758">
        <v>6.6000000000000003E-2</v>
      </c>
      <c r="I758">
        <v>40</v>
      </c>
      <c r="J758" t="s">
        <v>42</v>
      </c>
      <c r="K758">
        <f t="shared" si="105"/>
        <v>16.829999999999998</v>
      </c>
      <c r="L758">
        <f t="shared" si="106"/>
        <v>0.47</v>
      </c>
      <c r="M758">
        <f t="shared" si="107"/>
        <v>0.24000000000000005</v>
      </c>
      <c r="N758" s="7">
        <v>7.5999999999999998E-2</v>
      </c>
      <c r="O758" s="9" t="s">
        <v>173</v>
      </c>
      <c r="P758" s="11" t="s">
        <v>194</v>
      </c>
    </row>
    <row r="759" spans="1:16" ht="15" x14ac:dyDescent="0.35">
      <c r="A759" s="1" t="s">
        <v>733</v>
      </c>
      <c r="B759" s="10">
        <v>17.53</v>
      </c>
      <c r="C759" s="10">
        <v>0.16</v>
      </c>
      <c r="D759" s="10">
        <v>-0.19</v>
      </c>
      <c r="E759">
        <v>35</v>
      </c>
      <c r="F759">
        <v>4.5</v>
      </c>
      <c r="G759">
        <v>80</v>
      </c>
      <c r="H759">
        <v>0.1</v>
      </c>
      <c r="I759">
        <v>60</v>
      </c>
      <c r="J759" t="s">
        <v>43</v>
      </c>
      <c r="K759">
        <f t="shared" si="105"/>
        <v>17.23</v>
      </c>
      <c r="L759">
        <f t="shared" si="106"/>
        <v>0.42000000000000004</v>
      </c>
      <c r="M759">
        <f t="shared" si="107"/>
        <v>0.49000000000000005</v>
      </c>
      <c r="N759" s="7">
        <v>1.4999999999999999E-2</v>
      </c>
      <c r="O759" s="9" t="s">
        <v>172</v>
      </c>
      <c r="P759" s="11" t="s">
        <v>194</v>
      </c>
    </row>
    <row r="760" spans="1:16" ht="15" x14ac:dyDescent="0.35">
      <c r="A760" s="1" t="s">
        <v>734</v>
      </c>
      <c r="B760" s="10">
        <v>17.43</v>
      </c>
      <c r="C760" s="10">
        <v>0.42</v>
      </c>
      <c r="D760" s="10">
        <v>-0.28999999999999998</v>
      </c>
      <c r="E760">
        <v>35</v>
      </c>
      <c r="F760">
        <v>4.5</v>
      </c>
      <c r="G760">
        <v>80</v>
      </c>
      <c r="H760">
        <v>0.1</v>
      </c>
      <c r="I760">
        <v>60</v>
      </c>
      <c r="J760" t="s">
        <v>43</v>
      </c>
      <c r="K760">
        <f t="shared" si="105"/>
        <v>17.13</v>
      </c>
      <c r="L760">
        <f t="shared" si="106"/>
        <v>0.67999999999999994</v>
      </c>
      <c r="M760">
        <f t="shared" si="107"/>
        <v>0.39000000000000007</v>
      </c>
      <c r="N760" s="7">
        <v>1.4999999999999999E-2</v>
      </c>
      <c r="O760" s="9" t="s">
        <v>172</v>
      </c>
      <c r="P760" s="11" t="s">
        <v>784</v>
      </c>
    </row>
    <row r="761" spans="1:16" ht="15" x14ac:dyDescent="0.35">
      <c r="A761" s="1" t="s">
        <v>735</v>
      </c>
      <c r="B761" s="10">
        <v>17.420000000000002</v>
      </c>
      <c r="C761" s="10">
        <v>0.55000000000000004</v>
      </c>
      <c r="D761" s="10">
        <v>-0.31</v>
      </c>
      <c r="E761">
        <v>3.5</v>
      </c>
      <c r="F761">
        <v>6.5</v>
      </c>
      <c r="G761">
        <v>60</v>
      </c>
      <c r="H761">
        <v>0.05</v>
      </c>
      <c r="I761">
        <v>20</v>
      </c>
      <c r="J761" t="s">
        <v>41</v>
      </c>
      <c r="K761">
        <f t="shared" si="105"/>
        <v>17.12</v>
      </c>
      <c r="L761">
        <f t="shared" si="106"/>
        <v>0.81</v>
      </c>
      <c r="M761">
        <f t="shared" si="107"/>
        <v>0.37000000000000005</v>
      </c>
      <c r="N761" s="7">
        <v>7.5999999999999998E-2</v>
      </c>
      <c r="O761" s="9" t="s">
        <v>173</v>
      </c>
      <c r="P761" s="11" t="s">
        <v>784</v>
      </c>
    </row>
    <row r="762" spans="1:16" ht="15" x14ac:dyDescent="0.35">
      <c r="A762" s="1" t="s">
        <v>736</v>
      </c>
      <c r="B762" s="10">
        <v>17.61</v>
      </c>
      <c r="C762" s="10">
        <v>0.21</v>
      </c>
      <c r="D762" s="10">
        <v>0.01</v>
      </c>
      <c r="E762">
        <v>3.5</v>
      </c>
      <c r="F762">
        <v>6.5</v>
      </c>
      <c r="G762">
        <v>60</v>
      </c>
      <c r="H762">
        <v>0.05</v>
      </c>
      <c r="I762">
        <v>20</v>
      </c>
      <c r="J762" t="s">
        <v>41</v>
      </c>
      <c r="K762">
        <f t="shared" si="105"/>
        <v>17.309999999999999</v>
      </c>
      <c r="L762">
        <f t="shared" si="106"/>
        <v>0.47</v>
      </c>
      <c r="M762">
        <f t="shared" si="107"/>
        <v>0.69000000000000006</v>
      </c>
      <c r="N762" s="7">
        <v>1.4999999999999999E-2</v>
      </c>
      <c r="O762" s="9" t="s">
        <v>172</v>
      </c>
      <c r="P762" s="11" t="s">
        <v>784</v>
      </c>
    </row>
    <row r="763" spans="1:16" ht="15" x14ac:dyDescent="0.35">
      <c r="A763" s="1" t="s">
        <v>737</v>
      </c>
      <c r="B763" s="10">
        <v>16.809999999999999</v>
      </c>
      <c r="C763" s="10">
        <v>0.32</v>
      </c>
      <c r="D763" s="10">
        <v>-0.33</v>
      </c>
      <c r="E763">
        <v>15</v>
      </c>
      <c r="F763">
        <v>5</v>
      </c>
      <c r="G763">
        <v>70</v>
      </c>
      <c r="H763">
        <v>6.6000000000000003E-2</v>
      </c>
      <c r="I763">
        <v>40</v>
      </c>
      <c r="J763" t="s">
        <v>42</v>
      </c>
      <c r="K763">
        <f t="shared" si="105"/>
        <v>16.509999999999998</v>
      </c>
      <c r="L763">
        <f t="shared" si="106"/>
        <v>0.58000000000000007</v>
      </c>
      <c r="M763">
        <f t="shared" si="107"/>
        <v>0.35000000000000003</v>
      </c>
      <c r="N763" s="7">
        <v>1.4999999999999999E-2</v>
      </c>
      <c r="O763" s="9" t="s">
        <v>172</v>
      </c>
      <c r="P763" s="11" t="s">
        <v>784</v>
      </c>
    </row>
    <row r="764" spans="1:16" ht="15" x14ac:dyDescent="0.35">
      <c r="A764" s="1" t="s">
        <v>738</v>
      </c>
      <c r="B764" s="10">
        <v>16.920000000000002</v>
      </c>
      <c r="C764" s="10">
        <v>0.08</v>
      </c>
      <c r="D764" s="10">
        <v>-0.28999999999999998</v>
      </c>
      <c r="E764">
        <v>35</v>
      </c>
      <c r="F764">
        <v>4.5</v>
      </c>
      <c r="G764">
        <v>80</v>
      </c>
      <c r="H764">
        <v>0.1</v>
      </c>
      <c r="I764">
        <v>60</v>
      </c>
      <c r="J764" t="s">
        <v>43</v>
      </c>
      <c r="K764">
        <f t="shared" si="105"/>
        <v>16.62</v>
      </c>
      <c r="L764">
        <f t="shared" si="106"/>
        <v>0.34</v>
      </c>
      <c r="M764">
        <f t="shared" si="107"/>
        <v>0.39000000000000007</v>
      </c>
      <c r="N764" s="7">
        <v>7.5999999999999998E-2</v>
      </c>
      <c r="O764" s="9" t="s">
        <v>173</v>
      </c>
      <c r="P764" s="11" t="s">
        <v>784</v>
      </c>
    </row>
    <row r="765" spans="1:16" ht="15" x14ac:dyDescent="0.35">
      <c r="A765" s="1" t="s">
        <v>739</v>
      </c>
      <c r="B765" s="10">
        <v>17.899999999999999</v>
      </c>
      <c r="C765" s="10">
        <v>0.26</v>
      </c>
      <c r="D765" s="10">
        <v>-0.06</v>
      </c>
      <c r="E765">
        <v>35</v>
      </c>
      <c r="F765">
        <v>4.5</v>
      </c>
      <c r="G765">
        <v>80</v>
      </c>
      <c r="H765">
        <v>0.1</v>
      </c>
      <c r="I765">
        <v>60</v>
      </c>
      <c r="J765" t="s">
        <v>43</v>
      </c>
      <c r="K765">
        <f t="shared" si="105"/>
        <v>17.599999999999998</v>
      </c>
      <c r="L765">
        <f t="shared" si="106"/>
        <v>0.52</v>
      </c>
      <c r="M765">
        <f t="shared" si="107"/>
        <v>0.62000000000000011</v>
      </c>
      <c r="N765" s="7">
        <v>1.4999999999999999E-2</v>
      </c>
      <c r="O765" s="9" t="s">
        <v>172</v>
      </c>
      <c r="P765" s="11" t="s">
        <v>792</v>
      </c>
    </row>
    <row r="766" spans="1:16" ht="15" x14ac:dyDescent="0.35">
      <c r="A766" s="1" t="s">
        <v>740</v>
      </c>
      <c r="B766" s="10">
        <v>31.69</v>
      </c>
      <c r="C766" s="10">
        <v>-4.4400000000000004</v>
      </c>
      <c r="D766" s="10">
        <v>4.42</v>
      </c>
      <c r="E766">
        <v>3.5</v>
      </c>
      <c r="F766">
        <v>6.5</v>
      </c>
      <c r="G766">
        <v>60</v>
      </c>
      <c r="H766">
        <v>0.05</v>
      </c>
      <c r="I766">
        <v>20</v>
      </c>
      <c r="J766" t="s">
        <v>41</v>
      </c>
      <c r="K766">
        <f t="shared" si="105"/>
        <v>31.39</v>
      </c>
      <c r="L766">
        <f t="shared" si="106"/>
        <v>-4.1800000000000006</v>
      </c>
      <c r="M766">
        <f t="shared" si="107"/>
        <v>5.0999999999999996</v>
      </c>
      <c r="N766" s="7">
        <v>7.5999999999999998E-2</v>
      </c>
      <c r="O766" s="9" t="s">
        <v>173</v>
      </c>
      <c r="P766" s="11" t="s">
        <v>213</v>
      </c>
    </row>
    <row r="767" spans="1:16" ht="15" x14ac:dyDescent="0.35">
      <c r="A767" s="1" t="s">
        <v>741</v>
      </c>
      <c r="B767" s="10">
        <v>31.44</v>
      </c>
      <c r="C767" s="10">
        <v>-3.4</v>
      </c>
      <c r="D767" s="10">
        <v>4.5</v>
      </c>
      <c r="E767">
        <v>35</v>
      </c>
      <c r="F767">
        <v>4.5</v>
      </c>
      <c r="G767">
        <v>80</v>
      </c>
      <c r="H767">
        <v>0.1</v>
      </c>
      <c r="I767">
        <v>60</v>
      </c>
      <c r="J767" t="s">
        <v>43</v>
      </c>
      <c r="K767">
        <f t="shared" si="105"/>
        <v>31.14</v>
      </c>
      <c r="L767">
        <f t="shared" si="106"/>
        <v>-3.1399999999999997</v>
      </c>
      <c r="M767">
        <f t="shared" si="107"/>
        <v>5.18</v>
      </c>
      <c r="N767" s="7">
        <v>1.4999999999999999E-2</v>
      </c>
      <c r="O767" s="9" t="s">
        <v>172</v>
      </c>
      <c r="P767" s="11" t="s">
        <v>213</v>
      </c>
    </row>
    <row r="768" spans="1:16" ht="15" x14ac:dyDescent="0.35">
      <c r="A768" s="1" t="s">
        <v>742</v>
      </c>
      <c r="B768" s="10">
        <v>31.76</v>
      </c>
      <c r="C768" s="10">
        <v>-3.35</v>
      </c>
      <c r="D768" s="10">
        <v>3.85</v>
      </c>
      <c r="E768">
        <v>3.5</v>
      </c>
      <c r="F768">
        <v>6.5</v>
      </c>
      <c r="G768">
        <v>60</v>
      </c>
      <c r="H768">
        <v>0.05</v>
      </c>
      <c r="I768">
        <v>20</v>
      </c>
      <c r="J768" t="s">
        <v>41</v>
      </c>
      <c r="K768">
        <f t="shared" si="105"/>
        <v>31.46</v>
      </c>
      <c r="L768">
        <f t="shared" si="106"/>
        <v>-3.09</v>
      </c>
      <c r="M768">
        <f t="shared" si="107"/>
        <v>4.53</v>
      </c>
      <c r="N768" s="7">
        <v>7.5999999999999998E-2</v>
      </c>
      <c r="O768" s="9" t="s">
        <v>173</v>
      </c>
      <c r="P768" s="11" t="s">
        <v>780</v>
      </c>
    </row>
    <row r="769" spans="1:16" ht="15" x14ac:dyDescent="0.35">
      <c r="A769" s="1" t="s">
        <v>743</v>
      </c>
      <c r="B769" s="10">
        <v>31.77</v>
      </c>
      <c r="C769" s="10">
        <v>-2.56</v>
      </c>
      <c r="D769" s="10">
        <v>4.66</v>
      </c>
      <c r="E769">
        <v>35</v>
      </c>
      <c r="F769">
        <v>4.5</v>
      </c>
      <c r="G769">
        <v>80</v>
      </c>
      <c r="H769">
        <v>0.1</v>
      </c>
      <c r="I769">
        <v>60</v>
      </c>
      <c r="J769" t="s">
        <v>43</v>
      </c>
      <c r="K769">
        <f t="shared" si="105"/>
        <v>31.47</v>
      </c>
      <c r="L769">
        <f t="shared" si="106"/>
        <v>-2.2999999999999998</v>
      </c>
      <c r="M769">
        <f t="shared" si="107"/>
        <v>5.34</v>
      </c>
      <c r="N769" s="7">
        <v>1.4999999999999999E-2</v>
      </c>
      <c r="O769" s="9" t="s">
        <v>172</v>
      </c>
      <c r="P769" s="11" t="s">
        <v>780</v>
      </c>
    </row>
    <row r="770" spans="1:16" ht="15" x14ac:dyDescent="0.35">
      <c r="A770" s="1" t="s">
        <v>744</v>
      </c>
      <c r="B770" s="10">
        <v>52.29</v>
      </c>
      <c r="C770" s="10">
        <v>62.71</v>
      </c>
      <c r="D770" s="10">
        <v>-10.37</v>
      </c>
      <c r="E770">
        <v>15</v>
      </c>
      <c r="F770">
        <v>5</v>
      </c>
      <c r="G770">
        <v>70</v>
      </c>
      <c r="H770">
        <v>6.6000000000000003E-2</v>
      </c>
      <c r="I770">
        <v>40</v>
      </c>
      <c r="J770" t="s">
        <v>42</v>
      </c>
      <c r="K770">
        <f t="shared" si="105"/>
        <v>51.99</v>
      </c>
      <c r="L770">
        <f t="shared" si="106"/>
        <v>62.97</v>
      </c>
      <c r="M770">
        <f t="shared" si="107"/>
        <v>-9.69</v>
      </c>
      <c r="N770" s="7">
        <v>7.5999999999999998E-2</v>
      </c>
      <c r="O770" s="9" t="s">
        <v>173</v>
      </c>
      <c r="P770" s="11" t="s">
        <v>213</v>
      </c>
    </row>
    <row r="771" spans="1:16" ht="15" x14ac:dyDescent="0.35">
      <c r="A771" s="1" t="s">
        <v>745</v>
      </c>
      <c r="B771" s="10">
        <v>55.27</v>
      </c>
      <c r="C771" s="10">
        <v>64.72</v>
      </c>
      <c r="D771" s="10">
        <v>-9.93</v>
      </c>
      <c r="E771">
        <v>15</v>
      </c>
      <c r="F771">
        <v>5</v>
      </c>
      <c r="G771">
        <v>70</v>
      </c>
      <c r="H771">
        <v>6.6000000000000003E-2</v>
      </c>
      <c r="I771">
        <v>40</v>
      </c>
      <c r="J771" t="s">
        <v>42</v>
      </c>
      <c r="K771">
        <f t="shared" si="105"/>
        <v>54.970000000000006</v>
      </c>
      <c r="L771">
        <f t="shared" si="106"/>
        <v>64.98</v>
      </c>
      <c r="M771">
        <f t="shared" si="107"/>
        <v>-9.25</v>
      </c>
      <c r="N771" s="7">
        <v>1.4999999999999999E-2</v>
      </c>
      <c r="O771" s="9" t="s">
        <v>172</v>
      </c>
      <c r="P771" s="11" t="s">
        <v>213</v>
      </c>
    </row>
    <row r="772" spans="1:16" ht="15" x14ac:dyDescent="0.35">
      <c r="A772" s="1" t="s">
        <v>746</v>
      </c>
      <c r="B772" s="10">
        <v>32.9</v>
      </c>
      <c r="C772" s="10">
        <v>23.04</v>
      </c>
      <c r="D772" s="10">
        <v>-6.34</v>
      </c>
      <c r="E772">
        <v>3.5</v>
      </c>
      <c r="F772">
        <v>6.5</v>
      </c>
      <c r="G772">
        <v>60</v>
      </c>
      <c r="H772">
        <v>0.05</v>
      </c>
      <c r="I772">
        <v>20</v>
      </c>
      <c r="J772" t="s">
        <v>41</v>
      </c>
      <c r="K772">
        <f t="shared" si="105"/>
        <v>32.6</v>
      </c>
      <c r="L772">
        <f t="shared" si="106"/>
        <v>23.3</v>
      </c>
      <c r="M772">
        <f t="shared" si="107"/>
        <v>-5.66</v>
      </c>
      <c r="N772" s="7">
        <v>1.4999999999999999E-2</v>
      </c>
      <c r="O772" s="9" t="s">
        <v>172</v>
      </c>
      <c r="P772" s="11" t="s">
        <v>213</v>
      </c>
    </row>
    <row r="773" spans="1:16" ht="15" x14ac:dyDescent="0.35">
      <c r="A773" s="1" t="s">
        <v>747</v>
      </c>
      <c r="B773" s="10">
        <v>24.53</v>
      </c>
      <c r="C773" s="10">
        <v>1.06</v>
      </c>
      <c r="D773" s="10">
        <v>-16.2</v>
      </c>
      <c r="E773">
        <v>15</v>
      </c>
      <c r="F773">
        <v>5</v>
      </c>
      <c r="G773">
        <v>70</v>
      </c>
      <c r="H773">
        <v>6.6000000000000003E-2</v>
      </c>
      <c r="I773">
        <v>40</v>
      </c>
      <c r="J773" t="s">
        <v>42</v>
      </c>
      <c r="K773">
        <f t="shared" si="105"/>
        <v>24.23</v>
      </c>
      <c r="L773">
        <f t="shared" si="106"/>
        <v>1.32</v>
      </c>
      <c r="M773">
        <f t="shared" si="107"/>
        <v>-15.52</v>
      </c>
      <c r="N773" s="7">
        <v>7.5999999999999998E-2</v>
      </c>
      <c r="O773" s="9" t="s">
        <v>173</v>
      </c>
      <c r="P773" s="11" t="s">
        <v>177</v>
      </c>
    </row>
    <row r="774" spans="1:16" ht="15" x14ac:dyDescent="0.35">
      <c r="A774" s="1" t="s">
        <v>748</v>
      </c>
      <c r="B774" s="10">
        <v>24.99</v>
      </c>
      <c r="C774" s="10">
        <v>1.45</v>
      </c>
      <c r="D774" s="10">
        <v>-16.920000000000002</v>
      </c>
      <c r="E774">
        <v>3.5</v>
      </c>
      <c r="F774">
        <v>6.5</v>
      </c>
      <c r="G774">
        <v>60</v>
      </c>
      <c r="H774">
        <v>0.05</v>
      </c>
      <c r="I774">
        <v>20</v>
      </c>
      <c r="J774" t="s">
        <v>41</v>
      </c>
      <c r="K774">
        <f t="shared" si="105"/>
        <v>24.689999999999998</v>
      </c>
      <c r="L774">
        <f t="shared" si="106"/>
        <v>1.71</v>
      </c>
      <c r="M774">
        <f t="shared" si="107"/>
        <v>-16.240000000000002</v>
      </c>
      <c r="N774" s="7">
        <v>1.4999999999999999E-2</v>
      </c>
      <c r="O774" s="9" t="s">
        <v>172</v>
      </c>
      <c r="P774" s="11" t="s">
        <v>175</v>
      </c>
    </row>
    <row r="775" spans="1:16" ht="15" x14ac:dyDescent="0.35">
      <c r="A775" s="1" t="s">
        <v>749</v>
      </c>
      <c r="B775" s="10">
        <v>22.14</v>
      </c>
      <c r="C775" s="10">
        <v>1.27</v>
      </c>
      <c r="D775" s="10">
        <v>-13.83</v>
      </c>
      <c r="E775">
        <v>15</v>
      </c>
      <c r="F775">
        <v>5</v>
      </c>
      <c r="G775">
        <v>70</v>
      </c>
      <c r="H775">
        <v>6.6000000000000003E-2</v>
      </c>
      <c r="I775">
        <v>40</v>
      </c>
      <c r="J775" t="s">
        <v>42</v>
      </c>
      <c r="K775">
        <f t="shared" si="105"/>
        <v>21.84</v>
      </c>
      <c r="L775">
        <f t="shared" si="106"/>
        <v>1.53</v>
      </c>
      <c r="M775">
        <f t="shared" si="107"/>
        <v>-13.15</v>
      </c>
      <c r="N775" s="7">
        <v>7.5999999999999998E-2</v>
      </c>
      <c r="O775" s="9" t="s">
        <v>172</v>
      </c>
      <c r="P775" s="11" t="s">
        <v>274</v>
      </c>
    </row>
    <row r="776" spans="1:16" ht="15" x14ac:dyDescent="0.35">
      <c r="A776" s="1" t="s">
        <v>750</v>
      </c>
      <c r="B776" s="10">
        <v>24.22</v>
      </c>
      <c r="C776" s="10">
        <v>1.36</v>
      </c>
      <c r="D776" s="10">
        <v>-15.88</v>
      </c>
      <c r="E776">
        <v>15</v>
      </c>
      <c r="F776">
        <v>5</v>
      </c>
      <c r="G776">
        <v>70</v>
      </c>
      <c r="H776">
        <v>6.6000000000000003E-2</v>
      </c>
      <c r="I776">
        <v>40</v>
      </c>
      <c r="J776" t="s">
        <v>42</v>
      </c>
      <c r="K776">
        <f t="shared" si="105"/>
        <v>23.919999999999998</v>
      </c>
      <c r="L776">
        <f t="shared" si="106"/>
        <v>1.62</v>
      </c>
      <c r="M776">
        <f t="shared" si="107"/>
        <v>-15.200000000000001</v>
      </c>
      <c r="N776" s="7">
        <v>7.5999999999999998E-2</v>
      </c>
      <c r="O776" s="9" t="s">
        <v>173</v>
      </c>
      <c r="P776" s="11" t="s">
        <v>793</v>
      </c>
    </row>
    <row r="777" spans="1:16" ht="15" x14ac:dyDescent="0.35">
      <c r="A777" s="1" t="s">
        <v>751</v>
      </c>
      <c r="B777" s="10">
        <v>74.150000000000006</v>
      </c>
      <c r="C777" s="10">
        <v>33.5</v>
      </c>
      <c r="D777" s="10">
        <v>5.36</v>
      </c>
      <c r="E777">
        <v>3.5</v>
      </c>
      <c r="F777">
        <v>6.5</v>
      </c>
      <c r="G777">
        <v>60</v>
      </c>
      <c r="H777">
        <v>0.05</v>
      </c>
      <c r="I777">
        <v>20</v>
      </c>
      <c r="J777" t="s">
        <v>41</v>
      </c>
      <c r="K777">
        <f t="shared" si="105"/>
        <v>73.850000000000009</v>
      </c>
      <c r="L777">
        <f t="shared" si="106"/>
        <v>33.76</v>
      </c>
      <c r="M777">
        <f t="shared" si="107"/>
        <v>6.04</v>
      </c>
      <c r="N777" s="7">
        <v>1.4999999999999999E-2</v>
      </c>
      <c r="O777" s="9" t="s">
        <v>172</v>
      </c>
      <c r="P777" s="11" t="s">
        <v>781</v>
      </c>
    </row>
    <row r="778" spans="1:16" ht="15" x14ac:dyDescent="0.35">
      <c r="A778" s="1" t="s">
        <v>752</v>
      </c>
      <c r="B778" s="10">
        <v>74.739999999999995</v>
      </c>
      <c r="C778" s="10">
        <v>32.61</v>
      </c>
      <c r="D778" s="10">
        <v>4.34</v>
      </c>
      <c r="E778">
        <v>15</v>
      </c>
      <c r="F778">
        <v>5</v>
      </c>
      <c r="G778">
        <v>70</v>
      </c>
      <c r="H778">
        <v>6.6000000000000003E-2</v>
      </c>
      <c r="I778">
        <v>40</v>
      </c>
      <c r="J778" t="s">
        <v>42</v>
      </c>
      <c r="K778">
        <f t="shared" si="105"/>
        <v>74.44</v>
      </c>
      <c r="L778">
        <f t="shared" si="106"/>
        <v>32.869999999999997</v>
      </c>
      <c r="M778">
        <f t="shared" si="107"/>
        <v>5.0199999999999996</v>
      </c>
      <c r="N778" s="7">
        <v>7.5999999999999998E-2</v>
      </c>
      <c r="O778" s="9" t="s">
        <v>173</v>
      </c>
      <c r="P778" s="11" t="s">
        <v>201</v>
      </c>
    </row>
    <row r="779" spans="1:16" ht="15" x14ac:dyDescent="0.35">
      <c r="A779" s="1" t="s">
        <v>753</v>
      </c>
      <c r="B779" s="10">
        <v>30.08</v>
      </c>
      <c r="C779" s="10">
        <v>4.28</v>
      </c>
      <c r="D779" s="10">
        <v>-15.55</v>
      </c>
      <c r="E779">
        <v>3.5</v>
      </c>
      <c r="F779">
        <v>6.5</v>
      </c>
      <c r="G779">
        <v>60</v>
      </c>
      <c r="H779">
        <v>0.05</v>
      </c>
      <c r="I779">
        <v>20</v>
      </c>
      <c r="J779" t="s">
        <v>41</v>
      </c>
      <c r="K779">
        <f t="shared" si="105"/>
        <v>29.779999999999998</v>
      </c>
      <c r="L779">
        <f t="shared" si="106"/>
        <v>4.54</v>
      </c>
      <c r="M779">
        <f t="shared" si="107"/>
        <v>-14.870000000000001</v>
      </c>
      <c r="N779" s="7">
        <v>1.4999999999999999E-2</v>
      </c>
      <c r="O779" s="9" t="s">
        <v>172</v>
      </c>
      <c r="P779" s="11" t="s">
        <v>201</v>
      </c>
    </row>
    <row r="780" spans="1:16" ht="15" x14ac:dyDescent="0.35">
      <c r="A780" s="1" t="s">
        <v>754</v>
      </c>
      <c r="B780" s="10">
        <v>71.489999999999995</v>
      </c>
      <c r="C780" s="10">
        <v>1.04</v>
      </c>
      <c r="D780" s="10">
        <v>-13.37</v>
      </c>
      <c r="E780">
        <v>15</v>
      </c>
      <c r="F780">
        <v>5</v>
      </c>
      <c r="G780">
        <v>70</v>
      </c>
      <c r="H780">
        <v>6.6000000000000003E-2</v>
      </c>
      <c r="I780">
        <v>40</v>
      </c>
      <c r="J780" t="s">
        <v>42</v>
      </c>
      <c r="K780">
        <f t="shared" si="105"/>
        <v>71.19</v>
      </c>
      <c r="L780">
        <f t="shared" si="106"/>
        <v>1.3</v>
      </c>
      <c r="M780">
        <f t="shared" si="107"/>
        <v>-12.69</v>
      </c>
      <c r="N780" s="7">
        <v>1.4999999999999999E-2</v>
      </c>
      <c r="O780" s="9" t="s">
        <v>172</v>
      </c>
      <c r="P780" s="11" t="s">
        <v>261</v>
      </c>
    </row>
    <row r="781" spans="1:16" ht="15" x14ac:dyDescent="0.35">
      <c r="A781" s="1" t="s">
        <v>755</v>
      </c>
      <c r="B781" s="10">
        <v>29.6</v>
      </c>
      <c r="C781" s="10">
        <v>16.37</v>
      </c>
      <c r="D781" s="10">
        <v>-11</v>
      </c>
      <c r="E781">
        <v>15</v>
      </c>
      <c r="F781">
        <v>5</v>
      </c>
      <c r="G781">
        <v>70</v>
      </c>
      <c r="H781">
        <v>6.6000000000000003E-2</v>
      </c>
      <c r="I781">
        <v>40</v>
      </c>
      <c r="J781" t="s">
        <v>42</v>
      </c>
      <c r="K781">
        <f t="shared" si="105"/>
        <v>29.3</v>
      </c>
      <c r="L781">
        <f t="shared" si="106"/>
        <v>16.630000000000003</v>
      </c>
      <c r="M781">
        <f t="shared" si="107"/>
        <v>-10.32</v>
      </c>
      <c r="N781" s="7">
        <v>7.5999999999999998E-2</v>
      </c>
      <c r="O781" s="9" t="s">
        <v>173</v>
      </c>
      <c r="P781" s="11" t="s">
        <v>213</v>
      </c>
    </row>
    <row r="782" spans="1:16" ht="15" x14ac:dyDescent="0.35">
      <c r="A782" s="1" t="s">
        <v>756</v>
      </c>
      <c r="B782" s="10">
        <v>32.67</v>
      </c>
      <c r="C782" s="10">
        <v>16.55</v>
      </c>
      <c r="D782" s="10">
        <v>-11.52</v>
      </c>
      <c r="E782">
        <v>3.5</v>
      </c>
      <c r="F782">
        <v>6.5</v>
      </c>
      <c r="G782">
        <v>60</v>
      </c>
      <c r="H782">
        <v>0.05</v>
      </c>
      <c r="I782">
        <v>20</v>
      </c>
      <c r="J782" t="s">
        <v>41</v>
      </c>
      <c r="K782">
        <f t="shared" si="105"/>
        <v>32.370000000000005</v>
      </c>
      <c r="L782">
        <f t="shared" si="106"/>
        <v>16.810000000000002</v>
      </c>
      <c r="M782">
        <f t="shared" si="107"/>
        <v>-10.84</v>
      </c>
      <c r="N782" s="7">
        <v>1.4999999999999999E-2</v>
      </c>
      <c r="O782" s="9" t="s">
        <v>172</v>
      </c>
      <c r="P782" s="11" t="s">
        <v>213</v>
      </c>
    </row>
    <row r="783" spans="1:16" ht="15" x14ac:dyDescent="0.35">
      <c r="A783" s="1" t="s">
        <v>757</v>
      </c>
      <c r="B783" s="10">
        <v>29.04</v>
      </c>
      <c r="C783" s="10">
        <v>16.38</v>
      </c>
      <c r="D783" s="10">
        <v>-10.46</v>
      </c>
      <c r="E783">
        <v>15</v>
      </c>
      <c r="F783">
        <v>5</v>
      </c>
      <c r="G783">
        <v>70</v>
      </c>
      <c r="H783">
        <v>6.6000000000000003E-2</v>
      </c>
      <c r="I783">
        <v>40</v>
      </c>
      <c r="J783" t="s">
        <v>42</v>
      </c>
      <c r="K783">
        <f t="shared" si="105"/>
        <v>28.74</v>
      </c>
      <c r="L783">
        <f t="shared" si="106"/>
        <v>16.64</v>
      </c>
      <c r="M783">
        <f t="shared" si="107"/>
        <v>-9.7800000000000011</v>
      </c>
      <c r="N783" s="7">
        <v>7.5999999999999998E-2</v>
      </c>
      <c r="O783" s="9" t="s">
        <v>173</v>
      </c>
      <c r="P783" s="11" t="s">
        <v>213</v>
      </c>
    </row>
    <row r="784" spans="1:16" ht="15" x14ac:dyDescent="0.35">
      <c r="A784" s="1" t="s">
        <v>758</v>
      </c>
      <c r="B784" s="10">
        <v>31.33</v>
      </c>
      <c r="C784" s="10">
        <v>17.239999999999998</v>
      </c>
      <c r="D784" s="10">
        <v>-11.22</v>
      </c>
      <c r="E784">
        <v>3.5</v>
      </c>
      <c r="F784">
        <v>6.5</v>
      </c>
      <c r="G784">
        <v>60</v>
      </c>
      <c r="H784">
        <v>0.05</v>
      </c>
      <c r="I784">
        <v>20</v>
      </c>
      <c r="J784" t="s">
        <v>41</v>
      </c>
      <c r="K784">
        <f t="shared" si="105"/>
        <v>31.029999999999998</v>
      </c>
      <c r="L784">
        <f t="shared" si="106"/>
        <v>17.5</v>
      </c>
      <c r="M784">
        <f t="shared" si="107"/>
        <v>-10.540000000000001</v>
      </c>
      <c r="N784" s="7">
        <v>1.4999999999999999E-2</v>
      </c>
      <c r="O784" s="9" t="s">
        <v>172</v>
      </c>
      <c r="P784" s="11" t="s">
        <v>213</v>
      </c>
    </row>
    <row r="785" spans="1:16" ht="15" x14ac:dyDescent="0.35">
      <c r="A785" s="1" t="s">
        <v>759</v>
      </c>
      <c r="B785" s="10">
        <v>28.67</v>
      </c>
      <c r="C785" s="10">
        <v>15.47</v>
      </c>
      <c r="D785" s="10">
        <v>-11.52</v>
      </c>
      <c r="E785">
        <v>35</v>
      </c>
      <c r="F785">
        <v>4.5</v>
      </c>
      <c r="G785">
        <v>80</v>
      </c>
      <c r="H785">
        <v>0.1</v>
      </c>
      <c r="I785">
        <v>60</v>
      </c>
      <c r="J785" t="s">
        <v>43</v>
      </c>
      <c r="K785">
        <f t="shared" si="105"/>
        <v>28.37</v>
      </c>
      <c r="L785">
        <f t="shared" si="106"/>
        <v>15.73</v>
      </c>
      <c r="M785">
        <f t="shared" si="107"/>
        <v>-10.84</v>
      </c>
      <c r="N785" s="7">
        <v>7.5999999999999998E-2</v>
      </c>
      <c r="O785" s="9" t="s">
        <v>173</v>
      </c>
      <c r="P785" s="11" t="s">
        <v>213</v>
      </c>
    </row>
    <row r="786" spans="1:16" ht="15" x14ac:dyDescent="0.35">
      <c r="A786" s="1" t="s">
        <v>760</v>
      </c>
      <c r="B786" s="10">
        <v>33.69</v>
      </c>
      <c r="C786" s="10">
        <v>16.98</v>
      </c>
      <c r="D786" s="10">
        <v>-11.06</v>
      </c>
      <c r="E786">
        <v>3.5</v>
      </c>
      <c r="F786">
        <v>6.5</v>
      </c>
      <c r="G786">
        <v>60</v>
      </c>
      <c r="H786">
        <v>0.05</v>
      </c>
      <c r="I786">
        <v>20</v>
      </c>
      <c r="J786" t="s">
        <v>41</v>
      </c>
      <c r="K786">
        <f t="shared" si="105"/>
        <v>33.39</v>
      </c>
      <c r="L786">
        <f t="shared" si="106"/>
        <v>17.240000000000002</v>
      </c>
      <c r="M786">
        <f t="shared" si="107"/>
        <v>-10.38</v>
      </c>
      <c r="N786" s="7">
        <v>1.4999999999999999E-2</v>
      </c>
      <c r="O786" s="9" t="s">
        <v>172</v>
      </c>
      <c r="P786" s="11" t="s">
        <v>213</v>
      </c>
    </row>
    <row r="787" spans="1:16" ht="15" x14ac:dyDescent="0.35">
      <c r="A787" s="1" t="s">
        <v>761</v>
      </c>
      <c r="B787" s="10">
        <v>57.7</v>
      </c>
      <c r="C787" s="10">
        <v>-15.34</v>
      </c>
      <c r="D787" s="10">
        <v>-2.69</v>
      </c>
      <c r="E787">
        <v>3.5</v>
      </c>
      <c r="F787">
        <v>6.5</v>
      </c>
      <c r="G787">
        <v>60</v>
      </c>
      <c r="H787">
        <v>0.05</v>
      </c>
      <c r="I787">
        <v>20</v>
      </c>
      <c r="J787" t="s">
        <v>41</v>
      </c>
      <c r="K787">
        <f t="shared" si="105"/>
        <v>57.400000000000006</v>
      </c>
      <c r="L787">
        <f t="shared" si="106"/>
        <v>-15.08</v>
      </c>
      <c r="M787">
        <f t="shared" si="107"/>
        <v>-2.0099999999999998</v>
      </c>
      <c r="N787" s="7">
        <v>7.5999999999999998E-2</v>
      </c>
      <c r="O787" s="9" t="s">
        <v>173</v>
      </c>
      <c r="P787" s="11" t="s">
        <v>782</v>
      </c>
    </row>
    <row r="788" spans="1:16" ht="15" x14ac:dyDescent="0.35">
      <c r="A788" s="1" t="s">
        <v>762</v>
      </c>
      <c r="B788" s="10">
        <v>57.42</v>
      </c>
      <c r="C788" s="10">
        <v>-14.84</v>
      </c>
      <c r="D788" s="10">
        <v>-2.2400000000000002</v>
      </c>
      <c r="E788">
        <v>15</v>
      </c>
      <c r="F788">
        <v>5</v>
      </c>
      <c r="G788">
        <v>70</v>
      </c>
      <c r="H788">
        <v>6.6000000000000003E-2</v>
      </c>
      <c r="I788">
        <v>40</v>
      </c>
      <c r="J788" t="s">
        <v>42</v>
      </c>
      <c r="K788">
        <f t="shared" si="105"/>
        <v>57.120000000000005</v>
      </c>
      <c r="L788">
        <f t="shared" si="106"/>
        <v>-14.58</v>
      </c>
      <c r="M788">
        <f t="shared" si="107"/>
        <v>-1.56</v>
      </c>
      <c r="N788" s="7">
        <v>1.4999999999999999E-2</v>
      </c>
      <c r="O788" s="9" t="s">
        <v>172</v>
      </c>
      <c r="P788" s="11" t="s">
        <v>261</v>
      </c>
    </row>
    <row r="789" spans="1:16" ht="15" x14ac:dyDescent="0.35">
      <c r="A789" s="1" t="s">
        <v>763</v>
      </c>
      <c r="B789" s="10">
        <v>57.12</v>
      </c>
      <c r="C789" s="10">
        <v>-14.94</v>
      </c>
      <c r="D789" s="10">
        <v>-3.17</v>
      </c>
      <c r="E789">
        <v>3.5</v>
      </c>
      <c r="F789">
        <v>6.5</v>
      </c>
      <c r="G789">
        <v>60</v>
      </c>
      <c r="H789">
        <v>0.05</v>
      </c>
      <c r="I789">
        <v>20</v>
      </c>
      <c r="J789" t="s">
        <v>41</v>
      </c>
      <c r="K789">
        <f t="shared" si="105"/>
        <v>56.82</v>
      </c>
      <c r="L789">
        <f t="shared" si="106"/>
        <v>-14.68</v>
      </c>
      <c r="M789">
        <f t="shared" si="107"/>
        <v>-2.4899999999999998</v>
      </c>
      <c r="N789" s="7">
        <v>1.4999999999999999E-2</v>
      </c>
      <c r="O789" s="9" t="s">
        <v>172</v>
      </c>
      <c r="P789" s="11" t="s">
        <v>270</v>
      </c>
    </row>
    <row r="790" spans="1:16" ht="15" x14ac:dyDescent="0.35">
      <c r="A790" s="1" t="s">
        <v>764</v>
      </c>
      <c r="B790" s="10">
        <v>57.07</v>
      </c>
      <c r="C790" s="10">
        <v>-14.78</v>
      </c>
      <c r="D790" s="10">
        <v>-2.23</v>
      </c>
      <c r="E790">
        <v>15</v>
      </c>
      <c r="F790">
        <v>5</v>
      </c>
      <c r="G790">
        <v>70</v>
      </c>
      <c r="H790">
        <v>6.6000000000000003E-2</v>
      </c>
      <c r="I790">
        <v>40</v>
      </c>
      <c r="J790" t="s">
        <v>42</v>
      </c>
      <c r="K790">
        <f t="shared" si="105"/>
        <v>56.77</v>
      </c>
      <c r="L790">
        <f t="shared" si="106"/>
        <v>-14.52</v>
      </c>
      <c r="M790">
        <f t="shared" si="107"/>
        <v>-1.5499999999999998</v>
      </c>
      <c r="N790" s="7">
        <v>7.5999999999999998E-2</v>
      </c>
      <c r="O790" s="9" t="s">
        <v>173</v>
      </c>
      <c r="P790" s="11" t="s">
        <v>791</v>
      </c>
    </row>
    <row r="791" spans="1:16" ht="15" x14ac:dyDescent="0.35">
      <c r="A791" s="1" t="s">
        <v>765</v>
      </c>
      <c r="B791" s="10">
        <v>57.51</v>
      </c>
      <c r="C791" s="10">
        <v>-14.71</v>
      </c>
      <c r="D791" s="10">
        <v>-2.54</v>
      </c>
      <c r="E791">
        <v>3.5</v>
      </c>
      <c r="F791">
        <v>6.5</v>
      </c>
      <c r="G791">
        <v>60</v>
      </c>
      <c r="H791">
        <v>0.05</v>
      </c>
      <c r="I791">
        <v>20</v>
      </c>
      <c r="J791" t="s">
        <v>41</v>
      </c>
      <c r="K791">
        <f t="shared" si="105"/>
        <v>57.21</v>
      </c>
      <c r="L791">
        <f t="shared" si="106"/>
        <v>-14.450000000000001</v>
      </c>
      <c r="M791">
        <f t="shared" si="107"/>
        <v>-1.8599999999999999</v>
      </c>
      <c r="N791" s="7">
        <v>1.4999999999999999E-2</v>
      </c>
      <c r="O791" s="9" t="s">
        <v>172</v>
      </c>
      <c r="P791" s="11" t="s">
        <v>269</v>
      </c>
    </row>
    <row r="792" spans="1:16" ht="15" x14ac:dyDescent="0.35">
      <c r="A792" s="1" t="s">
        <v>766</v>
      </c>
      <c r="B792" s="10">
        <v>53.44</v>
      </c>
      <c r="C792" s="10">
        <v>56.16</v>
      </c>
      <c r="D792" s="10">
        <v>42.06</v>
      </c>
      <c r="E792">
        <v>3.5</v>
      </c>
      <c r="F792">
        <v>6.5</v>
      </c>
      <c r="G792">
        <v>60</v>
      </c>
      <c r="H792">
        <v>0.05</v>
      </c>
      <c r="I792">
        <v>20</v>
      </c>
      <c r="J792" t="s">
        <v>41</v>
      </c>
      <c r="K792">
        <f t="shared" si="105"/>
        <v>53.14</v>
      </c>
      <c r="L792">
        <f t="shared" si="106"/>
        <v>56.419999999999995</v>
      </c>
      <c r="M792">
        <f t="shared" si="107"/>
        <v>42.74</v>
      </c>
      <c r="N792" s="7">
        <v>1.4999999999999999E-2</v>
      </c>
      <c r="O792" s="9" t="s">
        <v>172</v>
      </c>
      <c r="P792" s="11" t="s">
        <v>191</v>
      </c>
    </row>
    <row r="793" spans="1:16" ht="15" x14ac:dyDescent="0.35">
      <c r="A793" s="1" t="s">
        <v>767</v>
      </c>
      <c r="B793" s="10">
        <v>55.31</v>
      </c>
      <c r="C793" s="10">
        <v>55.56</v>
      </c>
      <c r="D793" s="10">
        <v>42.89</v>
      </c>
      <c r="E793">
        <v>35</v>
      </c>
      <c r="F793">
        <v>4.5</v>
      </c>
      <c r="G793">
        <v>80</v>
      </c>
      <c r="H793">
        <v>0.1</v>
      </c>
      <c r="I793">
        <v>60</v>
      </c>
      <c r="J793" t="s">
        <v>43</v>
      </c>
      <c r="K793">
        <f t="shared" si="105"/>
        <v>55.010000000000005</v>
      </c>
      <c r="L793">
        <f t="shared" si="106"/>
        <v>55.82</v>
      </c>
      <c r="M793">
        <f t="shared" si="107"/>
        <v>43.57</v>
      </c>
      <c r="N793" s="7">
        <v>7.5999999999999998E-2</v>
      </c>
      <c r="O793" s="9" t="s">
        <v>173</v>
      </c>
      <c r="P793" s="11" t="s">
        <v>191</v>
      </c>
    </row>
    <row r="794" spans="1:16" ht="15" x14ac:dyDescent="0.35">
      <c r="A794" s="1" t="s">
        <v>768</v>
      </c>
      <c r="B794" s="10">
        <v>31.91</v>
      </c>
      <c r="C794" s="10">
        <v>-1.31</v>
      </c>
      <c r="D794" s="10">
        <v>-5.07</v>
      </c>
      <c r="E794">
        <v>3.5</v>
      </c>
      <c r="F794">
        <v>6.5</v>
      </c>
      <c r="G794">
        <v>60</v>
      </c>
      <c r="H794">
        <v>0.05</v>
      </c>
      <c r="I794">
        <v>20</v>
      </c>
      <c r="J794" t="s">
        <v>41</v>
      </c>
      <c r="K794">
        <f t="shared" si="105"/>
        <v>31.61</v>
      </c>
      <c r="L794">
        <f t="shared" si="106"/>
        <v>-1.05</v>
      </c>
      <c r="M794">
        <f t="shared" si="107"/>
        <v>-4.3900000000000006</v>
      </c>
      <c r="N794" s="7">
        <v>1.4999999999999999E-2</v>
      </c>
      <c r="O794" s="9" t="s">
        <v>172</v>
      </c>
      <c r="P794" s="11" t="s">
        <v>181</v>
      </c>
    </row>
    <row r="795" spans="1:16" ht="15" x14ac:dyDescent="0.35">
      <c r="A795" s="1" t="s">
        <v>769</v>
      </c>
      <c r="B795" s="10">
        <v>85.22</v>
      </c>
      <c r="C795" s="10">
        <v>1.31</v>
      </c>
      <c r="D795" s="10">
        <v>0.77</v>
      </c>
      <c r="E795">
        <v>35</v>
      </c>
      <c r="F795">
        <v>4.5</v>
      </c>
      <c r="G795">
        <v>80</v>
      </c>
      <c r="H795">
        <v>0.1</v>
      </c>
      <c r="I795">
        <v>60</v>
      </c>
      <c r="J795" t="s">
        <v>43</v>
      </c>
      <c r="K795">
        <f t="shared" si="105"/>
        <v>84.92</v>
      </c>
      <c r="L795">
        <f t="shared" si="106"/>
        <v>1.57</v>
      </c>
      <c r="M795">
        <f t="shared" si="107"/>
        <v>1.4500000000000002</v>
      </c>
      <c r="N795" s="7">
        <v>1.4999999999999999E-2</v>
      </c>
      <c r="O795" s="9" t="s">
        <v>172</v>
      </c>
      <c r="P795" s="11" t="s">
        <v>792</v>
      </c>
    </row>
    <row r="796" spans="1:16" ht="15" x14ac:dyDescent="0.35">
      <c r="A796" s="1" t="s">
        <v>770</v>
      </c>
      <c r="B796" s="10">
        <v>84.03</v>
      </c>
      <c r="C796" s="10">
        <v>1.43</v>
      </c>
      <c r="D796" s="10">
        <v>0.31</v>
      </c>
      <c r="E796">
        <v>3.5</v>
      </c>
      <c r="F796">
        <v>6.5</v>
      </c>
      <c r="G796">
        <v>60</v>
      </c>
      <c r="H796">
        <v>0.05</v>
      </c>
      <c r="I796">
        <v>20</v>
      </c>
      <c r="J796" t="s">
        <v>41</v>
      </c>
      <c r="K796">
        <f t="shared" si="105"/>
        <v>83.73</v>
      </c>
      <c r="L796">
        <f t="shared" si="106"/>
        <v>1.69</v>
      </c>
      <c r="M796">
        <f t="shared" si="107"/>
        <v>0.99</v>
      </c>
      <c r="N796" s="7">
        <v>7.5999999999999998E-2</v>
      </c>
      <c r="O796" s="9" t="s">
        <v>173</v>
      </c>
      <c r="P796" s="11" t="s">
        <v>781</v>
      </c>
    </row>
    <row r="797" spans="1:16" ht="15" x14ac:dyDescent="0.35">
      <c r="A797" s="1" t="s">
        <v>771</v>
      </c>
      <c r="B797" s="10">
        <v>40.74</v>
      </c>
      <c r="C797" s="10">
        <v>-4.54</v>
      </c>
      <c r="D797" s="10">
        <v>-33.909999999999997</v>
      </c>
      <c r="E797">
        <v>3.5</v>
      </c>
      <c r="F797">
        <v>6.5</v>
      </c>
      <c r="G797">
        <v>60</v>
      </c>
      <c r="H797">
        <v>0.05</v>
      </c>
      <c r="I797">
        <v>20</v>
      </c>
      <c r="J797" t="s">
        <v>41</v>
      </c>
      <c r="K797">
        <f t="shared" si="105"/>
        <v>40.440000000000005</v>
      </c>
      <c r="L797">
        <f t="shared" si="106"/>
        <v>-4.28</v>
      </c>
      <c r="M797">
        <f t="shared" si="107"/>
        <v>-33.229999999999997</v>
      </c>
      <c r="N797" s="7">
        <v>1.4999999999999999E-2</v>
      </c>
      <c r="O797" s="9" t="s">
        <v>172</v>
      </c>
      <c r="P797" s="11" t="s">
        <v>191</v>
      </c>
    </row>
    <row r="798" spans="1:16" ht="15" x14ac:dyDescent="0.35">
      <c r="A798" s="1" t="s">
        <v>772</v>
      </c>
      <c r="B798" s="10">
        <v>49.62</v>
      </c>
      <c r="C798" s="10">
        <v>-7.76</v>
      </c>
      <c r="D798" s="10">
        <v>-29.95</v>
      </c>
      <c r="F798">
        <v>4.5</v>
      </c>
      <c r="G798">
        <v>80</v>
      </c>
      <c r="H798">
        <v>0.1</v>
      </c>
      <c r="I798">
        <v>60</v>
      </c>
      <c r="J798" t="s">
        <v>43</v>
      </c>
      <c r="K798">
        <f t="shared" si="105"/>
        <v>49.32</v>
      </c>
      <c r="L798">
        <f t="shared" si="106"/>
        <v>-7.5</v>
      </c>
      <c r="M798">
        <f t="shared" si="107"/>
        <v>-29.27</v>
      </c>
      <c r="N798" s="7">
        <v>7.5999999999999998E-2</v>
      </c>
      <c r="O798" s="9" t="s">
        <v>173</v>
      </c>
      <c r="P798" s="11" t="s">
        <v>191</v>
      </c>
    </row>
    <row r="799" spans="1:16" ht="15" x14ac:dyDescent="0.35">
      <c r="A799" s="1" t="s">
        <v>773</v>
      </c>
      <c r="B799" s="10">
        <v>40.93</v>
      </c>
      <c r="C799" s="10">
        <v>-4.34</v>
      </c>
      <c r="D799" s="10">
        <v>-34.1</v>
      </c>
      <c r="E799">
        <v>3.5</v>
      </c>
      <c r="F799">
        <v>6.5</v>
      </c>
      <c r="G799">
        <v>60</v>
      </c>
      <c r="H799">
        <v>0.05</v>
      </c>
      <c r="I799">
        <v>20</v>
      </c>
      <c r="J799" t="s">
        <v>41</v>
      </c>
      <c r="K799">
        <f t="shared" si="105"/>
        <v>40.630000000000003</v>
      </c>
      <c r="L799">
        <f t="shared" si="106"/>
        <v>-4.08</v>
      </c>
      <c r="M799">
        <f t="shared" si="107"/>
        <v>-33.42</v>
      </c>
      <c r="N799" s="7">
        <v>1.4999999999999999E-2</v>
      </c>
      <c r="O799" s="9" t="s">
        <v>172</v>
      </c>
      <c r="P799" s="11" t="s">
        <v>191</v>
      </c>
    </row>
    <row r="800" spans="1:16" ht="15" x14ac:dyDescent="0.35">
      <c r="A800" s="1" t="s">
        <v>774</v>
      </c>
      <c r="B800" s="10">
        <v>40.770000000000003</v>
      </c>
      <c r="C800" s="10">
        <v>-4.38</v>
      </c>
      <c r="D800" s="10">
        <v>-33.659999999999997</v>
      </c>
      <c r="E800">
        <v>35</v>
      </c>
      <c r="F800">
        <v>4.5</v>
      </c>
      <c r="G800">
        <v>80</v>
      </c>
      <c r="H800">
        <v>0.1</v>
      </c>
      <c r="I800">
        <v>60</v>
      </c>
      <c r="J800" t="s">
        <v>43</v>
      </c>
      <c r="K800">
        <f t="shared" si="105"/>
        <v>40.470000000000006</v>
      </c>
      <c r="L800">
        <f t="shared" si="106"/>
        <v>-4.12</v>
      </c>
      <c r="M800">
        <f t="shared" si="107"/>
        <v>-32.979999999999997</v>
      </c>
      <c r="N800" s="7">
        <v>7.5999999999999998E-2</v>
      </c>
      <c r="O800" s="9" t="s">
        <v>173</v>
      </c>
      <c r="P800" s="11" t="s">
        <v>191</v>
      </c>
    </row>
  </sheetData>
  <phoneticPr fontId="2" type="noConversion"/>
  <pageMargins left="0.7" right="0.7" top="0.75" bottom="0.75" header="0.3" footer="0.3"/>
  <pageSetup orientation="portrait" r:id="rId1"/>
  <headerFooter>
    <oddFooter>&amp;C_x000D_&amp;1#&amp;"Calibri"&amp;10&amp;K000000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Chottu mirdula</dc:creator>
  <cp:lastModifiedBy>Chottu mirdula</cp:lastModifiedBy>
  <dcterms:created xsi:type="dcterms:W3CDTF">2023-08-15T05:22:18Z</dcterms:created>
  <dcterms:modified xsi:type="dcterms:W3CDTF">2023-10-04T06:38:02Z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d19f70-7f83-41c4-b527-bd97decbdd20_Enabled">
    <vt:lpwstr>true</vt:lpwstr>
  </property>
  <property fmtid="{D5CDD505-2E9C-101B-9397-08002B2CF9AE}" pid="3" name="MSIP_Label_16d19f70-7f83-41c4-b527-bd97decbdd20_SetDate">
    <vt:lpwstr>2023-09-12T06:15:36Z</vt:lpwstr>
  </property>
  <property fmtid="{D5CDD505-2E9C-101B-9397-08002B2CF9AE}" pid="4" name="MSIP_Label_16d19f70-7f83-41c4-b527-bd97decbdd20_Method">
    <vt:lpwstr>Standard</vt:lpwstr>
  </property>
  <property fmtid="{D5CDD505-2E9C-101B-9397-08002B2CF9AE}" pid="5" name="MSIP_Label_16d19f70-7f83-41c4-b527-bd97decbdd20_Name">
    <vt:lpwstr>Internal Label</vt:lpwstr>
  </property>
  <property fmtid="{D5CDD505-2E9C-101B-9397-08002B2CF9AE}" pid="6" name="MSIP_Label_16d19f70-7f83-41c4-b527-bd97decbdd20_SiteId">
    <vt:lpwstr>048ff727-7027-4cd0-b672-f075b0bdb973</vt:lpwstr>
  </property>
  <property fmtid="{D5CDD505-2E9C-101B-9397-08002B2CF9AE}" pid="7" name="MSIP_Label_16d19f70-7f83-41c4-b527-bd97decbdd20_ActionId">
    <vt:lpwstr>1bbf59d4-aed0-4c25-96ef-07dfd7c12f71</vt:lpwstr>
  </property>
  <property fmtid="{D5CDD505-2E9C-101B-9397-08002B2CF9AE}" pid="8" name="MSIP_Label_16d19f70-7f83-41c4-b527-bd97decbdd20_ContentBits">
    <vt:lpwstr>2</vt:lpwstr>
  </property>
</Properties>
</file>