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irko/Documents/Projects/Public Profile/CodePublicProfile/"/>
    </mc:Choice>
  </mc:AlternateContent>
  <xr:revisionPtr revIDLastSave="0" documentId="13_ncr:1_{F75E09EB-CC6C-764F-A0AF-E53BFABAD3E6}" xr6:coauthVersionLast="47" xr6:coauthVersionMax="47" xr10:uidLastSave="{00000000-0000-0000-0000-000000000000}"/>
  <bookViews>
    <workbookView xWindow="30240" yWindow="-5300" windowWidth="37660" windowHeight="20360" xr2:uid="{A79AD876-E81F-6447-8C46-45DDFF59D663}"/>
  </bookViews>
  <sheets>
    <sheet name="CodeBook" sheetId="2" r:id="rId1"/>
    <sheet name="List studies" sheetId="6" r:id="rId2"/>
    <sheet name="Studies assessment" sheetId="1" r:id="rId3"/>
    <sheet name="list from CMA" sheetId="4" r:id="rId4"/>
  </sheets>
  <definedNames>
    <definedName name="_xlnm._FilterDatabase" localSheetId="1" hidden="1">'List studies'!$A$1:$B$41</definedName>
    <definedName name="_xlnm._FilterDatabase" localSheetId="2" hidden="1">'Studies assessment'!$A$1:$CT$80</definedName>
    <definedName name="_Ref186886820" localSheetId="0">CodeBook!$AZ$2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5" i="1" l="1"/>
  <c r="L32" i="1"/>
  <c r="L29" i="1"/>
  <c r="L41" i="1"/>
  <c r="BF52" i="1"/>
  <c r="AZ55" i="1"/>
  <c r="AZ54" i="1"/>
  <c r="AZ53" i="1"/>
  <c r="AZ52" i="1"/>
  <c r="L52" i="1"/>
  <c r="BI12" i="1"/>
  <c r="BI13" i="1"/>
  <c r="BF12" i="1"/>
  <c r="BF13" i="1"/>
  <c r="AR63" i="1"/>
  <c r="AS63" i="1" s="1"/>
  <c r="AP64" i="1"/>
  <c r="AQ64" i="1" s="1"/>
  <c r="AP63" i="1"/>
  <c r="AQ63" i="1" s="1"/>
  <c r="AZ12" i="1"/>
  <c r="AZ13" i="1"/>
  <c r="BF11" i="1"/>
  <c r="AZ11" i="1"/>
  <c r="BI11" i="1"/>
  <c r="AC5" i="1"/>
  <c r="Y5" i="1"/>
  <c r="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tc={02AA9317-3976-2944-B954-5DC2C75E131C}</author>
    <author>tc={1CCC1DA8-2C17-9547-BF4C-52F5F378E789}</author>
    <author>tc={440D8A95-276A-0241-BDD8-62844F9647A5}</author>
    <author>tc={BAB8D158-ADE0-3043-931F-F2ADABAB1573}</author>
    <author>tc={41DF66BC-030D-0141-89F3-2B0364CE2B57}</author>
    <author>tc={8A94B18E-CB19-8646-9E34-F1129D93B948}</author>
    <author>tc={E6D8D1A3-241F-5543-88A6-200143D179D8}</author>
    <author>tc={4E290E35-2CC5-2C42-B0C7-31DEC09C84EA}</author>
  </authors>
  <commentList>
    <comment ref="AU3" authorId="0" shapeId="0" xr:uid="{02AA9317-3976-2944-B954-5DC2C75E131C}">
      <text>
        <t>[Threaded comment]
Your version of Excel allows you to read this threaded comment; however, any edits to it will get removed if the file is opened in a newer version of Excel. Learn more: https://go.microsoft.com/fwlink/?linkid=870924
Comment:
    1) Non standard design;
2) there may be other reasons to extract effect estimates directly, such as when analyses have been performed to adjust for variables used in stratified randomization or minimization, or when analysis of covariance has been used to adjust for baseline measures of an outcome. Other examples of sophisticated analyses include those undertaken to reduce risk of bias, to handle missing data or to estimate a ‘per-protocol’ effect using instrumental variables analysis
3) Non-randomized studies
4) When summary data for each group are not available</t>
      </text>
    </comment>
    <comment ref="AF4" authorId="1" shapeId="0" xr:uid="{1CCC1DA8-2C17-9547-BF4C-52F5F378E789}">
      <text>
        <t>[Threaded comment]
Your version of Excel allows you to read this threaded comment; however, any edits to it will get removed if the file is opened in a newer version of Excel. Learn more: https://go.microsoft.com/fwlink/?linkid=870924
Comment:
    (or binary) data, where each individual’s outcome is one of only two possible categorical responses;</t>
      </text>
    </comment>
    <comment ref="AT4" authorId="2" shapeId="0" xr:uid="{440D8A95-276A-0241-BDD8-62844F9647A5}">
      <text>
        <t>[Threaded comment]
Your version of Excel allows you to read this threaded comment; however, any edits to it will get removed if the file is opened in a newer version of Excel. Learn more: https://go.microsoft.com/fwlink/?linkid=870924
Comment:
    standard design =  participants are individually randomized to one of two intervention groups, and a single measurement for each outcome from each participant is collected and analysed.</t>
      </text>
    </comment>
    <comment ref="AF5" authorId="3" shapeId="0" xr:uid="{BAB8D158-ADE0-3043-931F-F2ADABAB1573}">
      <text>
        <t>[Threaded comment]
Your version of Excel allows you to read this threaded comment; however, any edits to it will get removed if the file is opened in a newer version of Excel. Learn more: https://go.microsoft.com/fwlink/?linkid=870924
Comment:
    where each individual’s outcome is a measurement of a numerical quantity;</t>
      </text>
    </comment>
    <comment ref="AT5" authorId="4" shapeId="0" xr:uid="{41DF66BC-030D-0141-89F3-2B0364CE2B57}">
      <text>
        <t>[Threaded comment]
Your version of Excel allows you to read this threaded comment; however, any edits to it will get removed if the file is opened in a newer version of Excel. Learn more: https://go.microsoft.com/fwlink/?linkid=870924
Comment:
    1)groups of individuals rather than individuals are randomized to different interventionss.  (i.e. cluster-randomized trials);
2) individuals underwent more than one intervention (e.g. in a crossover trial, or simultaneous treatment of multiple sites on each individual);
3) there were multiple observations for the same outcome (e.g. repeated measurements, recurring events, measurements on different body parts).</t>
      </text>
    </comment>
    <comment ref="AF6" authorId="5" shapeId="0" xr:uid="{8A94B18E-CB19-8646-9E34-F1129D93B948}">
      <text>
        <t>[Threaded comment]
Your version of Excel allows you to read this threaded comment; however, any edits to it will get removed if the file is opened in a newer version of Excel. Learn more: https://go.microsoft.com/fwlink/?linkid=870924
Comment:
    (including measurement scales), where each individual’s outcome is one of several ordered categories, or generated by scoring and summing categorical responses;</t>
      </text>
    </comment>
    <comment ref="AF7" authorId="6" shapeId="0" xr:uid="{E6D8D1A3-241F-5543-88A6-200143D179D8}">
      <text>
        <t xml:space="preserve">[Threaded comment]
Your version of Excel allows you to read this threaded comment; however, any edits to it will get removed if the file is opened in a newer version of Excel. Learn more: https://go.microsoft.com/fwlink/?linkid=870924
Comment:
    calculated from counting the number of events experienced by each individual; </t>
      </text>
    </comment>
    <comment ref="AF8" authorId="7" shapeId="0" xr:uid="{4E290E35-2CC5-2C42-B0C7-31DEC09C84EA}">
      <text>
        <t>[Threaded comment]
Your version of Excel allows you to read this threaded comment; however, any edits to it will get removed if the file is opened in a newer version of Excel. Learn more: https://go.microsoft.com/fwlink/?linkid=870924
Comment:
    (typically survival) data that analyse the time until an event occurs, but where not all individuals in the study experience the event (censored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tc={9F026705-E41D-C74A-8BB8-FDF3498696F0}</author>
    <author>tc={6183C321-AF14-6142-AC4D-58002170E6DC}</author>
    <author>tc={971D97B7-D630-D44B-942C-166576F172C9}</author>
    <author>Microsoft Office User</author>
  </authors>
  <commentList>
    <comment ref="CJ3" authorId="0" shapeId="0" xr:uid="{9F026705-E41D-C74A-8BB8-FDF3498696F0}">
      <text>
        <t>[Threaded comment]
Your version of Excel allows you to read this threaded comment; however, any edits to it will get removed if the file is opened in a newer version of Excel. Learn more: https://go.microsoft.com/fwlink/?linkid=870924
Comment:
    1) Non standard design;
2) there may be other reasons to extract effect estimates directly, such as when analyses have been performed to adjust for variables used in stratified randomization or minimization, or when analysis of covariance has been used to adjust for baseline measures of an outcome. Other examples of sophisticated analyses include those undertaken to reduce risk of bias, to handle missing data or to estimate a ‘per-protocol’ effect using instrumental variables analysis
3) Non-randomized studies
4) When summary data for each group are not available</t>
      </text>
    </comment>
    <comment ref="AZ11" authorId="1" shapeId="0" xr:uid="{6183C321-AF14-6142-AC4D-58002170E6DC}">
      <text>
        <t>[Threaded comment]
Your version of Excel allows you to read this threaded comment; however, any edits to it will get removed if the file is opened in a newer version of Excel. Learn more: https://go.microsoft.com/fwlink/?linkid=870924
Comment:
    2) pag 162 Cochrane Handbook</t>
      </text>
    </comment>
    <comment ref="BF11" authorId="2" shapeId="0" xr:uid="{971D97B7-D630-D44B-942C-166576F172C9}">
      <text>
        <t>[Threaded comment]
Your version of Excel allows you to read this threaded comment; however, any edits to it will get removed if the file is opened in a newer version of Excel. Learn more: https://go.microsoft.com/fwlink/?linkid=870924
Comment:
    2) pag 162 Cochrane Handbook</t>
      </text>
    </comment>
    <comment ref="L17" authorId="3" shapeId="0" xr:uid="{7D1F2498-62A7-984E-91E0-F8515EB8F5D2}">
      <text>
        <r>
          <rPr>
            <b/>
            <sz val="10"/>
            <color rgb="FF000000"/>
            <rFont val="Tahoma"/>
            <family val="2"/>
          </rPr>
          <t>Microsoft Office User:</t>
        </r>
        <r>
          <rPr>
            <sz val="10"/>
            <color rgb="FF000000"/>
            <rFont val="Tahoma"/>
            <family val="2"/>
          </rPr>
          <t xml:space="preserve">
</t>
        </r>
        <r>
          <rPr>
            <sz val="10"/>
            <color rgb="FF000000"/>
            <rFont val="Tahoma"/>
            <family val="2"/>
          </rPr>
          <t>from dataset: age MIn. = 2</t>
        </r>
      </text>
    </comment>
    <comment ref="BV21" authorId="3" shapeId="0" xr:uid="{350B718B-2EFE-EC4D-AE3F-B2F4533AE1D9}">
      <text>
        <r>
          <rPr>
            <b/>
            <sz val="10"/>
            <color rgb="FF000000"/>
            <rFont val="Tahoma"/>
            <family val="2"/>
          </rPr>
          <t>Microsoft Office User:</t>
        </r>
        <r>
          <rPr>
            <sz val="10"/>
            <color rgb="FF000000"/>
            <rFont val="Tahoma"/>
            <family val="2"/>
          </rPr>
          <t xml:space="preserve">
</t>
        </r>
        <r>
          <rPr>
            <sz val="10"/>
            <color rgb="FF000000"/>
            <rFont val="Tahoma"/>
            <family val="2"/>
          </rPr>
          <t>see the model* not sure how to intepret it</t>
        </r>
      </text>
    </comment>
    <comment ref="BX21" authorId="3" shapeId="0" xr:uid="{A63F4091-214A-B94E-9704-843E6EE09878}">
      <text>
        <r>
          <rPr>
            <b/>
            <sz val="10"/>
            <color rgb="FF000000"/>
            <rFont val="Tahoma"/>
            <family val="2"/>
          </rPr>
          <t>Microsoft Office User:</t>
        </r>
        <r>
          <rPr>
            <sz val="10"/>
            <color rgb="FF000000"/>
            <rFont val="Tahoma"/>
            <family val="2"/>
          </rPr>
          <t xml:space="preserve">
</t>
        </r>
        <r>
          <rPr>
            <sz val="10"/>
            <color rgb="FF000000"/>
            <rFont val="Calibri"/>
            <family val="2"/>
          </rPr>
          <t xml:space="preserve">see the model* not sure how to intepret it
</t>
        </r>
      </text>
    </comment>
    <comment ref="AB36" authorId="3" shapeId="0" xr:uid="{7A2E40D6-57C0-5740-9825-67856FD48FC9}">
      <text>
        <r>
          <rPr>
            <b/>
            <sz val="10"/>
            <color rgb="FF000000"/>
            <rFont val="Tahoma"/>
            <family val="2"/>
          </rPr>
          <t>Microsoft Office User:</t>
        </r>
        <r>
          <rPr>
            <sz val="10"/>
            <color rgb="FF000000"/>
            <rFont val="Tahoma"/>
            <family val="2"/>
          </rPr>
          <t xml:space="preserve">
</t>
        </r>
        <r>
          <rPr>
            <sz val="10"/>
            <color rgb="FF000000"/>
            <rFont val="Calibri"/>
            <family val="2"/>
          </rPr>
          <t xml:space="preserve">First, we compared the Simplified Condition to the Control Condition, to analyse the effect of
</t>
        </r>
        <r>
          <rPr>
            <sz val="10"/>
            <color rgb="FF000000"/>
            <rFont val="Calibri"/>
            <family val="2"/>
          </rPr>
          <t xml:space="preserve">simplification, and found no difference in Recall, Behavioral Intentions
</t>
        </r>
        <r>
          <rPr>
            <sz val="10"/>
            <color rgb="FF000000"/>
            <rFont val="Tahoma"/>
            <family val="2"/>
          </rPr>
          <t xml:space="preserve">
</t>
        </r>
      </text>
    </comment>
    <comment ref="AW36" authorId="3" shapeId="0" xr:uid="{B9AC47AA-0CFC-6249-B654-7E131762E4BD}">
      <text>
        <r>
          <rPr>
            <b/>
            <sz val="10"/>
            <color rgb="FF000000"/>
            <rFont val="Tahoma"/>
            <family val="2"/>
          </rPr>
          <t>Microsoft Office User:</t>
        </r>
        <r>
          <rPr>
            <sz val="10"/>
            <color rgb="FF000000"/>
            <rFont val="Tahoma"/>
            <family val="2"/>
          </rPr>
          <t xml:space="preserve">
</t>
        </r>
        <r>
          <rPr>
            <sz val="10"/>
            <color rgb="FF000000"/>
            <rFont val="Tahoma"/>
            <family val="2"/>
          </rPr>
          <t>pag. 10 supplement</t>
        </r>
      </text>
    </comment>
    <comment ref="L41" authorId="3" shapeId="0" xr:uid="{45488249-04A5-1840-812D-C3F869BF820A}">
      <text>
        <r>
          <rPr>
            <b/>
            <sz val="10"/>
            <color rgb="FF000000"/>
            <rFont val="Tahoma"/>
            <family val="2"/>
          </rPr>
          <t>Microsoft Office User:</t>
        </r>
        <r>
          <rPr>
            <sz val="10"/>
            <color rgb="FF000000"/>
            <rFont val="Tahoma"/>
            <family val="2"/>
          </rPr>
          <t xml:space="preserve">
</t>
        </r>
        <r>
          <rPr>
            <sz val="10"/>
            <color rgb="FF000000"/>
            <rFont val="Tahoma"/>
            <family val="2"/>
          </rPr>
          <t>calculate from  reported data</t>
        </r>
      </text>
    </comment>
    <comment ref="T63" authorId="3" shapeId="0" xr:uid="{B8901FFB-C4DA-0445-BD3D-8D0E01A8A4D6}">
      <text>
        <r>
          <rPr>
            <b/>
            <sz val="10"/>
            <color rgb="FF000000"/>
            <rFont val="Tahoma"/>
            <family val="2"/>
          </rPr>
          <t>Microsoft Office User:</t>
        </r>
        <r>
          <rPr>
            <sz val="10"/>
            <color rgb="FF000000"/>
            <rFont val="Tahoma"/>
            <family val="2"/>
          </rPr>
          <t xml:space="preserve">
</t>
        </r>
        <r>
          <rPr>
            <sz val="10"/>
            <color rgb="FF000000"/>
            <rFont val="Tahoma"/>
            <family val="2"/>
          </rPr>
          <t>event</t>
        </r>
      </text>
    </comment>
    <comment ref="AM77" authorId="3" shapeId="0" xr:uid="{9FF670BF-D659-6541-8001-C21F56A6D745}">
      <text>
        <r>
          <rPr>
            <b/>
            <sz val="10"/>
            <color rgb="FF000000"/>
            <rFont val="Tahoma"/>
            <family val="2"/>
          </rPr>
          <t>Microsoft Office User:</t>
        </r>
        <r>
          <rPr>
            <sz val="10"/>
            <color rgb="FF000000"/>
            <rFont val="Tahoma"/>
            <family val="2"/>
          </rPr>
          <t xml:space="preserve">
</t>
        </r>
        <r>
          <rPr>
            <sz val="10"/>
            <color rgb="FF000000"/>
            <rFont val="Tahoma"/>
            <family val="2"/>
          </rPr>
          <t>from supplement matirial is 1-7 and reverse code</t>
        </r>
      </text>
    </comment>
  </commentList>
</comments>
</file>

<file path=xl/sharedStrings.xml><?xml version="1.0" encoding="utf-8"?>
<sst xmlns="http://schemas.openxmlformats.org/spreadsheetml/2006/main" count="1208" uniqueCount="638">
  <si>
    <t>Reviewer ID</t>
  </si>
  <si>
    <t>Source of Information </t>
  </si>
  <si>
    <t>MA</t>
  </si>
  <si>
    <t>1 = Journal </t>
  </si>
  <si>
    <t>2 = unpublished report </t>
  </si>
  <si>
    <t>3 = dissertation </t>
  </si>
  <si>
    <t>4 = book/chapter </t>
  </si>
  <si>
    <t>5 = presentation </t>
  </si>
  <si>
    <t>Funding</t>
  </si>
  <si>
    <t>1 = Federal Agency </t>
  </si>
  <si>
    <t>2 = State Agency </t>
  </si>
  <si>
    <t>3 = Local Agency </t>
  </si>
  <si>
    <t>4 = Foundation </t>
  </si>
  <si>
    <t>5 = University supported </t>
  </si>
  <si>
    <t>0 = No source listed </t>
  </si>
  <si>
    <t>Conflict of Interest </t>
  </si>
  <si>
    <t>0 = No conflict of interest reported </t>
  </si>
  <si>
    <t>1 = Yes, conflict of interest reported </t>
  </si>
  <si>
    <t>2 = Yes, disclosure forms provided </t>
  </si>
  <si>
    <t>9 = No mention of COI</t>
  </si>
  <si>
    <t>Country </t>
  </si>
  <si>
    <t>0= Not reported </t>
  </si>
  <si>
    <t>1 = US </t>
  </si>
  <si>
    <t>2 = Canada </t>
  </si>
  <si>
    <t>3 = Europe </t>
  </si>
  <si>
    <t>4 = Australia </t>
  </si>
  <si>
    <t>6 = UK </t>
  </si>
  <si>
    <t>Method</t>
  </si>
  <si>
    <t>1 = Randomized Control Trial (RCT) </t>
  </si>
  <si>
    <t>2 = Controlled Clinical Trial </t>
  </si>
  <si>
    <t>3 = Time-series </t>
  </si>
  <si>
    <t>4 = Pre-post </t>
  </si>
  <si>
    <t>5 = Case-control </t>
  </si>
  <si>
    <t>6 = Cohort </t>
  </si>
  <si>
    <t>7 = Case-series </t>
  </si>
  <si>
    <t>8 = Cohort study with historical control </t>
  </si>
  <si>
    <t>9 = Time-motion </t>
  </si>
  <si>
    <t>10 = Cross-sectional </t>
  </si>
  <si>
    <t>11 = Retrospective </t>
  </si>
  <si>
    <t>12 = observational </t>
  </si>
  <si>
    <t>13 = process-based </t>
  </si>
  <si>
    <t>14 = survey </t>
  </si>
  <si>
    <t>Data Collection (Time period) </t>
  </si>
  <si>
    <t>months</t>
  </si>
  <si>
    <t>Partecipants</t>
  </si>
  <si>
    <t>No. of women</t>
  </si>
  <si>
    <t>No. of men</t>
  </si>
  <si>
    <t>sample size</t>
  </si>
  <si>
    <t>duration intervation</t>
  </si>
  <si>
    <t>1 = young adult  (18-25)</t>
  </si>
  <si>
    <t>2 =  adult (26-65)</t>
  </si>
  <si>
    <t>3= older adult &gt;65</t>
  </si>
  <si>
    <t>Intervention</t>
  </si>
  <si>
    <t>Nudge or Framing</t>
  </si>
  <si>
    <t>Type of nudge</t>
  </si>
  <si>
    <t>Type of framing</t>
  </si>
  <si>
    <t>Nudge</t>
  </si>
  <si>
    <t>Framing</t>
  </si>
  <si>
    <t>Overlap</t>
  </si>
  <si>
    <t>System1</t>
  </si>
  <si>
    <t>System2</t>
  </si>
  <si>
    <t>Equivalence</t>
  </si>
  <si>
    <t>Emphasis</t>
  </si>
  <si>
    <t xml:space="preserve">Social_distancing </t>
  </si>
  <si>
    <t>Hand_wash</t>
  </si>
  <si>
    <t>Musk</t>
  </si>
  <si>
    <t>stockpiling</t>
  </si>
  <si>
    <t>not_sure</t>
  </si>
  <si>
    <t xml:space="preserve">or </t>
  </si>
  <si>
    <t>Setting</t>
  </si>
  <si>
    <t>Lavoratory</t>
  </si>
  <si>
    <t>Field study: university etc</t>
  </si>
  <si>
    <t>Subjects</t>
  </si>
  <si>
    <t>Data Analysis Method</t>
  </si>
  <si>
    <t>Logistic regression</t>
  </si>
  <si>
    <t>Binominal Models</t>
  </si>
  <si>
    <t>Compliance (﻿aggregated)</t>
  </si>
  <si>
    <t>t</t>
  </si>
  <si>
    <t>country</t>
  </si>
  <si>
    <t>time of intervention</t>
  </si>
  <si>
    <t>study design</t>
  </si>
  <si>
    <t>emphasis: health, economic</t>
  </si>
  <si>
    <t>Effect size data</t>
  </si>
  <si>
    <t>Predictor (Intervention)</t>
  </si>
  <si>
    <t>Outcome (compliance)</t>
  </si>
  <si>
    <t>more than one</t>
  </si>
  <si>
    <t>𝑟</t>
  </si>
  <si>
    <t>𝛃</t>
  </si>
  <si>
    <t>p-value</t>
  </si>
  <si>
    <t>confidence</t>
  </si>
  <si>
    <t>effect direction</t>
  </si>
  <si>
    <t>I. Study Characteristics (based on id.19SLR)</t>
  </si>
  <si>
    <t>Follow-up</t>
  </si>
  <si>
    <t>setting</t>
  </si>
  <si>
    <t>F</t>
  </si>
  <si>
    <t>SE</t>
  </si>
  <si>
    <t>Effect size</t>
  </si>
  <si>
    <t>interventions characteristics might modify the size of the intervention effect importantly.</t>
  </si>
  <si>
    <t>tipo di intervento: emphasis - equivalence framing, nudge 1 and 2</t>
  </si>
  <si>
    <t>Measurement method outcome</t>
  </si>
  <si>
    <t>Study ID</t>
  </si>
  <si>
    <t>Study Design (see table Definition of study designs)</t>
  </si>
  <si>
    <t>Status</t>
  </si>
  <si>
    <t>complete</t>
  </si>
  <si>
    <t xml:space="preserve">sample </t>
  </si>
  <si>
    <t>mean women</t>
  </si>
  <si>
    <t>mean men</t>
  </si>
  <si>
    <t>median women</t>
  </si>
  <si>
    <t>median men</t>
  </si>
  <si>
    <t>educational level</t>
  </si>
  <si>
    <t>upper and lower limits</t>
  </si>
  <si>
    <t>method of agrgregation</t>
  </si>
  <si>
    <t>timing of outcome measurements</t>
  </si>
  <si>
    <t>authors's coclusions</t>
  </si>
  <si>
    <t>direction effect</t>
  </si>
  <si>
    <t>unexpected findings</t>
  </si>
  <si>
    <t>Report ID</t>
  </si>
  <si>
    <t>N. sample with outcome</t>
  </si>
  <si>
    <t>N. sample withOUT  outcome</t>
  </si>
  <si>
    <t>Data extraction for dichotomous outcomes</t>
  </si>
  <si>
    <t>odds ratio</t>
  </si>
  <si>
    <t>Data extraction for continuous outcomes</t>
  </si>
  <si>
    <t>N. sample  outcome each  intervantion gorup</t>
  </si>
  <si>
    <t>mean outcome each intervention  gorup</t>
  </si>
  <si>
    <t>SD  outcome each  intervention  gorup</t>
  </si>
  <si>
    <t>MD (difference in means)</t>
  </si>
  <si>
    <t>SMD (standardized mean difference)</t>
  </si>
  <si>
    <t>* SD from SE and Confidence intervals</t>
  </si>
  <si>
    <t>* t statistic from P value</t>
  </si>
  <si>
    <t>* SE from t statistic</t>
  </si>
  <si>
    <t>* Confidence interval from SE</t>
  </si>
  <si>
    <t>* SD from SE</t>
  </si>
  <si>
    <t>Dichotomous</t>
  </si>
  <si>
    <t>Continuous</t>
  </si>
  <si>
    <t>data type for outcome measurements</t>
  </si>
  <si>
    <t>Unit of analysis</t>
  </si>
  <si>
    <t>Yes</t>
  </si>
  <si>
    <t>No</t>
  </si>
  <si>
    <t>Extract effect size directly from a study report: Specific analyses of randomized trial</t>
  </si>
  <si>
    <t>* SE from Confidence and P value (absolute/difference measures)</t>
  </si>
  <si>
    <t>* SE from Confidence and P value (ratio measures)</t>
  </si>
  <si>
    <t>if not:</t>
  </si>
  <si>
    <t>* Inlcude: Odds or risk ratio + uncertantiy measures - by generic inverse variance method</t>
  </si>
  <si>
    <t>if not SD</t>
  </si>
  <si>
    <t>* SD from SE and Confidence for goup means
* * SD from SE, Confidence, t statistics and P value for  differences in means</t>
  </si>
  <si>
    <t>Data extraction for ordianal outcomes</t>
  </si>
  <si>
    <t>record number of each category for each intervantion group</t>
  </si>
  <si>
    <t>* Data extraction depend on whether the ordinal scale is treated as dichotomized, continous and ordianal data</t>
  </si>
  <si>
    <t>id</t>
  </si>
  <si>
    <t>Heterogeneity</t>
  </si>
  <si>
    <t>* Clinical diversity</t>
  </si>
  <si>
    <t>* Specif invervention BS</t>
  </si>
  <si>
    <t>* Age partecipants</t>
  </si>
  <si>
    <t>• Type of Complieance</t>
  </si>
  <si>
    <t>* methodological diversity</t>
  </si>
  <si>
    <t>*Compliance measurament (degree of bias)</t>
  </si>
  <si>
    <t xml:space="preserve">Random-effect model: </t>
  </si>
  <si>
    <t>* It is the most used model in social science</t>
  </si>
  <si>
    <t>* We are lack of knowledge about why real, or apparent intervention effects differ, by considering the differeces as if they were random</t>
  </si>
  <si>
    <t>Subset analyses</t>
  </si>
  <si>
    <t>age!</t>
  </si>
  <si>
    <t>risk ratio</t>
  </si>
  <si>
    <t>1-sided P value</t>
  </si>
  <si>
    <t>2-sided P value</t>
  </si>
  <si>
    <t>year</t>
  </si>
  <si>
    <t>1= laboratory</t>
  </si>
  <si>
    <t>2= market</t>
  </si>
  <si>
    <t>1 = Framing</t>
  </si>
  <si>
    <t xml:space="preserve">2 = Nudge </t>
  </si>
  <si>
    <t>measure interevation</t>
  </si>
  <si>
    <r>
      <t>R</t>
    </r>
    <r>
      <rPr>
        <b/>
        <vertAlign val="superscript"/>
        <sz val="12"/>
        <color rgb="FF00B050"/>
        <rFont val="Calibri"/>
        <family val="2"/>
        <scheme val="minor"/>
      </rPr>
      <t>2</t>
    </r>
  </si>
  <si>
    <t>duration intervention</t>
  </si>
  <si>
    <t>author's conclusions</t>
  </si>
  <si>
    <t>Data extraction for ordinal outcomes</t>
  </si>
  <si>
    <t>Steve 2020</t>
  </si>
  <si>
    <t>first author and year</t>
  </si>
  <si>
    <t>3= online</t>
  </si>
  <si>
    <t>na</t>
  </si>
  <si>
    <t>age range</t>
  </si>
  <si>
    <t>Age mean</t>
  </si>
  <si>
    <t>18-80</t>
  </si>
  <si>
    <t>loss-frame</t>
  </si>
  <si>
    <t>1= self-reported</t>
  </si>
  <si>
    <t>1 = 7-point scale</t>
  </si>
  <si>
    <t>Scale</t>
  </si>
  <si>
    <t xml:space="preserve">Compliance </t>
  </si>
  <si>
    <t>1 = Linear Regression</t>
  </si>
  <si>
    <t>Age Range</t>
  </si>
  <si>
    <t>1 = Dichotomous</t>
  </si>
  <si>
    <t>2 = Continuous</t>
  </si>
  <si>
    <t xml:space="preserve">3 = Ordinal </t>
  </si>
  <si>
    <t>4 = Counts and rates</t>
  </si>
  <si>
    <t>5 = Time-to-event</t>
  </si>
  <si>
    <t>loss aversion did not affect</t>
  </si>
  <si>
    <t>explanation</t>
  </si>
  <si>
    <t>baseline comapator</t>
  </si>
  <si>
    <t>baseline comparator</t>
  </si>
  <si>
    <t>gain-frame</t>
  </si>
  <si>
    <t>open data</t>
  </si>
  <si>
    <t>no</t>
  </si>
  <si>
    <t>yes</t>
  </si>
  <si>
    <t>moderator</t>
  </si>
  <si>
    <t xml:space="preserve">compliance </t>
  </si>
  <si>
    <t>social distancing</t>
  </si>
  <si>
    <t>4 = 1 and 2</t>
  </si>
  <si>
    <t>measure moderator</t>
  </si>
  <si>
    <t>four types</t>
  </si>
  <si>
    <t>detail moderator</t>
  </si>
  <si>
    <t>loss and gain frames are equally effective messages emphasising the public good.
* media coverage
* after to lockdown 
* participants are not updating their reference point immediately or completely with each additional deathwith each additional death
* The present study also used an unusual (but we argue appropriate
given the circumstances) measure of loss aversion,</t>
  </si>
  <si>
    <t>control: no messager</t>
  </si>
  <si>
    <t>0 = shopping; 1 = delay shoppping</t>
  </si>
  <si>
    <t>issue frame: health and economic</t>
  </si>
  <si>
    <t>reference group: economic</t>
  </si>
  <si>
    <t>2 = Logit Regression</t>
  </si>
  <si>
    <t>log-odds</t>
  </si>
  <si>
    <t>health frame positive; economic frame neagative</t>
  </si>
  <si>
    <t>* This study demonstrates how public-health versus economic issue frames differentially influence the preferences of individuals to avoid unnecessary social interaction. However, the results must be replicated, and there are many limitations and shortcomings</t>
  </si>
  <si>
    <t>6= Discussion papers</t>
  </si>
  <si>
    <t>7 = Japan</t>
  </si>
  <si>
    <t>messenger effect</t>
  </si>
  <si>
    <t>carefully scrutinize the  elements and wording of the messages  while  considering their potential adverse effects and side  effects.</t>
  </si>
  <si>
    <t>altruistic message</t>
  </si>
  <si>
    <t>loss-framed altruistic message</t>
  </si>
  <si>
    <t>selfish message</t>
  </si>
  <si>
    <t>altruistic and selfish message</t>
  </si>
  <si>
    <t>20-69</t>
  </si>
  <si>
    <t>1 = Never; 7 = Always;</t>
  </si>
  <si>
    <t>social distancing (intention prevention behavior : 15 behavoiurs, number 2,4,11,12,13)</t>
  </si>
  <si>
    <t>Decisoin selction one outcome</t>
  </si>
  <si>
    <t>no taken</t>
  </si>
  <si>
    <t>Control: no intervantion</t>
  </si>
  <si>
    <t>p&lt;0.05 enter 0.05</t>
  </si>
  <si>
    <t>p&lt;0.01 enter 0.01</t>
  </si>
  <si>
    <t>p&lt;0.001 enter 0.001</t>
  </si>
  <si>
    <t>If not significant (not exact p value) enter 1.0</t>
  </si>
  <si>
    <t xml:space="preserve"> if </t>
  </si>
  <si>
    <t>Conservative estimates</t>
  </si>
  <si>
    <t>Sample size</t>
  </si>
  <si>
    <t>Tot. Sample Size</t>
  </si>
  <si>
    <t>Age range (all groups)</t>
  </si>
  <si>
    <t>Age mean (all groups)</t>
  </si>
  <si>
    <t>issue frame: health frame (gain-frame)</t>
  </si>
  <si>
    <t xml:space="preserve">Outcome </t>
  </si>
  <si>
    <t>median?</t>
  </si>
  <si>
    <t>Unit of analysis: whether standard design?</t>
  </si>
  <si>
    <t>yes = Standard design</t>
  </si>
  <si>
    <t>no = Non standard design</t>
  </si>
  <si>
    <t>better</t>
  </si>
  <si>
    <t xml:space="preserve"> findings</t>
  </si>
  <si>
    <t xml:space="preserve">Some interventions have an effect. </t>
  </si>
  <si>
    <t>yes, but not data there</t>
  </si>
  <si>
    <t># Study</t>
  </si>
  <si>
    <t>Study 1</t>
  </si>
  <si>
    <t>Personal</t>
  </si>
  <si>
    <t>Public</t>
  </si>
  <si>
    <t>Personal+Public</t>
  </si>
  <si>
    <t>Control</t>
  </si>
  <si>
    <t>1*(not states random)</t>
  </si>
  <si>
    <t>2 = 0-100</t>
  </si>
  <si>
    <t>0-100 scale</t>
  </si>
  <si>
    <t>1-7  scale</t>
  </si>
  <si>
    <t>0 = no intention of stopping;  7 = will definitely stop</t>
  </si>
  <si>
    <t>all interventions have an effect. Prosocial play a key role</t>
  </si>
  <si>
    <t>0 = Not al all; 50 = Somewhat; 100 = completely</t>
  </si>
  <si>
    <t>Time 1 (pre-treatment)</t>
  </si>
  <si>
    <t>Time 2 (post-treatment)</t>
  </si>
  <si>
    <t>Study 3d</t>
  </si>
  <si>
    <t>2 days</t>
  </si>
  <si>
    <t>1 day</t>
  </si>
  <si>
    <t>3 days</t>
  </si>
  <si>
    <t>prevention is more comprehensive</t>
  </si>
  <si>
    <t>d</t>
  </si>
  <si>
    <t>upper bound</t>
  </si>
  <si>
    <t>confidence lower</t>
  </si>
  <si>
    <t>lower bound</t>
  </si>
  <si>
    <t>confidence upper</t>
  </si>
  <si>
    <t xml:space="preserve">my note </t>
  </si>
  <si>
    <t>how?</t>
  </si>
  <si>
    <t>1. Beta coefficients are just
log-transformed hazard ratios</t>
  </si>
  <si>
    <t>number is calculated by RevMan</t>
  </si>
  <si>
    <t>Inverse variance</t>
  </si>
  <si>
    <t>Statistical Method</t>
  </si>
  <si>
    <t>Effect Measure</t>
  </si>
  <si>
    <t>Odds Ratio</t>
  </si>
  <si>
    <t xml:space="preserve">estimation </t>
  </si>
  <si>
    <t>diffrerent to Revman calculation</t>
  </si>
  <si>
    <t>Revman calculator</t>
  </si>
  <si>
    <t>number is calculated by me</t>
  </si>
  <si>
    <t>sample size each group</t>
  </si>
  <si>
    <t>Filling in': Highest SE</t>
  </si>
  <si>
    <t>MD</t>
  </si>
  <si>
    <t>Study 3</t>
  </si>
  <si>
    <t>no frame</t>
  </si>
  <si>
    <t>May</t>
  </si>
  <si>
    <t>change Intented behaviours (6 behaviours)</t>
  </si>
  <si>
    <t>Reciprocity #6</t>
  </si>
  <si>
    <t xml:space="preserve">Identifiable victim #7 </t>
  </si>
  <si>
    <t>Experts #15</t>
  </si>
  <si>
    <t>Empathy #0</t>
  </si>
  <si>
    <t>1-100 scale</t>
  </si>
  <si>
    <t>average of these six normalized difference scores.</t>
  </si>
  <si>
    <t>active control (reminder virus)</t>
  </si>
  <si>
    <t>* The messages may have seemed contradictory to “reopening” messaging prevalent at the
time. 
* participants read a very short message, without a clear source, only one time</t>
  </si>
  <si>
    <t>* no messages were significantly
more persuasive than the active control.
* Message #7 (identifiable victim) had the largest effect,
though it was not significant.
*Five months studies,  results on the persuasiveness of message frames were inconsistent.</t>
  </si>
  <si>
    <t>incomplete</t>
  </si>
  <si>
    <t>extract data from graph</t>
  </si>
  <si>
    <t>calculation missing data</t>
  </si>
  <si>
    <t>complete*</t>
  </si>
  <si>
    <t>Beta to correlation</t>
  </si>
  <si>
    <t>European Journal of Information Systems</t>
  </si>
  <si>
    <t>Journal of the Association for Consumer Research,</t>
  </si>
  <si>
    <t>Personality and individual differences,</t>
  </si>
  <si>
    <t>Public Understanding of Science</t>
  </si>
  <si>
    <t>Science Communication</t>
  </si>
  <si>
    <t>Health Communication,</t>
  </si>
  <si>
    <t>Personality and Individual Differences</t>
  </si>
  <si>
    <t>Health Communication</t>
  </si>
  <si>
    <t>Revista de Administração Pública</t>
  </si>
  <si>
    <t>Journal of Risk Research</t>
  </si>
  <si>
    <t>Frontiers in psychology</t>
  </si>
  <si>
    <t>Economics Letters</t>
  </si>
  <si>
    <r>
      <t>Health economics</t>
    </r>
    <r>
      <rPr>
        <sz val="13"/>
        <color rgb="FF222222"/>
        <rFont val="Arial"/>
        <family val="2"/>
      </rPr>
      <t>,</t>
    </r>
  </si>
  <si>
    <t>Safety Science</t>
  </si>
  <si>
    <t>Social Science &amp; Medicine</t>
  </si>
  <si>
    <t>Proceedings of the National Academy of Sciences</t>
  </si>
  <si>
    <r>
      <t>Behavior and Social Issues</t>
    </r>
    <r>
      <rPr>
        <sz val="13"/>
        <rFont val="Arial"/>
        <family val="2"/>
      </rPr>
      <t>,</t>
    </r>
  </si>
  <si>
    <t>IZA Discussion Papers</t>
  </si>
  <si>
    <r>
      <t>Journal of Behavioral Public Administration</t>
    </r>
    <r>
      <rPr>
        <sz val="13"/>
        <color rgb="FF222222"/>
        <rFont val="Arial"/>
        <family val="2"/>
      </rPr>
      <t> </t>
    </r>
  </si>
  <si>
    <t>Mass Communication and Society</t>
  </si>
  <si>
    <t>psyarxiv</t>
  </si>
  <si>
    <t>Canadian Journal of Behavioural Science</t>
  </si>
  <si>
    <t>University Discussion Papers In Economics And Business</t>
  </si>
  <si>
    <t>PsyArXiv</t>
  </si>
  <si>
    <t>SSRN</t>
  </si>
  <si>
    <r>
      <t>Psychological Science</t>
    </r>
    <r>
      <rPr>
        <sz val="13"/>
        <color rgb="FF222222"/>
        <rFont val="Arial"/>
        <family val="2"/>
      </rPr>
      <t> </t>
    </r>
  </si>
  <si>
    <t>Royal Society Open Science</t>
  </si>
  <si>
    <t>journal</t>
  </si>
  <si>
    <t>no messager</t>
  </si>
  <si>
    <t>Messager (celebrity)</t>
  </si>
  <si>
    <t>6 = no financial support</t>
  </si>
  <si>
    <t>18-73</t>
  </si>
  <si>
    <t>1 = not at all likely; 7 = extremely likely;</t>
  </si>
  <si>
    <t>Preventative behavioural Intententions (11 behaviours)</t>
  </si>
  <si>
    <t>Celebrity experiences may be more likely to appeal to the representative heuristic.</t>
  </si>
  <si>
    <t>Celebrity effect</t>
  </si>
  <si>
    <t>3 = Parallel mediation model</t>
  </si>
  <si>
    <t>4 = Bayes factors</t>
  </si>
  <si>
    <t>experts are equally persuasive to nonexperts on both topics. </t>
  </si>
  <si>
    <t>when engaging in policy advocacy on public health matters, the fact that an advocate is an expert on a topic can be acknowledged by audiences, but this may not necessarily help (nor necessarily harm) one’s perceived trustworthiness or ability to persuade an audience. </t>
  </si>
  <si>
    <t>21-77</t>
  </si>
  <si>
    <t>early-April</t>
  </si>
  <si>
    <t>expert</t>
  </si>
  <si>
    <t>non-expert</t>
  </si>
  <si>
    <t>Policy support - two item (I support and I would accept thi policy)</t>
  </si>
  <si>
    <t xml:space="preserve">* -3 to +3 </t>
  </si>
  <si>
    <t>BF01</t>
  </si>
  <si>
    <t>8 = communication</t>
  </si>
  <si>
    <t>8 = Brazil</t>
  </si>
  <si>
    <t>control</t>
  </si>
  <si>
    <t>treatment 1 Pessimistic</t>
  </si>
  <si>
    <t>treatment 2 Optimistic</t>
  </si>
  <si>
    <t>Intensify : plans to intensify his/her
prevention measures</t>
  </si>
  <si>
    <t>0 = no; 1 = yes</t>
  </si>
  <si>
    <t>that, on average, Brazilians that have
a profile like the average profile of survey respondents are not sensitive to fragmented information in
times of governmental misinformation; rather, they stick to their perceptions and planned behavior.</t>
  </si>
  <si>
    <t>results reveal that providing survey respondents with more pessimistic or more optimistic broken pieces of information regarding the pandemic has a non-significant average effect on perceptions and planned behavior. 
Despite the overall non-significant average treatment effects, interesting results come about when
we restrict the analyses to specific sociodemographic groups.</t>
  </si>
  <si>
    <t>Self-efficacy</t>
  </si>
  <si>
    <t>positive mental images</t>
  </si>
  <si>
    <t>9 = Poland</t>
  </si>
  <si>
    <t>9 = risk-as-feelings framework</t>
  </si>
  <si>
    <t>visual aids 1 (cumulative number -Poland)</t>
  </si>
  <si>
    <t>visual aids 2 (cumulative number -Several Countries)</t>
  </si>
  <si>
    <t>1-7 scale</t>
  </si>
  <si>
    <t>1 = not willing; 7 = willing</t>
  </si>
  <si>
    <t>Intentions Toward Preventive Behaviors (21 items)</t>
  </si>
  <si>
    <t>none of our experimental manipulations revealed the potential to be applied in order to increase behavioral intentions among young adults. The only significant relationship we found in this context suggested that positive mental imagery may decrease preventive behaviors.</t>
  </si>
  <si>
    <t>Interestingly, we found that people may become less willing to engage in preventive behaviors if they produce positive mental imagery about the future (however, this effect was not significant in the final model containing other COVID-19- related measures). It is possible that people who are more prone to imagine positive consequences of the pandemic (e.g., easily
produce images related to spending more time at home with a family) tend to undervalue risk associated with the health threat and, as a result, are less willing to undertake preventive actions.</t>
  </si>
  <si>
    <t>Liner Group</t>
  </si>
  <si>
    <t>Log Group</t>
  </si>
  <si>
    <t>1-5 scale</t>
  </si>
  <si>
    <t>Policy Preferences: Use mask</t>
  </si>
  <si>
    <t>1 =  disagree-never; 5 = agree-always</t>
  </si>
  <si>
    <r>
      <t xml:space="preserve">We cannot know the mechanism leading to these preferences, but we advance the conjecture that the shape of the
curves could explain these findings. The flat logarithmic curve can give the impression that we reached a plateau and
that, while the present situation is very serious, things are about to get better soon. Thus respondents in the Log Group
might be less worried because they feel that the end of the pandemic is near. Vice versa, the linear curve is constantly growing with no sign of improvement, hence it might give the
impression that the crisis will go on for long and will be very serious.they might feel that it would be pointless to do it for a short period of time. They would apply a similar
logic to masks. As they believe that the pandemic will last for a long time, they could use them less frequently to
ration them. </t>
    </r>
    <r>
      <rPr>
        <b/>
        <sz val="12"/>
        <color theme="1"/>
        <rFont val="Calibri"/>
        <family val="2"/>
        <scheme val="minor"/>
      </rPr>
      <t>Regardless of the reasons behind our findings, it is noteworthy that changing the scale can alter policy preferences,
intentions to adopt precautionary measures, and level of worry for the health consequences of the pandemic.</t>
    </r>
  </si>
  <si>
    <t>findings suggest that representing data on a linear scale is preferable.</t>
  </si>
  <si>
    <t>april</t>
  </si>
  <si>
    <r>
      <t> </t>
    </r>
    <r>
      <rPr>
        <sz val="8"/>
        <color theme="1"/>
        <rFont val="Helvetica"/>
        <family val="2"/>
      </rPr>
      <t>Thus, people are less (more) willing to take risks when information is positively (negatively) framed, irrespective of disease type, although they are generally more risk-averse in the case of real pandemic outbreaks. </t>
    </r>
  </si>
  <si>
    <t xml:space="preserve">april </t>
  </si>
  <si>
    <t>Comply preventive behaviours (social distancing, wearing face mask, washing hands)</t>
  </si>
  <si>
    <t>1= not willing; 5 = willing</t>
  </si>
  <si>
    <t>5 = moderation analysis</t>
  </si>
  <si>
    <t>negative frame</t>
  </si>
  <si>
    <t>positive frame</t>
  </si>
  <si>
    <t>8 = Ireland</t>
  </si>
  <si>
    <t>Social distancing - Behavioural intentions (plans for the next few days - visit a friend, meet up open air, go for a walk</t>
  </si>
  <si>
    <t>1 = unlikely; 7 = likely</t>
  </si>
  <si>
    <t>worse</t>
  </si>
  <si>
    <t>Treatment: Identifiable person (IP) poster; Transmission Rate (TR) poster</t>
  </si>
  <si>
    <t>This experiment found that two communication strategies informed by behavioral science promoted greater caution about social distancing. </t>
  </si>
  <si>
    <r>
      <t> </t>
    </r>
    <r>
      <rPr>
        <sz val="12"/>
        <color theme="1"/>
        <rFont val="Calibri"/>
        <family val="2"/>
        <scheme val="minor"/>
      </rPr>
      <t>Messages that invoke thoughts of infecting vulnerable people or large numbers of people can motivate social distancing and, hence, help to limit the spread of COVID-19. Stated public evaluations (obtained via focus groups or surveys) may underestimate the actual effectiveness of such emotional messages. </t>
    </r>
  </si>
  <si>
    <t>6 = heuristic/bias</t>
  </si>
  <si>
    <t>second half-March</t>
  </si>
  <si>
    <t>Social distancing</t>
  </si>
  <si>
    <t xml:space="preserve">we found evidence of exponential growth bias in people’s perceptions of the coronavirus’s spread, meaning that people erroneously perceive the virus’s exponential growth in largeluy linear terms. </t>
  </si>
  <si>
    <t>Furthermore, we found that participants can be helped to correct for the exponential growth bias in estimating the virus’s development in the recent past (study 2) and immediate future (study 3). These interventions not only help overcome exponential growth bias, but they also significantly increase support for social distancing—the</t>
  </si>
  <si>
    <t>Exponential growth condition (Instruction to overcome this bias)</t>
  </si>
  <si>
    <t>7 = Foundation</t>
  </si>
  <si>
    <t>Main BS Concept Used</t>
  </si>
  <si>
    <t>10 = UK , US and Italy</t>
  </si>
  <si>
    <t>The lives saved frame increases reported protective behaviours, but only amongst older respondents. We present evidence consistent with the hypothesis that framing is likelier to affect decisions whose consequences are felt by oneself (i.e. protective behaviours by the elderly) rather than solely others (i.e. protective behaviours amongst the young). </t>
  </si>
  <si>
    <t>18-83</t>
  </si>
  <si>
    <t>5 = online + social media</t>
  </si>
  <si>
    <t>Protective behaviours (sum of 9)</t>
  </si>
  <si>
    <t>11 = US, Netherlands</t>
  </si>
  <si>
    <t>1 days</t>
  </si>
  <si>
    <t>8 days</t>
  </si>
  <si>
    <t>Strict compliance/support (3 items)</t>
  </si>
  <si>
    <t>1 = disaggre; 7 = aggre</t>
  </si>
  <si>
    <t xml:space="preserve">no significant effect of gain versus loss framing on support for stricter governmental interventions. </t>
  </si>
  <si>
    <t>Although the effect is in the expected direction – and close to significance – gain frames do not significantly yield more support for preventative measures to fight the coronavirus than loss frames – which does not support H2.
that gain frames of the coronavirus promote support for risk-aversive interventions, whereas loss frames result in relatively more support for risk-seeking alternatives.</t>
  </si>
  <si>
    <t>7 = grey literarure</t>
  </si>
  <si>
    <t>o</t>
  </si>
  <si>
    <t>5 = France</t>
  </si>
  <si>
    <t xml:space="preserve">there were no effects of the manipulations on any of the
measures. </t>
  </si>
  <si>
    <t>The lack of effect on behavioral intentions might be attributed to the potential saturation in terms of health communication at the time of the experiment.  Our null results confirm the importance of testing interventions before using them in a public health campaign, even if they are grounded in successful past interventions.</t>
  </si>
  <si>
    <t>end-May</t>
  </si>
  <si>
    <t>simplified</t>
  </si>
  <si>
    <t>Morality</t>
  </si>
  <si>
    <t>self-protection</t>
  </si>
  <si>
    <t xml:space="preserve">disgust </t>
  </si>
  <si>
    <t>sunk-costs</t>
  </si>
  <si>
    <t>behavioral intentions - Compliance (each measure was normalised then we averaged the five meausres)</t>
  </si>
  <si>
    <t>8 = grants</t>
  </si>
  <si>
    <t>Salience nudge</t>
  </si>
  <si>
    <t>gain-frame nudge</t>
  </si>
  <si>
    <t>When compared to the control condition, no significant effect of either nudge on participants using
the disinfectant was found.</t>
  </si>
  <si>
    <t>This could be caused by the increased attention for hand hygiene during
COVID-19, because the baseline for practicing hand hygiene in our study was much higher than that in
previous pre-COVID-19 studies. Alternatively, it is possible that shoppers already disinfected their hands
before leaving the house, as advised by the government</t>
  </si>
  <si>
    <t>4 = natural/ filed experiment</t>
  </si>
  <si>
    <t>12 = Netherlands</t>
  </si>
  <si>
    <t>Hand hygiene</t>
  </si>
  <si>
    <t>2 = observation</t>
  </si>
  <si>
    <t>0 = yes; 1 = no</t>
  </si>
  <si>
    <t>6 = linear mixed model</t>
  </si>
  <si>
    <t>social norms and the portrayal of the victim do not work on their own at increasing intentions to comply with the guidelines, but when the victim is combined with the more reflective task of writing to a relative there is an impact. After two weeks, however, these intentions do not persist.</t>
  </si>
  <si>
    <t xml:space="preserve"> control</t>
  </si>
  <si>
    <t>social norm</t>
  </si>
  <si>
    <t>sample follow-up</t>
  </si>
  <si>
    <t>1 = never; 7 =  always</t>
  </si>
  <si>
    <t>compliance with guidelines</t>
  </si>
  <si>
    <t>no self-persuasion</t>
  </si>
  <si>
    <t>Sellf-persuation (Nudge Plus) - written task</t>
  </si>
  <si>
    <t>Identifiable victim (beneficiary)</t>
  </si>
  <si>
    <t>The importance of these findings is the lack of impact of classic nudges, except when combined with nudge plus, and the lack of any persistence in changed intentions.</t>
  </si>
  <si>
    <t>It seems that classic nudges are not well adjusted for the COVID environment. There is much more promise for when a nudge is combined with a reflective device, the nudge plus. Yet even this did not transfer to compliance. This is a familiar problem with COVID interventions</t>
  </si>
  <si>
    <t>10 = empathy</t>
  </si>
  <si>
    <t>information + empathy</t>
  </si>
  <si>
    <t>information</t>
  </si>
  <si>
    <t>physical distancing (5 items)</t>
  </si>
  <si>
    <t>better (recode)</t>
  </si>
  <si>
    <t>1 = unlikely; 5 = likely (recode)</t>
  </si>
  <si>
    <t>7 = Anova</t>
  </si>
  <si>
    <t>physical distancing did not significantly increase in the information-only condition.
The information + empathy condition had a significantly higher mean</t>
  </si>
  <si>
    <t xml:space="preserve">empathy </t>
  </si>
  <si>
    <t>wearing mask (1 item)</t>
  </si>
  <si>
    <t>wear a mask was significantly higher in the empathy
condition and information-only-condition</t>
  </si>
  <si>
    <t>11 = persuation</t>
  </si>
  <si>
    <t>Spreading - don’t spread</t>
  </si>
  <si>
    <t>Spreader  - don’t be a spreader</t>
  </si>
  <si>
    <t>While the results did not show
significant differences between the conditions, the post hoc
analyses showed significant equivalence in either IP intentions
or behavioural scores.</t>
  </si>
  <si>
    <t>behavioural intentions (9 items)</t>
  </si>
  <si>
    <t>1 = disagree; 7 = agree</t>
  </si>
  <si>
    <t>arXiv preprint</t>
  </si>
  <si>
    <r>
      <t> </t>
    </r>
    <r>
      <rPr>
        <i/>
        <sz val="13"/>
        <color rgb="FF222222"/>
        <rFont val="Arial"/>
        <family val="2"/>
      </rPr>
      <t>arXiv preprint </t>
    </r>
  </si>
  <si>
    <t>Results show that focusing on “your community” promotes intentions to wear a face covering relative to the baseline; the trend is the same when comparing “your community” to the other conditions, but not significant.</t>
  </si>
  <si>
    <t>you</t>
  </si>
  <si>
    <t>10 lines</t>
  </si>
  <si>
    <t>left = disagree; right = agree</t>
  </si>
  <si>
    <t>28 April and 4 May</t>
  </si>
  <si>
    <t>intentions to practice physical distancing (average for 4 items)</t>
  </si>
  <si>
    <t>SSRN 3696804</t>
  </si>
  <si>
    <t>13 = Denmark</t>
  </si>
  <si>
    <t>reminder increases ex-ante intentions to comply when it emphasises the consequences of non-compliance for the subjects themselves and their families, while it has no effect when the emphasis is on other people or the country as a whole</t>
  </si>
  <si>
    <t>18-69</t>
  </si>
  <si>
    <t>family</t>
  </si>
  <si>
    <t>others</t>
  </si>
  <si>
    <t>13 days</t>
  </si>
  <si>
    <t>hours and  minutes</t>
  </si>
  <si>
    <t>intention to stay home (the day after the first interview)</t>
  </si>
  <si>
    <t xml:space="preserve"> family</t>
  </si>
  <si>
    <t xml:space="preserve"> community</t>
  </si>
  <si>
    <t xml:space="preserve"> country</t>
  </si>
  <si>
    <t>12 = Moral message</t>
  </si>
  <si>
    <t>deontological</t>
  </si>
  <si>
    <t>virtue-based</t>
  </si>
  <si>
    <t>utitarian</t>
  </si>
  <si>
    <t>control (no moral justifications)</t>
  </si>
  <si>
    <t xml:space="preserve">Self-isolate </t>
  </si>
  <si>
    <t>our preliminary results suggest that public health messaging focused on duties and responsibilities toward family, friends and fellow citizens is a promising approach for future studies of interventions to slow the spread of COVID-19 in the US.</t>
  </si>
  <si>
    <t>Behavioral Science &amp; Policy</t>
  </si>
  <si>
    <t>grey literature</t>
  </si>
  <si>
    <t>hand hygiene</t>
  </si>
  <si>
    <t>Both signs greatly improved compliance, although including the altruistic element did not significantly add to the impact of stating the norm.</t>
  </si>
  <si>
    <t>results indicate that to improve hand hygiene, hospitals should go beyond locating hand sanitizer dispensers conveniently: they should make the dispensers more visible and stress that using hand sanitizer is the norm</t>
  </si>
  <si>
    <t>Our study is a systematic replication of
an informally published hand hygiene field study
conducted at Gentofte Hospital in Denmark.16</t>
  </si>
  <si>
    <t>social norm (nudge 1)</t>
  </si>
  <si>
    <t>social norm + altruistic (nudge 2)</t>
  </si>
  <si>
    <t>Yes = use; no = not use</t>
  </si>
  <si>
    <t>9 = report</t>
  </si>
  <si>
    <t>13 = Priming</t>
  </si>
  <si>
    <t>Compared to the baseline, priming reasoning promotes intentions to wear a face covering, whereas priming emotion has no significant effect.</t>
  </si>
  <si>
    <t>intentions to wear a face covering (average of 3 items)</t>
  </si>
  <si>
    <t>emotion priming</t>
  </si>
  <si>
    <t>reason priming</t>
  </si>
  <si>
    <t>Journal of Behavioral
Public Administration</t>
  </si>
  <si>
    <t>We find no significant differences across experimental conditions in terms of (a) the duration that respondents are willing to maintain social distancing, (b) intended social = distancing behavior, or (c) COVID-19-related attitudes and beliefs</t>
  </si>
  <si>
    <t>treatment 1  - self-interest</t>
  </si>
  <si>
    <t>treatment 2  - friend-family</t>
  </si>
  <si>
    <t>0-10 scale</t>
  </si>
  <si>
    <t>0 = disagree; 10 = agree</t>
  </si>
  <si>
    <t>social distancing behavior (five items)</t>
  </si>
  <si>
    <t>4 days</t>
  </si>
  <si>
    <t>elites</t>
  </si>
  <si>
    <t>In  Study 1 finds no evidence of reduced support for social distancing policies when advocated by elites, broadly defined. A second experiment in Study 2 finds no backlash for a policy de-scribed as being backed by public health experts, but a cross-party decline in support for the same policy when backed by government officials.</t>
  </si>
  <si>
    <t>support social distancing</t>
  </si>
  <si>
    <t>0-3 scale</t>
  </si>
  <si>
    <t>control (no elites - one proposal)</t>
  </si>
  <si>
    <t>JAMA Network Open.</t>
  </si>
  <si>
    <t>control (unexposed group)</t>
  </si>
  <si>
    <t xml:space="preserve">video </t>
  </si>
  <si>
    <t xml:space="preserve">infographics </t>
  </si>
  <si>
    <t xml:space="preserve">infographics and video </t>
  </si>
  <si>
    <t>1= never; 5=always</t>
  </si>
  <si>
    <t>Physical distance when household
member had symptoms</t>
  </si>
  <si>
    <t>see. Table 3.</t>
  </si>
  <si>
    <t>12*</t>
  </si>
  <si>
    <t>older</t>
  </si>
  <si>
    <t>older extreme</t>
  </si>
  <si>
    <t>younger</t>
  </si>
  <si>
    <t>youn ger exstreme</t>
  </si>
  <si>
    <t>0-6 scale</t>
  </si>
  <si>
    <t>0 = unlikely; 6 = likely</t>
  </si>
  <si>
    <t>following STATE government raccommendations</t>
  </si>
  <si>
    <t xml:space="preserve">yes </t>
  </si>
  <si>
    <t>cost time participants</t>
  </si>
  <si>
    <t>platform name</t>
  </si>
  <si>
    <t>prolific</t>
  </si>
  <si>
    <t>CloudResearch</t>
  </si>
  <si>
    <t>MyVoiceComm </t>
  </si>
  <si>
    <t>Mturk</t>
  </si>
  <si>
    <t>social distancing intentions  (10 items)</t>
  </si>
  <si>
    <t>we averaged intentions</t>
  </si>
  <si>
    <t>social distancing is more important than prevention</t>
  </si>
  <si>
    <t xml:space="preserve">Prevention intention (10 items) </t>
  </si>
  <si>
    <t>study2</t>
  </si>
  <si>
    <t>summarizing their ratings on three items</t>
  </si>
  <si>
    <t>market research agency </t>
  </si>
  <si>
    <t>Dynata</t>
  </si>
  <si>
    <t>IPSOS</t>
  </si>
  <si>
    <t>Study1</t>
  </si>
  <si>
    <t>Study 2</t>
  </si>
  <si>
    <t>study3</t>
  </si>
  <si>
    <t>Clickworker</t>
  </si>
  <si>
    <t>study4</t>
  </si>
  <si>
    <t>Yahoo!</t>
  </si>
  <si>
    <t>average</t>
  </si>
  <si>
    <t xml:space="preserve">yes, decision rule </t>
  </si>
  <si>
    <t>e-Boks</t>
  </si>
  <si>
    <t>Prolific</t>
  </si>
  <si>
    <t>sum?</t>
  </si>
  <si>
    <t>mix</t>
  </si>
  <si>
    <t>web</t>
  </si>
  <si>
    <t>14 = social norm theory</t>
  </si>
  <si>
    <t>UK</t>
  </si>
  <si>
    <t>Moderator (or control)</t>
  </si>
  <si>
    <t xml:space="preserve">age, female </t>
  </si>
  <si>
    <t>not reported</t>
  </si>
  <si>
    <t>US</t>
  </si>
  <si>
    <t>Japan</t>
  </si>
  <si>
    <t>working papers</t>
  </si>
  <si>
    <t>Linear regression</t>
  </si>
  <si>
    <t>Logit regression</t>
  </si>
  <si>
    <t>Parallel mediation model</t>
  </si>
  <si>
    <t>Bayes factors</t>
  </si>
  <si>
    <t>Brazil</t>
  </si>
  <si>
    <t>NO</t>
  </si>
  <si>
    <t>pre-registration (open data)</t>
  </si>
  <si>
    <t>Poland</t>
  </si>
  <si>
    <t>Logit Regression</t>
  </si>
  <si>
    <t>US, Netherlands</t>
  </si>
  <si>
    <t>Denmark</t>
  </si>
  <si>
    <t>Netherlands</t>
  </si>
  <si>
    <t>Wilcoxon rank-sum</t>
  </si>
  <si>
    <t>no significant diffrences across conditions (p&gt;0.3)</t>
  </si>
  <si>
    <t>all studies together</t>
  </si>
  <si>
    <t>Germany</t>
  </si>
  <si>
    <t>heuristic/bias</t>
  </si>
  <si>
    <t>7 =  health messages</t>
  </si>
  <si>
    <t>empathy</t>
  </si>
  <si>
    <t>social norm theory</t>
  </si>
  <si>
    <t>Equivalence F.</t>
  </si>
  <si>
    <t>3 = Equivalence F. (gain-loss)</t>
  </si>
  <si>
    <t>Blank</t>
  </si>
  <si>
    <t>Compliance</t>
  </si>
  <si>
    <t>Corr, N</t>
  </si>
  <si>
    <t>Journal</t>
  </si>
  <si>
    <t>Mar</t>
  </si>
  <si>
    <t>Low risk</t>
  </si>
  <si>
    <t>Heuristic/Bias</t>
  </si>
  <si>
    <t>Independent groups (means, p)</t>
  </si>
  <si>
    <t>Webs</t>
  </si>
  <si>
    <t>Apr</t>
  </si>
  <si>
    <t>High risk</t>
  </si>
  <si>
    <t>Independent groups (means, SD's)</t>
  </si>
  <si>
    <t>Grey Literature</t>
  </si>
  <si>
    <t>Ipsos</t>
  </si>
  <si>
    <t>June</t>
  </si>
  <si>
    <t>Some concerns</t>
  </si>
  <si>
    <t>Self-isolation</t>
  </si>
  <si>
    <t>MyVoiceComm</t>
  </si>
  <si>
    <t xml:space="preserve">Emphasis F. </t>
  </si>
  <si>
    <t>communication/ framing</t>
  </si>
  <si>
    <t>Irish</t>
  </si>
  <si>
    <t xml:space="preserve"> Communication strategy</t>
  </si>
  <si>
    <t>Wear mask</t>
  </si>
  <si>
    <t>risk-as-feelings framework</t>
  </si>
  <si>
    <t>Communication strategy</t>
  </si>
  <si>
    <t>UK , US and Italy</t>
  </si>
  <si>
    <t>Equivalente F. (gain-loss)</t>
  </si>
  <si>
    <t>framing</t>
  </si>
  <si>
    <t>Uk</t>
  </si>
  <si>
    <t>UK,US,Italy</t>
  </si>
  <si>
    <t>US,Netherlands</t>
  </si>
  <si>
    <t xml:space="preserve"> = Germany </t>
  </si>
  <si>
    <t>7: communication strategy(persuasion message)</t>
  </si>
  <si>
    <t>communication strategy(persuasion message)</t>
  </si>
  <si>
    <t>moral  framing</t>
  </si>
  <si>
    <t>priming</t>
  </si>
  <si>
    <t>treatment 4  - Healthcare system</t>
  </si>
  <si>
    <t>treatment 3  - collective reponsibility</t>
  </si>
  <si>
    <t>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</si>
</sst>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38">
    <font>
      <sz val="12"/>
      <color theme="1"/>
      <name val="Calibri"/>
      <family val="2"/>
      <scheme val="minor"/>
    </font>
    <font>
      <sz val="12"/>
      <color rgb="FF000000"/>
      <name val="Calibri"/>
      <family val="2"/>
      <scheme val="minor"/>
    </font>
    <font>
      <b/>
      <sz val="12"/>
      <color rgb="FFFF0000"/>
      <name val="Calibri"/>
      <family val="2"/>
      <scheme val="minor"/>
    </font>
    <font>
      <sz val="12"/>
      <color rgb="FF00B050"/>
      <name val="Calibri"/>
      <family val="2"/>
      <scheme val="minor"/>
    </font>
    <font>
      <b/>
      <sz val="12"/>
      <color rgb="FF00B050"/>
      <name val="Calibri"/>
      <family val="2"/>
      <scheme val="minor"/>
    </font>
    <font>
      <sz val="12"/>
      <color rgb="FF1E3262"/>
      <name val="Arial"/>
      <family val="2"/>
    </font>
    <font>
      <sz val="12"/>
      <color rgb="FF333333"/>
      <name val="Arial"/>
      <family val="2"/>
    </font>
    <font>
      <sz val="12"/>
      <color rgb="FFFF0000"/>
      <name val="Calibri"/>
      <family val="2"/>
      <scheme val="minor"/>
    </font>
    <font>
      <b/>
      <sz val="12"/>
      <color theme="1"/>
      <name val="Calibri"/>
      <family val="2"/>
      <scheme val="minor"/>
    </font>
    <font>
      <b/>
      <sz val="12"/>
      <color rgb="FFFF0000"/>
      <name val="Arial"/>
      <family val="2"/>
    </font>
    <font>
      <b/>
      <sz val="12"/>
      <color rgb="FFFF0000"/>
      <name val="Calibri (Body)"/>
    </font>
    <font>
      <b/>
      <vertAlign val="superscript"/>
      <sz val="12"/>
      <color rgb="FF00B050"/>
      <name val="Calibri"/>
      <family val="2"/>
      <scheme val="minor"/>
    </font>
    <font>
      <b/>
      <sz val="12"/>
      <name val="Calibri"/>
      <family val="2"/>
      <scheme val="minor"/>
    </font>
    <font>
      <sz val="12"/>
      <name val="Calibri"/>
      <family val="2"/>
      <scheme val="minor"/>
    </font>
    <font>
      <sz val="9"/>
      <color theme="1"/>
      <name val="Helvetica"/>
      <family val="2"/>
    </font>
    <font>
      <sz val="8"/>
      <name val="Calibri"/>
      <family val="2"/>
      <scheme val="minor"/>
    </font>
    <font>
      <sz val="12"/>
      <color theme="1"/>
      <name val="Times"/>
      <family val="1"/>
    </font>
    <font>
      <b/>
      <sz val="12"/>
      <name val="Calibri (Body)"/>
    </font>
    <font>
      <sz val="10"/>
      <color rgb="FF000000"/>
      <name val="Tahoma"/>
      <family val="2"/>
    </font>
    <font>
      <sz val="12"/>
      <color theme="1"/>
      <name val="Helvetica"/>
      <family val="2"/>
    </font>
    <font>
      <b/>
      <sz val="10"/>
      <color rgb="FF000000"/>
      <name val="Tahoma"/>
      <family val="2"/>
    </font>
    <font>
      <i/>
      <sz val="13"/>
      <color rgb="FF222222"/>
      <name val="Arial"/>
      <family val="2"/>
    </font>
    <font>
      <sz val="13"/>
      <color rgb="FF222222"/>
      <name val="Arial"/>
      <family val="2"/>
    </font>
    <font>
      <i/>
      <sz val="13"/>
      <name val="Arial"/>
      <family val="2"/>
    </font>
    <font>
      <sz val="13"/>
      <name val="Arial"/>
      <family val="2"/>
    </font>
    <font>
      <sz val="10"/>
      <color theme="1"/>
      <name val="Times"/>
      <family val="1"/>
    </font>
    <font>
      <sz val="10"/>
      <color theme="1"/>
      <name val="Helvetica"/>
      <family val="2"/>
    </font>
    <font>
      <sz val="12"/>
      <color rgb="FF211D1E"/>
      <name val="Times"/>
      <family val="1"/>
    </font>
    <font>
      <sz val="9.5"/>
      <color theme="1"/>
      <name val="Times New Roman"/>
      <family val="1"/>
    </font>
    <font>
      <sz val="12"/>
      <color theme="1"/>
      <name val="Calibri"/>
      <family val="2"/>
      <scheme val="minor"/>
    </font>
    <font>
      <sz val="8"/>
      <color theme="1"/>
      <name val="Helvetica"/>
      <family val="2"/>
    </font>
    <font>
      <sz val="10"/>
      <color rgb="FF131413"/>
      <name val="Times New Roman"/>
      <family val="1"/>
    </font>
    <font>
      <sz val="10"/>
      <color rgb="FF211D1E"/>
      <name val="Helvetica"/>
      <family val="2"/>
    </font>
    <font>
      <sz val="12"/>
      <color rgb="FF0070C0"/>
      <name val="Calibri"/>
      <family val="2"/>
      <scheme val="minor"/>
    </font>
    <font>
      <sz val="10"/>
      <color rgb="FF000000"/>
      <name val="Calibri"/>
      <family val="2"/>
    </font>
    <font>
      <sz val="12"/>
      <color rgb="FF00B0F0"/>
      <name val="Calibri"/>
      <family val="2"/>
      <scheme val="minor"/>
    </font>
    <font>
      <sz val="18"/>
      <color rgb="FF000000"/>
      <name val="Helvetica Neue"/>
      <family val="2"/>
    </font>
    <font>
      <sz val="18"/>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rgb="FFFFC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medium">
        <color indexed="64"/>
      </right>
      <top/>
      <bottom style="thin">
        <color indexed="64"/>
      </bottom>
      <diagonal/>
    </border>
    <border>
      <left/>
      <right/>
      <top/>
      <bottom style="double">
        <color indexed="64"/>
      </bottom>
      <diagonal/>
    </border>
  </borders>
  <cellStyleXfs count="2">
    <xf numFmtId="0" fontId="0" fillId="0" borderId="0"/>
    <xf numFmtId="43" fontId="29" fillId="0" borderId="0" applyFont="0" applyFill="0" applyBorder="0" applyAlignment="0" applyProtection="0"/>
  </cellStyleXfs>
  <cellXfs count="257">
    <xf numFmtId="0" fontId="0" fillId="0" borderId="0" xfId="0"/>
    <xf numFmtId="0" fontId="1" fillId="0" borderId="0" xfId="0" applyFont="1"/>
    <xf numFmtId="0" fontId="0" fillId="0" borderId="0" xfId="0" applyAlignment="1">
      <alignment wrapText="1"/>
    </xf>
    <xf numFmtId="0" fontId="0" fillId="0" borderId="0" xfId="0" applyAlignment="1">
      <alignment horizontal="center" vertical="center"/>
    </xf>
    <xf numFmtId="0" fontId="2" fillId="0" borderId="0" xfId="0" applyFont="1"/>
    <xf numFmtId="0" fontId="3" fillId="4" borderId="11" xfId="0" applyFont="1" applyFill="1" applyBorder="1" applyAlignment="1">
      <alignment horizontal="center" vertical="center"/>
    </xf>
    <xf numFmtId="0" fontId="0" fillId="0" borderId="0" xfId="0" applyAlignment="1">
      <alignment horizontal="right"/>
    </xf>
    <xf numFmtId="0" fontId="0" fillId="5" borderId="0" xfId="0" applyFill="1"/>
    <xf numFmtId="0" fontId="2" fillId="0" borderId="0" xfId="0" applyFont="1" applyAlignment="1">
      <alignment horizontal="center" vertical="center"/>
    </xf>
    <xf numFmtId="0" fontId="2" fillId="0" borderId="3" xfId="0" applyFont="1" applyBorder="1"/>
    <xf numFmtId="0" fontId="2" fillId="0" borderId="4" xfId="0" applyFont="1" applyBorder="1"/>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3" fillId="4" borderId="10"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0" fontId="9" fillId="0" borderId="0" xfId="0" applyFont="1" applyAlignment="1">
      <alignment horizontal="center" wrapText="1"/>
    </xf>
    <xf numFmtId="0" fontId="7" fillId="0" borderId="0" xfId="0" applyFont="1" applyAlignment="1">
      <alignment horizontal="center" vertical="center"/>
    </xf>
    <xf numFmtId="0" fontId="2" fillId="0" borderId="0" xfId="0" applyFont="1" applyAlignment="1">
      <alignment horizontal="center" vertical="center" wrapText="1"/>
    </xf>
    <xf numFmtId="0" fontId="2" fillId="2" borderId="0" xfId="0" applyFont="1" applyFill="1" applyAlignment="1">
      <alignment horizontal="center" vertical="center"/>
    </xf>
    <xf numFmtId="0" fontId="2" fillId="6" borderId="0" xfId="0" applyFont="1" applyFill="1" applyAlignment="1">
      <alignment horizontal="center" vertical="center"/>
    </xf>
    <xf numFmtId="0" fontId="10" fillId="6" borderId="0" xfId="0" applyFont="1" applyFill="1" applyAlignment="1">
      <alignment horizontal="center" vertical="center"/>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8" fillId="5" borderId="0" xfId="0" applyFont="1" applyFill="1" applyAlignment="1">
      <alignment horizontal="center" vertical="center"/>
    </xf>
    <xf numFmtId="0" fontId="8" fillId="5" borderId="0" xfId="0" applyFont="1" applyFill="1" applyAlignment="1">
      <alignment horizontal="center" vertical="center" wrapText="1"/>
    </xf>
    <xf numFmtId="0" fontId="4" fillId="4" borderId="4" xfId="0" applyFont="1" applyFill="1" applyBorder="1" applyAlignment="1">
      <alignment horizontal="center" vertical="center"/>
    </xf>
    <xf numFmtId="0" fontId="4" fillId="4" borderId="2" xfId="0" applyFont="1" applyFill="1" applyBorder="1" applyAlignment="1">
      <alignment horizontal="center" vertical="center"/>
    </xf>
    <xf numFmtId="0" fontId="2" fillId="0" borderId="14" xfId="0" applyFont="1" applyBorder="1"/>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2" fillId="6" borderId="0" xfId="0" applyFont="1" applyFill="1" applyAlignment="1">
      <alignment horizontal="center" vertical="center" wrapText="1"/>
    </xf>
    <xf numFmtId="0" fontId="8" fillId="8" borderId="0" xfId="0" applyFont="1" applyFill="1" applyAlignment="1">
      <alignment horizontal="center" vertical="center"/>
    </xf>
    <xf numFmtId="0" fontId="8" fillId="8" borderId="0" xfId="0" applyFont="1" applyFill="1" applyAlignment="1">
      <alignment horizontal="center" vertical="center" wrapText="1"/>
    </xf>
    <xf numFmtId="0" fontId="12" fillId="5" borderId="0" xfId="0" applyFont="1" applyFill="1" applyAlignment="1">
      <alignment horizontal="center" vertical="center"/>
    </xf>
    <xf numFmtId="0" fontId="5" fillId="5" borderId="13" xfId="0" applyFont="1" applyFill="1" applyBorder="1" applyAlignment="1">
      <alignment horizontal="center" vertical="center" wrapText="1"/>
    </xf>
    <xf numFmtId="0" fontId="1" fillId="0" borderId="0" xfId="0" applyFont="1" applyAlignment="1">
      <alignment horizontal="center" vertical="center"/>
    </xf>
    <xf numFmtId="0" fontId="13" fillId="5" borderId="0" xfId="0" applyFont="1" applyFill="1" applyAlignment="1">
      <alignment horizontal="center" vertical="center"/>
    </xf>
    <xf numFmtId="0" fontId="0" fillId="5" borderId="0" xfId="0" applyFill="1" applyAlignment="1">
      <alignment horizontal="center" vertical="center"/>
    </xf>
    <xf numFmtId="0" fontId="13" fillId="5" borderId="0" xfId="0" applyFont="1" applyFill="1" applyAlignment="1">
      <alignment horizontal="center" vertical="center" wrapText="1"/>
    </xf>
    <xf numFmtId="0" fontId="12" fillId="5" borderId="0" xfId="0"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2" xfId="0" applyBorder="1" applyAlignment="1">
      <alignment horizontal="center" vertical="center" wrapText="1"/>
    </xf>
    <xf numFmtId="0" fontId="0" fillId="0" borderId="20" xfId="0" applyBorder="1" applyAlignment="1">
      <alignment horizontal="center" vertical="center" wrapText="1"/>
    </xf>
    <xf numFmtId="1" fontId="0" fillId="0" borderId="12" xfId="0" applyNumberFormat="1" applyBorder="1" applyAlignment="1">
      <alignment horizontal="center" vertical="center" wrapText="1"/>
    </xf>
    <xf numFmtId="0" fontId="14" fillId="0" borderId="12" xfId="0" applyFont="1" applyBorder="1" applyAlignment="1">
      <alignment horizontal="center" vertical="center" wrapText="1"/>
    </xf>
    <xf numFmtId="0" fontId="0" fillId="0" borderId="23" xfId="0" applyBorder="1" applyAlignment="1">
      <alignment horizontal="center" vertical="center" wrapText="1"/>
    </xf>
    <xf numFmtId="0" fontId="7" fillId="0" borderId="0" xfId="0" applyFont="1"/>
    <xf numFmtId="0" fontId="12" fillId="9" borderId="0" xfId="0" applyFont="1" applyFill="1" applyAlignment="1">
      <alignment horizontal="center" vertical="center" wrapText="1"/>
    </xf>
    <xf numFmtId="0" fontId="2" fillId="9" borderId="0" xfId="0" applyFont="1" applyFill="1" applyAlignment="1">
      <alignment horizontal="center" vertical="center" wrapText="1"/>
    </xf>
    <xf numFmtId="0" fontId="17" fillId="9" borderId="0" xfId="0" applyFont="1" applyFill="1" applyAlignment="1">
      <alignment horizontal="center" vertical="center" wrapText="1"/>
    </xf>
    <xf numFmtId="0" fontId="8" fillId="7" borderId="0" xfId="0" applyFont="1" applyFill="1" applyAlignment="1">
      <alignment horizontal="center" vertical="center" wrapText="1"/>
    </xf>
    <xf numFmtId="0" fontId="2" fillId="2" borderId="15"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7" borderId="24"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12" fillId="9" borderId="24" xfId="0" applyFont="1" applyFill="1" applyBorder="1" applyAlignment="1">
      <alignment horizontal="center" vertical="center" wrapText="1"/>
    </xf>
    <xf numFmtId="0" fontId="12" fillId="9"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14" xfId="0" applyFont="1" applyBorder="1" applyAlignment="1">
      <alignment horizontal="center" vertical="center" wrapText="1"/>
    </xf>
    <xf numFmtId="0" fontId="0" fillId="0" borderId="10" xfId="0" applyBorder="1" applyAlignment="1">
      <alignment horizontal="center" vertical="center"/>
    </xf>
    <xf numFmtId="0" fontId="14" fillId="0" borderId="10" xfId="0" applyFont="1" applyBorder="1" applyAlignment="1">
      <alignment horizontal="center" vertical="center" wrapText="1"/>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wrapText="1"/>
    </xf>
    <xf numFmtId="0" fontId="16" fillId="0" borderId="0" xfId="0" applyFont="1" applyAlignment="1">
      <alignment horizontal="center" vertical="center"/>
    </xf>
    <xf numFmtId="0" fontId="0" fillId="0" borderId="17" xfId="0" applyBorder="1" applyAlignment="1">
      <alignment horizontal="center" vertical="center" wrapText="1"/>
    </xf>
    <xf numFmtId="0" fontId="12" fillId="4" borderId="15"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0" fillId="0" borderId="12" xfId="0" applyBorder="1" applyAlignment="1">
      <alignment horizontal="center" vertical="center" wrapText="1" shrinkToFit="1"/>
    </xf>
    <xf numFmtId="0" fontId="12" fillId="5" borderId="26" xfId="0" applyFont="1" applyFill="1" applyBorder="1" applyAlignment="1">
      <alignment horizontal="center" vertical="center" wrapText="1"/>
    </xf>
    <xf numFmtId="0" fontId="12" fillId="5" borderId="15"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12" fillId="6" borderId="0" xfId="0" applyFont="1" applyFill="1" applyAlignment="1">
      <alignment horizontal="center" vertical="center" wrapText="1"/>
    </xf>
    <xf numFmtId="0" fontId="0" fillId="0" borderId="31" xfId="0" applyBorder="1" applyAlignment="1">
      <alignment horizontal="center" vertical="center" wrapText="1"/>
    </xf>
    <xf numFmtId="0" fontId="0" fillId="0" borderId="31" xfId="0" applyBorder="1" applyAlignment="1">
      <alignment horizontal="center" vertical="center"/>
    </xf>
    <xf numFmtId="16" fontId="0" fillId="0" borderId="10" xfId="0" applyNumberFormat="1" applyBorder="1" applyAlignment="1">
      <alignment horizontal="center" vertical="center" wrapText="1"/>
    </xf>
    <xf numFmtId="16" fontId="0" fillId="0" borderId="12" xfId="0" applyNumberFormat="1" applyBorder="1" applyAlignment="1">
      <alignment horizontal="center" vertical="center" wrapText="1"/>
    </xf>
    <xf numFmtId="16" fontId="0" fillId="0" borderId="23" xfId="0" applyNumberFormat="1" applyBorder="1" applyAlignment="1">
      <alignment horizontal="center" vertical="center" wrapText="1"/>
    </xf>
    <xf numFmtId="0" fontId="3" fillId="4" borderId="0" xfId="0" applyFont="1" applyFill="1" applyAlignment="1">
      <alignment horizontal="center"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12" fillId="5" borderId="9" xfId="0" applyFont="1" applyFill="1" applyBorder="1" applyAlignment="1">
      <alignment vertical="center" wrapText="1"/>
    </xf>
    <xf numFmtId="0" fontId="0" fillId="10" borderId="12" xfId="0" applyFill="1" applyBorder="1" applyAlignment="1">
      <alignment horizontal="center" vertical="center" wrapText="1"/>
    </xf>
    <xf numFmtId="0" fontId="0" fillId="10" borderId="0" xfId="0" applyFill="1" applyAlignment="1">
      <alignment horizontal="center" vertical="center" wrapText="1"/>
    </xf>
    <xf numFmtId="0" fontId="0" fillId="11" borderId="0" xfId="0" applyFill="1" applyAlignment="1">
      <alignment horizontal="center" vertical="center" wrapText="1"/>
    </xf>
    <xf numFmtId="0" fontId="0" fillId="5" borderId="0" xfId="0" applyFill="1" applyAlignment="1">
      <alignment horizontal="center" vertical="center" wrapText="1"/>
    </xf>
    <xf numFmtId="0" fontId="0" fillId="12" borderId="0" xfId="0" applyFill="1" applyAlignment="1">
      <alignment horizontal="center" vertical="center" wrapText="1"/>
    </xf>
    <xf numFmtId="0" fontId="0" fillId="8" borderId="0" xfId="0" applyFill="1" applyAlignment="1">
      <alignment horizontal="center" vertical="center" wrapText="1"/>
    </xf>
    <xf numFmtId="0" fontId="12" fillId="8" borderId="0" xfId="0" applyFont="1" applyFill="1" applyAlignment="1">
      <alignment horizontal="center" vertical="center" wrapText="1"/>
    </xf>
    <xf numFmtId="2" fontId="0" fillId="8" borderId="12" xfId="0" applyNumberFormat="1" applyFill="1" applyBorder="1" applyAlignment="1">
      <alignment horizontal="center" vertical="center" wrapText="1"/>
    </xf>
    <xf numFmtId="0" fontId="0" fillId="12" borderId="12" xfId="0" applyFill="1" applyBorder="1" applyAlignment="1">
      <alignment horizontal="center" vertical="center" wrapText="1"/>
    </xf>
    <xf numFmtId="0" fontId="13" fillId="12" borderId="12" xfId="0" applyFont="1" applyFill="1" applyBorder="1" applyAlignment="1">
      <alignment horizontal="center" vertical="center" wrapText="1"/>
    </xf>
    <xf numFmtId="0" fontId="0" fillId="8" borderId="12" xfId="0" applyFill="1" applyBorder="1" applyAlignment="1">
      <alignment horizontal="center" vertical="center" wrapText="1"/>
    </xf>
    <xf numFmtId="2" fontId="0" fillId="8" borderId="0" xfId="0" applyNumberFormat="1" applyFill="1" applyAlignment="1">
      <alignment horizontal="center" vertical="center" wrapText="1"/>
    </xf>
    <xf numFmtId="0" fontId="0" fillId="0" borderId="0" xfId="0" quotePrefix="1" applyAlignment="1">
      <alignment horizontal="center" vertical="center" wrapText="1"/>
    </xf>
    <xf numFmtId="0" fontId="0" fillId="0" borderId="32" xfId="0" applyBorder="1" applyAlignment="1">
      <alignment horizontal="center" vertical="center" wrapText="1"/>
    </xf>
    <xf numFmtId="16" fontId="0" fillId="0" borderId="0" xfId="0" applyNumberFormat="1" applyAlignment="1">
      <alignment horizontal="center" vertical="center" wrapText="1"/>
    </xf>
    <xf numFmtId="0" fontId="19" fillId="0" borderId="12" xfId="0" applyFont="1" applyBorder="1" applyAlignment="1">
      <alignment wrapText="1"/>
    </xf>
    <xf numFmtId="0" fontId="0" fillId="9" borderId="0" xfId="0" applyFill="1" applyAlignment="1">
      <alignment horizontal="center" vertical="center"/>
    </xf>
    <xf numFmtId="0" fontId="0" fillId="7" borderId="0" xfId="0" applyFill="1" applyAlignment="1">
      <alignment horizontal="center" vertical="center"/>
    </xf>
    <xf numFmtId="0" fontId="0" fillId="7" borderId="12" xfId="0" quotePrefix="1" applyFill="1" applyBorder="1" applyAlignment="1">
      <alignment horizontal="center" vertical="center" wrapText="1"/>
    </xf>
    <xf numFmtId="0" fontId="0" fillId="9" borderId="0" xfId="0" applyFill="1" applyAlignment="1">
      <alignment horizontal="center" vertical="center" wrapText="1"/>
    </xf>
    <xf numFmtId="0" fontId="21" fillId="0" borderId="0" xfId="0" applyFont="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wrapText="1"/>
    </xf>
    <xf numFmtId="0" fontId="21" fillId="2" borderId="0" xfId="0" applyFont="1" applyFill="1" applyAlignment="1">
      <alignment horizontal="center" vertical="center" wrapText="1"/>
    </xf>
    <xf numFmtId="0" fontId="13" fillId="5" borderId="0" xfId="0" applyFont="1" applyFill="1" applyAlignment="1">
      <alignment wrapText="1"/>
    </xf>
    <xf numFmtId="0" fontId="25" fillId="0" borderId="10" xfId="0" applyFont="1" applyBorder="1"/>
    <xf numFmtId="0" fontId="0" fillId="13" borderId="0" xfId="0" applyFill="1" applyAlignment="1">
      <alignment horizontal="center" vertical="center" wrapText="1"/>
    </xf>
    <xf numFmtId="0" fontId="0" fillId="13" borderId="0" xfId="0" applyFill="1" applyAlignment="1">
      <alignment wrapText="1"/>
    </xf>
    <xf numFmtId="0" fontId="0" fillId="6" borderId="0" xfId="0" applyFill="1" applyAlignment="1">
      <alignment wrapText="1"/>
    </xf>
    <xf numFmtId="0" fontId="16" fillId="0" borderId="12" xfId="0" applyFont="1" applyBorder="1"/>
    <xf numFmtId="0" fontId="16" fillId="0" borderId="12" xfId="0" applyFont="1" applyBorder="1" applyAlignment="1">
      <alignment wrapText="1"/>
    </xf>
    <xf numFmtId="0" fontId="27" fillId="0" borderId="12" xfId="0" applyFont="1" applyBorder="1" applyAlignment="1">
      <alignment wrapText="1"/>
    </xf>
    <xf numFmtId="0" fontId="26" fillId="0" borderId="12" xfId="0" applyFont="1" applyBorder="1" applyAlignment="1">
      <alignment horizontal="center" vertical="center" wrapText="1"/>
    </xf>
    <xf numFmtId="2" fontId="0" fillId="0" borderId="12" xfId="0" applyNumberFormat="1" applyBorder="1" applyAlignment="1">
      <alignment horizontal="center" vertical="center" wrapText="1"/>
    </xf>
    <xf numFmtId="0" fontId="28" fillId="0" borderId="12" xfId="0" applyFont="1" applyBorder="1" applyAlignment="1">
      <alignment vertical="center" wrapText="1"/>
    </xf>
    <xf numFmtId="2" fontId="0" fillId="0" borderId="0" xfId="0" applyNumberFormat="1" applyAlignment="1">
      <alignment horizontal="center" vertical="center" wrapText="1"/>
    </xf>
    <xf numFmtId="0" fontId="28" fillId="0" borderId="0" xfId="0" applyFont="1" applyAlignment="1">
      <alignment vertical="center"/>
    </xf>
    <xf numFmtId="0" fontId="26" fillId="0" borderId="0" xfId="0" applyFont="1"/>
    <xf numFmtId="2" fontId="0" fillId="0" borderId="23" xfId="0" applyNumberFormat="1" applyBorder="1" applyAlignment="1">
      <alignment horizontal="center" vertical="center" wrapText="1"/>
    </xf>
    <xf numFmtId="0" fontId="26" fillId="0" borderId="23" xfId="0" applyFont="1" applyBorder="1"/>
    <xf numFmtId="0" fontId="7" fillId="0" borderId="0" xfId="0" applyFont="1" applyAlignment="1">
      <alignment horizontal="center" vertical="center" wrapText="1"/>
    </xf>
    <xf numFmtId="0" fontId="26" fillId="0" borderId="10" xfId="0" applyFont="1" applyBorder="1" applyAlignment="1">
      <alignment horizontal="center" vertical="center" wrapText="1"/>
    </xf>
    <xf numFmtId="0" fontId="19" fillId="0" borderId="10" xfId="0" applyFont="1" applyBorder="1" applyAlignment="1">
      <alignment wrapText="1"/>
    </xf>
    <xf numFmtId="0" fontId="13" fillId="13" borderId="0" xfId="0" applyFont="1" applyFill="1" applyAlignment="1">
      <alignment horizontal="center" vertical="center" wrapText="1"/>
    </xf>
    <xf numFmtId="0" fontId="23" fillId="13" borderId="0" xfId="0" applyFont="1" applyFill="1" applyAlignment="1">
      <alignment horizontal="center" vertical="center" wrapText="1"/>
    </xf>
    <xf numFmtId="0" fontId="13" fillId="6" borderId="0" xfId="0" applyFont="1" applyFill="1" applyAlignment="1">
      <alignment horizontal="center" vertical="center" wrapText="1"/>
    </xf>
    <xf numFmtId="0" fontId="23" fillId="6" borderId="0" xfId="0" applyFont="1" applyFill="1" applyAlignment="1">
      <alignment horizontal="center" vertical="center" wrapText="1"/>
    </xf>
    <xf numFmtId="0" fontId="0" fillId="0" borderId="10" xfId="0" applyBorder="1"/>
    <xf numFmtId="0" fontId="0" fillId="0" borderId="10" xfId="0" applyBorder="1" applyAlignment="1">
      <alignment wrapText="1"/>
    </xf>
    <xf numFmtId="0" fontId="0" fillId="0" borderId="10" xfId="0" applyBorder="1" applyAlignment="1">
      <alignment vertical="center" wrapText="1"/>
    </xf>
    <xf numFmtId="0" fontId="0" fillId="5" borderId="0" xfId="0" applyFill="1" applyAlignment="1">
      <alignment wrapText="1"/>
    </xf>
    <xf numFmtId="0" fontId="21" fillId="5" borderId="0" xfId="0" applyFont="1" applyFill="1" applyAlignment="1">
      <alignment horizontal="center" vertical="center" wrapText="1"/>
    </xf>
    <xf numFmtId="3" fontId="0" fillId="0" borderId="10" xfId="0" applyNumberFormat="1" applyBorder="1" applyAlignment="1">
      <alignment horizontal="center" vertical="center" wrapText="1"/>
    </xf>
    <xf numFmtId="164" fontId="0" fillId="0" borderId="10" xfId="1" applyNumberFormat="1" applyFont="1" applyBorder="1" applyAlignment="1">
      <alignment horizontal="center" vertical="center" wrapText="1"/>
    </xf>
    <xf numFmtId="0" fontId="31" fillId="0" borderId="10" xfId="0" applyFont="1" applyBorder="1" applyAlignment="1">
      <alignment vertical="center" wrapText="1"/>
    </xf>
    <xf numFmtId="0" fontId="32" fillId="0" borderId="10" xfId="0" applyFont="1" applyBorder="1" applyAlignment="1">
      <alignment wrapText="1"/>
    </xf>
    <xf numFmtId="0" fontId="0" fillId="13" borderId="0" xfId="0" applyFill="1" applyAlignment="1">
      <alignment vertical="center" wrapText="1"/>
    </xf>
    <xf numFmtId="0" fontId="21" fillId="13" borderId="0" xfId="0" applyFont="1" applyFill="1" applyAlignment="1">
      <alignment horizontal="center" vertical="center" wrapText="1"/>
    </xf>
    <xf numFmtId="0" fontId="19" fillId="0" borderId="0" xfId="0" applyFont="1"/>
    <xf numFmtId="0" fontId="0" fillId="6" borderId="0" xfId="0" applyFill="1" applyAlignment="1">
      <alignment horizontal="center" vertical="center" wrapText="1"/>
    </xf>
    <xf numFmtId="0" fontId="21" fillId="6" borderId="0" xfId="0" applyFont="1" applyFill="1" applyAlignment="1">
      <alignment horizontal="center" vertical="center" wrapText="1"/>
    </xf>
    <xf numFmtId="0" fontId="0" fillId="0" borderId="33" xfId="0" applyBorder="1" applyAlignment="1">
      <alignment horizontal="center" vertical="center" wrapText="1"/>
    </xf>
    <xf numFmtId="0" fontId="0" fillId="0" borderId="12" xfId="0" applyBorder="1" applyAlignment="1">
      <alignment horizontal="center"/>
    </xf>
    <xf numFmtId="0" fontId="23" fillId="5" borderId="0" xfId="0" applyFont="1" applyFill="1" applyAlignment="1">
      <alignment horizontal="center" vertical="center"/>
    </xf>
    <xf numFmtId="0" fontId="12" fillId="2" borderId="0" xfId="0" applyFont="1" applyFill="1" applyAlignment="1">
      <alignment horizontal="center" vertical="center"/>
    </xf>
    <xf numFmtId="0" fontId="0" fillId="2" borderId="0" xfId="0" applyFill="1" applyAlignment="1">
      <alignment horizontal="center" wrapText="1"/>
    </xf>
    <xf numFmtId="0" fontId="22" fillId="2" borderId="0" xfId="0" applyFont="1" applyFill="1" applyAlignment="1">
      <alignment horizontal="center"/>
    </xf>
    <xf numFmtId="0" fontId="0" fillId="0" borderId="0" xfId="0" applyAlignment="1">
      <alignment horizontal="center" wrapText="1"/>
    </xf>
    <xf numFmtId="3" fontId="0" fillId="0" borderId="12" xfId="0" applyNumberFormat="1" applyBorder="1" applyAlignment="1">
      <alignment horizontal="center" vertical="center" wrapText="1"/>
    </xf>
    <xf numFmtId="0" fontId="21" fillId="2" borderId="0" xfId="0" applyFont="1" applyFill="1"/>
    <xf numFmtId="0" fontId="8" fillId="0" borderId="12" xfId="0" applyFont="1" applyBorder="1" applyAlignment="1">
      <alignment horizontal="center" vertical="center" wrapText="1"/>
    </xf>
    <xf numFmtId="0" fontId="12" fillId="13" borderId="0" xfId="0" applyFont="1" applyFill="1" applyAlignment="1">
      <alignment horizontal="center" vertical="center"/>
    </xf>
    <xf numFmtId="0" fontId="0" fillId="13" borderId="0" xfId="0" applyFill="1" applyAlignment="1">
      <alignment horizontal="center" wrapText="1"/>
    </xf>
    <xf numFmtId="0" fontId="12" fillId="13" borderId="0" xfId="0" applyFont="1" applyFill="1" applyAlignment="1">
      <alignment horizontal="center"/>
    </xf>
    <xf numFmtId="0" fontId="21" fillId="13" borderId="0" xfId="0" applyFont="1" applyFill="1" applyAlignment="1">
      <alignment horizontal="center"/>
    </xf>
    <xf numFmtId="0" fontId="16" fillId="0" borderId="0" xfId="0" applyFont="1"/>
    <xf numFmtId="0" fontId="7" fillId="0" borderId="20"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3" xfId="0" applyFont="1" applyBorder="1" applyAlignment="1">
      <alignment horizontal="center" vertical="center" wrapText="1"/>
    </xf>
    <xf numFmtId="0" fontId="0" fillId="2" borderId="12" xfId="0" applyFill="1" applyBorder="1" applyAlignment="1">
      <alignment horizontal="center" vertical="center" wrapText="1"/>
    </xf>
    <xf numFmtId="0" fontId="0" fillId="2" borderId="31" xfId="0" applyFill="1" applyBorder="1" applyAlignment="1">
      <alignment horizontal="center" vertical="center" wrapText="1"/>
    </xf>
    <xf numFmtId="0" fontId="7" fillId="2" borderId="0" xfId="0" applyFont="1" applyFill="1" applyAlignment="1">
      <alignment horizontal="center" vertical="center" wrapText="1"/>
    </xf>
    <xf numFmtId="0" fontId="7" fillId="2" borderId="23" xfId="0" applyFont="1" applyFill="1" applyBorder="1" applyAlignment="1">
      <alignment horizontal="center" vertical="center" wrapText="1"/>
    </xf>
    <xf numFmtId="0" fontId="3" fillId="0" borderId="23"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2" xfId="0" applyFont="1" applyBorder="1" applyAlignment="1">
      <alignment horizontal="center" vertical="center"/>
    </xf>
    <xf numFmtId="0" fontId="33" fillId="0" borderId="16" xfId="0" applyFont="1" applyBorder="1" applyAlignment="1">
      <alignment horizontal="center" vertical="center" wrapText="1"/>
    </xf>
    <xf numFmtId="0" fontId="33" fillId="0" borderId="0" xfId="0" applyFont="1" applyAlignment="1">
      <alignment horizontal="center" vertical="center" wrapText="1"/>
    </xf>
    <xf numFmtId="0" fontId="33" fillId="0" borderId="17" xfId="0" applyFont="1" applyBorder="1" applyAlignment="1">
      <alignment horizontal="center" vertical="center" wrapText="1"/>
    </xf>
    <xf numFmtId="0" fontId="33" fillId="0" borderId="23" xfId="0" applyFont="1" applyBorder="1" applyAlignment="1">
      <alignment horizontal="center" vertical="center" wrapText="1"/>
    </xf>
    <xf numFmtId="0" fontId="33" fillId="0" borderId="23" xfId="0" applyFont="1" applyBorder="1" applyAlignment="1">
      <alignment horizontal="center" vertical="center"/>
    </xf>
    <xf numFmtId="0" fontId="33" fillId="0" borderId="18" xfId="0" applyFont="1" applyBorder="1" applyAlignment="1">
      <alignment horizontal="center" vertical="center" wrapText="1"/>
    </xf>
    <xf numFmtId="0" fontId="33" fillId="2" borderId="12" xfId="0" applyFont="1" applyFill="1" applyBorder="1" applyAlignment="1">
      <alignment horizontal="center" vertical="center" wrapText="1"/>
    </xf>
    <xf numFmtId="0" fontId="35" fillId="0" borderId="0" xfId="0" applyFont="1" applyAlignment="1">
      <alignment wrapText="1"/>
    </xf>
    <xf numFmtId="165" fontId="36" fillId="0" borderId="0" xfId="0" applyNumberFormat="1" applyFont="1" applyAlignment="1">
      <alignment horizontal="center"/>
    </xf>
    <xf numFmtId="165" fontId="37" fillId="0" borderId="0" xfId="0" applyNumberFormat="1" applyFont="1" applyAlignment="1">
      <alignment horizontal="center"/>
    </xf>
    <xf numFmtId="11" fontId="0" fillId="0" borderId="0" xfId="0" applyNumberFormat="1"/>
    <xf numFmtId="2" fontId="0" fillId="0" borderId="10" xfId="0" applyNumberFormat="1" applyBorder="1" applyAlignment="1">
      <alignment horizontal="center" vertical="center" wrapText="1"/>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7" fillId="0" borderId="0" xfId="0" applyFont="1" applyAlignment="1">
      <alignment horizontal="center" vertical="center" wrapText="1"/>
    </xf>
    <xf numFmtId="0" fontId="7" fillId="0" borderId="19"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12"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vertical="center"/>
    </xf>
    <xf numFmtId="0" fontId="4" fillId="7" borderId="15" xfId="0" applyFont="1" applyFill="1" applyBorder="1" applyAlignment="1">
      <alignment horizontal="center" vertical="center"/>
    </xf>
    <xf numFmtId="0" fontId="4" fillId="7" borderId="16"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3" fillId="4" borderId="10"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5" borderId="9"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0" xfId="0"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0" xfId="0" applyFont="1" applyFill="1" applyAlignment="1">
      <alignment horizontal="center" vertical="center" wrapText="1"/>
    </xf>
    <xf numFmtId="0" fontId="0" fillId="0" borderId="0" xfId="0" applyAlignment="1">
      <alignment horizontal="center" vertical="center" wrapText="1"/>
    </xf>
    <xf numFmtId="0" fontId="3" fillId="4" borderId="9"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31" xfId="0" applyBorder="1" applyAlignment="1">
      <alignment horizontal="center" vertical="center" wrapText="1"/>
    </xf>
    <xf numFmtId="0" fontId="0" fillId="0" borderId="14" xfId="0" applyBorder="1" applyAlignment="1">
      <alignment horizontal="center" vertical="center" wrapText="1"/>
    </xf>
    <xf numFmtId="0" fontId="33" fillId="0" borderId="12" xfId="0" applyFont="1" applyBorder="1" applyAlignment="1">
      <alignment horizontal="center" vertical="center" wrapText="1"/>
    </xf>
    <xf numFmtId="0" fontId="33" fillId="0" borderId="23"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61</xdr:col>
      <xdr:colOff>107950</xdr:colOff>
      <xdr:row>19</xdr:row>
      <xdr:rowOff>114300</xdr:rowOff>
    </xdr:from>
    <xdr:ext cx="65" cy="172227"/>
    <xdr:sp macro="" textlink="">
      <xdr:nvSpPr>
        <xdr:cNvPr id="2" name="TextBox 1">
          <a:extLst>
            <a:ext uri="{FF2B5EF4-FFF2-40B4-BE49-F238E27FC236}">
              <a16:creationId xmlns:a16="http://schemas.microsoft.com/office/drawing/2014/main" id="{744F2C42-07FE-2042-A1AB-354D91E0AB55}"/>
            </a:ext>
          </a:extLst>
        </xdr:cNvPr>
        <xdr:cNvSpPr txBox="1"/>
      </xdr:nvSpPr>
      <xdr:spPr>
        <a:xfrm>
          <a:off x="26422350" y="3606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persons/person.xml><?xml version="1.0" encoding="utf-8"?>
<personList xmlns="http://schemas.microsoft.com/office/spreadsheetml/2018/threadedcomments" xmlns:x="http://schemas.openxmlformats.org/spreadsheetml/2006/main">
  <person displayName="PG-Antonucci, Mirko" id="{49075EBA-7889-F74F-9429-F698BE3685BB}" userId="S::mirko.antonucci@city.ac.uk::7d192b8f-c386-4cab-aef5-363dab6662c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3" dT="2021-04-07T11:45:27.18" personId="{49075EBA-7889-F74F-9429-F698BE3685BB}" id="{02AA9317-3976-2944-B954-5DC2C75E131C}">
    <text>1) Non standard design;
2) there may be other reasons to extract effect estimates directly, such as when analyses have been performed to adjust for variables used in stratified randomization or minimization, or when analysis of covariance has been used to adjust for baseline measures of an outcome. Other examples of sophisticated analyses include those undertaken to reduce risk of bias, to handle missing data or to estimate a ‘per-protocol’ effect using instrumental variables analysis
3) Non-randomized studies
4) When summary data for each group are not available</text>
  </threadedComment>
  <threadedComment ref="AF4" dT="2021-04-07T11:13:44.05" personId="{49075EBA-7889-F74F-9429-F698BE3685BB}" id="{1CCC1DA8-2C17-9547-BF4C-52F5F378E789}">
    <text>(or binary) data, where each individual’s outcome is one of only two possible categorical responses;</text>
  </threadedComment>
  <threadedComment ref="AT4" dT="2021-04-07T11:12:06.82" personId="{49075EBA-7889-F74F-9429-F698BE3685BB}" id="{440D8A95-276A-0241-BDD8-62844F9647A5}">
    <text>standard design =  participants are individually randomized to one of two intervention groups, and a single measurement for each outcome from each participant is collected and analysed.</text>
  </threadedComment>
  <threadedComment ref="AF5" dT="2021-04-07T11:14:00.44" personId="{49075EBA-7889-F74F-9429-F698BE3685BB}" id="{BAB8D158-ADE0-3043-931F-F2ADABAB1573}">
    <text>where each individual’s outcome is a measurement of a numerical quantity;</text>
  </threadedComment>
  <threadedComment ref="AT5" dT="2021-04-07T11:12:38.46" personId="{49075EBA-7889-F74F-9429-F698BE3685BB}" id="{41DF66BC-030D-0141-89F3-2B0364CE2B57}">
    <text>1)groups of individuals rather than individuals are randomized to different interventionss.  (i.e. cluster-randomized trials);
2) individuals underwent more than one intervention (e.g. in a crossover trial, or simultaneous treatment of multiple sites on each individual);
3) there were multiple observations for the same outcome (e.g. repeated measurements, recurring events, measurements on different body parts).</text>
  </threadedComment>
  <threadedComment ref="AF6" dT="2021-04-07T11:14:15.16" personId="{49075EBA-7889-F74F-9429-F698BE3685BB}" id="{8A94B18E-CB19-8646-9E34-F1129D93B948}">
    <text>(including measurement scales), where each individual’s outcome is one of several ordered categories, or generated by scoring and summing categorical responses;</text>
  </threadedComment>
  <threadedComment ref="AF7" dT="2021-04-07T11:14:26.27" personId="{49075EBA-7889-F74F-9429-F698BE3685BB}" id="{E6D8D1A3-241F-5543-88A6-200143D179D8}">
    <text xml:space="preserve">calculated from counting the number of events experienced by each individual; </text>
  </threadedComment>
  <threadedComment ref="AF8" dT="2021-04-07T11:14:35.85" personId="{49075EBA-7889-F74F-9429-F698BE3685BB}" id="{4E290E35-2CC5-2C42-B0C7-31DEC09C84EA}">
    <text>(typically survival) data that analyse the time until an event occurs, but where not all individuals in the study experience the event (censored data).</text>
  </threadedComment>
</ThreadedComments>
</file>

<file path=xl/threadedComments/threadedComment2.xml><?xml version="1.0" encoding="utf-8"?>
<ThreadedComments xmlns="http://schemas.microsoft.com/office/spreadsheetml/2018/threadedcomments" xmlns:x="http://schemas.openxmlformats.org/spreadsheetml/2006/main">
  <threadedComment ref="CJ3" dT="2021-04-07T11:45:27.18" personId="{49075EBA-7889-F74F-9429-F698BE3685BB}" id="{9F026705-E41D-C74A-8BB8-FDF3498696F0}">
    <text>1) Non standard design;
2) there may be other reasons to extract effect estimates directly, such as when analyses have been performed to adjust for variables used in stratified randomization or minimization, or when analysis of covariance has been used to adjust for baseline measures of an outcome. Other examples of sophisticated analyses include those undertaken to reduce risk of bias, to handle missing data or to estimate a ‘per-protocol’ effect using instrumental variables analysis
3) Non-randomized studies
4) When summary data for each group are not available</text>
  </threadedComment>
  <threadedComment ref="AZ11" dT="2021-04-26T14:34:34.23" personId="{49075EBA-7889-F74F-9429-F698BE3685BB}" id="{6183C321-AF14-6142-AC4D-58002170E6DC}">
    <text>2) pag 162 Cochrane Handbook</text>
  </threadedComment>
  <threadedComment ref="BF11" dT="2021-04-26T14:34:34.23" personId="{49075EBA-7889-F74F-9429-F698BE3685BB}" id="{971D97B7-D630-D44B-942C-166576F172C9}">
    <text>2) pag 162 Cochrane Handbook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E259-7CFA-F344-BE4D-0EE2D6B8B247}">
  <dimension ref="A1:BX32"/>
  <sheetViews>
    <sheetView tabSelected="1" zoomScaleNormal="100" workbookViewId="0">
      <selection activeCell="BE19" sqref="BE19"/>
    </sheetView>
  </sheetViews>
  <sheetFormatPr baseColWidth="10" defaultRowHeight="16"/>
  <cols>
    <col min="1" max="1" width="13.5" customWidth="1"/>
    <col min="2" max="2" width="18.83203125" bestFit="1" customWidth="1"/>
    <col min="3" max="3" width="11" bestFit="1" customWidth="1"/>
    <col min="4" max="4" width="11" customWidth="1"/>
    <col min="5" max="5" width="31.33203125" bestFit="1" customWidth="1"/>
    <col min="6" max="6" width="38" bestFit="1" customWidth="1"/>
    <col min="7" max="7" width="38.83203125" customWidth="1"/>
    <col min="8" max="8" width="22.33203125" customWidth="1"/>
    <col min="9" max="9" width="38.83203125" customWidth="1"/>
    <col min="10" max="10" width="31.1640625" bestFit="1" customWidth="1"/>
    <col min="11" max="13" width="31.1640625" customWidth="1"/>
    <col min="14" max="14" width="24.1640625" bestFit="1" customWidth="1"/>
    <col min="15" max="15" width="24.1640625" customWidth="1"/>
    <col min="22" max="23" width="31.5" customWidth="1"/>
    <col min="24" max="24" width="7.6640625" customWidth="1"/>
    <col min="25" max="26" width="22.33203125" customWidth="1"/>
    <col min="27" max="30" width="18.83203125" customWidth="1"/>
    <col min="31" max="31" width="21.83203125" bestFit="1" customWidth="1"/>
    <col min="32" max="32" width="28.33203125" customWidth="1"/>
    <col min="33" max="33" width="27.6640625" bestFit="1" customWidth="1"/>
    <col min="34" max="34" width="27.6640625" customWidth="1"/>
    <col min="35" max="36" width="25.33203125" customWidth="1"/>
    <col min="37" max="37" width="33.83203125" customWidth="1"/>
    <col min="38" max="38" width="25.1640625" bestFit="1" customWidth="1"/>
    <col min="39" max="46" width="19.1640625" customWidth="1"/>
    <col min="47" max="47" width="32" bestFit="1" customWidth="1"/>
    <col min="48" max="48" width="29.33203125" customWidth="1"/>
    <col min="49" max="49" width="34.83203125" customWidth="1"/>
    <col min="50" max="51" width="23.6640625" customWidth="1"/>
    <col min="52" max="52" width="36.1640625" bestFit="1" customWidth="1"/>
    <col min="53" max="53" width="32.83203125" bestFit="1" customWidth="1"/>
    <col min="54" max="55" width="32.83203125" customWidth="1"/>
    <col min="56" max="56" width="31" bestFit="1" customWidth="1"/>
    <col min="57" max="57" width="31" customWidth="1"/>
    <col min="58" max="58" width="36.1640625" bestFit="1" customWidth="1"/>
    <col min="59" max="59" width="36.1640625" customWidth="1"/>
    <col min="60" max="60" width="32.83203125" bestFit="1" customWidth="1"/>
    <col min="61" max="61" width="31" bestFit="1" customWidth="1"/>
    <col min="62" max="62" width="19.1640625" customWidth="1"/>
    <col min="63" max="63" width="17" bestFit="1" customWidth="1"/>
    <col min="64" max="64" width="22.1640625" customWidth="1"/>
    <col min="65" max="65" width="19.1640625" bestFit="1" customWidth="1"/>
    <col min="66" max="66" width="31.1640625" bestFit="1" customWidth="1"/>
    <col min="67" max="67" width="13.1640625" bestFit="1" customWidth="1"/>
    <col min="68" max="68" width="13.6640625" bestFit="1" customWidth="1"/>
    <col min="69" max="69" width="17.83203125" bestFit="1" customWidth="1"/>
    <col min="70" max="71" width="12.6640625" bestFit="1" customWidth="1"/>
    <col min="72" max="72" width="13.6640625" bestFit="1" customWidth="1"/>
    <col min="73" max="73" width="12.6640625" bestFit="1" customWidth="1"/>
    <col min="78" max="78" width="17.6640625" bestFit="1" customWidth="1"/>
    <col min="79" max="79" width="17.83203125" bestFit="1" customWidth="1"/>
  </cols>
  <sheetData>
    <row r="1" spans="1:76" ht="24" customHeight="1" thickBot="1">
      <c r="AV1" s="227" t="s">
        <v>96</v>
      </c>
      <c r="AW1" s="228"/>
      <c r="AX1" s="228"/>
      <c r="AY1" s="228"/>
      <c r="AZ1" s="228"/>
      <c r="BA1" s="228"/>
      <c r="BB1" s="228"/>
      <c r="BC1" s="228"/>
      <c r="BD1" s="228"/>
      <c r="BE1" s="228"/>
      <c r="BF1" s="228"/>
      <c r="BG1" s="228"/>
      <c r="BH1" s="228"/>
      <c r="BI1" s="228"/>
      <c r="BJ1" s="228"/>
      <c r="BK1" s="228"/>
      <c r="BL1" s="228"/>
      <c r="BM1" s="228"/>
      <c r="BN1" s="228"/>
      <c r="BO1" s="229"/>
      <c r="BP1" s="37"/>
      <c r="BQ1" s="37"/>
      <c r="BR1" s="9"/>
      <c r="BS1" s="9"/>
      <c r="BT1" s="9"/>
      <c r="BU1" s="10"/>
    </row>
    <row r="2" spans="1:76" s="3" customFormat="1" ht="35" thickBot="1">
      <c r="A2" s="226" t="s">
        <v>91</v>
      </c>
      <c r="B2" s="226"/>
      <c r="C2" s="226"/>
      <c r="D2" s="226"/>
      <c r="E2" s="226"/>
      <c r="J2" s="48" t="s">
        <v>27</v>
      </c>
      <c r="N2" s="225" t="s">
        <v>42</v>
      </c>
      <c r="O2" s="225"/>
      <c r="P2" s="225"/>
      <c r="Q2" s="223" t="s">
        <v>92</v>
      </c>
      <c r="R2" s="223"/>
      <c r="S2" s="224"/>
      <c r="T2" s="220" t="s">
        <v>44</v>
      </c>
      <c r="U2" s="221"/>
      <c r="V2" s="221"/>
      <c r="W2" s="222"/>
      <c r="Y2" s="49" t="s">
        <v>82</v>
      </c>
      <c r="AM2" s="232" t="s">
        <v>104</v>
      </c>
      <c r="AN2" s="232"/>
      <c r="AO2" s="232"/>
      <c r="AP2" s="232"/>
      <c r="AQ2" s="232"/>
      <c r="AR2" s="232"/>
      <c r="AS2" s="232"/>
      <c r="AT2" s="232"/>
      <c r="AU2" s="232"/>
      <c r="AV2" s="235" t="s">
        <v>119</v>
      </c>
      <c r="AW2" s="236"/>
      <c r="AX2" s="236"/>
      <c r="AY2" s="237"/>
      <c r="AZ2" s="235" t="s">
        <v>121</v>
      </c>
      <c r="BA2" s="236"/>
      <c r="BB2" s="236"/>
      <c r="BC2" s="236"/>
      <c r="BD2" s="237"/>
      <c r="BE2" s="46" t="s">
        <v>145</v>
      </c>
      <c r="BG2" s="238" t="s">
        <v>88</v>
      </c>
      <c r="BH2" s="238"/>
      <c r="BP2" s="233" t="s">
        <v>113</v>
      </c>
      <c r="BQ2" s="234"/>
      <c r="BW2" s="47"/>
      <c r="BX2" s="47"/>
    </row>
    <row r="3" spans="1:76" s="8" customFormat="1" ht="52" thickBot="1">
      <c r="A3" s="33" t="s">
        <v>100</v>
      </c>
      <c r="B3" s="33" t="s">
        <v>116</v>
      </c>
      <c r="C3" s="33" t="s">
        <v>0</v>
      </c>
      <c r="E3" s="29" t="s">
        <v>1</v>
      </c>
      <c r="F3" s="29" t="s">
        <v>8</v>
      </c>
      <c r="G3" s="29" t="s">
        <v>15</v>
      </c>
      <c r="H3" s="40" t="s">
        <v>20</v>
      </c>
      <c r="I3" s="29" t="s">
        <v>405</v>
      </c>
      <c r="J3" s="41" t="s">
        <v>101</v>
      </c>
      <c r="K3" s="40" t="s">
        <v>93</v>
      </c>
      <c r="L3" s="40" t="s">
        <v>542</v>
      </c>
      <c r="M3" s="67" t="s">
        <v>541</v>
      </c>
      <c r="N3" s="29" t="s">
        <v>43</v>
      </c>
      <c r="O3" s="29" t="s">
        <v>164</v>
      </c>
      <c r="P3" s="42" t="s">
        <v>48</v>
      </c>
      <c r="Q3" s="43" t="s">
        <v>43</v>
      </c>
      <c r="R3" s="43" t="s">
        <v>164</v>
      </c>
      <c r="S3" s="44" t="s">
        <v>48</v>
      </c>
      <c r="T3" s="33" t="s">
        <v>72</v>
      </c>
      <c r="U3" s="33" t="s">
        <v>178</v>
      </c>
      <c r="V3" s="45" t="s">
        <v>179</v>
      </c>
      <c r="W3" s="29" t="s">
        <v>109</v>
      </c>
      <c r="Y3" s="28" t="s">
        <v>83</v>
      </c>
      <c r="Z3" s="28" t="s">
        <v>169</v>
      </c>
      <c r="AA3" s="28" t="s">
        <v>195</v>
      </c>
      <c r="AB3" s="28" t="s">
        <v>201</v>
      </c>
      <c r="AC3" s="28" t="s">
        <v>205</v>
      </c>
      <c r="AD3" s="28" t="s">
        <v>207</v>
      </c>
      <c r="AE3" s="29" t="s">
        <v>84</v>
      </c>
      <c r="AF3" s="34" t="s">
        <v>134</v>
      </c>
      <c r="AG3" s="29" t="s">
        <v>99</v>
      </c>
      <c r="AH3" s="29" t="s">
        <v>184</v>
      </c>
      <c r="AI3" s="29" t="s">
        <v>110</v>
      </c>
      <c r="AJ3" s="30" t="s">
        <v>111</v>
      </c>
      <c r="AK3" s="30" t="s">
        <v>112</v>
      </c>
      <c r="AL3" s="8" t="s">
        <v>73</v>
      </c>
      <c r="AM3" s="31" t="s">
        <v>47</v>
      </c>
      <c r="AN3" s="31" t="s">
        <v>45</v>
      </c>
      <c r="AO3" s="31" t="s">
        <v>105</v>
      </c>
      <c r="AP3" s="31" t="s">
        <v>107</v>
      </c>
      <c r="AQ3" s="31" t="s">
        <v>46</v>
      </c>
      <c r="AR3" s="31" t="s">
        <v>106</v>
      </c>
      <c r="AS3" s="32" t="s">
        <v>108</v>
      </c>
      <c r="AT3" s="33" t="s">
        <v>135</v>
      </c>
      <c r="AU3" s="34" t="s">
        <v>138</v>
      </c>
      <c r="AV3" s="11" t="s">
        <v>117</v>
      </c>
      <c r="AW3" s="12" t="s">
        <v>118</v>
      </c>
      <c r="AX3" s="13" t="s">
        <v>120</v>
      </c>
      <c r="AY3" s="14" t="s">
        <v>161</v>
      </c>
      <c r="AZ3" s="11" t="s">
        <v>122</v>
      </c>
      <c r="BA3" s="15" t="s">
        <v>123</v>
      </c>
      <c r="BB3" s="16" t="s">
        <v>124</v>
      </c>
      <c r="BC3" s="17" t="s">
        <v>125</v>
      </c>
      <c r="BD3" s="18" t="s">
        <v>126</v>
      </c>
      <c r="BE3" s="19" t="s">
        <v>146</v>
      </c>
      <c r="BF3" s="20" t="s">
        <v>95</v>
      </c>
      <c r="BG3" s="20" t="s">
        <v>162</v>
      </c>
      <c r="BH3" s="21" t="s">
        <v>163</v>
      </c>
      <c r="BI3" s="5" t="s">
        <v>89</v>
      </c>
      <c r="BJ3" s="22" t="s">
        <v>77</v>
      </c>
      <c r="BK3" s="22" t="s">
        <v>94</v>
      </c>
      <c r="BL3" s="35" t="s">
        <v>86</v>
      </c>
      <c r="BM3" s="22" t="s">
        <v>87</v>
      </c>
      <c r="BN3" s="22" t="s">
        <v>170</v>
      </c>
      <c r="BO3" s="36" t="s">
        <v>90</v>
      </c>
      <c r="BP3" s="38" t="s">
        <v>114</v>
      </c>
      <c r="BQ3" s="39" t="s">
        <v>115</v>
      </c>
      <c r="BR3" s="23" t="s">
        <v>194</v>
      </c>
      <c r="BS3" s="40" t="s">
        <v>102</v>
      </c>
      <c r="BT3" s="8" t="s">
        <v>198</v>
      </c>
      <c r="BW3" s="8" t="s">
        <v>54</v>
      </c>
      <c r="BX3" s="8" t="s">
        <v>55</v>
      </c>
    </row>
    <row r="4" spans="1:76">
      <c r="B4" t="s">
        <v>175</v>
      </c>
      <c r="C4" t="s">
        <v>2</v>
      </c>
      <c r="E4" t="s">
        <v>3</v>
      </c>
      <c r="F4" t="s">
        <v>9</v>
      </c>
      <c r="G4" t="s">
        <v>16</v>
      </c>
      <c r="H4" t="s">
        <v>21</v>
      </c>
      <c r="I4" t="s">
        <v>167</v>
      </c>
      <c r="J4" t="s">
        <v>28</v>
      </c>
      <c r="K4" t="s">
        <v>165</v>
      </c>
      <c r="V4" t="s">
        <v>49</v>
      </c>
      <c r="X4">
        <v>1</v>
      </c>
      <c r="Y4" t="s">
        <v>181</v>
      </c>
      <c r="AA4">
        <v>1</v>
      </c>
      <c r="AE4" t="s">
        <v>63</v>
      </c>
      <c r="AF4" s="7" t="s">
        <v>188</v>
      </c>
      <c r="AG4" t="s">
        <v>182</v>
      </c>
      <c r="AH4" t="s">
        <v>183</v>
      </c>
      <c r="AL4" t="s">
        <v>186</v>
      </c>
      <c r="AT4" t="s">
        <v>245</v>
      </c>
      <c r="AU4" t="s">
        <v>136</v>
      </c>
      <c r="BE4" s="230" t="s">
        <v>147</v>
      </c>
      <c r="BS4" t="s">
        <v>103</v>
      </c>
      <c r="BW4" s="1" t="s">
        <v>59</v>
      </c>
      <c r="BX4" s="1" t="s">
        <v>61</v>
      </c>
    </row>
    <row r="5" spans="1:76">
      <c r="B5" t="s">
        <v>174</v>
      </c>
      <c r="E5" t="s">
        <v>4</v>
      </c>
      <c r="F5" t="s">
        <v>10</v>
      </c>
      <c r="G5" t="s">
        <v>17</v>
      </c>
      <c r="H5" t="s">
        <v>22</v>
      </c>
      <c r="I5" t="s">
        <v>168</v>
      </c>
      <c r="J5" t="s">
        <v>29</v>
      </c>
      <c r="K5" t="s">
        <v>166</v>
      </c>
      <c r="V5" t="s">
        <v>50</v>
      </c>
      <c r="X5">
        <v>2</v>
      </c>
      <c r="AA5">
        <v>2</v>
      </c>
      <c r="AE5" t="s">
        <v>64</v>
      </c>
      <c r="AF5" s="7" t="s">
        <v>189</v>
      </c>
      <c r="AG5" t="s">
        <v>438</v>
      </c>
      <c r="AH5" t="s">
        <v>258</v>
      </c>
      <c r="AL5" t="s">
        <v>213</v>
      </c>
      <c r="AT5" t="s">
        <v>246</v>
      </c>
      <c r="AU5" t="s">
        <v>137</v>
      </c>
      <c r="BE5" s="231"/>
      <c r="BG5" s="65" t="s">
        <v>236</v>
      </c>
      <c r="BS5" t="s">
        <v>304</v>
      </c>
      <c r="BW5" s="1" t="s">
        <v>60</v>
      </c>
      <c r="BX5" s="1" t="s">
        <v>62</v>
      </c>
    </row>
    <row r="6" spans="1:76">
      <c r="E6" t="s">
        <v>5</v>
      </c>
      <c r="F6" t="s">
        <v>11</v>
      </c>
      <c r="G6" t="s">
        <v>18</v>
      </c>
      <c r="H6" t="s">
        <v>23</v>
      </c>
      <c r="I6" t="s">
        <v>598</v>
      </c>
      <c r="J6" t="s">
        <v>30</v>
      </c>
      <c r="K6" t="s">
        <v>176</v>
      </c>
      <c r="V6" t="s">
        <v>51</v>
      </c>
      <c r="X6">
        <v>3</v>
      </c>
      <c r="AA6">
        <v>3</v>
      </c>
      <c r="AE6" t="s">
        <v>65</v>
      </c>
      <c r="AF6" s="7" t="s">
        <v>190</v>
      </c>
      <c r="AL6" t="s">
        <v>345</v>
      </c>
      <c r="BE6" s="231"/>
      <c r="BF6" t="s">
        <v>127</v>
      </c>
      <c r="BI6" s="23"/>
      <c r="BW6" s="1"/>
      <c r="BX6" s="1"/>
    </row>
    <row r="7" spans="1:76">
      <c r="E7" t="s">
        <v>6</v>
      </c>
      <c r="F7" t="s">
        <v>12</v>
      </c>
      <c r="G7" t="s">
        <v>19</v>
      </c>
      <c r="H7" t="s">
        <v>24</v>
      </c>
      <c r="I7" t="s">
        <v>204</v>
      </c>
      <c r="J7" t="s">
        <v>31</v>
      </c>
      <c r="K7" t="s">
        <v>435</v>
      </c>
      <c r="X7">
        <v>4</v>
      </c>
      <c r="AA7">
        <v>4</v>
      </c>
      <c r="AE7" t="s">
        <v>66</v>
      </c>
      <c r="AF7" s="7" t="s">
        <v>191</v>
      </c>
      <c r="AL7" t="s">
        <v>346</v>
      </c>
      <c r="BE7" s="231"/>
      <c r="BF7" t="s">
        <v>128</v>
      </c>
      <c r="BG7" t="s">
        <v>235</v>
      </c>
      <c r="BW7" s="1" t="s">
        <v>52</v>
      </c>
    </row>
    <row r="8" spans="1:76">
      <c r="E8" t="s">
        <v>7</v>
      </c>
      <c r="F8" t="s">
        <v>13</v>
      </c>
      <c r="H8" t="s">
        <v>25</v>
      </c>
      <c r="I8" t="s">
        <v>398</v>
      </c>
      <c r="J8" t="s">
        <v>32</v>
      </c>
      <c r="K8" t="s">
        <v>409</v>
      </c>
      <c r="X8">
        <v>5</v>
      </c>
      <c r="AA8">
        <v>5</v>
      </c>
      <c r="AE8" t="s">
        <v>85</v>
      </c>
      <c r="AF8" s="7" t="s">
        <v>192</v>
      </c>
      <c r="AL8" t="s">
        <v>388</v>
      </c>
      <c r="BF8" s="24" t="s">
        <v>129</v>
      </c>
      <c r="BG8" t="s">
        <v>231</v>
      </c>
      <c r="BI8" s="23"/>
      <c r="BW8" s="1" t="s">
        <v>53</v>
      </c>
    </row>
    <row r="9" spans="1:76">
      <c r="E9" t="s">
        <v>217</v>
      </c>
      <c r="F9" t="s">
        <v>339</v>
      </c>
      <c r="H9" t="s">
        <v>420</v>
      </c>
      <c r="I9" t="s">
        <v>594</v>
      </c>
      <c r="AE9" t="s">
        <v>185</v>
      </c>
      <c r="AF9" s="7"/>
      <c r="AL9" t="s">
        <v>440</v>
      </c>
      <c r="BF9" s="24"/>
      <c r="BG9" t="s">
        <v>232</v>
      </c>
      <c r="BI9" s="23"/>
      <c r="BW9" s="1"/>
    </row>
    <row r="10" spans="1:76">
      <c r="E10" t="s">
        <v>418</v>
      </c>
      <c r="F10" t="s">
        <v>14</v>
      </c>
      <c r="H10" t="s">
        <v>26</v>
      </c>
      <c r="I10" t="s">
        <v>356</v>
      </c>
      <c r="J10" t="s">
        <v>33</v>
      </c>
      <c r="X10">
        <v>6</v>
      </c>
      <c r="AA10">
        <v>6</v>
      </c>
      <c r="AE10" t="s">
        <v>76</v>
      </c>
      <c r="AL10" t="s">
        <v>458</v>
      </c>
      <c r="BF10" s="24" t="s">
        <v>130</v>
      </c>
      <c r="BG10" t="s">
        <v>233</v>
      </c>
      <c r="BW10" s="1" t="s">
        <v>56</v>
      </c>
    </row>
    <row r="11" spans="1:76">
      <c r="E11" t="s">
        <v>505</v>
      </c>
      <c r="F11" t="s">
        <v>404</v>
      </c>
      <c r="H11" t="s">
        <v>218</v>
      </c>
      <c r="I11" t="s">
        <v>368</v>
      </c>
      <c r="J11" t="s">
        <v>34</v>
      </c>
      <c r="X11">
        <v>7</v>
      </c>
      <c r="AA11">
        <v>7</v>
      </c>
      <c r="AE11" s="1" t="s">
        <v>67</v>
      </c>
      <c r="AG11" s="1"/>
      <c r="AH11" s="1"/>
      <c r="AI11" s="1"/>
      <c r="AJ11" s="1"/>
      <c r="AK11" s="1"/>
      <c r="AL11" t="s">
        <v>74</v>
      </c>
      <c r="AV11" t="s">
        <v>139</v>
      </c>
      <c r="BF11" t="s">
        <v>131</v>
      </c>
      <c r="BW11" s="1" t="s">
        <v>57</v>
      </c>
    </row>
    <row r="12" spans="1:76">
      <c r="E12" t="s">
        <v>576</v>
      </c>
      <c r="F12" t="s">
        <v>430</v>
      </c>
      <c r="H12" t="s">
        <v>357</v>
      </c>
      <c r="I12" t="s">
        <v>452</v>
      </c>
      <c r="AE12" s="1"/>
      <c r="AG12" s="1"/>
      <c r="AH12" s="1"/>
      <c r="AI12" s="1"/>
      <c r="AJ12" s="1"/>
      <c r="AK12" s="1"/>
      <c r="AL12" t="s">
        <v>75</v>
      </c>
      <c r="AV12" t="s">
        <v>140</v>
      </c>
      <c r="AX12" s="6" t="s">
        <v>141</v>
      </c>
      <c r="BB12" s="6" t="s">
        <v>143</v>
      </c>
      <c r="BG12" s="24" t="s">
        <v>234</v>
      </c>
      <c r="BW12" s="1"/>
    </row>
    <row r="13" spans="1:76" ht="85">
      <c r="E13" s="25" t="s">
        <v>97</v>
      </c>
      <c r="F13" s="26" t="s">
        <v>159</v>
      </c>
      <c r="H13" t="s">
        <v>630</v>
      </c>
      <c r="J13" t="s">
        <v>35</v>
      </c>
      <c r="AY13" s="2" t="s">
        <v>142</v>
      </c>
      <c r="BC13" s="2" t="s">
        <v>144</v>
      </c>
      <c r="BW13" s="1" t="s">
        <v>58</v>
      </c>
    </row>
    <row r="14" spans="1:76" ht="17">
      <c r="E14" s="215" t="s">
        <v>583</v>
      </c>
      <c r="F14" s="2" t="s">
        <v>160</v>
      </c>
      <c r="H14" t="s">
        <v>391</v>
      </c>
      <c r="I14" t="s">
        <v>463</v>
      </c>
      <c r="J14" t="s">
        <v>36</v>
      </c>
    </row>
    <row r="15" spans="1:76">
      <c r="E15" t="s">
        <v>78</v>
      </c>
      <c r="F15" t="s">
        <v>78</v>
      </c>
      <c r="H15" t="s">
        <v>367</v>
      </c>
      <c r="I15" t="s">
        <v>489</v>
      </c>
      <c r="J15" t="s">
        <v>37</v>
      </c>
    </row>
    <row r="16" spans="1:76">
      <c r="E16" t="s">
        <v>79</v>
      </c>
      <c r="H16" t="s">
        <v>406</v>
      </c>
      <c r="I16" t="s">
        <v>506</v>
      </c>
      <c r="J16" t="s">
        <v>38</v>
      </c>
    </row>
    <row r="17" spans="5:37">
      <c r="E17" t="s">
        <v>80</v>
      </c>
      <c r="H17" t="s">
        <v>411</v>
      </c>
      <c r="I17" t="s">
        <v>569</v>
      </c>
      <c r="J17" t="s">
        <v>39</v>
      </c>
    </row>
    <row r="18" spans="5:37">
      <c r="E18" t="s">
        <v>81</v>
      </c>
      <c r="H18" t="s">
        <v>436</v>
      </c>
      <c r="J18" t="s">
        <v>40</v>
      </c>
    </row>
    <row r="19" spans="5:37" ht="34">
      <c r="E19" s="2" t="s">
        <v>98</v>
      </c>
      <c r="H19" t="s">
        <v>478</v>
      </c>
      <c r="J19" t="s">
        <v>41</v>
      </c>
      <c r="Y19" s="2"/>
      <c r="Z19" s="2"/>
      <c r="AA19" s="2"/>
      <c r="AB19" s="2"/>
      <c r="AC19" s="2"/>
      <c r="AD19" s="2"/>
      <c r="AE19" s="2"/>
      <c r="AG19" s="2"/>
      <c r="AH19" s="2"/>
      <c r="AI19" s="2"/>
      <c r="AJ19" s="2"/>
      <c r="AK19" s="2"/>
    </row>
    <row r="20" spans="5:37">
      <c r="E20" t="s">
        <v>99</v>
      </c>
    </row>
    <row r="21" spans="5:37">
      <c r="J21" t="s">
        <v>68</v>
      </c>
    </row>
    <row r="22" spans="5:37">
      <c r="E22" s="4" t="s">
        <v>149</v>
      </c>
      <c r="J22" t="s">
        <v>69</v>
      </c>
    </row>
    <row r="23" spans="5:37">
      <c r="E23" t="s">
        <v>150</v>
      </c>
      <c r="F23" t="s">
        <v>151</v>
      </c>
      <c r="J23" t="s">
        <v>71</v>
      </c>
    </row>
    <row r="24" spans="5:37">
      <c r="F24" t="s">
        <v>152</v>
      </c>
      <c r="J24" t="s">
        <v>70</v>
      </c>
    </row>
    <row r="25" spans="5:37">
      <c r="F25" t="s">
        <v>153</v>
      </c>
    </row>
    <row r="27" spans="5:37">
      <c r="E27" t="s">
        <v>154</v>
      </c>
      <c r="F27" t="s">
        <v>155</v>
      </c>
    </row>
    <row r="30" spans="5:37">
      <c r="E30" t="s">
        <v>156</v>
      </c>
    </row>
    <row r="31" spans="5:37">
      <c r="E31" t="s">
        <v>157</v>
      </c>
    </row>
    <row r="32" spans="5:37">
      <c r="E32" t="s">
        <v>158</v>
      </c>
    </row>
  </sheetData>
  <mergeCells count="11">
    <mergeCell ref="BE4:BE7"/>
    <mergeCell ref="AM2:AU2"/>
    <mergeCell ref="BP2:BQ2"/>
    <mergeCell ref="AZ2:BD2"/>
    <mergeCell ref="AV2:AY2"/>
    <mergeCell ref="BG2:BH2"/>
    <mergeCell ref="T2:W2"/>
    <mergeCell ref="Q2:S2"/>
    <mergeCell ref="N2:P2"/>
    <mergeCell ref="A2:E2"/>
    <mergeCell ref="AV1:BO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113C-256D-6248-A5EA-1C17F46917D7}">
  <dimension ref="A1:B41"/>
  <sheetViews>
    <sheetView workbookViewId="0">
      <selection activeCell="C1" sqref="C1:C1048576"/>
    </sheetView>
  </sheetViews>
  <sheetFormatPr baseColWidth="10" defaultRowHeight="16"/>
  <cols>
    <col min="1" max="1" width="10.83203125" style="2"/>
    <col min="2" max="2" width="35.6640625" style="188" customWidth="1"/>
    <col min="3" max="16384" width="10.83203125" style="2"/>
  </cols>
  <sheetData>
    <row r="1" spans="1:2" ht="17">
      <c r="A1" s="27" t="s">
        <v>148</v>
      </c>
      <c r="B1" s="27" t="s">
        <v>336</v>
      </c>
    </row>
    <row r="2" spans="1:2" s="145" customFormat="1" ht="17">
      <c r="A2" s="50">
        <v>1</v>
      </c>
      <c r="B2" s="50" t="s">
        <v>309</v>
      </c>
    </row>
    <row r="3" spans="1:2" ht="34">
      <c r="A3" s="53">
        <v>10</v>
      </c>
      <c r="B3" s="53" t="s">
        <v>310</v>
      </c>
    </row>
    <row r="4" spans="1:2" ht="17">
      <c r="A4" s="53">
        <v>15</v>
      </c>
      <c r="B4" s="53" t="s">
        <v>311</v>
      </c>
    </row>
    <row r="5" spans="1:2" ht="17">
      <c r="A5" s="53">
        <v>18</v>
      </c>
      <c r="B5" s="53" t="s">
        <v>312</v>
      </c>
    </row>
    <row r="6" spans="1:2" s="143" customFormat="1" ht="17">
      <c r="A6" s="142">
        <v>19</v>
      </c>
      <c r="B6" s="142" t="s">
        <v>313</v>
      </c>
    </row>
    <row r="7" spans="1:2" s="143" customFormat="1" ht="17">
      <c r="A7" s="142">
        <v>23</v>
      </c>
      <c r="B7" s="142" t="s">
        <v>314</v>
      </c>
    </row>
    <row r="8" spans="1:2" s="148" customFormat="1" ht="17">
      <c r="A8" s="147">
        <v>30</v>
      </c>
      <c r="B8" s="147" t="s">
        <v>315</v>
      </c>
    </row>
    <row r="9" spans="1:2" s="148" customFormat="1" ht="17">
      <c r="A9" s="147">
        <v>42</v>
      </c>
      <c r="B9" s="147" t="s">
        <v>316</v>
      </c>
    </row>
    <row r="10" spans="1:2" s="143" customFormat="1" ht="18">
      <c r="A10" s="142">
        <v>47</v>
      </c>
      <c r="B10" s="144" t="s">
        <v>317</v>
      </c>
    </row>
    <row r="11" spans="1:2" ht="18">
      <c r="A11" s="53">
        <v>54</v>
      </c>
      <c r="B11" s="141" t="s">
        <v>318</v>
      </c>
    </row>
    <row r="12" spans="1:2" s="143" customFormat="1" ht="18">
      <c r="A12" s="142">
        <v>60</v>
      </c>
      <c r="B12" s="144" t="s">
        <v>319</v>
      </c>
    </row>
    <row r="13" spans="1:2" s="143" customFormat="1" ht="18">
      <c r="A13" s="142">
        <v>64</v>
      </c>
      <c r="B13" s="144" t="s">
        <v>320</v>
      </c>
    </row>
    <row r="14" spans="1:2" s="143" customFormat="1" ht="18">
      <c r="A14" s="142">
        <v>66</v>
      </c>
      <c r="B14" s="144" t="s">
        <v>321</v>
      </c>
    </row>
    <row r="15" spans="1:2" s="53" customFormat="1" ht="36">
      <c r="A15" s="53">
        <v>69</v>
      </c>
      <c r="B15" s="141" t="s">
        <v>315</v>
      </c>
    </row>
    <row r="16" spans="1:2" s="148" customFormat="1" ht="18">
      <c r="A16" s="164">
        <v>70</v>
      </c>
      <c r="B16" s="165" t="s">
        <v>322</v>
      </c>
    </row>
    <row r="17" spans="1:2" s="149" customFormat="1" ht="18">
      <c r="A17" s="166">
        <v>74</v>
      </c>
      <c r="B17" s="167" t="s">
        <v>323</v>
      </c>
    </row>
    <row r="18" spans="1:2" s="147" customFormat="1" ht="63" customHeight="1">
      <c r="A18" s="147">
        <v>77</v>
      </c>
      <c r="B18" s="178" t="s">
        <v>324</v>
      </c>
    </row>
    <row r="19" spans="1:2" s="171" customFormat="1" ht="18">
      <c r="A19" s="124">
        <v>78</v>
      </c>
      <c r="B19" s="172" t="s">
        <v>319</v>
      </c>
    </row>
    <row r="20" spans="1:2" s="149" customFormat="1" ht="18">
      <c r="A20" s="166">
        <v>79</v>
      </c>
      <c r="B20" s="167" t="s">
        <v>325</v>
      </c>
    </row>
    <row r="21" spans="1:2" s="177" customFormat="1" ht="17">
      <c r="A21" s="147">
        <v>88</v>
      </c>
      <c r="B21" s="147" t="s">
        <v>326</v>
      </c>
    </row>
    <row r="22" spans="1:2" s="143" customFormat="1" ht="36">
      <c r="A22" s="142">
        <v>89</v>
      </c>
      <c r="B22" s="144" t="s">
        <v>327</v>
      </c>
    </row>
    <row r="23" spans="1:2" s="143" customFormat="1" ht="18">
      <c r="A23" s="142">
        <v>90</v>
      </c>
      <c r="B23" s="144" t="s">
        <v>328</v>
      </c>
    </row>
    <row r="24" spans="1:2" s="143" customFormat="1" ht="17">
      <c r="A24" s="142">
        <v>91</v>
      </c>
      <c r="B24" s="142" t="s">
        <v>329</v>
      </c>
    </row>
    <row r="25" spans="1:2" s="143" customFormat="1" ht="36">
      <c r="A25" s="142">
        <v>93</v>
      </c>
      <c r="B25" s="144" t="s">
        <v>330</v>
      </c>
    </row>
    <row r="26" spans="1:2" s="142" customFormat="1" ht="36">
      <c r="A26" s="142">
        <v>94</v>
      </c>
      <c r="B26" s="144" t="s">
        <v>331</v>
      </c>
    </row>
    <row r="27" spans="1:2" s="143" customFormat="1" ht="18">
      <c r="A27" s="142">
        <v>95</v>
      </c>
      <c r="B27" s="144" t="s">
        <v>332</v>
      </c>
    </row>
    <row r="28" spans="1:2" s="149" customFormat="1" ht="18">
      <c r="A28" s="180">
        <v>96</v>
      </c>
      <c r="B28" s="181" t="s">
        <v>333</v>
      </c>
    </row>
    <row r="29" spans="1:2" s="143" customFormat="1" ht="18">
      <c r="A29" s="142">
        <v>98</v>
      </c>
      <c r="B29" s="144" t="s">
        <v>332</v>
      </c>
    </row>
    <row r="30" spans="1:2" s="148" customFormat="1" ht="18">
      <c r="A30" s="147">
        <v>102</v>
      </c>
      <c r="B30" s="178" t="s">
        <v>334</v>
      </c>
    </row>
    <row r="31" spans="1:2" s="148" customFormat="1" ht="18">
      <c r="A31" s="147">
        <v>104</v>
      </c>
      <c r="B31" s="178" t="s">
        <v>335</v>
      </c>
    </row>
    <row r="32" spans="1:2" s="50" customFormat="1" ht="17">
      <c r="A32" s="45">
        <v>107</v>
      </c>
      <c r="B32" s="184" t="s">
        <v>469</v>
      </c>
    </row>
    <row r="33" spans="1:2" s="143" customFormat="1" ht="17">
      <c r="A33" s="185">
        <v>108</v>
      </c>
      <c r="B33" s="187" t="s">
        <v>470</v>
      </c>
    </row>
    <row r="34" spans="1:2" s="143" customFormat="1" ht="17">
      <c r="A34" s="185">
        <v>109</v>
      </c>
      <c r="B34" s="190" t="s">
        <v>477</v>
      </c>
    </row>
    <row r="35" spans="1:2" s="143" customFormat="1" ht="17">
      <c r="A35" s="185">
        <v>111</v>
      </c>
      <c r="B35" s="186" t="s">
        <v>497</v>
      </c>
    </row>
    <row r="36" spans="1:2" s="142" customFormat="1" ht="17">
      <c r="A36" s="185">
        <v>113</v>
      </c>
      <c r="B36" s="142" t="s">
        <v>496</v>
      </c>
    </row>
    <row r="37" spans="1:2" s="193" customFormat="1" ht="17">
      <c r="A37" s="194">
        <v>115</v>
      </c>
      <c r="B37" s="195" t="s">
        <v>469</v>
      </c>
    </row>
    <row r="38" spans="1:2" s="148" customFormat="1" ht="34">
      <c r="A38" s="192">
        <v>116</v>
      </c>
      <c r="B38" s="193" t="s">
        <v>511</v>
      </c>
    </row>
    <row r="39" spans="1:2" s="142" customFormat="1" ht="34">
      <c r="A39" s="185">
        <v>117</v>
      </c>
      <c r="B39" s="142" t="s">
        <v>511</v>
      </c>
    </row>
    <row r="40" spans="1:2" s="148" customFormat="1" ht="17">
      <c r="A40" s="192">
        <v>119</v>
      </c>
      <c r="B40" s="193" t="s">
        <v>524</v>
      </c>
    </row>
    <row r="41" spans="1:2" s="143" customFormat="1" ht="34">
      <c r="A41" s="185">
        <v>121</v>
      </c>
      <c r="B41" s="186" t="s">
        <v>511</v>
      </c>
    </row>
  </sheetData>
  <autoFilter ref="A1:B41" xr:uid="{B382FFC5-0DC3-2A40-9F6E-739AFC27595B}"/>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5B820-BDEC-1B4A-9971-3962A599F7F4}">
  <dimension ref="A1:CT80"/>
  <sheetViews>
    <sheetView zoomScale="90" zoomScaleNormal="90" workbookViewId="0">
      <selection activeCell="AQ12" sqref="AQ12"/>
    </sheetView>
  </sheetViews>
  <sheetFormatPr baseColWidth="10" defaultRowHeight="16"/>
  <cols>
    <col min="1" max="1" width="10.83203125" style="53"/>
    <col min="2" max="2" width="0" style="53" hidden="1" customWidth="1"/>
    <col min="3" max="4" width="15.5" style="53" hidden="1" customWidth="1"/>
    <col min="5" max="5" width="18.83203125" style="53" hidden="1" customWidth="1"/>
    <col min="6" max="6" width="27.1640625" style="53" hidden="1" customWidth="1"/>
    <col min="7" max="7" width="29.83203125" style="53" hidden="1" customWidth="1"/>
    <col min="8" max="12" width="17.83203125" style="53" hidden="1" customWidth="1"/>
    <col min="13" max="17" width="0" style="53" hidden="1" customWidth="1"/>
    <col min="18" max="19" width="17.83203125" style="53" hidden="1" customWidth="1"/>
    <col min="20" max="21" width="17.83203125" style="3" hidden="1" customWidth="1"/>
    <col min="22" max="22" width="31.83203125" style="53" hidden="1" customWidth="1"/>
    <col min="23" max="27" width="25.5" style="53" hidden="1" customWidth="1"/>
    <col min="28" max="31" width="30.83203125" style="53" hidden="1" customWidth="1"/>
    <col min="32" max="33" width="25.5" style="53" hidden="1" customWidth="1"/>
    <col min="34" max="34" width="34" style="53" customWidth="1"/>
    <col min="35" max="36" width="25.5" style="53" customWidth="1"/>
    <col min="37" max="38" width="18" style="53" customWidth="1"/>
    <col min="39" max="39" width="16.5" style="53" customWidth="1"/>
    <col min="40" max="40" width="19.5" style="53" customWidth="1"/>
    <col min="41" max="41" width="20.1640625" style="53" customWidth="1"/>
    <col min="42" max="42" width="17.1640625" style="53" customWidth="1"/>
    <col min="43" max="45" width="18.83203125" style="53" customWidth="1"/>
    <col min="46" max="48" width="10.83203125" style="53"/>
    <col min="49" max="49" width="26" style="53" customWidth="1"/>
    <col min="50" max="53" width="21.6640625" style="53" customWidth="1"/>
    <col min="54" max="60" width="19.1640625" style="53" customWidth="1"/>
    <col min="61" max="61" width="12" style="53" customWidth="1"/>
    <col min="62" max="62" width="15.83203125" style="53" customWidth="1"/>
    <col min="63" max="73" width="28" style="53" customWidth="1"/>
    <col min="74" max="74" width="10.83203125" style="53"/>
    <col min="75" max="75" width="15.6640625" style="53" customWidth="1"/>
    <col min="76" max="77" width="14.6640625" style="53" customWidth="1"/>
    <col min="78" max="79" width="14.1640625" style="53" customWidth="1"/>
    <col min="80" max="87" width="10.83203125" style="53"/>
    <col min="88" max="88" width="38.33203125" style="53" customWidth="1"/>
    <col min="89" max="89" width="23.6640625" style="53" customWidth="1"/>
    <col min="90" max="90" width="52.5" style="53" customWidth="1"/>
    <col min="91" max="91" width="107.1640625" style="53" customWidth="1"/>
    <col min="92" max="94" width="10.83203125" style="53"/>
    <col min="95" max="95" width="27.6640625" style="53" customWidth="1"/>
    <col min="96" max="96" width="18.5" style="53" customWidth="1"/>
    <col min="97" max="97" width="10.83203125" style="53"/>
    <col min="98" max="98" width="91.5" style="53" customWidth="1"/>
    <col min="99" max="16384" width="10.83203125" style="53"/>
  </cols>
  <sheetData>
    <row r="1" spans="1:98" ht="40" customHeight="1" thickBot="1">
      <c r="AO1" s="120" t="s">
        <v>82</v>
      </c>
      <c r="AP1" s="239" t="s">
        <v>119</v>
      </c>
      <c r="AQ1" s="240"/>
      <c r="AR1" s="240"/>
      <c r="AS1" s="240"/>
      <c r="AT1" s="240"/>
      <c r="AU1" s="240"/>
      <c r="AV1" s="241"/>
      <c r="AW1" s="239" t="s">
        <v>121</v>
      </c>
      <c r="AX1" s="240"/>
      <c r="AY1" s="240"/>
      <c r="AZ1" s="240"/>
      <c r="BA1" s="240"/>
      <c r="BB1" s="240"/>
      <c r="BC1" s="240"/>
      <c r="BD1" s="240"/>
      <c r="BE1" s="240"/>
      <c r="BF1" s="240"/>
      <c r="BG1" s="240"/>
      <c r="BH1" s="240"/>
      <c r="BI1" s="240"/>
      <c r="BJ1" s="241"/>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9"/>
      <c r="CJ1" s="27"/>
      <c r="CK1" s="97"/>
      <c r="CL1" s="97"/>
    </row>
    <row r="2" spans="1:98" ht="86" thickBot="1">
      <c r="A2" s="53" t="s">
        <v>91</v>
      </c>
      <c r="G2" s="50" t="s">
        <v>27</v>
      </c>
      <c r="M2" s="223" t="s">
        <v>42</v>
      </c>
      <c r="N2" s="223"/>
      <c r="O2" s="223"/>
      <c r="P2" s="223" t="s">
        <v>92</v>
      </c>
      <c r="Q2" s="223"/>
      <c r="R2" s="223"/>
      <c r="S2" s="161"/>
      <c r="V2" s="109" t="s">
        <v>83</v>
      </c>
      <c r="AB2" s="108" t="s">
        <v>196</v>
      </c>
      <c r="AH2" s="51" t="s">
        <v>242</v>
      </c>
      <c r="AI2" s="27"/>
      <c r="AJ2" s="27"/>
      <c r="AP2" s="243" t="s">
        <v>52</v>
      </c>
      <c r="AQ2" s="244"/>
      <c r="AR2" s="243" t="s">
        <v>256</v>
      </c>
      <c r="AS2" s="244"/>
      <c r="AW2" s="243" t="s">
        <v>52</v>
      </c>
      <c r="AX2" s="245"/>
      <c r="AY2" s="245"/>
      <c r="AZ2" s="245"/>
      <c r="BA2" s="245"/>
      <c r="BB2" s="245"/>
      <c r="BC2" s="243" t="s">
        <v>256</v>
      </c>
      <c r="BD2" s="245"/>
      <c r="BE2" s="245"/>
      <c r="BF2" s="245"/>
      <c r="BG2" s="124"/>
      <c r="BH2" s="124"/>
      <c r="BK2" s="46" t="s">
        <v>173</v>
      </c>
      <c r="BL2" s="239" t="s">
        <v>264</v>
      </c>
      <c r="BM2" s="240"/>
      <c r="BN2" s="240"/>
      <c r="BO2" s="110"/>
      <c r="BP2" s="110"/>
      <c r="BQ2" s="240" t="s">
        <v>265</v>
      </c>
      <c r="BR2" s="240"/>
      <c r="BS2" s="240"/>
      <c r="BT2" s="240"/>
      <c r="BU2" s="240"/>
      <c r="BW2" s="242" t="s">
        <v>88</v>
      </c>
      <c r="BX2" s="242"/>
      <c r="BY2" s="249" t="s">
        <v>89</v>
      </c>
      <c r="BZ2" s="250"/>
      <c r="CK2" s="246" t="s">
        <v>172</v>
      </c>
      <c r="CL2" s="247"/>
      <c r="CM2" s="247"/>
      <c r="CT2" s="53" t="s">
        <v>276</v>
      </c>
    </row>
    <row r="3" spans="1:98" ht="52" thickBot="1">
      <c r="A3" s="34" t="s">
        <v>100</v>
      </c>
      <c r="B3" s="42" t="s">
        <v>8</v>
      </c>
      <c r="C3" s="42" t="s">
        <v>15</v>
      </c>
      <c r="D3" s="111" t="s">
        <v>251</v>
      </c>
      <c r="E3" s="67" t="s">
        <v>20</v>
      </c>
      <c r="F3" s="42" t="s">
        <v>405</v>
      </c>
      <c r="G3" s="67" t="s">
        <v>101</v>
      </c>
      <c r="H3" s="67" t="s">
        <v>93</v>
      </c>
      <c r="I3" s="67" t="s">
        <v>542</v>
      </c>
      <c r="J3" s="69" t="s">
        <v>238</v>
      </c>
      <c r="K3" s="69" t="s">
        <v>239</v>
      </c>
      <c r="L3" s="69" t="s">
        <v>240</v>
      </c>
      <c r="M3" s="42" t="s">
        <v>43</v>
      </c>
      <c r="N3" s="42" t="s">
        <v>164</v>
      </c>
      <c r="O3" s="42" t="s">
        <v>48</v>
      </c>
      <c r="P3" s="44" t="s">
        <v>43</v>
      </c>
      <c r="Q3" s="44" t="s">
        <v>164</v>
      </c>
      <c r="R3" s="44" t="s">
        <v>171</v>
      </c>
      <c r="S3" s="44" t="s">
        <v>444</v>
      </c>
      <c r="T3" s="34" t="s">
        <v>244</v>
      </c>
      <c r="U3" s="27" t="s">
        <v>73</v>
      </c>
      <c r="V3" s="70" t="s">
        <v>83</v>
      </c>
      <c r="W3" s="71" t="s">
        <v>169</v>
      </c>
      <c r="X3" s="71" t="s">
        <v>110</v>
      </c>
      <c r="Y3" s="72" t="s">
        <v>237</v>
      </c>
      <c r="Z3" s="72" t="s">
        <v>187</v>
      </c>
      <c r="AA3" s="73" t="s">
        <v>179</v>
      </c>
      <c r="AB3" s="74" t="s">
        <v>196</v>
      </c>
      <c r="AC3" s="75" t="s">
        <v>237</v>
      </c>
      <c r="AD3" s="75" t="s">
        <v>187</v>
      </c>
      <c r="AE3" s="76" t="s">
        <v>179</v>
      </c>
      <c r="AF3" s="105" t="s">
        <v>571</v>
      </c>
      <c r="AG3" s="106" t="s">
        <v>205</v>
      </c>
      <c r="AH3" s="52" t="s">
        <v>242</v>
      </c>
      <c r="AI3" s="51" t="s">
        <v>228</v>
      </c>
      <c r="AJ3" s="66" t="s">
        <v>134</v>
      </c>
      <c r="AK3" s="66" t="s">
        <v>99</v>
      </c>
      <c r="AL3" s="66" t="s">
        <v>184</v>
      </c>
      <c r="AM3" s="66" t="s">
        <v>110</v>
      </c>
      <c r="AN3" s="68" t="s">
        <v>111</v>
      </c>
      <c r="AO3" s="68" t="s">
        <v>112</v>
      </c>
      <c r="AP3" s="77" t="s">
        <v>117</v>
      </c>
      <c r="AQ3" s="78" t="s">
        <v>118</v>
      </c>
      <c r="AR3" s="77" t="s">
        <v>117</v>
      </c>
      <c r="AS3" s="78" t="s">
        <v>118</v>
      </c>
      <c r="AT3" s="79" t="s">
        <v>120</v>
      </c>
      <c r="AU3" s="80" t="s">
        <v>214</v>
      </c>
      <c r="AV3" s="81" t="s">
        <v>161</v>
      </c>
      <c r="AW3" s="77" t="s">
        <v>122</v>
      </c>
      <c r="AX3" s="82" t="s">
        <v>123</v>
      </c>
      <c r="AY3" s="83" t="s">
        <v>124</v>
      </c>
      <c r="AZ3" s="127" t="s">
        <v>95</v>
      </c>
      <c r="BA3" s="117" t="s">
        <v>274</v>
      </c>
      <c r="BB3" s="117" t="s">
        <v>272</v>
      </c>
      <c r="BC3" s="77" t="s">
        <v>122</v>
      </c>
      <c r="BD3" s="82" t="s">
        <v>123</v>
      </c>
      <c r="BE3" s="83" t="s">
        <v>124</v>
      </c>
      <c r="BF3" s="126" t="s">
        <v>95</v>
      </c>
      <c r="BG3" s="117" t="s">
        <v>274</v>
      </c>
      <c r="BH3" s="117" t="s">
        <v>272</v>
      </c>
      <c r="BI3" s="84" t="s">
        <v>125</v>
      </c>
      <c r="BJ3" s="80" t="s">
        <v>126</v>
      </c>
      <c r="BK3" s="85" t="s">
        <v>146</v>
      </c>
      <c r="BL3" s="77" t="s">
        <v>122</v>
      </c>
      <c r="BM3" s="82" t="s">
        <v>123</v>
      </c>
      <c r="BN3" s="83" t="s">
        <v>124</v>
      </c>
      <c r="BO3" s="88" t="s">
        <v>273</v>
      </c>
      <c r="BP3" s="88" t="s">
        <v>275</v>
      </c>
      <c r="BQ3" s="77" t="s">
        <v>122</v>
      </c>
      <c r="BR3" s="82" t="s">
        <v>123</v>
      </c>
      <c r="BS3" s="83" t="s">
        <v>124</v>
      </c>
      <c r="BT3" s="88" t="s">
        <v>273</v>
      </c>
      <c r="BU3" s="88" t="s">
        <v>275</v>
      </c>
      <c r="BV3" s="86" t="s">
        <v>95</v>
      </c>
      <c r="BW3" s="86" t="s">
        <v>162</v>
      </c>
      <c r="BX3" s="87" t="s">
        <v>163</v>
      </c>
      <c r="BY3" s="117" t="s">
        <v>274</v>
      </c>
      <c r="BZ3" s="117" t="s">
        <v>272</v>
      </c>
      <c r="CA3" s="117" t="s">
        <v>271</v>
      </c>
      <c r="CB3" s="89" t="s">
        <v>77</v>
      </c>
      <c r="CC3" s="89" t="s">
        <v>94</v>
      </c>
      <c r="CD3" s="90" t="s">
        <v>86</v>
      </c>
      <c r="CE3" s="89" t="s">
        <v>87</v>
      </c>
      <c r="CF3" s="89" t="s">
        <v>170</v>
      </c>
      <c r="CG3" s="91" t="s">
        <v>355</v>
      </c>
      <c r="CH3" s="91" t="s">
        <v>589</v>
      </c>
      <c r="CI3" s="91" t="s">
        <v>90</v>
      </c>
      <c r="CJ3" s="34" t="s">
        <v>138</v>
      </c>
      <c r="CK3" s="92" t="s">
        <v>114</v>
      </c>
      <c r="CL3" s="93" t="s">
        <v>248</v>
      </c>
      <c r="CM3" s="54" t="s">
        <v>194</v>
      </c>
      <c r="CN3" s="51" t="s">
        <v>102</v>
      </c>
      <c r="CO3" s="53" t="s">
        <v>198</v>
      </c>
      <c r="CP3" s="53" t="s">
        <v>306</v>
      </c>
      <c r="CQ3" s="53" t="s">
        <v>277</v>
      </c>
      <c r="CR3" s="53" t="s">
        <v>281</v>
      </c>
      <c r="CS3" s="53" t="s">
        <v>282</v>
      </c>
      <c r="CT3" s="122" t="s">
        <v>279</v>
      </c>
    </row>
    <row r="4" spans="1:98" ht="89" customHeight="1" thickBot="1">
      <c r="A4" s="94">
        <v>64</v>
      </c>
      <c r="B4" s="95">
        <v>5</v>
      </c>
      <c r="C4" s="95">
        <v>0</v>
      </c>
      <c r="D4" s="95"/>
      <c r="E4" s="95" t="s">
        <v>570</v>
      </c>
      <c r="F4" s="95" t="s">
        <v>597</v>
      </c>
      <c r="G4" s="95">
        <v>1</v>
      </c>
      <c r="H4" s="95">
        <v>3</v>
      </c>
      <c r="I4" s="95" t="s">
        <v>543</v>
      </c>
      <c r="J4" s="98">
        <v>500</v>
      </c>
      <c r="K4" s="95" t="s">
        <v>180</v>
      </c>
      <c r="L4" s="95">
        <v>41</v>
      </c>
      <c r="M4" s="114">
        <v>44334</v>
      </c>
      <c r="N4" s="95">
        <v>2020</v>
      </c>
      <c r="O4" s="95" t="s">
        <v>267</v>
      </c>
      <c r="P4" s="95" t="s">
        <v>177</v>
      </c>
      <c r="Q4" s="95" t="s">
        <v>177</v>
      </c>
      <c r="R4" s="95" t="s">
        <v>177</v>
      </c>
      <c r="S4" s="95"/>
      <c r="T4" s="95" t="s">
        <v>200</v>
      </c>
      <c r="U4" s="95" t="s">
        <v>577</v>
      </c>
      <c r="V4" s="95" t="s">
        <v>181</v>
      </c>
      <c r="W4" s="95"/>
      <c r="X4" s="95"/>
      <c r="Y4" s="95"/>
      <c r="Z4" s="95"/>
      <c r="AA4" s="95"/>
      <c r="AB4" s="95" t="s">
        <v>197</v>
      </c>
      <c r="AC4" s="95"/>
      <c r="AD4" s="95"/>
      <c r="AE4" s="95"/>
      <c r="AF4" s="95" t="s">
        <v>572</v>
      </c>
      <c r="AG4" s="95"/>
      <c r="AH4" s="95" t="s">
        <v>202</v>
      </c>
      <c r="AI4" s="95" t="s">
        <v>177</v>
      </c>
      <c r="AJ4" s="95" t="s">
        <v>133</v>
      </c>
      <c r="AK4" s="95">
        <v>1</v>
      </c>
      <c r="AL4" s="95" t="s">
        <v>260</v>
      </c>
      <c r="AM4" s="95" t="s">
        <v>226</v>
      </c>
      <c r="AN4" s="95" t="s">
        <v>573</v>
      </c>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Q4" s="95"/>
      <c r="BR4" s="95"/>
      <c r="BS4" s="95"/>
      <c r="BT4" s="95"/>
      <c r="BU4" s="95"/>
      <c r="BV4" s="95">
        <v>0.214</v>
      </c>
      <c r="BW4" s="95"/>
      <c r="BX4" s="95">
        <v>1</v>
      </c>
      <c r="BY4" s="95"/>
      <c r="BZ4" s="95"/>
      <c r="CA4" s="95"/>
      <c r="CB4" s="95"/>
      <c r="CC4" s="95"/>
      <c r="CD4" s="95"/>
      <c r="CE4" s="95">
        <v>-0.30199999999999999</v>
      </c>
      <c r="CF4" s="95"/>
      <c r="CG4" s="95"/>
      <c r="CH4" s="95"/>
      <c r="CI4" s="95"/>
      <c r="CJ4" s="95" t="s">
        <v>200</v>
      </c>
      <c r="CK4" s="95" t="s">
        <v>247</v>
      </c>
      <c r="CL4" s="95" t="s">
        <v>193</v>
      </c>
      <c r="CM4" s="99" t="s">
        <v>208</v>
      </c>
      <c r="CN4" s="60" t="s">
        <v>307</v>
      </c>
      <c r="CO4" s="96" t="s">
        <v>250</v>
      </c>
      <c r="CP4" s="60" t="s">
        <v>47</v>
      </c>
      <c r="CQ4" s="53" t="s">
        <v>308</v>
      </c>
      <c r="CT4" s="123" t="s">
        <v>284</v>
      </c>
    </row>
    <row r="5" spans="1:98" ht="52" thickBot="1">
      <c r="A5" s="55">
        <v>89</v>
      </c>
      <c r="B5" s="60">
        <v>0</v>
      </c>
      <c r="C5" s="60">
        <v>9</v>
      </c>
      <c r="D5" s="60"/>
      <c r="E5" s="60" t="s">
        <v>574</v>
      </c>
      <c r="F5" s="60" t="s">
        <v>57</v>
      </c>
      <c r="G5" s="60">
        <v>1</v>
      </c>
      <c r="H5" s="251">
        <v>3</v>
      </c>
      <c r="I5" s="179" t="s">
        <v>544</v>
      </c>
      <c r="J5" s="60">
        <v>1346</v>
      </c>
      <c r="K5" s="100"/>
      <c r="L5" s="100"/>
      <c r="M5" s="115">
        <v>44285</v>
      </c>
      <c r="N5" s="60">
        <v>2020</v>
      </c>
      <c r="O5" s="60" t="s">
        <v>268</v>
      </c>
      <c r="P5" s="60"/>
      <c r="Q5" s="60"/>
      <c r="R5" s="60"/>
      <c r="S5" s="60"/>
      <c r="T5" s="60" t="s">
        <v>200</v>
      </c>
      <c r="U5" s="60" t="s">
        <v>578</v>
      </c>
      <c r="V5" s="60" t="s">
        <v>241</v>
      </c>
      <c r="W5" s="60">
        <v>1</v>
      </c>
      <c r="X5" s="60"/>
      <c r="Y5" s="62">
        <f>1346*0.465</f>
        <v>625.89</v>
      </c>
      <c r="Z5" s="60"/>
      <c r="AA5" s="60"/>
      <c r="AB5" s="60" t="s">
        <v>212</v>
      </c>
      <c r="AC5" s="62">
        <f>1346*0.533</f>
        <v>717.41800000000001</v>
      </c>
      <c r="AD5" s="60"/>
      <c r="AE5" s="60"/>
      <c r="AF5" s="60"/>
      <c r="AG5" s="60"/>
      <c r="AH5" s="60" t="s">
        <v>203</v>
      </c>
      <c r="AI5" s="60" t="s">
        <v>177</v>
      </c>
      <c r="AJ5" s="60" t="s">
        <v>132</v>
      </c>
      <c r="AK5" s="60">
        <v>1</v>
      </c>
      <c r="AL5" s="60"/>
      <c r="AM5" s="60" t="s">
        <v>210</v>
      </c>
      <c r="AN5" s="60"/>
      <c r="AO5" s="60"/>
      <c r="AP5" s="121">
        <v>127</v>
      </c>
      <c r="AQ5" s="121">
        <v>499</v>
      </c>
      <c r="AR5" s="121">
        <v>81</v>
      </c>
      <c r="AS5" s="121">
        <v>636</v>
      </c>
      <c r="AT5" s="60"/>
      <c r="AU5" s="60">
        <v>0.57999999999999996</v>
      </c>
      <c r="AV5" s="60"/>
      <c r="AW5" s="60"/>
      <c r="AX5" s="60"/>
      <c r="AY5" s="60"/>
      <c r="AZ5" s="60"/>
      <c r="BA5" s="60"/>
      <c r="BB5" s="60"/>
      <c r="BC5" s="60"/>
      <c r="BD5" s="60"/>
      <c r="BE5" s="60"/>
      <c r="BF5" s="60"/>
      <c r="BG5" s="60"/>
      <c r="BH5" s="60"/>
      <c r="BI5" s="60"/>
      <c r="BJ5" s="60"/>
      <c r="BK5" s="60"/>
      <c r="BL5" s="60"/>
      <c r="BM5" s="60"/>
      <c r="BN5" s="95"/>
      <c r="BO5" s="60"/>
      <c r="BP5" s="60"/>
      <c r="BQ5" s="60"/>
      <c r="BR5" s="60"/>
      <c r="BS5" s="60"/>
      <c r="BT5" s="60"/>
      <c r="BU5" s="60"/>
      <c r="BV5" s="121">
        <v>0.13109999999999999</v>
      </c>
      <c r="BW5" s="60">
        <v>0</v>
      </c>
      <c r="BX5" s="60"/>
      <c r="BY5" s="60">
        <v>0.32300000000000001</v>
      </c>
      <c r="BZ5" s="60">
        <v>0.83799999999999997</v>
      </c>
      <c r="CA5" s="60"/>
      <c r="CB5" s="60"/>
      <c r="CC5" s="60"/>
      <c r="CD5" s="60"/>
      <c r="CE5" s="60"/>
      <c r="CF5" s="60"/>
      <c r="CG5" s="60"/>
      <c r="CH5" s="60"/>
      <c r="CI5" s="60"/>
      <c r="CJ5" s="60" t="s">
        <v>200</v>
      </c>
      <c r="CK5" s="60" t="s">
        <v>247</v>
      </c>
      <c r="CL5" s="60" t="s">
        <v>215</v>
      </c>
      <c r="CM5" s="63" t="s">
        <v>216</v>
      </c>
      <c r="CN5" s="137" t="s">
        <v>103</v>
      </c>
      <c r="CO5" s="57" t="s">
        <v>200</v>
      </c>
      <c r="CP5" s="53" t="s">
        <v>288</v>
      </c>
      <c r="CQ5" s="140" t="s">
        <v>286</v>
      </c>
      <c r="CR5" s="53" t="s">
        <v>280</v>
      </c>
      <c r="CS5" s="53" t="s">
        <v>283</v>
      </c>
      <c r="CT5" s="125" t="s">
        <v>285</v>
      </c>
    </row>
    <row r="6" spans="1:98" ht="35" thickBot="1">
      <c r="A6" s="56">
        <v>89</v>
      </c>
      <c r="B6" s="64">
        <v>0</v>
      </c>
      <c r="C6" s="64">
        <v>9</v>
      </c>
      <c r="D6" s="64"/>
      <c r="E6" s="64"/>
      <c r="F6" s="64"/>
      <c r="G6" s="64">
        <v>1</v>
      </c>
      <c r="H6" s="252"/>
      <c r="I6" s="64"/>
      <c r="J6" s="101"/>
      <c r="K6" s="101"/>
      <c r="L6" s="101"/>
      <c r="M6" s="116">
        <v>44285</v>
      </c>
      <c r="N6" s="64">
        <v>2020</v>
      </c>
      <c r="O6" s="64" t="s">
        <v>268</v>
      </c>
      <c r="P6" s="64"/>
      <c r="Q6" s="64"/>
      <c r="R6" s="64"/>
      <c r="S6" s="64"/>
      <c r="T6" s="64"/>
      <c r="U6" s="64"/>
      <c r="V6" s="64" t="s">
        <v>211</v>
      </c>
      <c r="W6" s="64">
        <v>1</v>
      </c>
      <c r="X6" s="64"/>
      <c r="Y6" s="64"/>
      <c r="Z6" s="64"/>
      <c r="AA6" s="64"/>
      <c r="AB6" s="64" t="s">
        <v>209</v>
      </c>
      <c r="AC6" s="64"/>
      <c r="AD6" s="64"/>
      <c r="AE6" s="64"/>
      <c r="AF6" s="64" t="s">
        <v>219</v>
      </c>
      <c r="AG6" s="64" t="s">
        <v>206</v>
      </c>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58"/>
      <c r="CT6" s="53" t="s">
        <v>278</v>
      </c>
    </row>
    <row r="7" spans="1:98" ht="52" thickBot="1">
      <c r="A7" s="102">
        <v>94</v>
      </c>
      <c r="B7" s="60">
        <v>2</v>
      </c>
      <c r="C7" s="60">
        <v>9</v>
      </c>
      <c r="D7" s="60"/>
      <c r="E7" s="60" t="s">
        <v>575</v>
      </c>
      <c r="F7" s="60" t="s">
        <v>56</v>
      </c>
      <c r="G7" s="60">
        <v>1</v>
      </c>
      <c r="H7" s="251">
        <v>3</v>
      </c>
      <c r="I7" s="196" t="s">
        <v>545</v>
      </c>
      <c r="J7" s="60">
        <v>5225</v>
      </c>
      <c r="K7" s="60" t="s">
        <v>225</v>
      </c>
      <c r="L7" s="62">
        <f>(45.662+45.423+45.445+45.07+45.826+45.507)/6</f>
        <v>45.488833333333332</v>
      </c>
      <c r="M7" s="115">
        <v>44314</v>
      </c>
      <c r="N7" s="64">
        <v>2020</v>
      </c>
      <c r="O7" s="60" t="s">
        <v>269</v>
      </c>
      <c r="P7" s="60" t="s">
        <v>229</v>
      </c>
      <c r="Q7" s="60"/>
      <c r="R7" s="60"/>
      <c r="S7" s="60"/>
      <c r="T7" s="60" t="s">
        <v>200</v>
      </c>
      <c r="U7" s="60" t="s">
        <v>577</v>
      </c>
      <c r="V7" s="60" t="s">
        <v>221</v>
      </c>
      <c r="X7" s="60"/>
      <c r="Y7" s="60">
        <v>871</v>
      </c>
      <c r="Z7" s="60"/>
      <c r="AA7" s="60">
        <v>45.423000000000002</v>
      </c>
      <c r="AB7" s="60" t="s">
        <v>230</v>
      </c>
      <c r="AC7" s="60">
        <v>874</v>
      </c>
      <c r="AD7" s="60"/>
      <c r="AE7" s="60">
        <v>45.661999999999999</v>
      </c>
      <c r="AF7" s="60"/>
      <c r="AG7" s="60"/>
      <c r="AH7" s="60" t="s">
        <v>227</v>
      </c>
      <c r="AI7" s="60" t="s">
        <v>243</v>
      </c>
      <c r="AJ7" s="60">
        <v>2</v>
      </c>
      <c r="AK7" s="60">
        <v>1</v>
      </c>
      <c r="AL7" s="95" t="s">
        <v>260</v>
      </c>
      <c r="AM7" s="60" t="s">
        <v>261</v>
      </c>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t="s">
        <v>200</v>
      </c>
      <c r="CK7" s="60" t="s">
        <v>247</v>
      </c>
      <c r="CL7" s="60" t="s">
        <v>249</v>
      </c>
      <c r="CM7" s="107" t="s">
        <v>220</v>
      </c>
      <c r="CN7" s="60" t="s">
        <v>304</v>
      </c>
      <c r="CO7" s="57" t="s">
        <v>199</v>
      </c>
      <c r="CP7" s="53" t="s">
        <v>305</v>
      </c>
      <c r="CT7" s="126" t="s">
        <v>287</v>
      </c>
    </row>
    <row r="8" spans="1:98" ht="34">
      <c r="A8" s="61">
        <v>94</v>
      </c>
      <c r="H8" s="248"/>
      <c r="J8" s="3"/>
      <c r="K8" s="3"/>
      <c r="L8" s="3"/>
      <c r="T8" s="53"/>
      <c r="U8" s="53"/>
      <c r="V8" s="53" t="s">
        <v>222</v>
      </c>
      <c r="Y8" s="53">
        <v>887</v>
      </c>
      <c r="AA8" s="53">
        <v>45.445</v>
      </c>
      <c r="AB8" s="53" t="s">
        <v>230</v>
      </c>
      <c r="AI8" s="53" t="s">
        <v>270</v>
      </c>
      <c r="CM8" s="103"/>
      <c r="CO8" s="59"/>
    </row>
    <row r="9" spans="1:98" ht="17">
      <c r="A9" s="61">
        <v>94</v>
      </c>
      <c r="H9" s="248"/>
      <c r="J9" s="3"/>
      <c r="K9" s="3"/>
      <c r="L9" s="3"/>
      <c r="T9" s="53"/>
      <c r="U9" s="53"/>
      <c r="V9" s="53" t="s">
        <v>223</v>
      </c>
      <c r="Y9" s="53">
        <v>869</v>
      </c>
      <c r="AA9" s="53">
        <v>45.07</v>
      </c>
      <c r="AB9" s="53" t="s">
        <v>230</v>
      </c>
      <c r="CM9" s="103"/>
      <c r="CO9" s="59"/>
    </row>
    <row r="10" spans="1:98" ht="18" thickBot="1">
      <c r="A10" s="61">
        <v>94</v>
      </c>
      <c r="H10" s="252"/>
      <c r="J10" s="3"/>
      <c r="K10" s="3"/>
      <c r="L10" s="3"/>
      <c r="T10" s="53"/>
      <c r="U10" s="53"/>
      <c r="V10" s="53" t="s">
        <v>224</v>
      </c>
      <c r="Y10" s="53">
        <v>855</v>
      </c>
      <c r="AA10" s="53">
        <v>45.826000000000001</v>
      </c>
      <c r="AB10" s="53" t="s">
        <v>230</v>
      </c>
      <c r="CM10" s="103"/>
      <c r="CO10" s="59"/>
    </row>
    <row r="11" spans="1:98" ht="52" thickBot="1">
      <c r="A11" s="102">
        <v>95</v>
      </c>
      <c r="B11" s="60">
        <v>0</v>
      </c>
      <c r="C11" s="60">
        <v>9</v>
      </c>
      <c r="D11" s="200" t="s">
        <v>252</v>
      </c>
      <c r="E11" s="60" t="s">
        <v>574</v>
      </c>
      <c r="F11" s="60" t="s">
        <v>57</v>
      </c>
      <c r="G11" s="60" t="s">
        <v>257</v>
      </c>
      <c r="H11" s="251">
        <v>3</v>
      </c>
      <c r="I11" s="60" t="s">
        <v>546</v>
      </c>
      <c r="J11" s="60">
        <v>985</v>
      </c>
      <c r="K11" s="60"/>
      <c r="L11" s="60">
        <v>39</v>
      </c>
      <c r="M11" s="115">
        <v>44269</v>
      </c>
      <c r="N11" s="60">
        <v>2020</v>
      </c>
      <c r="O11" s="60" t="s">
        <v>268</v>
      </c>
      <c r="P11" s="60"/>
      <c r="Q11" s="60"/>
      <c r="R11" s="60"/>
      <c r="S11" s="60"/>
      <c r="T11" s="100"/>
      <c r="U11" s="100" t="s">
        <v>577</v>
      </c>
      <c r="V11" s="60" t="s">
        <v>253</v>
      </c>
      <c r="W11" s="60"/>
      <c r="X11" s="60"/>
      <c r="Y11" s="60"/>
      <c r="Z11" s="60"/>
      <c r="AA11" s="60"/>
      <c r="AB11" s="60" t="s">
        <v>230</v>
      </c>
      <c r="AC11" s="60"/>
      <c r="AD11" s="60"/>
      <c r="AE11" s="60"/>
      <c r="AF11" s="60"/>
      <c r="AG11" s="60"/>
      <c r="AH11" s="60" t="s">
        <v>547</v>
      </c>
      <c r="AI11" s="60" t="s">
        <v>549</v>
      </c>
      <c r="AJ11" s="60" t="s">
        <v>133</v>
      </c>
      <c r="AK11" s="60">
        <v>1</v>
      </c>
      <c r="AL11" s="60" t="s">
        <v>259</v>
      </c>
      <c r="AM11" s="60" t="s">
        <v>263</v>
      </c>
      <c r="AN11" s="60" t="s">
        <v>548</v>
      </c>
      <c r="AO11" s="60"/>
      <c r="AP11" s="60"/>
      <c r="AQ11" s="60"/>
      <c r="AR11" s="60"/>
      <c r="AS11" s="60"/>
      <c r="AT11" s="60"/>
      <c r="AU11" s="60"/>
      <c r="AV11" s="60"/>
      <c r="AW11" s="60"/>
      <c r="AX11" s="60">
        <v>69.56</v>
      </c>
      <c r="AY11" s="60"/>
      <c r="AZ11" s="128">
        <f>(BB11-BA11)/3.92</f>
        <v>1.3724489795918355</v>
      </c>
      <c r="BA11" s="60">
        <v>66.87</v>
      </c>
      <c r="BB11" s="129">
        <v>72.25</v>
      </c>
      <c r="BC11" s="60"/>
      <c r="BD11" s="60">
        <v>66.5</v>
      </c>
      <c r="BE11" s="60"/>
      <c r="BF11" s="128">
        <f>(BH11-BG11)/3.92</f>
        <v>1.4362244897959173</v>
      </c>
      <c r="BG11" s="60">
        <v>63.69</v>
      </c>
      <c r="BH11" s="130">
        <v>69.319999999999993</v>
      </c>
      <c r="BI11" s="131">
        <f>AX11-BD11</f>
        <v>3.0600000000000023</v>
      </c>
      <c r="BJ11" s="60"/>
      <c r="BK11" s="60"/>
      <c r="BL11" s="60"/>
      <c r="BM11" s="60"/>
      <c r="BN11" s="60"/>
      <c r="BO11" s="60"/>
      <c r="BP11" s="60"/>
      <c r="BQ11" s="60"/>
      <c r="BR11" s="60"/>
      <c r="BS11" s="60"/>
      <c r="BT11" s="60"/>
      <c r="BU11" s="60"/>
      <c r="BV11" s="60"/>
      <c r="BW11" s="60"/>
      <c r="BX11" s="60">
        <v>0.11</v>
      </c>
      <c r="BY11" s="60"/>
      <c r="BZ11" s="60"/>
      <c r="CA11" s="60">
        <v>0.14000000000000001</v>
      </c>
      <c r="CB11" s="60">
        <v>1.58</v>
      </c>
      <c r="CC11" s="60"/>
      <c r="CD11" s="60"/>
      <c r="CE11" s="60">
        <v>3.06</v>
      </c>
      <c r="CF11" s="60"/>
      <c r="CG11" s="60"/>
      <c r="CH11" s="60"/>
      <c r="CI11" s="60"/>
      <c r="CJ11" s="60"/>
      <c r="CK11" s="60" t="s">
        <v>247</v>
      </c>
      <c r="CL11" s="60" t="s">
        <v>262</v>
      </c>
      <c r="CM11" s="60"/>
      <c r="CN11" s="138" t="s">
        <v>103</v>
      </c>
      <c r="CO11" s="60" t="s">
        <v>200</v>
      </c>
      <c r="CP11" s="60" t="s">
        <v>47</v>
      </c>
      <c r="CQ11" s="139" t="s">
        <v>289</v>
      </c>
      <c r="CR11" s="60" t="s">
        <v>280</v>
      </c>
      <c r="CS11" s="57" t="s">
        <v>290</v>
      </c>
    </row>
    <row r="12" spans="1:98" ht="18" thickBot="1">
      <c r="A12" s="61">
        <v>95</v>
      </c>
      <c r="D12" s="142" t="s">
        <v>252</v>
      </c>
      <c r="H12" s="248"/>
      <c r="V12" s="53" t="s">
        <v>254</v>
      </c>
      <c r="AX12" s="53">
        <v>69.47</v>
      </c>
      <c r="AZ12" s="132">
        <f t="shared" ref="AZ12:AZ13" si="0">(BB12-BA12)/3.92</f>
        <v>1.3290816326530597</v>
      </c>
      <c r="BA12" s="53">
        <v>66.87</v>
      </c>
      <c r="BB12" s="53">
        <v>72.08</v>
      </c>
      <c r="BD12" s="60">
        <v>66.5</v>
      </c>
      <c r="BF12" s="128">
        <f t="shared" ref="BF12:BF13" si="1">(BH12-BG12)/3.92</f>
        <v>1.4362244897959173</v>
      </c>
      <c r="BG12" s="60">
        <v>63.69</v>
      </c>
      <c r="BH12" s="53">
        <v>69.319999999999993</v>
      </c>
      <c r="BI12" s="131">
        <f t="shared" ref="BI12:BI13" si="2">AX12-BD12</f>
        <v>2.9699999999999989</v>
      </c>
      <c r="BX12" s="53">
        <v>0.127</v>
      </c>
      <c r="CA12" s="53">
        <v>0.14000000000000001</v>
      </c>
      <c r="CB12" s="53">
        <v>1.53</v>
      </c>
      <c r="CE12" s="53">
        <v>2.97</v>
      </c>
      <c r="CN12" s="138" t="s">
        <v>103</v>
      </c>
      <c r="CP12" s="53" t="s">
        <v>47</v>
      </c>
      <c r="CQ12" s="133" t="s">
        <v>289</v>
      </c>
      <c r="CR12" s="53" t="s">
        <v>280</v>
      </c>
      <c r="CS12" s="59" t="s">
        <v>290</v>
      </c>
    </row>
    <row r="13" spans="1:98" s="112" customFormat="1" ht="18" thickBot="1">
      <c r="A13" s="61">
        <v>95</v>
      </c>
      <c r="D13" s="201" t="s">
        <v>252</v>
      </c>
      <c r="H13" s="253"/>
      <c r="T13" s="113"/>
      <c r="U13" s="113"/>
      <c r="V13" s="112" t="s">
        <v>255</v>
      </c>
      <c r="AX13" s="112">
        <v>69.599999999999994</v>
      </c>
      <c r="AZ13" s="132">
        <f t="shared" si="0"/>
        <v>1.362244897959181</v>
      </c>
      <c r="BA13" s="112">
        <v>66.930000000000007</v>
      </c>
      <c r="BB13" s="112">
        <v>72.27</v>
      </c>
      <c r="BD13" s="60">
        <v>66.5</v>
      </c>
      <c r="BE13" s="53"/>
      <c r="BF13" s="128">
        <f t="shared" si="1"/>
        <v>1.4362244897959173</v>
      </c>
      <c r="BG13" s="60">
        <v>63.69</v>
      </c>
      <c r="BH13" s="53">
        <v>69.319999999999993</v>
      </c>
      <c r="BI13" s="131">
        <f t="shared" si="2"/>
        <v>3.0999999999999943</v>
      </c>
      <c r="BU13" s="53"/>
      <c r="BX13" s="112">
        <v>0.114</v>
      </c>
      <c r="CA13" s="112">
        <v>0.14000000000000001</v>
      </c>
      <c r="CB13" s="112">
        <v>1.58</v>
      </c>
      <c r="CE13" s="112">
        <v>3.1</v>
      </c>
      <c r="CN13" s="138" t="s">
        <v>103</v>
      </c>
      <c r="CP13" s="53" t="s">
        <v>47</v>
      </c>
      <c r="CQ13" s="133" t="s">
        <v>289</v>
      </c>
      <c r="CR13" s="53" t="s">
        <v>280</v>
      </c>
      <c r="CS13" s="134" t="s">
        <v>290</v>
      </c>
    </row>
    <row r="14" spans="1:98" ht="51">
      <c r="A14" s="197">
        <v>95</v>
      </c>
      <c r="B14" s="161"/>
      <c r="C14" s="161"/>
      <c r="D14" s="202" t="s">
        <v>266</v>
      </c>
      <c r="E14" s="53">
        <v>1</v>
      </c>
      <c r="F14" s="53">
        <v>1</v>
      </c>
      <c r="G14" s="53">
        <v>1</v>
      </c>
      <c r="H14" s="254">
        <v>3</v>
      </c>
      <c r="I14" s="60" t="s">
        <v>546</v>
      </c>
      <c r="J14" s="53">
        <v>1773</v>
      </c>
      <c r="M14" s="135">
        <v>44316</v>
      </c>
      <c r="N14" s="53">
        <v>2020</v>
      </c>
      <c r="O14" s="53" t="s">
        <v>268</v>
      </c>
      <c r="V14" s="53" t="s">
        <v>253</v>
      </c>
      <c r="AB14" s="53" t="s">
        <v>230</v>
      </c>
      <c r="AH14" s="60" t="s">
        <v>550</v>
      </c>
      <c r="AJ14" s="53">
        <v>5</v>
      </c>
      <c r="AK14" s="53">
        <v>1</v>
      </c>
      <c r="AL14" s="53" t="s">
        <v>259</v>
      </c>
      <c r="AM14" s="53" t="s">
        <v>263</v>
      </c>
      <c r="BM14" s="53">
        <v>70.41</v>
      </c>
      <c r="BO14" s="53">
        <v>68.87</v>
      </c>
      <c r="BP14" s="53">
        <v>71.959999999999994</v>
      </c>
      <c r="BR14" s="53">
        <v>74.010000000000005</v>
      </c>
      <c r="BT14" s="53">
        <v>72.41</v>
      </c>
      <c r="BU14" s="53">
        <v>75.62</v>
      </c>
      <c r="BW14" s="53">
        <v>1E-3</v>
      </c>
      <c r="CA14" s="53">
        <v>0.18</v>
      </c>
      <c r="CB14" s="53">
        <v>12.36</v>
      </c>
      <c r="CE14" s="53">
        <v>3.6</v>
      </c>
      <c r="CS14" s="59"/>
    </row>
    <row r="15" spans="1:98" ht="17">
      <c r="A15" s="197">
        <v>95</v>
      </c>
      <c r="B15" s="161"/>
      <c r="C15" s="161"/>
      <c r="D15" s="202" t="s">
        <v>266</v>
      </c>
      <c r="H15" s="248"/>
      <c r="V15" s="53" t="s">
        <v>254</v>
      </c>
      <c r="BM15" s="53">
        <v>71.23</v>
      </c>
      <c r="BO15" s="53">
        <v>69.73</v>
      </c>
      <c r="BP15" s="53">
        <v>72.73</v>
      </c>
      <c r="BR15" s="53">
        <v>75.040000000000006</v>
      </c>
      <c r="BT15" s="53">
        <v>73.5</v>
      </c>
      <c r="BU15" s="53">
        <v>76.58</v>
      </c>
      <c r="BW15" s="53">
        <v>1E-3</v>
      </c>
      <c r="CA15" s="53">
        <v>0.2</v>
      </c>
      <c r="CB15" s="53">
        <v>12.02</v>
      </c>
      <c r="CE15" s="53">
        <v>3.81</v>
      </c>
      <c r="CS15" s="59"/>
    </row>
    <row r="16" spans="1:98" s="112" customFormat="1" ht="18" thickBot="1">
      <c r="A16" s="198">
        <v>95</v>
      </c>
      <c r="B16" s="199"/>
      <c r="C16" s="199"/>
      <c r="D16" s="203" t="s">
        <v>266</v>
      </c>
      <c r="E16" s="64"/>
      <c r="F16" s="64"/>
      <c r="G16" s="64"/>
      <c r="H16" s="252"/>
      <c r="I16" s="64"/>
      <c r="J16" s="64"/>
      <c r="K16" s="64"/>
      <c r="L16" s="64"/>
      <c r="M16" s="64"/>
      <c r="N16" s="64"/>
      <c r="O16" s="64"/>
      <c r="P16" s="64"/>
      <c r="Q16" s="64"/>
      <c r="R16" s="64"/>
      <c r="S16" s="64"/>
      <c r="T16" s="101"/>
      <c r="U16" s="101"/>
      <c r="V16" s="64" t="s">
        <v>255</v>
      </c>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v>70.84</v>
      </c>
      <c r="BN16" s="64"/>
      <c r="BO16" s="64">
        <v>69.38</v>
      </c>
      <c r="BP16" s="64">
        <v>72.3</v>
      </c>
      <c r="BQ16" s="64"/>
      <c r="BR16" s="64">
        <v>74.37</v>
      </c>
      <c r="BS16" s="64"/>
      <c r="BT16" s="64">
        <v>72.86</v>
      </c>
      <c r="BU16" s="64">
        <v>75.89</v>
      </c>
      <c r="BV16" s="64"/>
      <c r="BW16" s="64">
        <v>1E-3</v>
      </c>
      <c r="BX16" s="64"/>
      <c r="BY16" s="64"/>
      <c r="BZ16" s="64"/>
      <c r="CA16" s="64">
        <v>0.19</v>
      </c>
      <c r="CB16" s="64">
        <v>10.66</v>
      </c>
      <c r="CC16" s="64"/>
      <c r="CD16" s="64"/>
      <c r="CE16" s="64">
        <v>3.53</v>
      </c>
      <c r="CF16" s="64"/>
      <c r="CG16" s="64"/>
      <c r="CH16" s="64"/>
      <c r="CI16" s="64"/>
      <c r="CJ16" s="64"/>
      <c r="CK16" s="64"/>
      <c r="CL16" s="64"/>
      <c r="CM16" s="64"/>
      <c r="CN16" s="64"/>
      <c r="CO16" s="64"/>
      <c r="CP16" s="64"/>
      <c r="CQ16" s="64"/>
      <c r="CR16" s="64"/>
      <c r="CS16" s="58"/>
    </row>
    <row r="17" spans="1:97" ht="99" customHeight="1">
      <c r="A17" s="102">
        <v>98</v>
      </c>
      <c r="B17" s="60">
        <v>0</v>
      </c>
      <c r="C17" s="60">
        <v>9</v>
      </c>
      <c r="D17" s="200" t="s">
        <v>291</v>
      </c>
      <c r="E17" s="60" t="s">
        <v>574</v>
      </c>
      <c r="F17" s="60" t="s">
        <v>617</v>
      </c>
      <c r="G17" s="60" t="s">
        <v>257</v>
      </c>
      <c r="H17" s="251">
        <v>3</v>
      </c>
      <c r="I17" s="60" t="s">
        <v>546</v>
      </c>
      <c r="J17" s="60">
        <v>1353</v>
      </c>
      <c r="K17" s="60"/>
      <c r="L17" s="60">
        <v>47</v>
      </c>
      <c r="M17" s="115">
        <v>44338</v>
      </c>
      <c r="N17" s="60">
        <v>2020</v>
      </c>
      <c r="O17" s="60" t="s">
        <v>267</v>
      </c>
      <c r="P17" s="60"/>
      <c r="Q17" s="60"/>
      <c r="R17" s="60"/>
      <c r="S17" s="60"/>
      <c r="T17" s="100"/>
      <c r="U17" s="100" t="s">
        <v>577</v>
      </c>
      <c r="V17" s="60" t="s">
        <v>295</v>
      </c>
      <c r="W17" s="60"/>
      <c r="X17" s="60"/>
      <c r="Y17" s="60"/>
      <c r="Z17" s="60"/>
      <c r="AA17" s="60"/>
      <c r="AB17" s="60" t="s">
        <v>292</v>
      </c>
      <c r="AC17" s="60"/>
      <c r="AD17" s="60"/>
      <c r="AE17" s="60"/>
      <c r="AF17" s="60"/>
      <c r="AG17" s="60"/>
      <c r="AH17" s="60" t="s">
        <v>294</v>
      </c>
      <c r="AI17" s="60"/>
      <c r="AJ17" s="60" t="s">
        <v>133</v>
      </c>
      <c r="AK17" s="60">
        <v>1</v>
      </c>
      <c r="AL17" s="60" t="s">
        <v>299</v>
      </c>
      <c r="AM17" s="60"/>
      <c r="AN17" s="136" t="s">
        <v>300</v>
      </c>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v>4.5999999999999999E-2</v>
      </c>
      <c r="BX17" s="60">
        <v>1</v>
      </c>
      <c r="BY17" s="60"/>
      <c r="BZ17" s="60"/>
      <c r="CA17" s="60"/>
      <c r="CB17" s="60"/>
      <c r="CC17" s="60"/>
      <c r="CD17" s="60"/>
      <c r="CE17" s="60">
        <v>8.1000000000000003E-2</v>
      </c>
      <c r="CF17" s="60"/>
      <c r="CG17" s="60"/>
      <c r="CH17" s="60"/>
      <c r="CI17" s="60"/>
      <c r="CJ17" s="60"/>
      <c r="CK17" s="60" t="s">
        <v>247</v>
      </c>
      <c r="CL17" s="60" t="s">
        <v>303</v>
      </c>
      <c r="CM17" s="60" t="s">
        <v>302</v>
      </c>
      <c r="CN17" s="60" t="s">
        <v>304</v>
      </c>
      <c r="CO17" s="60" t="s">
        <v>200</v>
      </c>
      <c r="CP17" s="60" t="s">
        <v>47</v>
      </c>
      <c r="CQ17" s="60"/>
      <c r="CR17" s="60"/>
      <c r="CS17" s="57"/>
    </row>
    <row r="18" spans="1:97" ht="17">
      <c r="A18" s="61"/>
      <c r="H18" s="248"/>
      <c r="V18" s="53" t="s">
        <v>296</v>
      </c>
      <c r="BV18" s="53">
        <v>4.4999999999999998E-2</v>
      </c>
      <c r="BX18" s="53">
        <v>1E-3</v>
      </c>
      <c r="CE18" s="53">
        <v>0.16500000000000001</v>
      </c>
      <c r="CS18" s="59"/>
    </row>
    <row r="19" spans="1:97" ht="17">
      <c r="A19" s="61"/>
      <c r="H19" s="248"/>
      <c r="V19" s="53" t="s">
        <v>297</v>
      </c>
      <c r="BV19" s="53">
        <v>4.5999999999999999E-2</v>
      </c>
      <c r="BX19" s="53">
        <v>1E-3</v>
      </c>
      <c r="CE19" s="53">
        <v>0.159</v>
      </c>
      <c r="CS19" s="59"/>
    </row>
    <row r="20" spans="1:97" s="112" customFormat="1" ht="18" thickBot="1">
      <c r="A20" s="104"/>
      <c r="B20" s="64"/>
      <c r="C20" s="64"/>
      <c r="D20" s="64"/>
      <c r="E20" s="64"/>
      <c r="F20" s="64"/>
      <c r="G20" s="64"/>
      <c r="H20" s="252"/>
      <c r="I20" s="64"/>
      <c r="J20" s="64"/>
      <c r="K20" s="64"/>
      <c r="L20" s="64"/>
      <c r="M20" s="64"/>
      <c r="N20" s="64"/>
      <c r="O20" s="64"/>
      <c r="P20" s="64"/>
      <c r="Q20" s="64"/>
      <c r="R20" s="64"/>
      <c r="S20" s="64"/>
      <c r="T20" s="101"/>
      <c r="U20" s="101"/>
      <c r="V20" s="64" t="s">
        <v>298</v>
      </c>
      <c r="W20" s="64"/>
      <c r="X20" s="64"/>
      <c r="Y20" s="64"/>
      <c r="Z20" s="64"/>
      <c r="AA20" s="64"/>
      <c r="AB20" s="204" t="s">
        <v>301</v>
      </c>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v>4.7E-2</v>
      </c>
      <c r="BX20" s="64">
        <v>1E-3</v>
      </c>
      <c r="BY20" s="64"/>
      <c r="BZ20" s="64"/>
      <c r="CA20" s="64"/>
      <c r="CB20" s="64"/>
      <c r="CC20" s="64"/>
      <c r="CD20" s="64"/>
      <c r="CE20" s="64">
        <v>0.159</v>
      </c>
      <c r="CF20" s="64"/>
      <c r="CG20" s="64"/>
      <c r="CH20" s="64"/>
      <c r="CI20" s="64"/>
      <c r="CJ20" s="64"/>
      <c r="CK20" s="64"/>
      <c r="CL20" s="64"/>
      <c r="CM20" s="64"/>
      <c r="CN20" s="64"/>
      <c r="CO20" s="64"/>
      <c r="CP20" s="64"/>
      <c r="CQ20" s="64"/>
      <c r="CR20" s="64"/>
      <c r="CS20" s="58"/>
    </row>
    <row r="21" spans="1:97" ht="52" thickBot="1">
      <c r="A21" s="94">
        <v>19</v>
      </c>
      <c r="B21" s="95">
        <v>6</v>
      </c>
      <c r="C21" s="95">
        <v>0</v>
      </c>
      <c r="D21" s="95"/>
      <c r="E21" s="95" t="s">
        <v>574</v>
      </c>
      <c r="F21" s="95" t="s">
        <v>593</v>
      </c>
      <c r="G21" s="95">
        <v>1</v>
      </c>
      <c r="H21" s="95">
        <v>3</v>
      </c>
      <c r="I21" s="60" t="s">
        <v>546</v>
      </c>
      <c r="J21" s="95">
        <v>213</v>
      </c>
      <c r="K21" s="95" t="s">
        <v>340</v>
      </c>
      <c r="L21" s="95">
        <v>37.99</v>
      </c>
      <c r="M21" s="114">
        <v>44268</v>
      </c>
      <c r="N21" s="95">
        <v>2020</v>
      </c>
      <c r="O21" s="95"/>
      <c r="P21" s="95"/>
      <c r="Q21" s="95"/>
      <c r="R21" s="95"/>
      <c r="S21" s="95"/>
      <c r="T21" s="98" t="s">
        <v>200</v>
      </c>
      <c r="U21" s="95" t="s">
        <v>579</v>
      </c>
      <c r="V21" s="95" t="s">
        <v>338</v>
      </c>
      <c r="W21" s="95"/>
      <c r="X21" s="95"/>
      <c r="Y21" s="95">
        <v>109</v>
      </c>
      <c r="Z21" s="95"/>
      <c r="AA21" s="95"/>
      <c r="AB21" s="95" t="s">
        <v>337</v>
      </c>
      <c r="AC21" s="95">
        <v>104</v>
      </c>
      <c r="AD21" s="95"/>
      <c r="AE21" s="95"/>
      <c r="AF21" s="95"/>
      <c r="AG21" s="95"/>
      <c r="AH21" s="95" t="s">
        <v>342</v>
      </c>
      <c r="AI21" s="95"/>
      <c r="AJ21" s="95" t="s">
        <v>133</v>
      </c>
      <c r="AK21" s="95">
        <v>1</v>
      </c>
      <c r="AL21" s="95" t="s">
        <v>260</v>
      </c>
      <c r="AM21" s="95" t="s">
        <v>341</v>
      </c>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X21" s="95"/>
      <c r="BY21" s="95"/>
      <c r="BZ21" s="95"/>
      <c r="CA21" s="95"/>
      <c r="CB21" s="95"/>
      <c r="CC21" s="95"/>
      <c r="CD21" s="95">
        <v>-4.7E-2</v>
      </c>
      <c r="CE21" s="95"/>
      <c r="CF21" s="95"/>
      <c r="CG21" s="95"/>
      <c r="CH21" s="95"/>
      <c r="CI21" s="95"/>
      <c r="CJ21" s="95" t="s">
        <v>200</v>
      </c>
      <c r="CK21" s="95" t="s">
        <v>247</v>
      </c>
      <c r="CL21" s="95" t="s">
        <v>344</v>
      </c>
      <c r="CM21" s="146" t="s">
        <v>343</v>
      </c>
      <c r="CN21" s="95"/>
      <c r="CO21" s="96" t="s">
        <v>199</v>
      </c>
    </row>
    <row r="22" spans="1:97" ht="52" thickBot="1">
      <c r="A22" s="102">
        <v>23</v>
      </c>
      <c r="B22" s="60">
        <v>0</v>
      </c>
      <c r="C22" s="60">
        <v>0</v>
      </c>
      <c r="D22" s="60"/>
      <c r="E22" s="60" t="s">
        <v>574</v>
      </c>
      <c r="F22" s="60" t="s">
        <v>57</v>
      </c>
      <c r="G22" s="60"/>
      <c r="H22" s="60">
        <v>3</v>
      </c>
      <c r="I22" s="60" t="s">
        <v>546</v>
      </c>
      <c r="J22" s="60">
        <v>486</v>
      </c>
      <c r="K22" s="60" t="s">
        <v>349</v>
      </c>
      <c r="L22" s="60">
        <v>39.25</v>
      </c>
      <c r="M22" s="60" t="s">
        <v>350</v>
      </c>
      <c r="N22" s="60">
        <v>2020</v>
      </c>
      <c r="O22" s="60"/>
      <c r="P22" s="60"/>
      <c r="Q22" s="60"/>
      <c r="R22" s="60"/>
      <c r="S22" s="60"/>
      <c r="T22" s="100"/>
      <c r="U22" s="100" t="s">
        <v>580</v>
      </c>
      <c r="V22" s="60" t="s">
        <v>351</v>
      </c>
      <c r="W22" s="60"/>
      <c r="X22" s="60"/>
      <c r="Y22" s="60"/>
      <c r="Z22" s="60"/>
      <c r="AA22" s="60"/>
      <c r="AB22" s="60" t="s">
        <v>352</v>
      </c>
      <c r="AC22" s="60"/>
      <c r="AD22" s="60"/>
      <c r="AE22" s="60"/>
      <c r="AF22" s="60"/>
      <c r="AG22" s="60"/>
      <c r="AH22" s="60" t="s">
        <v>353</v>
      </c>
      <c r="AI22" s="60"/>
      <c r="AJ22" s="60">
        <v>2</v>
      </c>
      <c r="AK22" s="60">
        <v>1</v>
      </c>
      <c r="AL22" s="60" t="s">
        <v>354</v>
      </c>
      <c r="AM22" s="60"/>
      <c r="AN22" s="60"/>
      <c r="AO22" s="60"/>
      <c r="AP22" s="60"/>
      <c r="AQ22" s="60"/>
      <c r="AR22" s="60"/>
      <c r="AS22" s="60"/>
      <c r="AT22" s="60"/>
      <c r="AU22" s="60"/>
      <c r="AV22" s="60"/>
      <c r="AW22" s="60"/>
      <c r="AX22" s="60">
        <v>0.88</v>
      </c>
      <c r="AY22" s="60"/>
      <c r="AZ22" s="60"/>
      <c r="BA22" s="60">
        <v>0.63</v>
      </c>
      <c r="BB22" s="60">
        <v>1.1299999999999999</v>
      </c>
      <c r="BC22" s="60"/>
      <c r="BD22" s="60">
        <v>0.84</v>
      </c>
      <c r="BE22" s="60"/>
      <c r="BF22" s="60"/>
      <c r="BG22" s="60">
        <v>0.6</v>
      </c>
      <c r="BH22" s="60">
        <v>1.08</v>
      </c>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v>9.44</v>
      </c>
      <c r="CH22" s="60"/>
      <c r="CI22" s="60"/>
      <c r="CJ22" s="60"/>
      <c r="CK22" s="60" t="s">
        <v>247</v>
      </c>
      <c r="CL22" s="150" t="s">
        <v>347</v>
      </c>
      <c r="CM22" s="151" t="s">
        <v>348</v>
      </c>
      <c r="CN22" s="60"/>
      <c r="CO22" s="57" t="s">
        <v>200</v>
      </c>
    </row>
    <row r="23" spans="1:97" ht="119">
      <c r="A23" s="102">
        <v>47</v>
      </c>
      <c r="B23" s="60">
        <v>0</v>
      </c>
      <c r="C23" s="60">
        <v>9</v>
      </c>
      <c r="D23" s="60"/>
      <c r="E23" s="60" t="s">
        <v>581</v>
      </c>
      <c r="F23" s="60" t="s">
        <v>618</v>
      </c>
      <c r="G23" s="60">
        <v>1</v>
      </c>
      <c r="H23" s="251">
        <v>3</v>
      </c>
      <c r="I23" s="60" t="s">
        <v>177</v>
      </c>
      <c r="J23" s="60">
        <v>571</v>
      </c>
      <c r="K23" s="60"/>
      <c r="L23" s="60">
        <v>41</v>
      </c>
      <c r="M23" s="115">
        <v>44281</v>
      </c>
      <c r="N23" s="60">
        <v>2020</v>
      </c>
      <c r="O23" s="60" t="s">
        <v>267</v>
      </c>
      <c r="P23" s="60"/>
      <c r="Q23" s="60"/>
      <c r="R23" s="60"/>
      <c r="S23" s="60"/>
      <c r="T23" s="100"/>
      <c r="U23" s="100">
        <v>1</v>
      </c>
      <c r="V23" s="60" t="s">
        <v>359</v>
      </c>
      <c r="W23" s="60"/>
      <c r="X23" s="60"/>
      <c r="Y23" s="60">
        <v>190</v>
      </c>
      <c r="Z23" s="60"/>
      <c r="AA23" s="60"/>
      <c r="AB23" s="60" t="s">
        <v>358</v>
      </c>
      <c r="AC23" s="60">
        <v>190</v>
      </c>
      <c r="AD23" s="60"/>
      <c r="AE23" s="60"/>
      <c r="AF23" s="60"/>
      <c r="AG23" s="60"/>
      <c r="AH23" s="60" t="s">
        <v>361</v>
      </c>
      <c r="AI23" s="60"/>
      <c r="AJ23" s="60">
        <v>1</v>
      </c>
      <c r="AK23" s="60">
        <v>1</v>
      </c>
      <c r="AL23" s="60"/>
      <c r="AM23" s="60" t="s">
        <v>362</v>
      </c>
      <c r="AN23" s="60"/>
      <c r="AO23" s="60"/>
      <c r="AP23" s="60">
        <v>0.91579999999999995</v>
      </c>
      <c r="AQ23" s="60"/>
      <c r="AR23" s="60">
        <v>0.91579999999999995</v>
      </c>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v>2.86E-2</v>
      </c>
      <c r="BW23" s="60">
        <v>1</v>
      </c>
      <c r="BX23" s="60"/>
      <c r="BY23" s="60"/>
      <c r="BZ23" s="60"/>
      <c r="CA23" s="60"/>
      <c r="CB23" s="60"/>
      <c r="CC23" s="60"/>
      <c r="CD23" s="60"/>
      <c r="CE23" s="60">
        <v>0</v>
      </c>
      <c r="CF23" s="60"/>
      <c r="CG23" s="60"/>
      <c r="CH23" s="60"/>
      <c r="CI23" s="60"/>
      <c r="CJ23" s="60" t="s">
        <v>200</v>
      </c>
      <c r="CK23" s="60" t="s">
        <v>247</v>
      </c>
      <c r="CL23" s="152" t="s">
        <v>364</v>
      </c>
      <c r="CM23" s="60" t="s">
        <v>363</v>
      </c>
      <c r="CN23" s="60"/>
      <c r="CO23" s="57" t="s">
        <v>582</v>
      </c>
    </row>
    <row r="24" spans="1:97" ht="18" thickBot="1">
      <c r="A24" s="104"/>
      <c r="B24" s="64"/>
      <c r="C24" s="64"/>
      <c r="D24" s="64"/>
      <c r="E24" s="64"/>
      <c r="F24" s="64"/>
      <c r="G24" s="64"/>
      <c r="H24" s="252"/>
      <c r="I24" s="64"/>
      <c r="J24" s="64"/>
      <c r="K24" s="64"/>
      <c r="L24" s="64"/>
      <c r="M24" s="64"/>
      <c r="N24" s="64"/>
      <c r="O24" s="64"/>
      <c r="P24" s="64"/>
      <c r="Q24" s="64"/>
      <c r="R24" s="64"/>
      <c r="S24" s="64"/>
      <c r="T24" s="101"/>
      <c r="U24" s="101"/>
      <c r="V24" s="64" t="s">
        <v>360</v>
      </c>
      <c r="W24" s="64"/>
      <c r="X24" s="64"/>
      <c r="Y24" s="64">
        <v>191</v>
      </c>
      <c r="Z24" s="64"/>
      <c r="AA24" s="64"/>
      <c r="AB24" s="64"/>
      <c r="AC24" s="64"/>
      <c r="AD24" s="64"/>
      <c r="AE24" s="64"/>
      <c r="AF24" s="64"/>
      <c r="AG24" s="64"/>
      <c r="AH24" s="64"/>
      <c r="AI24" s="64"/>
      <c r="AJ24" s="64"/>
      <c r="AK24" s="64"/>
      <c r="AL24" s="64"/>
      <c r="AM24" s="64"/>
      <c r="AN24" s="64"/>
      <c r="AO24" s="64"/>
      <c r="AP24" s="64">
        <v>0.874</v>
      </c>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v>3.1399999999999997E-2</v>
      </c>
      <c r="BW24" s="64">
        <v>0.1875</v>
      </c>
      <c r="BX24" s="64"/>
      <c r="BY24" s="64"/>
      <c r="BZ24" s="64"/>
      <c r="CA24" s="64"/>
      <c r="CB24" s="64"/>
      <c r="CC24" s="64"/>
      <c r="CD24" s="64"/>
      <c r="CE24" s="64">
        <v>-4.1399999999999999E-2</v>
      </c>
      <c r="CF24" s="64"/>
      <c r="CG24" s="64"/>
      <c r="CH24" s="64"/>
      <c r="CI24" s="64"/>
      <c r="CJ24" s="64"/>
      <c r="CK24" s="64"/>
      <c r="CL24" s="64"/>
      <c r="CM24" s="64"/>
      <c r="CN24" s="64"/>
      <c r="CO24" s="58"/>
    </row>
    <row r="25" spans="1:97" ht="70">
      <c r="A25" s="102">
        <v>60</v>
      </c>
      <c r="B25" s="60">
        <v>2</v>
      </c>
      <c r="C25" s="60"/>
      <c r="D25" s="60"/>
      <c r="E25" s="60" t="s">
        <v>584</v>
      </c>
      <c r="F25" s="60">
        <v>9</v>
      </c>
      <c r="G25" s="60">
        <v>1</v>
      </c>
      <c r="H25" s="251">
        <v>3</v>
      </c>
      <c r="I25" s="60" t="s">
        <v>177</v>
      </c>
      <c r="J25" s="60">
        <v>253</v>
      </c>
      <c r="K25" s="60"/>
      <c r="L25" s="60">
        <v>29</v>
      </c>
      <c r="M25" s="115">
        <v>44281</v>
      </c>
      <c r="N25" s="60">
        <v>2020</v>
      </c>
      <c r="O25" s="60" t="s">
        <v>267</v>
      </c>
      <c r="P25" s="60"/>
      <c r="Q25" s="60"/>
      <c r="R25" s="60"/>
      <c r="S25" s="60"/>
      <c r="T25" s="100"/>
      <c r="U25" s="100">
        <v>1</v>
      </c>
      <c r="V25" s="60" t="s">
        <v>365</v>
      </c>
      <c r="W25" s="60"/>
      <c r="X25" s="60"/>
      <c r="Y25" s="60"/>
      <c r="Z25" s="60"/>
      <c r="AA25" s="60"/>
      <c r="AB25" s="60" t="s">
        <v>358</v>
      </c>
      <c r="AC25" s="60"/>
      <c r="AD25" s="60"/>
      <c r="AE25" s="60"/>
      <c r="AF25" s="60"/>
      <c r="AG25" s="60"/>
      <c r="AH25" s="153" t="s">
        <v>373</v>
      </c>
      <c r="AI25" s="60"/>
      <c r="AJ25" s="60">
        <v>2</v>
      </c>
      <c r="AK25" s="60">
        <v>1</v>
      </c>
      <c r="AL25" s="60" t="s">
        <v>371</v>
      </c>
      <c r="AM25" s="60" t="s">
        <v>372</v>
      </c>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v>0.16</v>
      </c>
      <c r="BX25" s="60">
        <v>0.48799999999999999</v>
      </c>
      <c r="BY25" s="60"/>
      <c r="BZ25" s="60"/>
      <c r="CA25" s="60"/>
      <c r="CB25" s="60">
        <v>-0.69</v>
      </c>
      <c r="CC25" s="60"/>
      <c r="CD25" s="60"/>
      <c r="CE25" s="154">
        <v>-0.11</v>
      </c>
      <c r="CF25" s="60"/>
      <c r="CG25" s="60"/>
      <c r="CH25" s="60"/>
      <c r="CI25" s="60"/>
      <c r="CJ25" s="60"/>
      <c r="CK25" s="60" t="s">
        <v>247</v>
      </c>
      <c r="CL25" s="155" t="s">
        <v>374</v>
      </c>
      <c r="CM25" s="155" t="s">
        <v>375</v>
      </c>
      <c r="CN25" s="60"/>
      <c r="CO25" s="57" t="s">
        <v>200</v>
      </c>
    </row>
    <row r="26" spans="1:97" ht="17">
      <c r="A26" s="61"/>
      <c r="H26" s="248"/>
      <c r="V26" s="53" t="s">
        <v>366</v>
      </c>
      <c r="BV26" s="53">
        <v>0.16</v>
      </c>
      <c r="BX26" s="53">
        <v>2.1000000000000001E-2</v>
      </c>
      <c r="CB26" s="53">
        <v>-2.3199999999999998</v>
      </c>
      <c r="CE26" s="156">
        <v>-0.38</v>
      </c>
      <c r="CL26" s="157"/>
      <c r="CO26" s="59"/>
    </row>
    <row r="27" spans="1:97" ht="34">
      <c r="A27" s="61"/>
      <c r="H27" s="248"/>
      <c r="V27" s="53" t="s">
        <v>369</v>
      </c>
      <c r="BV27" s="53">
        <v>0.16</v>
      </c>
      <c r="BX27" s="53">
        <v>0.97</v>
      </c>
      <c r="CB27" s="53">
        <v>-0.04</v>
      </c>
      <c r="CE27" s="156">
        <v>-0.01</v>
      </c>
      <c r="CL27" s="158"/>
      <c r="CO27" s="59"/>
    </row>
    <row r="28" spans="1:97" ht="35" thickBot="1">
      <c r="A28" s="104"/>
      <c r="B28" s="64"/>
      <c r="C28" s="64"/>
      <c r="D28" s="64"/>
      <c r="E28" s="64"/>
      <c r="F28" s="64"/>
      <c r="G28" s="64"/>
      <c r="H28" s="252"/>
      <c r="I28" s="64"/>
      <c r="J28" s="64"/>
      <c r="K28" s="64"/>
      <c r="L28" s="64"/>
      <c r="M28" s="64"/>
      <c r="N28" s="64"/>
      <c r="O28" s="64"/>
      <c r="P28" s="64"/>
      <c r="Q28" s="64"/>
      <c r="R28" s="64"/>
      <c r="S28" s="64"/>
      <c r="T28" s="101"/>
      <c r="U28" s="101"/>
      <c r="V28" s="64" t="s">
        <v>370</v>
      </c>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v>0.16</v>
      </c>
      <c r="BX28" s="64">
        <v>0.7</v>
      </c>
      <c r="BY28" s="64"/>
      <c r="BZ28" s="64"/>
      <c r="CA28" s="64"/>
      <c r="CB28" s="64">
        <v>-0.39</v>
      </c>
      <c r="CC28" s="64"/>
      <c r="CD28" s="64"/>
      <c r="CE28" s="159">
        <v>-0.06</v>
      </c>
      <c r="CF28" s="64"/>
      <c r="CG28" s="64"/>
      <c r="CH28" s="64"/>
      <c r="CI28" s="64"/>
      <c r="CJ28" s="64"/>
      <c r="CK28" s="64"/>
      <c r="CL28" s="160"/>
      <c r="CM28" s="64"/>
      <c r="CN28" s="64"/>
      <c r="CO28" s="58"/>
    </row>
    <row r="29" spans="1:97" ht="188" thickBot="1">
      <c r="A29" s="94">
        <v>66</v>
      </c>
      <c r="B29" s="95">
        <v>0</v>
      </c>
      <c r="C29" s="95">
        <v>9</v>
      </c>
      <c r="D29" s="95"/>
      <c r="E29" s="95" t="s">
        <v>574</v>
      </c>
      <c r="F29" s="95" t="s">
        <v>57</v>
      </c>
      <c r="G29" s="95">
        <v>1</v>
      </c>
      <c r="H29" s="95">
        <v>3</v>
      </c>
      <c r="I29" s="179" t="s">
        <v>544</v>
      </c>
      <c r="J29" s="95">
        <v>1835</v>
      </c>
      <c r="K29" s="95"/>
      <c r="L29" s="219">
        <f>((21.5*248)+(30.5*660)+(40.5*471)+(50.5*332)+(60.5*236)+(70.5*109)+(84*18))/2074</f>
        <v>40.876567020250725</v>
      </c>
      <c r="M29" s="95" t="s">
        <v>383</v>
      </c>
      <c r="N29" s="95">
        <v>2020</v>
      </c>
      <c r="O29" s="95"/>
      <c r="P29" s="95"/>
      <c r="Q29" s="95"/>
      <c r="R29" s="95"/>
      <c r="S29" s="95"/>
      <c r="T29" s="98"/>
      <c r="U29" s="98" t="s">
        <v>585</v>
      </c>
      <c r="V29" s="95" t="s">
        <v>376</v>
      </c>
      <c r="W29" s="95"/>
      <c r="X29" s="95"/>
      <c r="Y29" s="95"/>
      <c r="Z29" s="95"/>
      <c r="AA29" s="95"/>
      <c r="AB29" s="95" t="s">
        <v>377</v>
      </c>
      <c r="AC29" s="95"/>
      <c r="AD29" s="95"/>
      <c r="AE29" s="95"/>
      <c r="AF29" s="95"/>
      <c r="AG29" s="95"/>
      <c r="AH29" s="95" t="s">
        <v>379</v>
      </c>
      <c r="AI29" s="95"/>
      <c r="AJ29" s="95">
        <v>2</v>
      </c>
      <c r="AK29" s="95">
        <v>1</v>
      </c>
      <c r="AL29" s="95" t="s">
        <v>378</v>
      </c>
      <c r="AM29" s="95" t="s">
        <v>380</v>
      </c>
      <c r="AN29" s="95"/>
      <c r="AO29" s="95"/>
      <c r="AP29" s="95"/>
      <c r="AQ29" s="95"/>
      <c r="AR29" s="95"/>
      <c r="AS29" s="95"/>
      <c r="AT29" s="95">
        <v>-0.314</v>
      </c>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X29" s="95">
        <v>4.4999999999999998E-2</v>
      </c>
      <c r="BY29" s="95"/>
      <c r="BZ29" s="95"/>
      <c r="CA29" s="95"/>
      <c r="CB29" s="95"/>
      <c r="CC29" s="95"/>
      <c r="CD29" s="95"/>
      <c r="CE29" s="95"/>
      <c r="CF29" s="95"/>
      <c r="CG29" s="95"/>
      <c r="CH29" s="95"/>
      <c r="CI29" s="95"/>
      <c r="CJ29" s="95"/>
      <c r="CK29" s="95" t="s">
        <v>247</v>
      </c>
      <c r="CL29" s="162" t="s">
        <v>382</v>
      </c>
      <c r="CM29" s="95" t="s">
        <v>381</v>
      </c>
      <c r="CN29" s="95"/>
      <c r="CO29" s="96"/>
    </row>
    <row r="30" spans="1:97" ht="2" customHeight="1" thickBot="1">
      <c r="A30" s="94">
        <v>70</v>
      </c>
      <c r="B30" s="95">
        <v>8</v>
      </c>
      <c r="C30" s="95">
        <v>0</v>
      </c>
      <c r="D30" s="95" t="s">
        <v>551</v>
      </c>
      <c r="E30" s="95" t="s">
        <v>177</v>
      </c>
      <c r="F30" s="95">
        <v>1</v>
      </c>
      <c r="G30" s="95"/>
      <c r="H30" s="95">
        <v>3</v>
      </c>
      <c r="I30" s="95" t="s">
        <v>543</v>
      </c>
      <c r="J30" s="95">
        <v>743</v>
      </c>
      <c r="K30" s="95"/>
      <c r="L30" s="95">
        <v>30.1</v>
      </c>
      <c r="M30" s="95" t="s">
        <v>385</v>
      </c>
      <c r="N30" s="95">
        <v>2020</v>
      </c>
      <c r="O30" s="95"/>
      <c r="P30" s="95"/>
      <c r="Q30" s="95"/>
      <c r="R30" s="95"/>
      <c r="S30" s="95"/>
      <c r="T30" s="98"/>
      <c r="U30" s="98">
        <v>1</v>
      </c>
      <c r="V30" s="95" t="s">
        <v>389</v>
      </c>
      <c r="W30" s="95"/>
      <c r="X30" s="95"/>
      <c r="Y30" s="95"/>
      <c r="Z30" s="95"/>
      <c r="AA30" s="95"/>
      <c r="AB30" s="95" t="s">
        <v>390</v>
      </c>
      <c r="AC30" s="95"/>
      <c r="AD30" s="95"/>
      <c r="AE30" s="95"/>
      <c r="AF30" s="95"/>
      <c r="AG30" s="95"/>
      <c r="AH30" s="95" t="s">
        <v>386</v>
      </c>
      <c r="AI30" s="95"/>
      <c r="AJ30" s="95">
        <v>2</v>
      </c>
      <c r="AK30" s="95">
        <v>1</v>
      </c>
      <c r="AL30" s="95" t="s">
        <v>378</v>
      </c>
      <c r="AM30" s="95" t="s">
        <v>387</v>
      </c>
      <c r="AN30" s="95" t="s">
        <v>552</v>
      </c>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t="s">
        <v>247</v>
      </c>
      <c r="CL30" s="95"/>
      <c r="CM30" s="163" t="s">
        <v>384</v>
      </c>
      <c r="CN30" s="95"/>
      <c r="CO30" s="96"/>
    </row>
    <row r="31" spans="1:97" ht="23" customHeight="1" thickBot="1">
      <c r="A31" s="94">
        <v>70</v>
      </c>
      <c r="B31" s="95"/>
      <c r="C31" s="95"/>
      <c r="D31" s="95" t="s">
        <v>557</v>
      </c>
      <c r="E31" s="95" t="s">
        <v>177</v>
      </c>
      <c r="F31" s="95" t="s">
        <v>57</v>
      </c>
      <c r="G31" s="95"/>
      <c r="H31" s="95">
        <v>3</v>
      </c>
      <c r="I31" s="95" t="s">
        <v>565</v>
      </c>
      <c r="J31" s="95"/>
      <c r="K31" s="95"/>
      <c r="L31" s="95">
        <v>30.18</v>
      </c>
      <c r="M31" s="95" t="s">
        <v>385</v>
      </c>
      <c r="N31" s="95"/>
      <c r="O31" s="95"/>
      <c r="P31" s="95"/>
      <c r="Q31" s="95"/>
      <c r="R31" s="95"/>
      <c r="S31" s="95"/>
      <c r="T31" s="98"/>
      <c r="U31" s="98"/>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163"/>
      <c r="CN31" s="95"/>
      <c r="CO31" s="96"/>
    </row>
    <row r="32" spans="1:97" ht="69" thickBot="1">
      <c r="A32" s="94">
        <v>74</v>
      </c>
      <c r="B32" s="95">
        <v>0</v>
      </c>
      <c r="C32" s="95">
        <v>9</v>
      </c>
      <c r="D32" s="95"/>
      <c r="E32" s="95" t="s">
        <v>619</v>
      </c>
      <c r="F32" s="95" t="s">
        <v>620</v>
      </c>
      <c r="G32" s="95">
        <v>1</v>
      </c>
      <c r="H32" s="95">
        <v>3</v>
      </c>
      <c r="I32" s="95" t="s">
        <v>553</v>
      </c>
      <c r="J32" s="95">
        <v>500</v>
      </c>
      <c r="K32" s="95"/>
      <c r="L32" s="95">
        <f>((29*166)+(49.5*154)+(79.5))/500</f>
        <v>25.033000000000001</v>
      </c>
      <c r="M32" s="95"/>
      <c r="N32" s="95"/>
      <c r="O32" s="95"/>
      <c r="P32" s="95"/>
      <c r="Q32" s="95"/>
      <c r="R32" s="95"/>
      <c r="S32" s="95"/>
      <c r="T32" s="98"/>
      <c r="U32" s="98">
        <v>2</v>
      </c>
      <c r="V32" s="95" t="s">
        <v>395</v>
      </c>
      <c r="W32" s="95"/>
      <c r="X32" s="95"/>
      <c r="Y32" s="95"/>
      <c r="Z32" s="95"/>
      <c r="AA32" s="95"/>
      <c r="AB32" s="95" t="s">
        <v>358</v>
      </c>
      <c r="AC32" s="95"/>
      <c r="AD32" s="95"/>
      <c r="AE32" s="95"/>
      <c r="AF32" s="95"/>
      <c r="AG32" s="95"/>
      <c r="AH32" s="95" t="s">
        <v>392</v>
      </c>
      <c r="AI32" s="95"/>
      <c r="AJ32" s="95">
        <v>3</v>
      </c>
      <c r="AK32" s="95">
        <v>1</v>
      </c>
      <c r="AL32" s="95" t="s">
        <v>371</v>
      </c>
      <c r="AM32" s="95" t="s">
        <v>393</v>
      </c>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v>0.186</v>
      </c>
      <c r="BW32" s="95">
        <v>0.1</v>
      </c>
      <c r="BX32" s="95"/>
      <c r="BY32" s="95"/>
      <c r="BZ32" s="95"/>
      <c r="CA32" s="95"/>
      <c r="CB32" s="95"/>
      <c r="CC32" s="95"/>
      <c r="CD32" s="95"/>
      <c r="CE32" s="95">
        <v>0.30099999999999999</v>
      </c>
      <c r="CF32" s="95"/>
      <c r="CG32" s="95"/>
      <c r="CH32" s="95"/>
      <c r="CI32" s="95"/>
      <c r="CJ32" s="95"/>
      <c r="CK32" s="95" t="s">
        <v>394</v>
      </c>
      <c r="CL32" s="168" t="s">
        <v>396</v>
      </c>
      <c r="CM32" s="169" t="s">
        <v>397</v>
      </c>
      <c r="CN32" s="95"/>
      <c r="CO32" s="96"/>
    </row>
    <row r="33" spans="1:93" ht="103" thickBot="1">
      <c r="A33" s="94">
        <v>77</v>
      </c>
      <c r="B33" s="95">
        <v>7</v>
      </c>
      <c r="C33" s="95">
        <v>0</v>
      </c>
      <c r="D33" s="95" t="s">
        <v>551</v>
      </c>
      <c r="E33" s="95" t="s">
        <v>574</v>
      </c>
      <c r="F33" s="95" t="s">
        <v>593</v>
      </c>
      <c r="G33" s="95">
        <v>1</v>
      </c>
      <c r="H33" s="95">
        <v>3</v>
      </c>
      <c r="I33" s="95" t="s">
        <v>546</v>
      </c>
      <c r="J33" s="95"/>
      <c r="K33" s="95"/>
      <c r="L33" s="95"/>
      <c r="M33" s="95" t="s">
        <v>399</v>
      </c>
      <c r="N33" s="95">
        <v>2020</v>
      </c>
      <c r="O33" s="95"/>
      <c r="P33" s="95"/>
      <c r="Q33" s="95"/>
      <c r="R33" s="95"/>
      <c r="S33" s="95"/>
      <c r="T33" s="98"/>
      <c r="U33" s="98"/>
      <c r="V33" s="95" t="s">
        <v>403</v>
      </c>
      <c r="W33" s="95"/>
      <c r="X33" s="95"/>
      <c r="Y33" s="95"/>
      <c r="Z33" s="95"/>
      <c r="AA33" s="95"/>
      <c r="AB33" s="95" t="s">
        <v>358</v>
      </c>
      <c r="AC33" s="95"/>
      <c r="AD33" s="95"/>
      <c r="AE33" s="95"/>
      <c r="AF33" s="95"/>
      <c r="AG33" s="95"/>
      <c r="AH33" s="95" t="s">
        <v>400</v>
      </c>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v>1.9E-2</v>
      </c>
      <c r="BX33" s="95"/>
      <c r="BY33" s="95"/>
      <c r="BZ33" s="95"/>
      <c r="CA33" s="95"/>
      <c r="CB33" s="95"/>
      <c r="CC33" s="95"/>
      <c r="CD33" s="95"/>
      <c r="CE33" s="95"/>
      <c r="CF33" s="95"/>
      <c r="CG33" s="95"/>
      <c r="CH33" s="95"/>
      <c r="CI33" s="95"/>
      <c r="CJ33" s="95"/>
      <c r="CK33" s="95" t="s">
        <v>247</v>
      </c>
      <c r="CL33" s="170" t="s">
        <v>402</v>
      </c>
      <c r="CM33" s="170" t="s">
        <v>401</v>
      </c>
      <c r="CN33" s="95"/>
      <c r="CO33" s="96" t="s">
        <v>200</v>
      </c>
    </row>
    <row r="34" spans="1:93" ht="43" thickBot="1">
      <c r="A34" s="94">
        <v>88</v>
      </c>
      <c r="B34" s="95">
        <v>0</v>
      </c>
      <c r="C34" s="95">
        <v>9</v>
      </c>
      <c r="D34" s="95"/>
      <c r="E34" s="95" t="s">
        <v>624</v>
      </c>
      <c r="F34" s="95" t="s">
        <v>626</v>
      </c>
      <c r="G34" s="95" t="s">
        <v>625</v>
      </c>
      <c r="H34" s="95">
        <v>5</v>
      </c>
      <c r="I34" s="95" t="s">
        <v>177</v>
      </c>
      <c r="J34" s="173">
        <v>3155</v>
      </c>
      <c r="K34" s="95" t="s">
        <v>408</v>
      </c>
      <c r="L34" s="95">
        <v>45</v>
      </c>
      <c r="M34" s="114">
        <v>44297</v>
      </c>
      <c r="N34" s="95">
        <v>2020</v>
      </c>
      <c r="O34" s="95" t="s">
        <v>413</v>
      </c>
      <c r="P34" s="95"/>
      <c r="Q34" s="95"/>
      <c r="R34" s="95"/>
      <c r="S34" s="95"/>
      <c r="T34" s="98"/>
      <c r="U34" s="98">
        <v>1</v>
      </c>
      <c r="V34" s="95" t="s">
        <v>197</v>
      </c>
      <c r="W34" s="95"/>
      <c r="X34" s="95"/>
      <c r="Y34" s="174">
        <v>1623</v>
      </c>
      <c r="Z34" s="95"/>
      <c r="AA34" s="95"/>
      <c r="AB34" s="95" t="s">
        <v>181</v>
      </c>
      <c r="AC34" s="173">
        <v>1532</v>
      </c>
      <c r="AD34" s="95"/>
      <c r="AE34" s="95"/>
      <c r="AF34" s="95"/>
      <c r="AG34" s="95"/>
      <c r="AH34" s="95" t="s">
        <v>410</v>
      </c>
      <c r="AI34" s="95"/>
      <c r="AJ34" s="95"/>
      <c r="AK34" s="95">
        <v>1</v>
      </c>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v>0.13800000000000001</v>
      </c>
      <c r="BW34" s="95">
        <v>1</v>
      </c>
      <c r="BX34" s="95"/>
      <c r="BY34" s="95"/>
      <c r="BZ34" s="95"/>
      <c r="CA34" s="95"/>
      <c r="CB34" s="95"/>
      <c r="CC34" s="95"/>
      <c r="CD34" s="95"/>
      <c r="CE34" s="95">
        <v>0.20799999999999999</v>
      </c>
      <c r="CF34" s="95"/>
      <c r="CG34" s="95"/>
      <c r="CH34" s="95"/>
      <c r="CI34" s="95"/>
      <c r="CJ34" s="95"/>
      <c r="CK34" s="95" t="s">
        <v>247</v>
      </c>
      <c r="CL34" s="175"/>
      <c r="CM34" s="176" t="s">
        <v>407</v>
      </c>
      <c r="CN34" s="95"/>
      <c r="CO34" s="96"/>
    </row>
    <row r="35" spans="1:93" ht="69" thickBot="1">
      <c r="A35" s="94">
        <v>90</v>
      </c>
      <c r="B35" s="95">
        <v>0</v>
      </c>
      <c r="C35" s="95">
        <v>9</v>
      </c>
      <c r="D35" s="95"/>
      <c r="E35" s="95" t="s">
        <v>586</v>
      </c>
      <c r="F35" s="95" t="s">
        <v>626</v>
      </c>
      <c r="G35" s="95">
        <v>1</v>
      </c>
      <c r="H35" s="95">
        <v>3</v>
      </c>
      <c r="I35" s="95" t="s">
        <v>554</v>
      </c>
      <c r="J35" s="173">
        <v>1121</v>
      </c>
      <c r="K35" s="95"/>
      <c r="L35" s="95">
        <v>42.46</v>
      </c>
      <c r="M35" s="114">
        <v>44271</v>
      </c>
      <c r="N35" s="95">
        <v>2020</v>
      </c>
      <c r="O35" s="95" t="s">
        <v>412</v>
      </c>
      <c r="P35" s="95"/>
      <c r="Q35" s="95"/>
      <c r="R35" s="95"/>
      <c r="S35" s="95"/>
      <c r="T35" s="98"/>
      <c r="U35" s="98">
        <v>1</v>
      </c>
      <c r="V35" s="95" t="s">
        <v>197</v>
      </c>
      <c r="W35" s="95"/>
      <c r="X35" s="95"/>
      <c r="Y35" s="95"/>
      <c r="Z35" s="95"/>
      <c r="AA35" s="95"/>
      <c r="AB35" s="95" t="s">
        <v>181</v>
      </c>
      <c r="AC35" s="95"/>
      <c r="AD35" s="95"/>
      <c r="AE35" s="95"/>
      <c r="AF35" s="95"/>
      <c r="AG35" s="95"/>
      <c r="AH35" s="95" t="s">
        <v>414</v>
      </c>
      <c r="AI35" s="95"/>
      <c r="AJ35" s="95">
        <v>1</v>
      </c>
      <c r="AK35" s="95">
        <v>1</v>
      </c>
      <c r="AL35" s="95" t="s">
        <v>371</v>
      </c>
      <c r="AM35" s="95" t="s">
        <v>415</v>
      </c>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v>1.7000000000000001E-2</v>
      </c>
      <c r="BX35" s="95">
        <v>0.1</v>
      </c>
      <c r="BY35" s="95"/>
      <c r="BZ35" s="95"/>
      <c r="CA35" s="95"/>
      <c r="CB35" s="95"/>
      <c r="CC35" s="95"/>
      <c r="CD35" s="95"/>
      <c r="CE35" s="95">
        <v>0.13</v>
      </c>
      <c r="CF35" s="95"/>
      <c r="CG35" s="95"/>
      <c r="CH35" s="95"/>
      <c r="CI35" s="95"/>
      <c r="CJ35" s="95"/>
      <c r="CK35" s="95" t="s">
        <v>247</v>
      </c>
      <c r="CL35" s="95" t="s">
        <v>416</v>
      </c>
      <c r="CM35" s="95" t="s">
        <v>417</v>
      </c>
      <c r="CN35" s="95"/>
      <c r="CO35" s="96" t="s">
        <v>199</v>
      </c>
    </row>
    <row r="36" spans="1:93" ht="51">
      <c r="A36" s="102">
        <v>91</v>
      </c>
      <c r="B36" s="60">
        <v>8</v>
      </c>
      <c r="C36" s="60" t="s">
        <v>419</v>
      </c>
      <c r="D36" s="60"/>
      <c r="E36" s="60" t="s">
        <v>637</v>
      </c>
      <c r="F36" s="60" t="s">
        <v>626</v>
      </c>
      <c r="G36" s="60"/>
      <c r="H36" s="251">
        <v>3</v>
      </c>
      <c r="I36" s="60" t="s">
        <v>555</v>
      </c>
      <c r="J36" s="60">
        <v>3000</v>
      </c>
      <c r="K36" s="60"/>
      <c r="L36" s="60">
        <v>48.52</v>
      </c>
      <c r="M36" s="60" t="s">
        <v>423</v>
      </c>
      <c r="N36" s="60">
        <v>2020</v>
      </c>
      <c r="O36" s="60"/>
      <c r="P36" s="60"/>
      <c r="Q36" s="60"/>
      <c r="R36" s="60"/>
      <c r="S36" s="60"/>
      <c r="T36" s="100"/>
      <c r="U36" s="100">
        <v>1</v>
      </c>
      <c r="V36" s="60" t="s">
        <v>424</v>
      </c>
      <c r="W36" s="60"/>
      <c r="X36" s="60"/>
      <c r="Y36" s="60"/>
      <c r="Z36" s="60"/>
      <c r="AA36" s="60"/>
      <c r="AB36" s="60" t="s">
        <v>358</v>
      </c>
      <c r="AC36" s="60"/>
      <c r="AD36" s="60"/>
      <c r="AE36" s="60"/>
      <c r="AF36" s="60"/>
      <c r="AG36" s="60"/>
      <c r="AH36" s="60" t="s">
        <v>429</v>
      </c>
      <c r="AI36" s="60"/>
      <c r="AJ36" s="60">
        <v>2</v>
      </c>
      <c r="AK36" s="60">
        <v>1</v>
      </c>
      <c r="AL36" s="60"/>
      <c r="AM36" s="60"/>
      <c r="AN36" s="60"/>
      <c r="AO36" s="60"/>
      <c r="AP36" s="60"/>
      <c r="AQ36" s="60"/>
      <c r="AR36" s="60"/>
      <c r="AS36" s="60"/>
      <c r="AT36" s="60"/>
      <c r="AU36" s="60"/>
      <c r="AV36" s="60"/>
      <c r="AW36" s="60">
        <v>500</v>
      </c>
      <c r="AX36" s="60">
        <v>0.72</v>
      </c>
      <c r="AY36" s="60">
        <v>0.16</v>
      </c>
      <c r="AZ36" s="60"/>
      <c r="BA36" s="60"/>
      <c r="BB36" s="60"/>
      <c r="BC36" s="60">
        <v>500</v>
      </c>
      <c r="BD36" s="60">
        <v>0.72</v>
      </c>
      <c r="BE36" s="60">
        <v>0.16</v>
      </c>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136" t="s">
        <v>421</v>
      </c>
      <c r="CM36" s="60" t="s">
        <v>422</v>
      </c>
      <c r="CN36" s="60"/>
      <c r="CO36" s="57" t="s">
        <v>200</v>
      </c>
    </row>
    <row r="37" spans="1:93" ht="17">
      <c r="A37" s="61"/>
      <c r="H37" s="248"/>
      <c r="V37" s="53" t="s">
        <v>425</v>
      </c>
      <c r="AW37" s="53">
        <v>500</v>
      </c>
      <c r="AX37" s="53">
        <v>0.72</v>
      </c>
      <c r="AY37" s="53">
        <v>0.16</v>
      </c>
      <c r="CL37" s="179"/>
      <c r="CO37" s="59"/>
    </row>
    <row r="38" spans="1:93" ht="17">
      <c r="A38" s="61"/>
      <c r="H38" s="248"/>
      <c r="V38" s="53" t="s">
        <v>426</v>
      </c>
      <c r="AW38" s="53">
        <v>500</v>
      </c>
      <c r="AX38" s="53">
        <v>0.72</v>
      </c>
      <c r="AY38" s="53">
        <v>0.16</v>
      </c>
      <c r="CO38" s="59"/>
    </row>
    <row r="39" spans="1:93" ht="17">
      <c r="A39" s="61"/>
      <c r="H39" s="248"/>
      <c r="V39" s="53" t="s">
        <v>427</v>
      </c>
      <c r="AW39" s="53">
        <v>500</v>
      </c>
      <c r="AX39" s="53">
        <v>0.73</v>
      </c>
      <c r="AY39" s="53">
        <v>0.15</v>
      </c>
      <c r="CO39" s="59"/>
    </row>
    <row r="40" spans="1:93" ht="18" thickBot="1">
      <c r="A40" s="104"/>
      <c r="B40" s="64"/>
      <c r="C40" s="64"/>
      <c r="D40" s="64"/>
      <c r="E40" s="64"/>
      <c r="F40" s="64"/>
      <c r="G40" s="64"/>
      <c r="H40" s="252"/>
      <c r="I40" s="64"/>
      <c r="J40" s="64"/>
      <c r="K40" s="64"/>
      <c r="L40" s="64"/>
      <c r="M40" s="64"/>
      <c r="N40" s="64"/>
      <c r="O40" s="64"/>
      <c r="P40" s="64"/>
      <c r="Q40" s="64"/>
      <c r="R40" s="64"/>
      <c r="S40" s="64"/>
      <c r="T40" s="101"/>
      <c r="U40" s="101"/>
      <c r="V40" s="64" t="s">
        <v>428</v>
      </c>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v>500</v>
      </c>
      <c r="AX40" s="64">
        <v>0.73</v>
      </c>
      <c r="AY40" s="64">
        <v>0.16</v>
      </c>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58"/>
    </row>
    <row r="41" spans="1:93" s="209" customFormat="1" ht="68">
      <c r="A41" s="205">
        <v>93</v>
      </c>
      <c r="B41" s="206">
        <v>0</v>
      </c>
      <c r="C41" s="206">
        <v>9</v>
      </c>
      <c r="D41" s="206"/>
      <c r="E41" s="206" t="s">
        <v>588</v>
      </c>
      <c r="F41" s="206">
        <v>2</v>
      </c>
      <c r="G41" s="206">
        <v>12</v>
      </c>
      <c r="H41" s="255">
        <v>4</v>
      </c>
      <c r="I41" s="214">
        <v>0</v>
      </c>
      <c r="J41" s="206">
        <v>451</v>
      </c>
      <c r="K41" s="206"/>
      <c r="L41" s="206">
        <f>((18*50)+(166*24)+(50.5*220)+(84.5*15))/451</f>
        <v>38.273835920177383</v>
      </c>
      <c r="M41" s="206" t="s">
        <v>293</v>
      </c>
      <c r="N41" s="206">
        <v>2020</v>
      </c>
      <c r="O41" s="206" t="s">
        <v>269</v>
      </c>
      <c r="P41" s="206"/>
      <c r="Q41" s="206"/>
      <c r="R41" s="206"/>
      <c r="S41" s="206"/>
      <c r="T41" s="207"/>
      <c r="U41" s="207">
        <v>6</v>
      </c>
      <c r="V41" s="206" t="s">
        <v>431</v>
      </c>
      <c r="W41" s="206"/>
      <c r="X41" s="206"/>
      <c r="Y41" s="206"/>
      <c r="Z41" s="206"/>
      <c r="AA41" s="206"/>
      <c r="AB41" s="206" t="s">
        <v>358</v>
      </c>
      <c r="AC41" s="206"/>
      <c r="AD41" s="206"/>
      <c r="AE41" s="206"/>
      <c r="AF41" s="206"/>
      <c r="AG41" s="206"/>
      <c r="AH41" s="206" t="s">
        <v>437</v>
      </c>
      <c r="AI41" s="206"/>
      <c r="AJ41" s="206">
        <v>1</v>
      </c>
      <c r="AK41" s="206">
        <v>2</v>
      </c>
      <c r="AL41" s="206"/>
      <c r="AM41" s="206" t="s">
        <v>439</v>
      </c>
      <c r="AN41" s="206"/>
      <c r="AO41" s="206"/>
      <c r="AP41" s="206">
        <v>55</v>
      </c>
      <c r="AQ41" s="206">
        <v>91</v>
      </c>
      <c r="AR41" s="206">
        <v>46</v>
      </c>
      <c r="AS41" s="206">
        <v>92</v>
      </c>
      <c r="AT41" s="206"/>
      <c r="AU41" s="206"/>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c r="BS41" s="206"/>
      <c r="BT41" s="206"/>
      <c r="BU41" s="206"/>
      <c r="BV41" s="206"/>
      <c r="BW41" s="206"/>
      <c r="BX41" s="206"/>
      <c r="BY41" s="206"/>
      <c r="BZ41" s="206"/>
      <c r="CA41" s="206"/>
      <c r="CB41" s="206"/>
      <c r="CC41" s="206"/>
      <c r="CD41" s="206"/>
      <c r="CE41" s="206"/>
      <c r="CF41" s="206"/>
      <c r="CG41" s="206"/>
      <c r="CH41" s="206"/>
      <c r="CI41" s="206"/>
      <c r="CJ41" s="206"/>
      <c r="CK41" s="206"/>
      <c r="CL41" s="206" t="s">
        <v>433</v>
      </c>
      <c r="CM41" s="206" t="s">
        <v>434</v>
      </c>
      <c r="CN41" s="206"/>
      <c r="CO41" s="208" t="s">
        <v>200</v>
      </c>
    </row>
    <row r="42" spans="1:93" s="209" customFormat="1" ht="18" thickBot="1">
      <c r="A42" s="210"/>
      <c r="B42" s="211"/>
      <c r="C42" s="211"/>
      <c r="D42" s="211"/>
      <c r="E42" s="211"/>
      <c r="F42" s="211"/>
      <c r="G42" s="211"/>
      <c r="H42" s="256"/>
      <c r="I42" s="211"/>
      <c r="J42" s="211"/>
      <c r="K42" s="211"/>
      <c r="L42" s="211"/>
      <c r="M42" s="211"/>
      <c r="N42" s="211"/>
      <c r="O42" s="211"/>
      <c r="P42" s="211"/>
      <c r="Q42" s="211"/>
      <c r="R42" s="211"/>
      <c r="S42" s="211"/>
      <c r="T42" s="212"/>
      <c r="U42" s="212"/>
      <c r="V42" s="211" t="s">
        <v>432</v>
      </c>
      <c r="W42" s="211"/>
      <c r="X42" s="211"/>
      <c r="Y42" s="211"/>
      <c r="Z42" s="211"/>
      <c r="AA42" s="211"/>
      <c r="AB42" s="211"/>
      <c r="AC42" s="211"/>
      <c r="AD42" s="211"/>
      <c r="AE42" s="211"/>
      <c r="AF42" s="211"/>
      <c r="AG42" s="211"/>
      <c r="AH42" s="211"/>
      <c r="AI42" s="211"/>
      <c r="AJ42" s="211"/>
      <c r="AK42" s="211"/>
      <c r="AL42" s="211"/>
      <c r="AM42" s="211"/>
      <c r="AN42" s="211"/>
      <c r="AO42" s="211"/>
      <c r="AP42" s="211">
        <v>71</v>
      </c>
      <c r="AQ42" s="211">
        <v>96</v>
      </c>
      <c r="AR42" s="211"/>
      <c r="AS42" s="211"/>
      <c r="AT42" s="211"/>
      <c r="AU42" s="211"/>
      <c r="AV42" s="211"/>
      <c r="AW42" s="211"/>
      <c r="AX42" s="211"/>
      <c r="AY42" s="211"/>
      <c r="AZ42" s="211"/>
      <c r="BA42" s="211"/>
      <c r="BB42" s="211"/>
      <c r="BC42" s="211"/>
      <c r="BD42" s="211"/>
      <c r="BE42" s="211"/>
      <c r="BF42" s="211"/>
      <c r="BG42" s="211"/>
      <c r="BH42" s="211"/>
      <c r="BI42" s="211"/>
      <c r="BJ42" s="211"/>
      <c r="BK42" s="211"/>
      <c r="BL42" s="211"/>
      <c r="BM42" s="211"/>
      <c r="BN42" s="211"/>
      <c r="BO42" s="211"/>
      <c r="BP42" s="211"/>
      <c r="BQ42" s="211"/>
      <c r="BR42" s="211"/>
      <c r="BS42" s="211"/>
      <c r="BT42" s="211"/>
      <c r="BU42" s="211"/>
      <c r="BV42" s="211"/>
      <c r="BW42" s="211"/>
      <c r="BX42" s="211"/>
      <c r="BY42" s="211"/>
      <c r="BZ42" s="211"/>
      <c r="CA42" s="211"/>
      <c r="CB42" s="211"/>
      <c r="CC42" s="211"/>
      <c r="CD42" s="211"/>
      <c r="CE42" s="211"/>
      <c r="CF42" s="211"/>
      <c r="CG42" s="211"/>
      <c r="CH42" s="211"/>
      <c r="CI42" s="211"/>
      <c r="CJ42" s="211"/>
      <c r="CK42" s="211"/>
      <c r="CL42" s="211"/>
      <c r="CM42" s="211"/>
      <c r="CN42" s="211"/>
      <c r="CO42" s="213"/>
    </row>
    <row r="43" spans="1:93" ht="85">
      <c r="A43" s="102">
        <v>96</v>
      </c>
      <c r="B43" s="60">
        <v>0</v>
      </c>
      <c r="C43" s="60">
        <v>9</v>
      </c>
      <c r="D43" s="60"/>
      <c r="E43" s="60" t="s">
        <v>627</v>
      </c>
      <c r="F43" s="60">
        <v>2</v>
      </c>
      <c r="G43" s="60">
        <v>1</v>
      </c>
      <c r="H43" s="251">
        <v>3</v>
      </c>
      <c r="I43" s="60" t="s">
        <v>543</v>
      </c>
      <c r="J43" s="60">
        <v>1481</v>
      </c>
      <c r="K43" s="60"/>
      <c r="L43" s="60">
        <v>46.1</v>
      </c>
      <c r="M43" s="115">
        <v>44309</v>
      </c>
      <c r="N43" s="60">
        <v>2020</v>
      </c>
      <c r="O43" s="60" t="s">
        <v>268</v>
      </c>
      <c r="P43" s="115">
        <v>44323</v>
      </c>
      <c r="Q43" s="60">
        <v>2020</v>
      </c>
      <c r="R43" s="60" t="s">
        <v>267</v>
      </c>
      <c r="S43" s="60">
        <v>1211</v>
      </c>
      <c r="T43" s="100"/>
      <c r="U43" s="100">
        <v>1</v>
      </c>
      <c r="V43" s="60" t="s">
        <v>443</v>
      </c>
      <c r="W43" s="60"/>
      <c r="X43" s="60"/>
      <c r="Y43" s="60"/>
      <c r="Z43" s="60"/>
      <c r="AA43" s="60"/>
      <c r="AB43" s="60" t="s">
        <v>442</v>
      </c>
      <c r="AC43" s="60"/>
      <c r="AD43" s="60"/>
      <c r="AE43" s="60"/>
      <c r="AF43" s="60"/>
      <c r="AG43" s="60"/>
      <c r="AH43" s="60" t="s">
        <v>446</v>
      </c>
      <c r="AI43" s="60"/>
      <c r="AJ43" s="60">
        <v>2</v>
      </c>
      <c r="AK43" s="60">
        <v>1</v>
      </c>
      <c r="AL43" s="60" t="s">
        <v>371</v>
      </c>
      <c r="AM43" s="60" t="s">
        <v>445</v>
      </c>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v>0.02</v>
      </c>
      <c r="BW43" s="60">
        <v>1</v>
      </c>
      <c r="BX43" s="60"/>
      <c r="BY43" s="60"/>
      <c r="BZ43" s="60"/>
      <c r="CA43" s="60"/>
      <c r="CB43" s="60"/>
      <c r="CC43" s="60"/>
      <c r="CD43" s="60"/>
      <c r="CE43" s="60">
        <v>0.02</v>
      </c>
      <c r="CF43" s="60"/>
      <c r="CG43" s="60"/>
      <c r="CH43" s="60"/>
      <c r="CI43" s="60"/>
      <c r="CJ43" s="60"/>
      <c r="CK43" s="60" t="s">
        <v>247</v>
      </c>
      <c r="CL43" s="60" t="s">
        <v>441</v>
      </c>
      <c r="CM43" s="60" t="s">
        <v>450</v>
      </c>
      <c r="CN43" s="60"/>
      <c r="CO43" s="57"/>
    </row>
    <row r="44" spans="1:93" ht="51">
      <c r="A44" s="61"/>
      <c r="H44" s="248"/>
      <c r="V44" s="53" t="s">
        <v>449</v>
      </c>
      <c r="BV44" s="53">
        <v>0.02</v>
      </c>
      <c r="BW44" s="53">
        <v>1</v>
      </c>
      <c r="CE44" s="53">
        <v>-0.01</v>
      </c>
      <c r="CM44" s="53" t="s">
        <v>451</v>
      </c>
      <c r="CO44" s="59"/>
    </row>
    <row r="45" spans="1:93" ht="35" thickBot="1">
      <c r="A45" s="104"/>
      <c r="B45" s="64"/>
      <c r="C45" s="64"/>
      <c r="D45" s="64"/>
      <c r="E45" s="64"/>
      <c r="F45" s="64"/>
      <c r="G45" s="64"/>
      <c r="H45" s="252"/>
      <c r="I45" s="64"/>
      <c r="J45" s="64"/>
      <c r="K45" s="64"/>
      <c r="L45" s="64"/>
      <c r="M45" s="64"/>
      <c r="N45" s="64"/>
      <c r="O45" s="64"/>
      <c r="P45" s="64"/>
      <c r="Q45" s="64"/>
      <c r="R45" s="64"/>
      <c r="S45" s="64"/>
      <c r="T45" s="101"/>
      <c r="U45" s="101"/>
      <c r="V45" s="64" t="s">
        <v>448</v>
      </c>
      <c r="W45" s="64"/>
      <c r="X45" s="64"/>
      <c r="Y45" s="64"/>
      <c r="Z45" s="64"/>
      <c r="AA45" s="64"/>
      <c r="AB45" s="64" t="s">
        <v>447</v>
      </c>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c r="BO45" s="64"/>
      <c r="BP45" s="64"/>
      <c r="BQ45" s="64"/>
      <c r="BR45" s="64"/>
      <c r="BS45" s="64"/>
      <c r="BT45" s="64"/>
      <c r="BU45" s="64"/>
      <c r="BV45" s="64">
        <v>0.02</v>
      </c>
      <c r="BW45" s="64">
        <v>1</v>
      </c>
      <c r="BX45" s="64"/>
      <c r="BY45" s="64"/>
      <c r="BZ45" s="64"/>
      <c r="CA45" s="64"/>
      <c r="CB45" s="64"/>
      <c r="CC45" s="64"/>
      <c r="CD45" s="64"/>
      <c r="CE45" s="64">
        <v>0</v>
      </c>
      <c r="CF45" s="64"/>
      <c r="CG45" s="64"/>
      <c r="CH45" s="64"/>
      <c r="CI45" s="64"/>
      <c r="CJ45" s="64"/>
      <c r="CK45" s="64"/>
      <c r="CL45" s="64"/>
      <c r="CM45" s="64"/>
      <c r="CN45" s="64"/>
      <c r="CO45" s="58"/>
    </row>
    <row r="46" spans="1:93" ht="68">
      <c r="A46" s="102">
        <v>102</v>
      </c>
      <c r="B46" s="60">
        <v>0</v>
      </c>
      <c r="C46" s="60">
        <v>0</v>
      </c>
      <c r="D46" s="60" t="s">
        <v>558</v>
      </c>
      <c r="E46" s="60" t="s">
        <v>592</v>
      </c>
      <c r="F46" s="60" t="s">
        <v>595</v>
      </c>
      <c r="G46" s="60">
        <v>1</v>
      </c>
      <c r="H46" s="251">
        <v>3</v>
      </c>
      <c r="I46" s="60" t="s">
        <v>559</v>
      </c>
      <c r="J46" s="60">
        <v>868</v>
      </c>
      <c r="K46" s="60"/>
      <c r="L46" s="60">
        <v>35.090000000000003</v>
      </c>
      <c r="M46" s="115">
        <v>44274</v>
      </c>
      <c r="N46" s="60">
        <v>2020</v>
      </c>
      <c r="O46" s="60" t="s">
        <v>268</v>
      </c>
      <c r="P46" s="60"/>
      <c r="Q46" s="60"/>
      <c r="R46" s="60"/>
      <c r="S46" s="60"/>
      <c r="T46" s="100"/>
      <c r="U46" s="100">
        <v>7</v>
      </c>
      <c r="V46" s="60" t="s">
        <v>454</v>
      </c>
      <c r="W46" s="60"/>
      <c r="X46" s="60"/>
      <c r="Y46" s="60">
        <v>305</v>
      </c>
      <c r="Z46" s="60"/>
      <c r="AA46" s="60"/>
      <c r="AB46" s="60" t="s">
        <v>358</v>
      </c>
      <c r="AC46" s="60">
        <v>305</v>
      </c>
      <c r="AD46" s="60"/>
      <c r="AE46" s="60"/>
      <c r="AF46" s="60"/>
      <c r="AG46" s="60"/>
      <c r="AH46" s="183" t="s">
        <v>455</v>
      </c>
      <c r="AI46" s="60"/>
      <c r="AJ46" s="60">
        <v>2</v>
      </c>
      <c r="AK46" s="60">
        <v>1</v>
      </c>
      <c r="AL46" s="60" t="s">
        <v>378</v>
      </c>
      <c r="AM46" s="60" t="s">
        <v>457</v>
      </c>
      <c r="AN46" s="60"/>
      <c r="AO46" s="60"/>
      <c r="AP46" s="60"/>
      <c r="AQ46" s="60"/>
      <c r="AR46" s="60"/>
      <c r="AS46" s="60"/>
      <c r="AT46" s="60"/>
      <c r="AU46" s="60"/>
      <c r="AV46" s="60"/>
      <c r="AW46" s="60"/>
      <c r="AX46" s="60">
        <v>4.3899999999999997</v>
      </c>
      <c r="AY46" s="60">
        <v>0.74</v>
      </c>
      <c r="AZ46" s="60"/>
      <c r="BA46" s="60"/>
      <c r="BB46" s="60"/>
      <c r="BC46" s="60"/>
      <c r="BD46" s="60">
        <v>4.3</v>
      </c>
      <c r="BE46" s="60">
        <v>0.76</v>
      </c>
      <c r="BF46" s="60"/>
      <c r="BG46" s="60">
        <v>-0.04</v>
      </c>
      <c r="BH46" s="60">
        <v>0.28000000000000003</v>
      </c>
      <c r="BI46" s="60"/>
      <c r="BJ46" s="60"/>
      <c r="BK46" s="60"/>
      <c r="BL46" s="60"/>
      <c r="BM46" s="60"/>
      <c r="BN46" s="60"/>
      <c r="BO46" s="60"/>
      <c r="BP46" s="60"/>
      <c r="BQ46" s="60"/>
      <c r="BR46" s="60"/>
      <c r="BS46" s="60"/>
      <c r="BT46" s="60"/>
      <c r="BU46" s="60"/>
      <c r="BV46" s="60"/>
      <c r="BW46" s="60">
        <v>0.115</v>
      </c>
      <c r="BX46" s="60"/>
      <c r="BY46" s="60"/>
      <c r="BZ46" s="60"/>
      <c r="CA46" s="60">
        <v>0.13</v>
      </c>
      <c r="CB46" s="60">
        <v>1.58</v>
      </c>
      <c r="CC46" s="60"/>
      <c r="CD46" s="60"/>
      <c r="CE46" s="60"/>
      <c r="CF46" s="60"/>
      <c r="CG46" s="60"/>
      <c r="CH46" s="60"/>
      <c r="CI46" s="60"/>
      <c r="CJ46" s="60"/>
      <c r="CK46" s="60" t="s">
        <v>456</v>
      </c>
      <c r="CL46" s="60" t="s">
        <v>459</v>
      </c>
      <c r="CM46" s="60"/>
      <c r="CN46" s="60"/>
      <c r="CO46" s="57" t="s">
        <v>200</v>
      </c>
    </row>
    <row r="47" spans="1:93" ht="18" thickBot="1">
      <c r="A47" s="61"/>
      <c r="H47" s="248"/>
      <c r="V47" s="182" t="s">
        <v>453</v>
      </c>
      <c r="Y47" s="53">
        <v>258</v>
      </c>
      <c r="AB47" s="182"/>
      <c r="AH47" s="182"/>
      <c r="AX47" s="182">
        <v>4.51</v>
      </c>
      <c r="AY47" s="182">
        <v>0.66</v>
      </c>
      <c r="AZ47" s="182"/>
      <c r="BA47" s="182"/>
      <c r="BB47" s="182"/>
      <c r="BC47" s="182"/>
      <c r="BD47" s="182">
        <v>4.3</v>
      </c>
      <c r="BE47" s="182">
        <v>0.76</v>
      </c>
      <c r="BG47" s="182">
        <v>0.13</v>
      </c>
      <c r="BH47" s="182">
        <v>0.46</v>
      </c>
      <c r="BW47" s="182">
        <v>1E-3</v>
      </c>
      <c r="BX47" s="182"/>
      <c r="BY47" s="182"/>
      <c r="BZ47" s="182"/>
      <c r="CA47" s="182">
        <v>0.3</v>
      </c>
      <c r="CB47" s="182">
        <v>3.52</v>
      </c>
      <c r="CO47" s="59"/>
    </row>
    <row r="48" spans="1:93" ht="35" thickTop="1">
      <c r="A48" s="61"/>
      <c r="B48" s="53">
        <v>0</v>
      </c>
      <c r="C48" s="53">
        <v>0</v>
      </c>
      <c r="D48" s="53" t="s">
        <v>560</v>
      </c>
      <c r="E48" s="53" t="s">
        <v>592</v>
      </c>
      <c r="F48" s="53" t="s">
        <v>595</v>
      </c>
      <c r="G48" s="53">
        <v>1</v>
      </c>
      <c r="H48" s="248">
        <v>3</v>
      </c>
      <c r="I48" s="53" t="s">
        <v>559</v>
      </c>
      <c r="J48" s="53">
        <v>1526</v>
      </c>
      <c r="L48" s="53">
        <v>34.71</v>
      </c>
      <c r="M48" s="135">
        <v>44370</v>
      </c>
      <c r="N48" s="53">
        <v>2020</v>
      </c>
      <c r="O48" s="53" t="s">
        <v>269</v>
      </c>
      <c r="V48" s="53" t="s">
        <v>454</v>
      </c>
      <c r="Y48" s="53">
        <v>492</v>
      </c>
      <c r="AB48" s="53" t="s">
        <v>358</v>
      </c>
      <c r="AC48" s="53">
        <v>534</v>
      </c>
      <c r="AH48" s="53" t="s">
        <v>461</v>
      </c>
      <c r="AJ48" s="53">
        <v>2</v>
      </c>
      <c r="AX48" s="53">
        <v>3.83</v>
      </c>
      <c r="AY48" s="53">
        <v>1.2</v>
      </c>
      <c r="BD48" s="53">
        <v>3.69</v>
      </c>
      <c r="BE48" s="53">
        <v>1.24</v>
      </c>
      <c r="BG48" s="53">
        <v>0.14000000000000001</v>
      </c>
      <c r="BH48" s="53">
        <v>0.38</v>
      </c>
      <c r="BW48" s="53">
        <v>1E-3</v>
      </c>
      <c r="CA48" s="53">
        <v>0.26</v>
      </c>
      <c r="CB48" s="53">
        <v>4.25</v>
      </c>
      <c r="CL48" s="53" t="s">
        <v>462</v>
      </c>
      <c r="CO48" s="59"/>
    </row>
    <row r="49" spans="1:98" ht="18" thickBot="1">
      <c r="A49" s="104"/>
      <c r="B49" s="64"/>
      <c r="C49" s="64"/>
      <c r="D49" s="64"/>
      <c r="E49" s="64"/>
      <c r="F49" s="64"/>
      <c r="G49" s="64"/>
      <c r="H49" s="252"/>
      <c r="I49" s="64"/>
      <c r="J49" s="64"/>
      <c r="K49" s="64"/>
      <c r="L49" s="64"/>
      <c r="M49" s="64"/>
      <c r="N49" s="64"/>
      <c r="O49" s="64"/>
      <c r="P49" s="64"/>
      <c r="Q49" s="64"/>
      <c r="R49" s="64"/>
      <c r="S49" s="64"/>
      <c r="T49" s="101"/>
      <c r="U49" s="101"/>
      <c r="V49" s="64" t="s">
        <v>460</v>
      </c>
      <c r="W49" s="64"/>
      <c r="X49" s="64"/>
      <c r="Y49" s="64">
        <v>500</v>
      </c>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v>4</v>
      </c>
      <c r="AY49" s="64">
        <v>1.1200000000000001</v>
      </c>
      <c r="AZ49" s="64"/>
      <c r="BA49" s="64"/>
      <c r="BB49" s="64"/>
      <c r="BC49" s="64"/>
      <c r="BD49" s="64">
        <v>3.69</v>
      </c>
      <c r="BE49" s="64">
        <v>1.24</v>
      </c>
      <c r="BF49" s="64"/>
      <c r="BG49" s="64">
        <v>0.02</v>
      </c>
      <c r="BH49" s="64">
        <v>0.27</v>
      </c>
      <c r="BI49" s="64"/>
      <c r="BJ49" s="64"/>
      <c r="BK49" s="64"/>
      <c r="BL49" s="64"/>
      <c r="BM49" s="64"/>
      <c r="BN49" s="64"/>
      <c r="BO49" s="64"/>
      <c r="BP49" s="64"/>
      <c r="BQ49" s="64"/>
      <c r="BR49" s="64"/>
      <c r="BS49" s="64"/>
      <c r="BT49" s="64"/>
      <c r="BU49" s="64"/>
      <c r="BV49" s="64"/>
      <c r="BW49" s="64">
        <v>1.4999999999999999E-2</v>
      </c>
      <c r="BX49" s="64"/>
      <c r="BY49" s="64"/>
      <c r="BZ49" s="64"/>
      <c r="CA49" s="64">
        <v>0.15</v>
      </c>
      <c r="CB49" s="64">
        <v>2.4300000000000002</v>
      </c>
      <c r="CC49" s="64"/>
      <c r="CD49" s="64"/>
      <c r="CE49" s="64"/>
      <c r="CF49" s="64"/>
      <c r="CG49" s="64"/>
      <c r="CH49" s="64"/>
      <c r="CI49" s="64"/>
      <c r="CJ49" s="64"/>
      <c r="CK49" s="64"/>
      <c r="CL49" s="64"/>
      <c r="CM49" s="64"/>
      <c r="CN49" s="64"/>
      <c r="CO49" s="58"/>
    </row>
    <row r="50" spans="1:98" ht="86" thickBot="1">
      <c r="A50" s="102">
        <v>104</v>
      </c>
      <c r="B50" s="60">
        <v>8</v>
      </c>
      <c r="C50" s="60">
        <v>0</v>
      </c>
      <c r="D50" s="60"/>
      <c r="E50" s="60" t="s">
        <v>575</v>
      </c>
      <c r="F50" s="60" t="s">
        <v>632</v>
      </c>
      <c r="G50" s="60">
        <v>1</v>
      </c>
      <c r="H50" s="251">
        <v>3</v>
      </c>
      <c r="I50" s="60" t="s">
        <v>561</v>
      </c>
      <c r="J50" s="60">
        <v>1890</v>
      </c>
      <c r="K50" s="60"/>
      <c r="L50" s="60">
        <v>46.45</v>
      </c>
      <c r="M50" s="60"/>
      <c r="N50" s="60"/>
      <c r="O50" s="60"/>
      <c r="P50" s="60"/>
      <c r="Q50" s="60"/>
      <c r="R50" s="60"/>
      <c r="S50" s="60"/>
      <c r="T50" s="100"/>
      <c r="U50" s="100"/>
      <c r="V50" s="60" t="s">
        <v>464</v>
      </c>
      <c r="W50" s="60"/>
      <c r="X50" s="60"/>
      <c r="Y50" s="60">
        <v>630</v>
      </c>
      <c r="Z50" s="60"/>
      <c r="AA50" s="60"/>
      <c r="AB50" s="60" t="s">
        <v>358</v>
      </c>
      <c r="AC50" s="60">
        <v>630</v>
      </c>
      <c r="AD50" s="60"/>
      <c r="AE50" s="60"/>
      <c r="AF50" s="60"/>
      <c r="AG50" s="60"/>
      <c r="AH50" s="60" t="s">
        <v>467</v>
      </c>
      <c r="AI50" s="60"/>
      <c r="AJ50" s="60">
        <v>2</v>
      </c>
      <c r="AK50" s="60">
        <v>1</v>
      </c>
      <c r="AL50" s="60" t="s">
        <v>371</v>
      </c>
      <c r="AM50" s="60" t="s">
        <v>468</v>
      </c>
      <c r="AN50" s="60" t="s">
        <v>562</v>
      </c>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t="s">
        <v>247</v>
      </c>
      <c r="CL50" s="60" t="s">
        <v>466</v>
      </c>
      <c r="CM50" s="60"/>
      <c r="CN50" s="60"/>
      <c r="CO50" s="96" t="s">
        <v>200</v>
      </c>
    </row>
    <row r="51" spans="1:98" ht="18" thickBot="1">
      <c r="A51" s="104"/>
      <c r="B51" s="64"/>
      <c r="C51" s="64"/>
      <c r="D51" s="64"/>
      <c r="E51" s="64"/>
      <c r="F51" s="64"/>
      <c r="G51" s="64"/>
      <c r="H51" s="252"/>
      <c r="I51" s="64"/>
      <c r="J51" s="64"/>
      <c r="K51" s="64"/>
      <c r="L51" s="64"/>
      <c r="M51" s="64"/>
      <c r="N51" s="64"/>
      <c r="O51" s="64"/>
      <c r="P51" s="64"/>
      <c r="Q51" s="64"/>
      <c r="R51" s="64"/>
      <c r="S51" s="64"/>
      <c r="T51" s="101"/>
      <c r="U51" s="101"/>
      <c r="V51" s="64" t="s">
        <v>465</v>
      </c>
      <c r="W51" s="64"/>
      <c r="X51" s="64"/>
      <c r="Y51" s="64">
        <v>630</v>
      </c>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c r="BZ51" s="64"/>
      <c r="CA51" s="64"/>
      <c r="CB51" s="64"/>
      <c r="CC51" s="64"/>
      <c r="CD51" s="64"/>
      <c r="CE51" s="64"/>
      <c r="CF51" s="64"/>
      <c r="CG51" s="64"/>
      <c r="CH51" s="64"/>
      <c r="CI51" s="64"/>
      <c r="CJ51" s="64"/>
      <c r="CK51" s="64"/>
      <c r="CL51" s="64"/>
      <c r="CM51" s="64"/>
      <c r="CN51" s="64"/>
      <c r="CO51" s="58"/>
    </row>
    <row r="52" spans="1:98" ht="102">
      <c r="A52" s="102">
        <v>108</v>
      </c>
      <c r="B52" s="60">
        <v>0</v>
      </c>
      <c r="C52" s="60">
        <v>9</v>
      </c>
      <c r="D52" s="60"/>
      <c r="E52" s="60" t="s">
        <v>574</v>
      </c>
      <c r="F52" s="60" t="s">
        <v>631</v>
      </c>
      <c r="G52" s="60">
        <v>1</v>
      </c>
      <c r="H52" s="251">
        <v>3</v>
      </c>
      <c r="I52" s="60" t="s">
        <v>546</v>
      </c>
      <c r="J52" s="60">
        <v>2459</v>
      </c>
      <c r="K52" s="60"/>
      <c r="L52" s="60">
        <f>((21*146)+(29.5*838)+(39.5*644)+(49.5*423)+(59.5*276)+(82.5*131))/2458</f>
        <v>41.250203417412528</v>
      </c>
      <c r="M52" s="60" t="s">
        <v>475</v>
      </c>
      <c r="N52" s="60">
        <v>2020</v>
      </c>
      <c r="O52" s="60"/>
      <c r="P52" s="60"/>
      <c r="Q52" s="60"/>
      <c r="R52" s="60"/>
      <c r="S52" s="60"/>
      <c r="T52" s="100"/>
      <c r="U52" s="100"/>
      <c r="V52" s="60" t="s">
        <v>472</v>
      </c>
      <c r="W52" s="60"/>
      <c r="X52" s="60"/>
      <c r="Y52" s="60"/>
      <c r="Z52" s="60"/>
      <c r="AA52" s="60"/>
      <c r="AB52" s="60" t="s">
        <v>358</v>
      </c>
      <c r="AC52" s="60"/>
      <c r="AD52" s="60"/>
      <c r="AE52" s="60"/>
      <c r="AF52" s="60"/>
      <c r="AG52" s="60"/>
      <c r="AH52" s="60" t="s">
        <v>476</v>
      </c>
      <c r="AI52" s="60" t="s">
        <v>563</v>
      </c>
      <c r="AJ52" s="60">
        <v>2</v>
      </c>
      <c r="AK52" s="60">
        <v>1</v>
      </c>
      <c r="AL52" s="60" t="s">
        <v>473</v>
      </c>
      <c r="AM52" s="60" t="s">
        <v>474</v>
      </c>
      <c r="AN52" s="60" t="s">
        <v>562</v>
      </c>
      <c r="AO52" s="60"/>
      <c r="AP52" s="60"/>
      <c r="AQ52" s="60"/>
      <c r="AR52" s="60"/>
      <c r="AS52" s="60"/>
      <c r="AT52" s="60"/>
      <c r="AU52" s="60"/>
      <c r="AV52" s="60"/>
      <c r="AW52" s="60"/>
      <c r="AX52" s="216">
        <v>8.6168674698795193</v>
      </c>
      <c r="AY52" s="60"/>
      <c r="AZ52" s="217">
        <f>AY52-AW52</f>
        <v>0</v>
      </c>
      <c r="BA52" s="60"/>
      <c r="BB52" s="60"/>
      <c r="BC52" s="60"/>
      <c r="BD52" s="216">
        <v>8.6120481927710806</v>
      </c>
      <c r="BE52" s="60"/>
      <c r="BF52" s="217">
        <f>BE52-BC52</f>
        <v>0</v>
      </c>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t="s">
        <v>590</v>
      </c>
      <c r="CI52" s="60"/>
      <c r="CJ52" s="60"/>
      <c r="CK52" s="60" t="s">
        <v>247</v>
      </c>
      <c r="CL52" s="60" t="s">
        <v>471</v>
      </c>
      <c r="CM52" s="60"/>
      <c r="CN52" s="60" t="s">
        <v>305</v>
      </c>
      <c r="CO52" s="57"/>
    </row>
    <row r="53" spans="1:98" ht="24">
      <c r="A53" s="61"/>
      <c r="H53" s="248"/>
      <c r="V53" s="53" t="s">
        <v>486</v>
      </c>
      <c r="AX53" s="216">
        <v>8.7253012048192797</v>
      </c>
      <c r="AZ53" s="217">
        <f>AY53-AW53</f>
        <v>0</v>
      </c>
      <c r="CO53" s="59"/>
    </row>
    <row r="54" spans="1:98" ht="24">
      <c r="A54" s="61"/>
      <c r="H54" s="248"/>
      <c r="V54" s="53" t="s">
        <v>487</v>
      </c>
      <c r="AX54" s="216">
        <v>8.7265060240963894</v>
      </c>
      <c r="AZ54" s="217">
        <f>AY54-AW54</f>
        <v>0</v>
      </c>
      <c r="CO54" s="59"/>
    </row>
    <row r="55" spans="1:98" ht="25" thickBot="1">
      <c r="A55" s="104"/>
      <c r="B55" s="64"/>
      <c r="C55" s="64"/>
      <c r="D55" s="64"/>
      <c r="E55" s="64"/>
      <c r="F55" s="64"/>
      <c r="G55" s="64"/>
      <c r="H55" s="252"/>
      <c r="I55" s="64"/>
      <c r="J55" s="64"/>
      <c r="K55" s="64"/>
      <c r="L55" s="64"/>
      <c r="M55" s="64"/>
      <c r="N55" s="64"/>
      <c r="O55" s="64"/>
      <c r="P55" s="64"/>
      <c r="Q55" s="64"/>
      <c r="R55" s="64"/>
      <c r="S55" s="64"/>
      <c r="T55" s="101"/>
      <c r="U55" s="101"/>
      <c r="V55" s="64" t="s">
        <v>488</v>
      </c>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216">
        <v>8.6795180722891594</v>
      </c>
      <c r="AY55" s="64"/>
      <c r="AZ55" s="217">
        <f>AY55-AW55</f>
        <v>0</v>
      </c>
      <c r="BA55" s="64"/>
      <c r="BB55" s="64"/>
      <c r="BC55" s="64"/>
      <c r="BD55" s="64"/>
      <c r="BE55" s="64"/>
      <c r="BF55" s="64"/>
      <c r="BG55" s="64"/>
      <c r="BH55" s="64"/>
      <c r="BI55" s="64"/>
      <c r="BJ55" s="64"/>
      <c r="BK55" s="64"/>
      <c r="BL55" s="64"/>
      <c r="BM55" s="64"/>
      <c r="BN55" s="64"/>
      <c r="BO55" s="64"/>
      <c r="BP55" s="64"/>
      <c r="BQ55" s="64"/>
      <c r="BR55" s="64"/>
      <c r="BS55" s="64"/>
      <c r="BT55" s="64"/>
      <c r="BU55" s="64"/>
      <c r="BV55" s="64"/>
      <c r="BW55" s="64"/>
      <c r="BX55" s="64"/>
      <c r="BY55" s="64"/>
      <c r="BZ55" s="64"/>
      <c r="CA55" s="64"/>
      <c r="CB55" s="64"/>
      <c r="CC55" s="64"/>
      <c r="CD55" s="64"/>
      <c r="CE55" s="64"/>
      <c r="CF55" s="64"/>
      <c r="CG55" s="64"/>
      <c r="CH55" s="64"/>
      <c r="CI55" s="64"/>
      <c r="CJ55" s="64"/>
      <c r="CK55" s="64"/>
      <c r="CL55" s="64"/>
      <c r="CM55" s="64"/>
      <c r="CN55" s="64"/>
      <c r="CO55" s="58"/>
    </row>
    <row r="56" spans="1:98" ht="85">
      <c r="A56" s="102">
        <v>109</v>
      </c>
      <c r="B56" s="60"/>
      <c r="C56" s="60"/>
      <c r="D56" s="60"/>
      <c r="E56" s="60" t="s">
        <v>587</v>
      </c>
      <c r="F56" s="60" t="s">
        <v>626</v>
      </c>
      <c r="G56" s="60">
        <v>1</v>
      </c>
      <c r="H56" s="251">
        <v>3</v>
      </c>
      <c r="I56" s="60" t="s">
        <v>564</v>
      </c>
      <c r="J56" s="189">
        <v>5310</v>
      </c>
      <c r="K56" s="60" t="s">
        <v>480</v>
      </c>
      <c r="L56" s="60"/>
      <c r="M56" s="115">
        <v>44280</v>
      </c>
      <c r="N56" s="60">
        <v>2020</v>
      </c>
      <c r="O56" s="60" t="s">
        <v>483</v>
      </c>
      <c r="P56" s="60"/>
      <c r="Q56" s="60"/>
      <c r="R56" s="60"/>
      <c r="S56" s="60"/>
      <c r="T56" s="100"/>
      <c r="U56" s="100">
        <v>1</v>
      </c>
      <c r="V56" s="60" t="s">
        <v>472</v>
      </c>
      <c r="W56" s="60"/>
      <c r="X56" s="60"/>
      <c r="Y56" s="60"/>
      <c r="Z56" s="60"/>
      <c r="AA56" s="60"/>
      <c r="AB56" s="60" t="s">
        <v>358</v>
      </c>
      <c r="AC56" s="60"/>
      <c r="AD56" s="60"/>
      <c r="AE56" s="60"/>
      <c r="AF56" s="60"/>
      <c r="AG56" s="60"/>
      <c r="AH56" s="60" t="s">
        <v>485</v>
      </c>
      <c r="AI56" s="60"/>
      <c r="AJ56" s="60">
        <v>2</v>
      </c>
      <c r="AK56" s="60">
        <v>1</v>
      </c>
      <c r="AL56" s="60" t="s">
        <v>484</v>
      </c>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v>1.6E-2</v>
      </c>
      <c r="BW56" s="60">
        <v>0.01</v>
      </c>
      <c r="BX56" s="60"/>
      <c r="BY56" s="60"/>
      <c r="BZ56" s="60"/>
      <c r="CA56" s="60"/>
      <c r="CB56" s="60"/>
      <c r="CC56" s="60"/>
      <c r="CD56" s="60"/>
      <c r="CE56" s="60">
        <v>4.3999999999999997E-2</v>
      </c>
      <c r="CF56" s="60"/>
      <c r="CG56" s="60"/>
      <c r="CH56" s="60"/>
      <c r="CI56" s="60"/>
      <c r="CJ56" s="60"/>
      <c r="CK56" s="60"/>
      <c r="CL56" s="60" t="s">
        <v>479</v>
      </c>
      <c r="CM56" s="60"/>
      <c r="CN56" s="60"/>
      <c r="CO56" s="57"/>
    </row>
    <row r="57" spans="1:98" ht="17">
      <c r="A57" s="61"/>
      <c r="H57" s="248"/>
      <c r="V57" s="53" t="s">
        <v>481</v>
      </c>
      <c r="BV57" s="53">
        <v>1.6E-2</v>
      </c>
      <c r="BW57" s="53">
        <v>0.01</v>
      </c>
      <c r="CE57" s="53">
        <v>4.3999999999999997E-2</v>
      </c>
      <c r="CO57" s="59"/>
    </row>
    <row r="58" spans="1:98" ht="17">
      <c r="A58" s="61"/>
      <c r="H58" s="248"/>
      <c r="V58" s="53" t="s">
        <v>482</v>
      </c>
      <c r="BV58" s="53">
        <v>1.6E-2</v>
      </c>
      <c r="BW58" s="53">
        <v>1</v>
      </c>
      <c r="CE58" s="53">
        <v>1.2E-2</v>
      </c>
      <c r="CO58" s="59"/>
    </row>
    <row r="59" spans="1:98" ht="18" thickBot="1">
      <c r="A59" s="104"/>
      <c r="B59" s="64"/>
      <c r="C59" s="64"/>
      <c r="D59" s="64"/>
      <c r="E59" s="64"/>
      <c r="F59" s="64"/>
      <c r="G59" s="64"/>
      <c r="H59" s="252"/>
      <c r="I59" s="64"/>
      <c r="J59" s="64"/>
      <c r="K59" s="64"/>
      <c r="L59" s="64"/>
      <c r="M59" s="64"/>
      <c r="N59" s="64"/>
      <c r="O59" s="64"/>
      <c r="P59" s="64"/>
      <c r="Q59" s="64"/>
      <c r="R59" s="64"/>
      <c r="S59" s="64"/>
      <c r="T59" s="101"/>
      <c r="U59" s="101"/>
      <c r="V59" s="64" t="s">
        <v>78</v>
      </c>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64"/>
      <c r="BN59" s="64"/>
      <c r="BO59" s="64"/>
      <c r="BP59" s="64"/>
      <c r="BQ59" s="64"/>
      <c r="BR59" s="64"/>
      <c r="BS59" s="64"/>
      <c r="BT59" s="64"/>
      <c r="BU59" s="64"/>
      <c r="BV59" s="64">
        <v>1.6E-2</v>
      </c>
      <c r="BW59" s="64">
        <v>1</v>
      </c>
      <c r="BX59" s="64"/>
      <c r="BY59" s="64"/>
      <c r="BZ59" s="64"/>
      <c r="CA59" s="64"/>
      <c r="CB59" s="64"/>
      <c r="CC59" s="64"/>
      <c r="CD59" s="64"/>
      <c r="CE59" s="64">
        <v>2.5000000000000001E-2</v>
      </c>
      <c r="CF59" s="64"/>
      <c r="CG59" s="64"/>
      <c r="CH59" s="64"/>
      <c r="CI59" s="64"/>
      <c r="CJ59" s="64"/>
      <c r="CK59" s="64"/>
      <c r="CL59" s="64"/>
      <c r="CM59" s="64"/>
      <c r="CN59" s="64"/>
      <c r="CO59" s="58"/>
    </row>
    <row r="60" spans="1:98" ht="34">
      <c r="A60" s="102">
        <v>111</v>
      </c>
      <c r="B60" s="60">
        <v>0</v>
      </c>
      <c r="C60" s="60">
        <v>9</v>
      </c>
      <c r="D60" s="60"/>
      <c r="E60" s="60" t="s">
        <v>574</v>
      </c>
      <c r="F60" s="60" t="s">
        <v>633</v>
      </c>
      <c r="G60" s="60">
        <v>1</v>
      </c>
      <c r="H60" s="251">
        <v>3</v>
      </c>
      <c r="I60" s="60" t="s">
        <v>565</v>
      </c>
      <c r="J60" s="60">
        <v>1032</v>
      </c>
      <c r="K60" s="60"/>
      <c r="L60" s="60">
        <v>44.99</v>
      </c>
      <c r="M60" s="115">
        <v>44270</v>
      </c>
      <c r="N60" s="60">
        <v>2020</v>
      </c>
      <c r="O60" s="60">
        <v>2</v>
      </c>
      <c r="P60" s="60"/>
      <c r="Q60" s="60"/>
      <c r="R60" s="60"/>
      <c r="S60" s="60"/>
      <c r="T60" s="100"/>
      <c r="U60" s="100"/>
      <c r="V60" s="60" t="s">
        <v>490</v>
      </c>
      <c r="W60" s="60"/>
      <c r="X60" s="60"/>
      <c r="Y60" s="60"/>
      <c r="Z60" s="60"/>
      <c r="AA60" s="60"/>
      <c r="AB60" s="60" t="s">
        <v>493</v>
      </c>
      <c r="AC60" s="60"/>
      <c r="AD60" s="60"/>
      <c r="AE60" s="60"/>
      <c r="AF60" s="60"/>
      <c r="AG60" s="60"/>
      <c r="AH60" s="60" t="s">
        <v>494</v>
      </c>
      <c r="AI60" s="60" t="s">
        <v>200</v>
      </c>
      <c r="AJ60" s="60">
        <v>2</v>
      </c>
      <c r="AK60" s="60">
        <v>1</v>
      </c>
      <c r="AL60" s="60" t="s">
        <v>371</v>
      </c>
      <c r="AM60" s="60" t="s">
        <v>393</v>
      </c>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t="s">
        <v>247</v>
      </c>
      <c r="CL60" s="60"/>
      <c r="CM60" s="60" t="s">
        <v>495</v>
      </c>
      <c r="CN60" s="60"/>
      <c r="CO60" s="57" t="s">
        <v>200</v>
      </c>
    </row>
    <row r="61" spans="1:98" ht="17">
      <c r="A61" s="61"/>
      <c r="H61" s="248"/>
      <c r="V61" s="53" t="s">
        <v>491</v>
      </c>
      <c r="CO61" s="59"/>
    </row>
    <row r="62" spans="1:98" ht="19" customHeight="1" thickBot="1">
      <c r="A62" s="104"/>
      <c r="B62" s="64"/>
      <c r="C62" s="64"/>
      <c r="D62" s="64"/>
      <c r="E62" s="64"/>
      <c r="F62" s="64"/>
      <c r="G62" s="64"/>
      <c r="H62" s="252"/>
      <c r="I62" s="64"/>
      <c r="J62" s="64"/>
      <c r="K62" s="64"/>
      <c r="L62" s="64"/>
      <c r="M62" s="64"/>
      <c r="N62" s="64"/>
      <c r="O62" s="64"/>
      <c r="P62" s="64"/>
      <c r="Q62" s="64"/>
      <c r="R62" s="64"/>
      <c r="S62" s="64"/>
      <c r="T62" s="101"/>
      <c r="U62" s="101"/>
      <c r="V62" s="64" t="s">
        <v>492</v>
      </c>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64"/>
      <c r="CK62" s="64"/>
      <c r="CL62" s="64"/>
      <c r="CM62" s="64"/>
      <c r="CN62" s="64"/>
      <c r="CO62" s="58"/>
    </row>
    <row r="63" spans="1:98" ht="51">
      <c r="A63" s="102">
        <v>113</v>
      </c>
      <c r="B63" s="60">
        <v>0</v>
      </c>
      <c r="C63" s="60">
        <v>9</v>
      </c>
      <c r="D63" s="60"/>
      <c r="E63" s="60" t="s">
        <v>587</v>
      </c>
      <c r="F63" s="60">
        <v>2</v>
      </c>
      <c r="G63" s="60">
        <v>12</v>
      </c>
      <c r="H63" s="251">
        <v>4</v>
      </c>
      <c r="I63" s="60"/>
      <c r="J63" s="60">
        <v>300</v>
      </c>
      <c r="K63" s="60"/>
      <c r="L63" s="60"/>
      <c r="M63" s="60"/>
      <c r="N63" s="60"/>
      <c r="O63" s="60"/>
      <c r="P63" s="60"/>
      <c r="Q63" s="60"/>
      <c r="R63" s="60"/>
      <c r="S63" s="60"/>
      <c r="T63" s="100" t="s">
        <v>199</v>
      </c>
      <c r="U63" s="100"/>
      <c r="V63" s="60" t="s">
        <v>502</v>
      </c>
      <c r="W63" s="60"/>
      <c r="X63" s="60"/>
      <c r="Y63" s="60">
        <v>100</v>
      </c>
      <c r="Z63" s="60"/>
      <c r="AA63" s="60"/>
      <c r="AB63" s="60" t="s">
        <v>358</v>
      </c>
      <c r="AC63" s="60">
        <v>100</v>
      </c>
      <c r="AD63" s="60"/>
      <c r="AE63" s="60"/>
      <c r="AF63" s="60"/>
      <c r="AG63" s="60"/>
      <c r="AH63" s="60" t="s">
        <v>498</v>
      </c>
      <c r="AI63" s="60"/>
      <c r="AJ63" s="60">
        <v>1</v>
      </c>
      <c r="AK63" s="60">
        <v>2</v>
      </c>
      <c r="AL63" s="60"/>
      <c r="AM63" s="60" t="s">
        <v>504</v>
      </c>
      <c r="AN63" s="60"/>
      <c r="AO63" s="60"/>
      <c r="AP63" s="60">
        <f xml:space="preserve"> 46%*100</f>
        <v>46</v>
      </c>
      <c r="AQ63" s="60">
        <f>100-AP63</f>
        <v>54</v>
      </c>
      <c r="AR63" s="60">
        <f>100*7%</f>
        <v>7.0000000000000009</v>
      </c>
      <c r="AS63" s="60">
        <f>100-AR63</f>
        <v>93</v>
      </c>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t="s">
        <v>499</v>
      </c>
      <c r="CM63" s="191" t="s">
        <v>500</v>
      </c>
      <c r="CN63" s="60"/>
      <c r="CO63" s="57"/>
      <c r="CT63" s="53" t="s">
        <v>501</v>
      </c>
    </row>
    <row r="64" spans="1:98" ht="18" thickBot="1">
      <c r="A64" s="61"/>
      <c r="H64" s="252"/>
      <c r="V64" s="53" t="s">
        <v>503</v>
      </c>
      <c r="Y64" s="53">
        <v>100</v>
      </c>
      <c r="AP64" s="53">
        <f xml:space="preserve"> 40%*100</f>
        <v>40</v>
      </c>
      <c r="AQ64" s="53">
        <f>100-AP64</f>
        <v>60</v>
      </c>
      <c r="CO64" s="59"/>
    </row>
    <row r="65" spans="1:94" ht="51">
      <c r="A65" s="102">
        <v>115</v>
      </c>
      <c r="B65" s="60">
        <v>0</v>
      </c>
      <c r="C65" s="60">
        <v>9</v>
      </c>
      <c r="D65" s="60" t="s">
        <v>591</v>
      </c>
      <c r="E65" s="60" t="s">
        <v>574</v>
      </c>
      <c r="F65" s="60" t="s">
        <v>634</v>
      </c>
      <c r="G65" s="60">
        <v>1</v>
      </c>
      <c r="H65" s="251">
        <v>3</v>
      </c>
      <c r="I65" s="60" t="s">
        <v>546</v>
      </c>
      <c r="J65" s="60">
        <v>1918</v>
      </c>
      <c r="K65" s="60"/>
      <c r="L65" s="154">
        <f>((21*147)+(29.5*724)+(39*518)+(49.5*288.96)+(59.5*161.86)+(82*78.91))/1920</f>
        <v>39.089484374999998</v>
      </c>
      <c r="M65" s="60" t="s">
        <v>177</v>
      </c>
      <c r="N65" s="60"/>
      <c r="O65" s="60"/>
      <c r="P65" s="60"/>
      <c r="Q65" s="60"/>
      <c r="R65" s="60"/>
      <c r="S65" s="60"/>
      <c r="T65" s="100"/>
      <c r="U65" s="100"/>
      <c r="V65" s="60" t="s">
        <v>509</v>
      </c>
      <c r="W65" s="60"/>
      <c r="X65" s="60"/>
      <c r="Y65" s="60"/>
      <c r="Z65" s="60"/>
      <c r="AA65" s="60"/>
      <c r="AB65" s="60" t="s">
        <v>358</v>
      </c>
      <c r="AC65" s="60"/>
      <c r="AD65" s="60"/>
      <c r="AE65" s="60"/>
      <c r="AF65" s="60"/>
      <c r="AG65" s="60"/>
      <c r="AH65" s="60" t="s">
        <v>508</v>
      </c>
      <c r="AI65" s="60"/>
      <c r="AJ65" s="60">
        <v>2</v>
      </c>
      <c r="AK65" s="60">
        <v>1</v>
      </c>
      <c r="AL65" s="60" t="s">
        <v>473</v>
      </c>
      <c r="AM65" s="60" t="s">
        <v>474</v>
      </c>
      <c r="AN65" s="60" t="s">
        <v>562</v>
      </c>
      <c r="AO65" s="60"/>
      <c r="AP65" s="60"/>
      <c r="AQ65" s="60"/>
      <c r="AR65" s="60"/>
      <c r="AS65" s="60"/>
      <c r="AT65" s="60"/>
      <c r="AU65" s="60"/>
      <c r="AV65" s="60"/>
      <c r="AW65" s="60"/>
      <c r="AX65" s="60">
        <v>6.48</v>
      </c>
      <c r="AY65" s="60">
        <v>3.12</v>
      </c>
      <c r="AZ65" s="60"/>
      <c r="BA65" s="60"/>
      <c r="BB65" s="60"/>
      <c r="BC65" s="60"/>
      <c r="BD65" s="53">
        <v>6.71</v>
      </c>
      <c r="BE65" s="53">
        <v>3.21</v>
      </c>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t="s">
        <v>507</v>
      </c>
      <c r="CM65" s="60"/>
      <c r="CN65" s="60"/>
      <c r="CO65" s="60"/>
      <c r="CP65" s="57"/>
    </row>
    <row r="66" spans="1:94" ht="18" thickBot="1">
      <c r="A66" s="61"/>
      <c r="H66" s="248"/>
      <c r="V66" s="182" t="s">
        <v>510</v>
      </c>
      <c r="AB66" s="182"/>
      <c r="AH66" s="182"/>
      <c r="AJ66" s="182"/>
      <c r="AK66" s="182"/>
      <c r="AL66" s="182"/>
      <c r="AM66" s="182"/>
      <c r="AN66" s="182"/>
      <c r="AX66" s="53">
        <v>7.18</v>
      </c>
      <c r="AY66" s="53">
        <v>3.09</v>
      </c>
      <c r="CP66" s="59"/>
    </row>
    <row r="67" spans="1:94" ht="17" thickTop="1">
      <c r="A67" s="61"/>
      <c r="H67" s="248"/>
      <c r="AL67" s="60"/>
      <c r="AM67" s="60"/>
      <c r="CP67" s="59"/>
    </row>
    <row r="68" spans="1:94" ht="17" thickBot="1">
      <c r="A68" s="104"/>
      <c r="B68" s="64"/>
      <c r="C68" s="64"/>
      <c r="D68" s="64"/>
      <c r="E68" s="64"/>
      <c r="F68" s="64"/>
      <c r="G68" s="64"/>
      <c r="H68" s="252"/>
      <c r="I68" s="64"/>
      <c r="J68" s="64"/>
      <c r="K68" s="64"/>
      <c r="L68" s="64"/>
      <c r="M68" s="64"/>
      <c r="N68" s="64"/>
      <c r="O68" s="64"/>
      <c r="P68" s="64"/>
      <c r="Q68" s="64"/>
      <c r="R68" s="64"/>
      <c r="S68" s="64"/>
      <c r="T68" s="101"/>
      <c r="U68" s="101"/>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58"/>
    </row>
    <row r="69" spans="1:94" ht="85">
      <c r="A69" s="102">
        <v>116</v>
      </c>
      <c r="B69" s="60">
        <v>0</v>
      </c>
      <c r="C69" s="60">
        <v>9</v>
      </c>
      <c r="D69" s="60"/>
      <c r="E69" s="60" t="s">
        <v>574</v>
      </c>
      <c r="F69" s="60" t="s">
        <v>631</v>
      </c>
      <c r="G69" s="60">
        <v>1</v>
      </c>
      <c r="H69" s="251">
        <v>3</v>
      </c>
      <c r="I69" s="60" t="s">
        <v>565</v>
      </c>
      <c r="J69" s="60">
        <v>1502</v>
      </c>
      <c r="K69" s="60"/>
      <c r="L69" s="60"/>
      <c r="M69" s="115">
        <v>44289</v>
      </c>
      <c r="N69" s="60">
        <v>2020</v>
      </c>
      <c r="O69" s="60"/>
      <c r="P69" s="60"/>
      <c r="Q69" s="60"/>
      <c r="R69" s="60"/>
      <c r="S69" s="60"/>
      <c r="T69" s="100"/>
      <c r="U69" s="100">
        <v>1</v>
      </c>
      <c r="V69" s="60" t="s">
        <v>513</v>
      </c>
      <c r="W69" s="60"/>
      <c r="X69" s="60"/>
      <c r="Y69" s="60"/>
      <c r="Z69" s="60"/>
      <c r="AA69" s="60"/>
      <c r="AB69" s="60" t="s">
        <v>358</v>
      </c>
      <c r="AC69" s="60"/>
      <c r="AD69" s="60"/>
      <c r="AE69" s="60"/>
      <c r="AF69" s="60"/>
      <c r="AG69" s="60"/>
      <c r="AH69" s="60" t="s">
        <v>517</v>
      </c>
      <c r="AI69" s="60"/>
      <c r="AJ69" s="60">
        <v>2</v>
      </c>
      <c r="AK69" s="60">
        <v>1</v>
      </c>
      <c r="AL69" s="60" t="s">
        <v>515</v>
      </c>
      <c r="AM69" s="60" t="s">
        <v>516</v>
      </c>
      <c r="AN69" s="60"/>
      <c r="AO69" s="60" t="s">
        <v>566</v>
      </c>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t="s">
        <v>512</v>
      </c>
      <c r="CM69" s="60"/>
      <c r="CN69" s="60"/>
      <c r="CO69" s="60" t="s">
        <v>200</v>
      </c>
      <c r="CP69" s="57"/>
    </row>
    <row r="70" spans="1:94" ht="17">
      <c r="A70" s="61"/>
      <c r="H70" s="248"/>
      <c r="V70" s="53" t="s">
        <v>514</v>
      </c>
      <c r="CP70" s="59"/>
    </row>
    <row r="71" spans="1:94" ht="34">
      <c r="A71" s="61"/>
      <c r="H71" s="248"/>
      <c r="V71" s="53" t="s">
        <v>636</v>
      </c>
      <c r="CP71" s="59"/>
    </row>
    <row r="72" spans="1:94" ht="19" customHeight="1" thickBot="1">
      <c r="A72" s="104"/>
      <c r="B72" s="64"/>
      <c r="C72" s="64"/>
      <c r="D72" s="64"/>
      <c r="E72" s="64"/>
      <c r="F72" s="64"/>
      <c r="G72" s="64"/>
      <c r="H72" s="252"/>
      <c r="I72" s="64"/>
      <c r="J72" s="64"/>
      <c r="K72" s="64"/>
      <c r="L72" s="64"/>
      <c r="M72" s="64"/>
      <c r="N72" s="64"/>
      <c r="O72" s="64"/>
      <c r="P72" s="64"/>
      <c r="Q72" s="64"/>
      <c r="R72" s="64"/>
      <c r="S72" s="64"/>
      <c r="T72" s="101"/>
      <c r="U72" s="101"/>
      <c r="V72" s="64" t="s">
        <v>635</v>
      </c>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c r="BM72" s="64"/>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64"/>
      <c r="CO72" s="64"/>
      <c r="CP72" s="58"/>
    </row>
    <row r="73" spans="1:94" ht="103" thickBot="1">
      <c r="A73" s="94">
        <v>117</v>
      </c>
      <c r="B73" s="95">
        <v>0</v>
      </c>
      <c r="C73" s="95">
        <v>9</v>
      </c>
      <c r="D73" s="95" t="s">
        <v>556</v>
      </c>
      <c r="E73" s="95" t="s">
        <v>574</v>
      </c>
      <c r="F73" s="95" t="s">
        <v>57</v>
      </c>
      <c r="G73" s="95">
        <v>1</v>
      </c>
      <c r="H73" s="95">
        <v>3</v>
      </c>
      <c r="I73" s="95" t="s">
        <v>568</v>
      </c>
      <c r="J73" s="95">
        <v>1912</v>
      </c>
      <c r="K73" s="95"/>
      <c r="L73" s="95">
        <v>53.097999999999999</v>
      </c>
      <c r="M73" s="114">
        <v>44290</v>
      </c>
      <c r="N73" s="95">
        <v>2020</v>
      </c>
      <c r="O73" s="95" t="s">
        <v>518</v>
      </c>
      <c r="P73" s="95"/>
      <c r="Q73" s="95"/>
      <c r="R73" s="95"/>
      <c r="S73" s="95"/>
      <c r="T73" s="98"/>
      <c r="U73" s="98"/>
      <c r="V73" s="95" t="s">
        <v>519</v>
      </c>
      <c r="W73" s="95"/>
      <c r="X73" s="95"/>
      <c r="Y73" s="95">
        <v>993</v>
      </c>
      <c r="Z73" s="95"/>
      <c r="AA73" s="95"/>
      <c r="AB73" s="95" t="s">
        <v>523</v>
      </c>
      <c r="AC73" s="95">
        <v>919</v>
      </c>
      <c r="AD73" s="95"/>
      <c r="AE73" s="95"/>
      <c r="AF73" s="95"/>
      <c r="AG73" s="95"/>
      <c r="AH73" s="95" t="s">
        <v>521</v>
      </c>
      <c r="AI73" s="95"/>
      <c r="AJ73" s="95">
        <v>2</v>
      </c>
      <c r="AK73" s="95">
        <v>1</v>
      </c>
      <c r="AL73" s="95" t="s">
        <v>522</v>
      </c>
      <c r="AM73" s="95"/>
      <c r="AN73" s="95"/>
      <c r="AO73" s="95"/>
      <c r="AP73" s="95"/>
      <c r="AQ73" s="95"/>
      <c r="AR73" s="95"/>
      <c r="AS73" s="95"/>
      <c r="AT73" s="95"/>
      <c r="AU73" s="95"/>
      <c r="AV73" s="95"/>
      <c r="AW73" s="95"/>
      <c r="AX73" s="95">
        <v>2.2400000000000002</v>
      </c>
      <c r="AY73" s="95"/>
      <c r="AZ73" s="95"/>
      <c r="BA73" s="95"/>
      <c r="BB73" s="95"/>
      <c r="BC73" s="95"/>
      <c r="BD73" s="95">
        <v>2.15</v>
      </c>
      <c r="BE73" s="95"/>
      <c r="BF73" s="95"/>
      <c r="BG73" s="95"/>
      <c r="BH73" s="95"/>
      <c r="BI73" s="95">
        <v>0.09</v>
      </c>
      <c r="BJ73" s="95">
        <v>1.04</v>
      </c>
      <c r="BK73" s="95"/>
      <c r="BL73" s="95"/>
      <c r="BM73" s="95"/>
      <c r="BN73" s="95"/>
      <c r="BO73" s="95"/>
      <c r="BP73" s="95"/>
      <c r="BQ73" s="95"/>
      <c r="BR73" s="95"/>
      <c r="BS73" s="95"/>
      <c r="BT73" s="95"/>
      <c r="BU73" s="95"/>
      <c r="BV73" s="95"/>
      <c r="BW73" s="95"/>
      <c r="BX73" s="95">
        <v>0.06</v>
      </c>
      <c r="BY73" s="95"/>
      <c r="BZ73" s="95"/>
      <c r="CA73" s="95"/>
      <c r="CB73" s="95"/>
      <c r="CC73" s="95"/>
      <c r="CD73" s="95"/>
      <c r="CE73" s="95"/>
      <c r="CF73" s="95"/>
      <c r="CG73" s="95"/>
      <c r="CH73" s="95"/>
      <c r="CI73" s="95"/>
      <c r="CJ73" s="95"/>
      <c r="CK73" s="95" t="s">
        <v>247</v>
      </c>
      <c r="CL73" s="95" t="s">
        <v>520</v>
      </c>
      <c r="CM73" s="95"/>
      <c r="CN73" s="95"/>
      <c r="CO73" s="96" t="s">
        <v>200</v>
      </c>
    </row>
    <row r="74" spans="1:94" ht="52" thickBot="1">
      <c r="A74" s="102">
        <v>119</v>
      </c>
      <c r="B74" s="60">
        <v>4</v>
      </c>
      <c r="C74" s="60">
        <v>1</v>
      </c>
      <c r="D74" s="60"/>
      <c r="E74" s="60" t="s">
        <v>588</v>
      </c>
      <c r="F74" s="60" t="s">
        <v>596</v>
      </c>
      <c r="G74" s="60"/>
      <c r="H74" s="251">
        <v>3</v>
      </c>
      <c r="I74" s="60" t="s">
        <v>567</v>
      </c>
      <c r="J74" s="60">
        <v>16072</v>
      </c>
      <c r="K74" s="60"/>
      <c r="L74" s="60">
        <v>47.61</v>
      </c>
      <c r="M74" s="115">
        <v>44272</v>
      </c>
      <c r="N74" s="60">
        <v>2020</v>
      </c>
      <c r="O74" s="60"/>
      <c r="P74" s="60"/>
      <c r="Q74" s="60"/>
      <c r="R74" s="60"/>
      <c r="S74" s="60"/>
      <c r="T74" s="100"/>
      <c r="U74" s="100"/>
      <c r="V74" s="60" t="s">
        <v>526</v>
      </c>
      <c r="W74" s="60"/>
      <c r="X74" s="60"/>
      <c r="Y74" s="60"/>
      <c r="Z74" s="60"/>
      <c r="AA74" s="60"/>
      <c r="AB74" s="60" t="s">
        <v>525</v>
      </c>
      <c r="AC74" s="60"/>
      <c r="AD74" s="60"/>
      <c r="AE74" s="60"/>
      <c r="AF74" s="60"/>
      <c r="AG74" s="60"/>
      <c r="AH74" s="60" t="s">
        <v>530</v>
      </c>
      <c r="AI74" s="60" t="s">
        <v>200</v>
      </c>
      <c r="AJ74" s="60">
        <v>3</v>
      </c>
      <c r="AK74" s="60">
        <v>1</v>
      </c>
      <c r="AL74" s="60" t="s">
        <v>378</v>
      </c>
      <c r="AM74" s="60" t="s">
        <v>529</v>
      </c>
      <c r="AN74" s="60"/>
      <c r="AO74" s="60"/>
      <c r="AP74" s="60"/>
      <c r="AQ74" s="60"/>
      <c r="AR74" s="60"/>
      <c r="AS74" s="60"/>
      <c r="AT74" s="60" t="s">
        <v>531</v>
      </c>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96" t="s">
        <v>250</v>
      </c>
    </row>
    <row r="75" spans="1:94" ht="17">
      <c r="A75" s="61"/>
      <c r="H75" s="248"/>
      <c r="V75" s="53" t="s">
        <v>527</v>
      </c>
      <c r="CO75" s="59"/>
    </row>
    <row r="76" spans="1:94" ht="18" thickBot="1">
      <c r="A76" s="104"/>
      <c r="B76" s="64"/>
      <c r="C76" s="64"/>
      <c r="D76" s="64"/>
      <c r="E76" s="64"/>
      <c r="F76" s="64"/>
      <c r="G76" s="64"/>
      <c r="H76" s="252"/>
      <c r="I76" s="64"/>
      <c r="J76" s="64"/>
      <c r="K76" s="64"/>
      <c r="L76" s="64"/>
      <c r="M76" s="64"/>
      <c r="N76" s="64"/>
      <c r="O76" s="64"/>
      <c r="P76" s="64"/>
      <c r="Q76" s="64"/>
      <c r="R76" s="64"/>
      <c r="S76" s="64"/>
      <c r="T76" s="101"/>
      <c r="U76" s="101"/>
      <c r="V76" s="64" t="s">
        <v>528</v>
      </c>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58"/>
    </row>
    <row r="77" spans="1:94" ht="34">
      <c r="A77" s="102">
        <v>121</v>
      </c>
      <c r="B77" s="60">
        <v>0</v>
      </c>
      <c r="C77" s="60">
        <v>9</v>
      </c>
      <c r="D77" s="60"/>
      <c r="E77" s="60" t="s">
        <v>574</v>
      </c>
      <c r="F77" s="60">
        <v>7</v>
      </c>
      <c r="G77" s="60" t="s">
        <v>532</v>
      </c>
      <c r="H77" s="251">
        <v>3</v>
      </c>
      <c r="I77" s="60" t="s">
        <v>546</v>
      </c>
      <c r="J77" s="60">
        <v>1009</v>
      </c>
      <c r="K77" s="60"/>
      <c r="L77" s="60"/>
      <c r="M77" s="115">
        <v>44278</v>
      </c>
      <c r="N77" s="60">
        <v>2020</v>
      </c>
      <c r="O77" s="60"/>
      <c r="P77" s="60"/>
      <c r="Q77" s="60"/>
      <c r="R77" s="60"/>
      <c r="S77" s="60"/>
      <c r="T77" s="100"/>
      <c r="U77" s="100"/>
      <c r="V77" s="60" t="s">
        <v>533</v>
      </c>
      <c r="W77" s="60"/>
      <c r="X77" s="60"/>
      <c r="Y77" s="60"/>
      <c r="Z77" s="60"/>
      <c r="AA77" s="60"/>
      <c r="AB77" s="60" t="s">
        <v>358</v>
      </c>
      <c r="AC77" s="60"/>
      <c r="AD77" s="60"/>
      <c r="AE77" s="60"/>
      <c r="AF77" s="60"/>
      <c r="AG77" s="60"/>
      <c r="AH77" s="60" t="s">
        <v>539</v>
      </c>
      <c r="AI77" s="60" t="s">
        <v>540</v>
      </c>
      <c r="AJ77" s="60">
        <v>2</v>
      </c>
      <c r="AK77" s="60">
        <v>1</v>
      </c>
      <c r="AL77" s="115" t="s">
        <v>537</v>
      </c>
      <c r="AM77" s="60" t="s">
        <v>538</v>
      </c>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v>0.127</v>
      </c>
      <c r="BW77" s="60"/>
      <c r="BX77" s="60">
        <v>0.05</v>
      </c>
      <c r="BY77" s="60"/>
      <c r="BZ77" s="60"/>
      <c r="CA77" s="60"/>
      <c r="CB77" s="60"/>
      <c r="CC77" s="60"/>
      <c r="CD77" s="60"/>
      <c r="CE77" s="60">
        <v>-0.29899999999999999</v>
      </c>
      <c r="CF77" s="60"/>
      <c r="CG77" s="60"/>
      <c r="CH77" s="60"/>
      <c r="CI77" s="60"/>
      <c r="CJ77" s="60"/>
      <c r="CK77" s="60"/>
      <c r="CL77" s="60"/>
      <c r="CM77" s="60"/>
      <c r="CN77" s="60"/>
      <c r="CO77" s="57"/>
    </row>
    <row r="78" spans="1:94" ht="17">
      <c r="A78" s="61"/>
      <c r="H78" s="248"/>
      <c r="V78" s="53" t="s">
        <v>534</v>
      </c>
      <c r="BV78" s="53">
        <v>0.126</v>
      </c>
      <c r="BX78" s="53">
        <v>1</v>
      </c>
      <c r="CE78" s="53">
        <v>-0.20100000000000001</v>
      </c>
      <c r="CO78" s="59"/>
    </row>
    <row r="79" spans="1:94" ht="17">
      <c r="A79" s="61"/>
      <c r="H79" s="248"/>
      <c r="V79" s="53" t="s">
        <v>535</v>
      </c>
      <c r="BV79" s="53">
        <v>0.126</v>
      </c>
      <c r="BX79" s="53">
        <v>1</v>
      </c>
      <c r="CE79" s="53">
        <v>-0.17199999999999999</v>
      </c>
      <c r="CO79" s="59"/>
    </row>
    <row r="80" spans="1:94" ht="18" thickBot="1">
      <c r="A80" s="104"/>
      <c r="B80" s="64"/>
      <c r="C80" s="64"/>
      <c r="D80" s="64"/>
      <c r="E80" s="64"/>
      <c r="F80" s="64"/>
      <c r="G80" s="64"/>
      <c r="H80" s="252"/>
      <c r="I80" s="64"/>
      <c r="J80" s="64"/>
      <c r="K80" s="64"/>
      <c r="L80" s="64"/>
      <c r="M80" s="64"/>
      <c r="N80" s="64"/>
      <c r="O80" s="64"/>
      <c r="P80" s="64"/>
      <c r="Q80" s="64"/>
      <c r="R80" s="64"/>
      <c r="S80" s="64"/>
      <c r="T80" s="101"/>
      <c r="U80" s="101"/>
      <c r="V80" s="64" t="s">
        <v>536</v>
      </c>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v>0.127</v>
      </c>
      <c r="BW80" s="64"/>
      <c r="BX80" s="64">
        <v>1</v>
      </c>
      <c r="BY80" s="64"/>
      <c r="BZ80" s="64"/>
      <c r="CA80" s="64"/>
      <c r="CB80" s="64"/>
      <c r="CC80" s="64"/>
      <c r="CD80" s="64"/>
      <c r="CE80" s="64">
        <v>-0.14299999999999999</v>
      </c>
      <c r="CF80" s="64"/>
      <c r="CG80" s="64"/>
      <c r="CH80" s="64"/>
      <c r="CI80" s="64"/>
      <c r="CJ80" s="64"/>
      <c r="CK80" s="64"/>
      <c r="CL80" s="64"/>
      <c r="CM80" s="64"/>
      <c r="CN80" s="64"/>
      <c r="CO80" s="58"/>
    </row>
  </sheetData>
  <autoFilter ref="A1:CT80" xr:uid="{90837847-C54A-A644-B8E7-783755AAC40F}">
    <filterColumn colId="41" showButton="0"/>
    <filterColumn colId="42" showButton="0"/>
    <filterColumn colId="43" showButton="0"/>
    <filterColumn colId="44" showButton="0"/>
    <filterColumn colId="45" showButton="0"/>
    <filterColumn colId="46"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autoFilter>
  <mergeCells count="34">
    <mergeCell ref="H77:H80"/>
    <mergeCell ref="H60:H62"/>
    <mergeCell ref="H63:H64"/>
    <mergeCell ref="H65:H68"/>
    <mergeCell ref="H69:H72"/>
    <mergeCell ref="H74:H76"/>
    <mergeCell ref="H46:H47"/>
    <mergeCell ref="H48:H49"/>
    <mergeCell ref="H50:H51"/>
    <mergeCell ref="H52:H55"/>
    <mergeCell ref="H56:H59"/>
    <mergeCell ref="H23:H24"/>
    <mergeCell ref="H25:H28"/>
    <mergeCell ref="H36:H40"/>
    <mergeCell ref="H41:H42"/>
    <mergeCell ref="H43:H45"/>
    <mergeCell ref="H5:H6"/>
    <mergeCell ref="H7:H10"/>
    <mergeCell ref="H11:H13"/>
    <mergeCell ref="H14:H16"/>
    <mergeCell ref="H17:H20"/>
    <mergeCell ref="CK2:CM2"/>
    <mergeCell ref="M2:O2"/>
    <mergeCell ref="P2:R2"/>
    <mergeCell ref="BY2:BZ2"/>
    <mergeCell ref="AP1:AV1"/>
    <mergeCell ref="AW1:BJ1"/>
    <mergeCell ref="BW2:BX2"/>
    <mergeCell ref="BL2:BN2"/>
    <mergeCell ref="BQ2:BU2"/>
    <mergeCell ref="AP2:AQ2"/>
    <mergeCell ref="AR2:AS2"/>
    <mergeCell ref="AW2:BB2"/>
    <mergeCell ref="BC2:BF2"/>
  </mergeCells>
  <phoneticPr fontId="1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DEC4-DA50-7C45-9B4F-B228E1522A7E}">
  <dimension ref="A1:V41"/>
  <sheetViews>
    <sheetView workbookViewId="0">
      <selection activeCell="H39" sqref="H39"/>
    </sheetView>
  </sheetViews>
  <sheetFormatPr baseColWidth="10" defaultRowHeight="16"/>
  <cols>
    <col min="1" max="1" width="14.83203125" bestFit="1" customWidth="1"/>
    <col min="16" max="16" width="13.5" bestFit="1" customWidth="1"/>
  </cols>
  <sheetData>
    <row r="1" spans="1:22">
      <c r="A1" t="s">
        <v>400</v>
      </c>
      <c r="B1" t="s">
        <v>606</v>
      </c>
      <c r="C1">
        <v>2.2400000000000002</v>
      </c>
      <c r="D1">
        <v>993</v>
      </c>
      <c r="E1">
        <v>2.15</v>
      </c>
      <c r="F1">
        <v>919</v>
      </c>
      <c r="G1">
        <v>0.06</v>
      </c>
      <c r="H1">
        <v>2</v>
      </c>
      <c r="I1">
        <v>1</v>
      </c>
      <c r="J1" s="218">
        <v>4.29984920418095E-2</v>
      </c>
      <c r="K1">
        <v>2.2816631441539E-2</v>
      </c>
      <c r="L1" s="218">
        <v>5.2059867033902403E-4</v>
      </c>
      <c r="M1" s="218">
        <v>4.3025021022437202E-2</v>
      </c>
      <c r="N1" s="218">
        <v>2.2858894573214699E-2</v>
      </c>
      <c r="O1" s="218">
        <v>5.2252906110934402E-4</v>
      </c>
      <c r="P1" t="s">
        <v>602</v>
      </c>
      <c r="Q1" t="s">
        <v>574</v>
      </c>
      <c r="R1" t="s">
        <v>607</v>
      </c>
      <c r="S1">
        <v>53.097999999999999</v>
      </c>
      <c r="T1" t="s">
        <v>608</v>
      </c>
      <c r="U1" t="s">
        <v>609</v>
      </c>
      <c r="V1" t="s">
        <v>57</v>
      </c>
    </row>
    <row r="2" spans="1:22">
      <c r="A2" t="s">
        <v>600</v>
      </c>
      <c r="G2" s="218"/>
      <c r="I2" s="218"/>
      <c r="J2" s="218"/>
      <c r="K2" s="218"/>
      <c r="M2" s="218"/>
      <c r="N2" s="218"/>
      <c r="P2" t="s">
        <v>611</v>
      </c>
      <c r="Q2" t="s">
        <v>628</v>
      </c>
      <c r="R2" t="s">
        <v>177</v>
      </c>
      <c r="S2">
        <v>45</v>
      </c>
      <c r="T2" t="s">
        <v>608</v>
      </c>
      <c r="U2" t="s">
        <v>609</v>
      </c>
      <c r="V2" t="s">
        <v>57</v>
      </c>
    </row>
    <row r="3" spans="1:22">
      <c r="A3" t="s">
        <v>600</v>
      </c>
      <c r="B3" t="s">
        <v>601</v>
      </c>
      <c r="F3" s="218"/>
      <c r="H3" s="218"/>
      <c r="I3" s="218"/>
      <c r="J3" s="218">
        <v>-4.7E-2</v>
      </c>
      <c r="K3" s="218">
        <v>7.0554478230690595E-2</v>
      </c>
      <c r="L3">
        <v>4.9779343984049998E-3</v>
      </c>
      <c r="M3" s="218">
        <v>-4.7034653608167401E-2</v>
      </c>
      <c r="N3" s="218">
        <v>7.0710678118654793E-2</v>
      </c>
      <c r="O3">
        <v>5.0000000000000001E-3</v>
      </c>
      <c r="P3" t="s">
        <v>602</v>
      </c>
      <c r="Q3" t="s">
        <v>574</v>
      </c>
      <c r="R3" t="s">
        <v>546</v>
      </c>
      <c r="S3">
        <v>37.99</v>
      </c>
      <c r="T3" t="s">
        <v>603</v>
      </c>
      <c r="U3" t="s">
        <v>604</v>
      </c>
      <c r="V3" t="s">
        <v>605</v>
      </c>
    </row>
    <row r="4" spans="1:22">
      <c r="A4" t="s">
        <v>400</v>
      </c>
      <c r="F4" s="218"/>
      <c r="G4" s="218"/>
      <c r="H4" s="218"/>
      <c r="I4" s="218"/>
      <c r="J4" s="218"/>
      <c r="K4" s="218"/>
      <c r="P4" t="s">
        <v>602</v>
      </c>
      <c r="Q4" t="s">
        <v>574</v>
      </c>
      <c r="R4" t="s">
        <v>544</v>
      </c>
      <c r="S4" t="s">
        <v>177</v>
      </c>
      <c r="T4" t="s">
        <v>603</v>
      </c>
      <c r="U4" t="s">
        <v>604</v>
      </c>
      <c r="V4" t="s">
        <v>57</v>
      </c>
    </row>
    <row r="5" spans="1:22">
      <c r="A5" t="s">
        <v>600</v>
      </c>
      <c r="G5" s="218"/>
      <c r="H5" s="218"/>
      <c r="J5" s="218"/>
      <c r="K5" s="218"/>
      <c r="L5" s="218"/>
      <c r="M5" s="218"/>
      <c r="N5" s="218"/>
      <c r="O5" s="218"/>
      <c r="P5" t="s">
        <v>602</v>
      </c>
      <c r="Q5" t="s">
        <v>574</v>
      </c>
      <c r="R5" t="s">
        <v>546</v>
      </c>
      <c r="S5">
        <v>39.25</v>
      </c>
      <c r="T5" t="s">
        <v>608</v>
      </c>
      <c r="U5" t="s">
        <v>614</v>
      </c>
      <c r="V5" t="s">
        <v>57</v>
      </c>
    </row>
    <row r="6" spans="1:22">
      <c r="A6" t="s">
        <v>600</v>
      </c>
      <c r="B6" t="s">
        <v>610</v>
      </c>
      <c r="F6" s="218"/>
      <c r="G6" s="218"/>
      <c r="H6" s="218"/>
      <c r="I6" s="218"/>
      <c r="J6" s="218">
        <v>2.4559195267304101E-2</v>
      </c>
      <c r="K6" s="218">
        <v>4.0794052718084499E-2</v>
      </c>
      <c r="L6" s="218">
        <v>1.66415473716586E-3</v>
      </c>
      <c r="M6" s="218">
        <v>2.4564134714520899E-2</v>
      </c>
      <c r="N6" s="218">
        <v>4.0818672666724301E-2</v>
      </c>
      <c r="O6" s="218">
        <v>1.6661640382731799E-3</v>
      </c>
      <c r="P6" t="s">
        <v>611</v>
      </c>
      <c r="Q6" t="s">
        <v>575</v>
      </c>
      <c r="R6" t="s">
        <v>612</v>
      </c>
      <c r="S6">
        <v>48.52</v>
      </c>
      <c r="T6" t="s">
        <v>293</v>
      </c>
      <c r="U6" t="s">
        <v>604</v>
      </c>
      <c r="V6" t="s">
        <v>57</v>
      </c>
    </row>
    <row r="7" spans="1:22">
      <c r="A7" t="s">
        <v>600</v>
      </c>
      <c r="B7" t="s">
        <v>610</v>
      </c>
      <c r="G7" s="218"/>
      <c r="H7" s="218"/>
      <c r="J7" s="218">
        <v>0</v>
      </c>
      <c r="K7" s="218">
        <v>4.0824829046386298E-2</v>
      </c>
      <c r="L7" s="218">
        <v>1.66666666666667E-3</v>
      </c>
      <c r="M7">
        <v>0</v>
      </c>
      <c r="N7" s="218">
        <v>4.0824829046386298E-2</v>
      </c>
      <c r="O7" s="218">
        <v>1.66666666666667E-3</v>
      </c>
      <c r="P7" t="s">
        <v>611</v>
      </c>
      <c r="Q7" t="s">
        <v>575</v>
      </c>
      <c r="R7" t="s">
        <v>612</v>
      </c>
      <c r="S7">
        <v>48.52</v>
      </c>
      <c r="T7" t="s">
        <v>293</v>
      </c>
      <c r="U7" t="s">
        <v>604</v>
      </c>
      <c r="V7" t="s">
        <v>57</v>
      </c>
    </row>
    <row r="8" spans="1:22">
      <c r="A8" t="s">
        <v>600</v>
      </c>
      <c r="B8" t="s">
        <v>610</v>
      </c>
      <c r="G8" s="218"/>
      <c r="H8" s="218"/>
      <c r="J8" s="218">
        <v>0</v>
      </c>
      <c r="K8" s="218">
        <v>4.0824829046386298E-2</v>
      </c>
      <c r="L8" s="218">
        <v>1.66666666666667E-3</v>
      </c>
      <c r="M8">
        <v>0</v>
      </c>
      <c r="N8" s="218">
        <v>4.0824829046386298E-2</v>
      </c>
      <c r="O8" s="218">
        <v>1.66666666666667E-3</v>
      </c>
      <c r="P8" t="s">
        <v>611</v>
      </c>
      <c r="Q8" t="s">
        <v>575</v>
      </c>
      <c r="R8" t="s">
        <v>612</v>
      </c>
      <c r="S8">
        <v>48.52</v>
      </c>
      <c r="T8" t="s">
        <v>293</v>
      </c>
      <c r="U8" t="s">
        <v>604</v>
      </c>
      <c r="V8" t="s">
        <v>57</v>
      </c>
    </row>
    <row r="9" spans="1:22">
      <c r="A9" t="s">
        <v>600</v>
      </c>
      <c r="B9" t="s">
        <v>610</v>
      </c>
      <c r="G9" s="218"/>
      <c r="H9" s="218"/>
      <c r="J9" s="218">
        <v>0</v>
      </c>
      <c r="K9" s="218">
        <v>4.0824829046386298E-2</v>
      </c>
      <c r="L9" s="218">
        <v>1.66666666666667E-3</v>
      </c>
      <c r="M9" s="218">
        <v>0</v>
      </c>
      <c r="N9" s="218">
        <v>4.0824829046386298E-2</v>
      </c>
      <c r="O9" s="218">
        <v>1.66666666666667E-3</v>
      </c>
      <c r="P9" t="s">
        <v>611</v>
      </c>
      <c r="Q9" t="s">
        <v>575</v>
      </c>
      <c r="R9" t="s">
        <v>612</v>
      </c>
      <c r="S9">
        <v>48.52</v>
      </c>
      <c r="T9" t="s">
        <v>293</v>
      </c>
      <c r="U9" t="s">
        <v>604</v>
      </c>
      <c r="V9" t="s">
        <v>57</v>
      </c>
    </row>
    <row r="10" spans="1:22">
      <c r="A10" t="s">
        <v>600</v>
      </c>
      <c r="B10" t="s">
        <v>610</v>
      </c>
      <c r="F10" s="218"/>
      <c r="G10" s="218"/>
      <c r="H10" s="218"/>
      <c r="I10" s="218"/>
      <c r="J10" s="218">
        <v>2.32860588744127E-2</v>
      </c>
      <c r="K10" s="218">
        <v>4.0797160575729803E-2</v>
      </c>
      <c r="L10" s="218">
        <v>1.66440831104188E-3</v>
      </c>
      <c r="M10" s="218">
        <v>2.32902691259756E-2</v>
      </c>
      <c r="N10" s="218">
        <v>4.0819294451910203E-2</v>
      </c>
      <c r="O10" s="218">
        <v>1.66621479955175E-3</v>
      </c>
      <c r="P10" t="s">
        <v>611</v>
      </c>
      <c r="Q10" t="s">
        <v>575</v>
      </c>
      <c r="R10" t="s">
        <v>612</v>
      </c>
      <c r="S10">
        <v>48.52</v>
      </c>
      <c r="T10" t="s">
        <v>293</v>
      </c>
      <c r="U10" t="s">
        <v>604</v>
      </c>
      <c r="V10" t="s">
        <v>57</v>
      </c>
    </row>
    <row r="11" spans="1:22">
      <c r="A11" t="s">
        <v>600</v>
      </c>
      <c r="F11" s="218"/>
      <c r="G11" s="218"/>
      <c r="H11" s="218"/>
      <c r="I11" s="218"/>
      <c r="J11" s="218"/>
      <c r="K11" s="218"/>
      <c r="P11" t="s">
        <v>602</v>
      </c>
      <c r="Q11" t="s">
        <v>629</v>
      </c>
      <c r="R11" t="s">
        <v>554</v>
      </c>
      <c r="S11">
        <v>42.46</v>
      </c>
      <c r="T11" t="s">
        <v>603</v>
      </c>
      <c r="U11" t="s">
        <v>614</v>
      </c>
      <c r="V11" t="s">
        <v>57</v>
      </c>
    </row>
    <row r="12" spans="1:22">
      <c r="A12" t="s">
        <v>400</v>
      </c>
      <c r="B12" t="s">
        <v>601</v>
      </c>
      <c r="G12" s="218"/>
      <c r="H12" s="218"/>
      <c r="J12" s="218"/>
      <c r="K12" s="218"/>
      <c r="P12" t="s">
        <v>611</v>
      </c>
      <c r="Q12" t="s">
        <v>574</v>
      </c>
      <c r="R12" t="s">
        <v>546</v>
      </c>
      <c r="S12">
        <v>39</v>
      </c>
      <c r="T12" t="s">
        <v>603</v>
      </c>
      <c r="U12" t="s">
        <v>604</v>
      </c>
      <c r="V12" t="s">
        <v>57</v>
      </c>
    </row>
    <row r="13" spans="1:22">
      <c r="A13" t="s">
        <v>400</v>
      </c>
      <c r="G13" s="218"/>
      <c r="H13" s="218"/>
      <c r="J13" s="218"/>
      <c r="K13" s="218"/>
      <c r="L13" s="218"/>
      <c r="M13" s="218"/>
      <c r="N13" s="218"/>
      <c r="O13" s="218"/>
      <c r="P13" t="s">
        <v>611</v>
      </c>
      <c r="Q13" t="s">
        <v>574</v>
      </c>
      <c r="R13" t="s">
        <v>546</v>
      </c>
      <c r="S13">
        <v>39</v>
      </c>
      <c r="T13" t="s">
        <v>603</v>
      </c>
      <c r="U13" t="s">
        <v>604</v>
      </c>
      <c r="V13" t="s">
        <v>57</v>
      </c>
    </row>
    <row r="14" spans="1:22">
      <c r="A14" t="s">
        <v>400</v>
      </c>
      <c r="F14" s="218"/>
      <c r="G14" s="218"/>
      <c r="H14" s="218"/>
      <c r="I14" s="218"/>
      <c r="J14" s="218"/>
      <c r="K14" s="218"/>
      <c r="L14" s="218"/>
      <c r="N14" s="218"/>
      <c r="O14" s="218"/>
      <c r="P14" t="s">
        <v>611</v>
      </c>
      <c r="Q14" t="s">
        <v>574</v>
      </c>
      <c r="R14" t="s">
        <v>546</v>
      </c>
      <c r="S14">
        <v>39</v>
      </c>
      <c r="T14" t="s">
        <v>603</v>
      </c>
      <c r="U14" t="s">
        <v>604</v>
      </c>
      <c r="V14" t="s">
        <v>57</v>
      </c>
    </row>
    <row r="15" spans="1:22">
      <c r="A15" t="s">
        <v>400</v>
      </c>
      <c r="P15" t="s">
        <v>602</v>
      </c>
      <c r="Q15" t="s">
        <v>574</v>
      </c>
      <c r="R15" t="s">
        <v>546</v>
      </c>
      <c r="S15" t="s">
        <v>177</v>
      </c>
      <c r="T15" t="s">
        <v>603</v>
      </c>
      <c r="U15" t="s">
        <v>609</v>
      </c>
      <c r="V15" t="s">
        <v>605</v>
      </c>
    </row>
    <row r="16" spans="1:22">
      <c r="A16" t="s">
        <v>400</v>
      </c>
      <c r="J16" s="218"/>
      <c r="K16" s="218"/>
      <c r="L16" s="218"/>
      <c r="M16" s="218"/>
      <c r="N16" s="218"/>
      <c r="O16" s="218"/>
      <c r="P16" t="s">
        <v>602</v>
      </c>
      <c r="Q16" t="s">
        <v>619</v>
      </c>
      <c r="R16" t="s">
        <v>177</v>
      </c>
      <c r="S16">
        <v>25.03</v>
      </c>
      <c r="T16" t="s">
        <v>177</v>
      </c>
      <c r="U16" t="s">
        <v>604</v>
      </c>
      <c r="V16" t="s">
        <v>623</v>
      </c>
    </row>
    <row r="17" spans="1:22">
      <c r="A17" t="s">
        <v>400</v>
      </c>
      <c r="K17" s="218"/>
      <c r="L17" s="218"/>
      <c r="N17" s="218"/>
      <c r="O17" s="218"/>
      <c r="P17" t="s">
        <v>602</v>
      </c>
      <c r="Q17" t="s">
        <v>619</v>
      </c>
      <c r="R17" t="s">
        <v>177</v>
      </c>
      <c r="S17">
        <v>25.03</v>
      </c>
      <c r="T17" t="s">
        <v>177</v>
      </c>
      <c r="U17" t="s">
        <v>604</v>
      </c>
      <c r="V17" t="s">
        <v>623</v>
      </c>
    </row>
    <row r="18" spans="1:22">
      <c r="A18" t="s">
        <v>600</v>
      </c>
      <c r="B18" t="s">
        <v>610</v>
      </c>
      <c r="J18" s="218">
        <v>-6.2391361152667899E-2</v>
      </c>
      <c r="K18" s="218">
        <v>5.8946855981704099E-2</v>
      </c>
      <c r="L18" s="218">
        <v>3.4747318301277699E-3</v>
      </c>
      <c r="M18" s="218">
        <v>-6.2472507337984803E-2</v>
      </c>
      <c r="N18" s="218">
        <v>5.9177214054497197E-2</v>
      </c>
      <c r="O18" s="218">
        <v>3.50194266325178E-3</v>
      </c>
      <c r="P18" t="s">
        <v>602</v>
      </c>
      <c r="Q18" t="s">
        <v>581</v>
      </c>
      <c r="R18" t="s">
        <v>177</v>
      </c>
      <c r="S18">
        <v>41</v>
      </c>
      <c r="T18" t="s">
        <v>603</v>
      </c>
      <c r="U18" t="s">
        <v>604</v>
      </c>
      <c r="V18" t="s">
        <v>57</v>
      </c>
    </row>
    <row r="19" spans="1:22">
      <c r="A19" t="s">
        <v>600</v>
      </c>
      <c r="B19" t="s">
        <v>610</v>
      </c>
      <c r="J19" s="218">
        <v>0</v>
      </c>
      <c r="K19" s="218">
        <v>5.9234887775909198E-2</v>
      </c>
      <c r="L19" s="218">
        <v>3.5087719298245602E-3</v>
      </c>
      <c r="M19" s="218">
        <v>0</v>
      </c>
      <c r="N19" s="218">
        <v>5.9234887775909198E-2</v>
      </c>
      <c r="O19" s="218">
        <v>3.5087719298245602E-3</v>
      </c>
      <c r="P19" t="s">
        <v>602</v>
      </c>
      <c r="Q19" t="s">
        <v>581</v>
      </c>
      <c r="R19" t="s">
        <v>177</v>
      </c>
      <c r="S19">
        <v>41</v>
      </c>
      <c r="T19" t="s">
        <v>603</v>
      </c>
      <c r="U19" t="s">
        <v>604</v>
      </c>
      <c r="V19" t="s">
        <v>57</v>
      </c>
    </row>
    <row r="20" spans="1:22">
      <c r="A20" t="s">
        <v>600</v>
      </c>
      <c r="P20" t="s">
        <v>602</v>
      </c>
      <c r="Q20" t="s">
        <v>177</v>
      </c>
      <c r="R20" t="s">
        <v>565</v>
      </c>
      <c r="S20">
        <v>30.18</v>
      </c>
      <c r="T20" t="s">
        <v>608</v>
      </c>
      <c r="U20" t="s">
        <v>614</v>
      </c>
      <c r="V20" t="s">
        <v>57</v>
      </c>
    </row>
    <row r="21" spans="1:22">
      <c r="A21" t="s">
        <v>400</v>
      </c>
      <c r="B21" t="s">
        <v>610</v>
      </c>
      <c r="J21" s="218">
        <v>5.67558555057339E-2</v>
      </c>
      <c r="K21" s="218">
        <v>4.6538889875835501E-2</v>
      </c>
      <c r="L21" s="218">
        <v>2.1658682708751401E-3</v>
      </c>
      <c r="M21" s="218">
        <v>5.6816914727883902E-2</v>
      </c>
      <c r="N21" s="218">
        <v>4.6689286672942198E-2</v>
      </c>
      <c r="O21" s="218">
        <v>2.1798894900281799E-3</v>
      </c>
      <c r="P21" t="s">
        <v>602</v>
      </c>
      <c r="Q21" t="s">
        <v>592</v>
      </c>
      <c r="R21" t="s">
        <v>559</v>
      </c>
      <c r="S21">
        <v>35.090000000000003</v>
      </c>
      <c r="T21" t="s">
        <v>603</v>
      </c>
      <c r="U21" t="s">
        <v>604</v>
      </c>
      <c r="V21" t="s">
        <v>57</v>
      </c>
    </row>
    <row r="22" spans="1:22">
      <c r="A22" t="s">
        <v>400</v>
      </c>
      <c r="B22" t="s">
        <v>610</v>
      </c>
      <c r="H22" s="218"/>
      <c r="J22">
        <v>0.14366790902365101</v>
      </c>
      <c r="K22" s="218">
        <v>4.81168924984271E-2</v>
      </c>
      <c r="L22" s="218">
        <v>2.3152353437051899E-3</v>
      </c>
      <c r="M22">
        <v>0.144668791414301</v>
      </c>
      <c r="N22" s="218">
        <v>4.9130978900316903E-2</v>
      </c>
      <c r="O22" s="218">
        <v>2.4138530877033798E-3</v>
      </c>
      <c r="P22" t="s">
        <v>602</v>
      </c>
      <c r="Q22" t="s">
        <v>592</v>
      </c>
      <c r="R22" t="s">
        <v>559</v>
      </c>
      <c r="S22">
        <v>35.090000000000003</v>
      </c>
      <c r="T22" t="s">
        <v>603</v>
      </c>
      <c r="U22" t="s">
        <v>604</v>
      </c>
      <c r="V22" t="s">
        <v>57</v>
      </c>
    </row>
    <row r="23" spans="1:22">
      <c r="A23" t="s">
        <v>400</v>
      </c>
      <c r="B23" t="s">
        <v>610</v>
      </c>
      <c r="G23" s="218"/>
      <c r="H23" s="218"/>
      <c r="J23" s="218">
        <v>0.125952312618098</v>
      </c>
      <c r="K23" s="218">
        <v>3.5393879309326602E-2</v>
      </c>
      <c r="L23" s="218">
        <v>1.25272669256318E-3</v>
      </c>
      <c r="M23">
        <v>0.12662476013770799</v>
      </c>
      <c r="N23" s="218">
        <v>3.5964418303767801E-2</v>
      </c>
      <c r="O23" s="218">
        <v>1.2934393839283899E-3</v>
      </c>
      <c r="P23" t="s">
        <v>602</v>
      </c>
      <c r="Q23" t="s">
        <v>592</v>
      </c>
      <c r="R23" t="s">
        <v>559</v>
      </c>
      <c r="S23">
        <v>34.71</v>
      </c>
      <c r="T23" t="s">
        <v>613</v>
      </c>
      <c r="U23" t="s">
        <v>609</v>
      </c>
      <c r="V23" t="s">
        <v>599</v>
      </c>
    </row>
    <row r="24" spans="1:22">
      <c r="A24" t="s">
        <v>400</v>
      </c>
      <c r="B24" t="s">
        <v>610</v>
      </c>
      <c r="G24" s="218"/>
      <c r="H24" s="218"/>
      <c r="J24" s="218">
        <v>5.4976222272725701E-2</v>
      </c>
      <c r="K24" s="218">
        <v>3.6160640954702103E-2</v>
      </c>
      <c r="L24" s="218">
        <v>1.3075919542548801E-3</v>
      </c>
      <c r="M24" s="218">
        <v>5.5031709366351898E-2</v>
      </c>
      <c r="N24" s="218">
        <v>3.6270263656080097E-2</v>
      </c>
      <c r="O24" s="218">
        <v>1.3155320256815701E-3</v>
      </c>
      <c r="P24" t="s">
        <v>602</v>
      </c>
      <c r="Q24" t="s">
        <v>592</v>
      </c>
      <c r="R24" t="s">
        <v>559</v>
      </c>
      <c r="S24">
        <v>34.71</v>
      </c>
      <c r="T24" t="s">
        <v>613</v>
      </c>
      <c r="U24" t="s">
        <v>609</v>
      </c>
      <c r="V24" t="s">
        <v>599</v>
      </c>
    </row>
    <row r="25" spans="1:22">
      <c r="A25" t="s">
        <v>600</v>
      </c>
      <c r="G25" s="218"/>
      <c r="H25" s="218"/>
      <c r="J25" s="218"/>
      <c r="K25" s="218"/>
      <c r="L25" s="218"/>
      <c r="O25" s="218"/>
      <c r="P25" t="s">
        <v>611</v>
      </c>
      <c r="Q25" t="s">
        <v>574</v>
      </c>
      <c r="R25" t="s">
        <v>546</v>
      </c>
      <c r="S25">
        <v>47</v>
      </c>
      <c r="T25" t="s">
        <v>293</v>
      </c>
      <c r="U25" t="s">
        <v>604</v>
      </c>
      <c r="V25" t="s">
        <v>57</v>
      </c>
    </row>
    <row r="26" spans="1:22">
      <c r="A26" t="s">
        <v>600</v>
      </c>
      <c r="G26" s="218"/>
      <c r="H26" s="218"/>
      <c r="J26" s="218"/>
      <c r="K26" s="218"/>
      <c r="L26" s="218"/>
      <c r="N26" s="218"/>
      <c r="O26" s="218"/>
      <c r="P26" t="s">
        <v>611</v>
      </c>
      <c r="Q26" t="s">
        <v>574</v>
      </c>
      <c r="R26" t="s">
        <v>546</v>
      </c>
      <c r="S26">
        <v>47</v>
      </c>
      <c r="T26" t="s">
        <v>293</v>
      </c>
      <c r="U26" t="s">
        <v>604</v>
      </c>
      <c r="V26" t="s">
        <v>57</v>
      </c>
    </row>
    <row r="27" spans="1:22">
      <c r="A27" t="s">
        <v>600</v>
      </c>
      <c r="K27" s="218"/>
      <c r="L27" s="218"/>
      <c r="N27" s="218"/>
      <c r="O27" s="218"/>
      <c r="P27" t="s">
        <v>611</v>
      </c>
      <c r="Q27" t="s">
        <v>574</v>
      </c>
      <c r="R27" t="s">
        <v>546</v>
      </c>
      <c r="S27">
        <v>47</v>
      </c>
      <c r="T27" t="s">
        <v>293</v>
      </c>
      <c r="U27" t="s">
        <v>604</v>
      </c>
      <c r="V27" t="s">
        <v>57</v>
      </c>
    </row>
    <row r="28" spans="1:22">
      <c r="A28" t="s">
        <v>600</v>
      </c>
      <c r="K28" s="218"/>
      <c r="L28" s="218"/>
      <c r="N28" s="218"/>
      <c r="O28" s="218"/>
      <c r="P28" t="s">
        <v>611</v>
      </c>
      <c r="Q28" t="s">
        <v>574</v>
      </c>
      <c r="R28" t="s">
        <v>546</v>
      </c>
      <c r="S28">
        <v>47</v>
      </c>
      <c r="T28" t="s">
        <v>293</v>
      </c>
      <c r="U28" t="s">
        <v>604</v>
      </c>
      <c r="V28" t="s">
        <v>57</v>
      </c>
    </row>
    <row r="29" spans="1:22">
      <c r="A29" t="s">
        <v>621</v>
      </c>
      <c r="K29" s="218"/>
      <c r="L29" s="218"/>
      <c r="N29" s="218"/>
      <c r="O29" s="218"/>
      <c r="P29" t="s">
        <v>602</v>
      </c>
      <c r="Q29" t="s">
        <v>574</v>
      </c>
      <c r="R29" t="s">
        <v>544</v>
      </c>
      <c r="S29">
        <v>40.880000000000003</v>
      </c>
      <c r="T29" t="s">
        <v>608</v>
      </c>
      <c r="U29" t="s">
        <v>604</v>
      </c>
      <c r="V29" t="s">
        <v>57</v>
      </c>
    </row>
    <row r="30" spans="1:22">
      <c r="A30" t="s">
        <v>600</v>
      </c>
      <c r="B30" t="s">
        <v>601</v>
      </c>
      <c r="J30">
        <v>0</v>
      </c>
      <c r="K30">
        <v>6.4018439966448001E-2</v>
      </c>
      <c r="L30" s="218">
        <v>4.0983606557377103E-3</v>
      </c>
      <c r="M30">
        <v>0</v>
      </c>
      <c r="N30">
        <v>6.4018439966448001E-2</v>
      </c>
      <c r="O30" s="218">
        <v>4.0983606557377103E-3</v>
      </c>
      <c r="P30" t="s">
        <v>602</v>
      </c>
      <c r="Q30" t="s">
        <v>570</v>
      </c>
      <c r="R30" t="s">
        <v>565</v>
      </c>
      <c r="S30">
        <v>41</v>
      </c>
      <c r="T30" t="s">
        <v>293</v>
      </c>
      <c r="U30" t="s">
        <v>614</v>
      </c>
      <c r="V30" t="s">
        <v>57</v>
      </c>
    </row>
    <row r="31" spans="1:22">
      <c r="A31" t="s">
        <v>615</v>
      </c>
      <c r="B31" t="s">
        <v>601</v>
      </c>
      <c r="J31">
        <v>0</v>
      </c>
      <c r="K31" s="218">
        <v>3.3942211665106498E-2</v>
      </c>
      <c r="L31" s="218">
        <v>1.1520737327188901E-3</v>
      </c>
      <c r="M31">
        <v>0</v>
      </c>
      <c r="N31" s="218">
        <v>3.3942211665106498E-2</v>
      </c>
      <c r="O31" s="218">
        <v>1.1520737327188901E-3</v>
      </c>
      <c r="P31" t="s">
        <v>611</v>
      </c>
      <c r="Q31" t="s">
        <v>575</v>
      </c>
      <c r="R31" t="s">
        <v>616</v>
      </c>
      <c r="S31">
        <v>45</v>
      </c>
      <c r="T31" t="s">
        <v>608</v>
      </c>
      <c r="U31" t="s">
        <v>604</v>
      </c>
      <c r="V31" t="s">
        <v>56</v>
      </c>
    </row>
    <row r="32" spans="1:22">
      <c r="A32" t="s">
        <v>615</v>
      </c>
      <c r="B32" t="s">
        <v>601</v>
      </c>
      <c r="J32">
        <v>0</v>
      </c>
      <c r="K32" s="218">
        <v>3.3633639699815601E-2</v>
      </c>
      <c r="L32" s="218">
        <v>1.13122171945701E-3</v>
      </c>
      <c r="M32">
        <v>0</v>
      </c>
      <c r="N32" s="218">
        <v>3.3633639699815601E-2</v>
      </c>
      <c r="O32" s="218">
        <v>1.13122171945701E-3</v>
      </c>
      <c r="P32" t="s">
        <v>611</v>
      </c>
      <c r="Q32" t="s">
        <v>575</v>
      </c>
      <c r="R32" t="s">
        <v>616</v>
      </c>
      <c r="S32">
        <v>45</v>
      </c>
      <c r="T32" t="s">
        <v>608</v>
      </c>
      <c r="U32" t="s">
        <v>604</v>
      </c>
      <c r="V32" t="s">
        <v>56</v>
      </c>
    </row>
    <row r="33" spans="1:22">
      <c r="A33" t="s">
        <v>615</v>
      </c>
      <c r="B33" t="s">
        <v>601</v>
      </c>
      <c r="J33">
        <v>0</v>
      </c>
      <c r="K33" s="218">
        <v>3.3981383301529201E-2</v>
      </c>
      <c r="L33" s="218">
        <v>1.1547344110854499E-3</v>
      </c>
      <c r="M33">
        <v>0</v>
      </c>
      <c r="N33" s="218">
        <v>3.3981383301529201E-2</v>
      </c>
      <c r="O33" s="218">
        <v>1.1547344110854499E-3</v>
      </c>
      <c r="P33" t="s">
        <v>611</v>
      </c>
      <c r="Q33" t="s">
        <v>575</v>
      </c>
      <c r="R33" t="s">
        <v>616</v>
      </c>
      <c r="S33">
        <v>45</v>
      </c>
      <c r="T33" t="s">
        <v>608</v>
      </c>
      <c r="U33" t="s">
        <v>604</v>
      </c>
      <c r="V33" t="s">
        <v>56</v>
      </c>
    </row>
    <row r="34" spans="1:22">
      <c r="A34" t="s">
        <v>615</v>
      </c>
      <c r="B34" t="s">
        <v>601</v>
      </c>
      <c r="J34">
        <v>0</v>
      </c>
      <c r="K34" s="218">
        <v>3.4259435491376597E-2</v>
      </c>
      <c r="L34" s="218">
        <v>1.17370892018779E-3</v>
      </c>
      <c r="M34">
        <v>0</v>
      </c>
      <c r="N34" s="218">
        <v>3.4259435491376597E-2</v>
      </c>
      <c r="O34" s="218">
        <v>1.17370892018779E-3</v>
      </c>
      <c r="P34" t="s">
        <v>611</v>
      </c>
      <c r="Q34" t="s">
        <v>575</v>
      </c>
      <c r="R34" t="s">
        <v>616</v>
      </c>
      <c r="S34">
        <v>45</v>
      </c>
      <c r="T34" t="s">
        <v>608</v>
      </c>
      <c r="U34" t="s">
        <v>604</v>
      </c>
      <c r="V34" t="s">
        <v>56</v>
      </c>
    </row>
    <row r="35" spans="1:22">
      <c r="A35" t="s">
        <v>600</v>
      </c>
      <c r="P35" t="s">
        <v>602</v>
      </c>
      <c r="Q35" t="s">
        <v>584</v>
      </c>
      <c r="R35" t="s">
        <v>177</v>
      </c>
      <c r="S35">
        <v>29</v>
      </c>
      <c r="T35" t="s">
        <v>603</v>
      </c>
      <c r="U35" t="s">
        <v>604</v>
      </c>
      <c r="V35" t="s">
        <v>622</v>
      </c>
    </row>
    <row r="36" spans="1:22">
      <c r="A36" t="s">
        <v>600</v>
      </c>
      <c r="P36" t="s">
        <v>602</v>
      </c>
      <c r="Q36" t="s">
        <v>584</v>
      </c>
      <c r="R36" t="s">
        <v>177</v>
      </c>
      <c r="S36">
        <v>29</v>
      </c>
      <c r="T36" t="s">
        <v>603</v>
      </c>
      <c r="U36" t="s">
        <v>604</v>
      </c>
      <c r="V36" t="s">
        <v>622</v>
      </c>
    </row>
    <row r="37" spans="1:22">
      <c r="A37" t="s">
        <v>600</v>
      </c>
      <c r="P37" t="s">
        <v>602</v>
      </c>
      <c r="Q37" t="s">
        <v>584</v>
      </c>
      <c r="R37" t="s">
        <v>177</v>
      </c>
      <c r="S37">
        <v>29</v>
      </c>
      <c r="T37" t="s">
        <v>603</v>
      </c>
      <c r="U37" t="s">
        <v>604</v>
      </c>
      <c r="V37" t="s">
        <v>622</v>
      </c>
    </row>
    <row r="38" spans="1:22">
      <c r="A38" t="s">
        <v>600</v>
      </c>
      <c r="P38" t="s">
        <v>602</v>
      </c>
      <c r="Q38" t="s">
        <v>584</v>
      </c>
      <c r="R38" t="s">
        <v>177</v>
      </c>
      <c r="S38">
        <v>29</v>
      </c>
      <c r="T38" t="s">
        <v>603</v>
      </c>
      <c r="U38" t="s">
        <v>604</v>
      </c>
      <c r="V38" t="s">
        <v>622</v>
      </c>
    </row>
    <row r="39" spans="1:22">
      <c r="A39" t="s">
        <v>600</v>
      </c>
      <c r="P39" t="s">
        <v>611</v>
      </c>
      <c r="Q39" t="s">
        <v>570</v>
      </c>
      <c r="R39" t="s">
        <v>565</v>
      </c>
      <c r="S39">
        <v>46.01</v>
      </c>
      <c r="T39" t="s">
        <v>608</v>
      </c>
      <c r="U39" t="s">
        <v>609</v>
      </c>
      <c r="V39" t="s">
        <v>56</v>
      </c>
    </row>
    <row r="40" spans="1:22">
      <c r="A40" t="s">
        <v>600</v>
      </c>
      <c r="P40" t="s">
        <v>611</v>
      </c>
      <c r="Q40" t="s">
        <v>570</v>
      </c>
      <c r="R40" t="s">
        <v>565</v>
      </c>
      <c r="S40">
        <v>46.01</v>
      </c>
      <c r="T40" t="s">
        <v>608</v>
      </c>
      <c r="U40" t="s">
        <v>609</v>
      </c>
      <c r="V40" t="s">
        <v>56</v>
      </c>
    </row>
    <row r="41" spans="1:22">
      <c r="A41" t="s">
        <v>600</v>
      </c>
      <c r="P41" t="s">
        <v>611</v>
      </c>
      <c r="Q41" t="s">
        <v>570</v>
      </c>
      <c r="R41" t="s">
        <v>565</v>
      </c>
      <c r="S41">
        <v>46.01</v>
      </c>
      <c r="T41" t="s">
        <v>608</v>
      </c>
      <c r="U41" t="s">
        <v>609</v>
      </c>
      <c r="V4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CodeBook</vt:lpstr>
      <vt:lpstr>List studies</vt:lpstr>
      <vt:lpstr>Studies assessment</vt:lpstr>
      <vt:lpstr>list from CMA</vt:lpstr>
      <vt:lpstr>CodeBook!_Ref186886820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PG-Antonucci, Mirko</cp:lastModifiedBy>
  <dcterms:created xsi:type="dcterms:W3CDTF">2021-03-08T09:32:55Z</dcterms:created>
  <dcterms:modified xsi:type="dcterms:W3CDTF">2024-02-14T16:44:11Z</dcterms:modified>
</cp:coreProperties>
</file>