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20655" windowHeight="9915" activeTab="3"/>
  </bookViews>
  <sheets>
    <sheet name="partecipazioni ind." sheetId="4" r:id="rId1"/>
    <sheet name="elenco società" sheetId="1" r:id="rId2"/>
    <sheet name="Azionariato" sheetId="2" r:id="rId3"/>
    <sheet name="AZ. RICLASSIFICATO" sheetId="5" r:id="rId4"/>
    <sheet name="Alleanza" sheetId="6" r:id="rId5"/>
    <sheet name="Ass. Generali" sheetId="8" r:id="rId6"/>
    <sheet name="Atlantia" sheetId="9" r:id="rId7"/>
    <sheet name="Autogrill" sheetId="10" r:id="rId8"/>
    <sheet name="Autostrada TO-MI" sheetId="11" r:id="rId9"/>
    <sheet name="Azimut Holding" sheetId="12" r:id="rId10"/>
    <sheet name="Banca Carige" sheetId="13" r:id="rId11"/>
    <sheet name="Banca Italease" sheetId="14" r:id="rId12"/>
    <sheet name="Gemina" sheetId="15" r:id="rId13"/>
    <sheet name="Gruppo Editoriale L'Espresso" sheetId="16" r:id="rId14"/>
    <sheet name="Impregilo" sheetId="17" r:id="rId15"/>
    <sheet name="Intesa Sanpaolo" sheetId="18" r:id="rId16"/>
    <sheet name="Iride" sheetId="19" r:id="rId17"/>
    <sheet name="Lottomatica" sheetId="20" r:id="rId18"/>
    <sheet name="Parmalat" sheetId="21" r:id="rId19"/>
    <sheet name="Pirelli &amp; C." sheetId="22" r:id="rId20"/>
    <sheet name="Pirelli &amp; C. Real Estate" sheetId="23" r:id="rId21"/>
    <sheet name="Rcs Mediagroup" sheetId="24" r:id="rId22"/>
    <sheet name="Saras" sheetId="25" r:id="rId23"/>
    <sheet name="Snam Rete Gas" sheetId="26" r:id="rId24"/>
    <sheet name=" Sias" sheetId="27" r:id="rId25"/>
  </sheets>
  <calcPr calcId="124519"/>
</workbook>
</file>

<file path=xl/calcChain.xml><?xml version="1.0" encoding="utf-8"?>
<calcChain xmlns="http://schemas.openxmlformats.org/spreadsheetml/2006/main">
  <c r="E29" i="27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K27" s="1"/>
  <c r="K19"/>
  <c r="E17"/>
  <c r="H17" s="1"/>
  <c r="K26" s="1"/>
  <c r="K18"/>
  <c r="E16"/>
  <c r="H16" s="1"/>
  <c r="K25" s="1"/>
  <c r="K17"/>
  <c r="E15"/>
  <c r="H15" s="1"/>
  <c r="E14"/>
  <c r="H14" s="1"/>
  <c r="K23" s="1"/>
  <c r="E13"/>
  <c r="H13" s="1"/>
  <c r="K22" s="1"/>
  <c r="E12"/>
  <c r="H12" s="1"/>
  <c r="K21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E29" i="26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K27" s="1"/>
  <c r="K19"/>
  <c r="E17"/>
  <c r="H17" s="1"/>
  <c r="K26" s="1"/>
  <c r="K18"/>
  <c r="E16"/>
  <c r="H16" s="1"/>
  <c r="K25" s="1"/>
  <c r="K17"/>
  <c r="E15"/>
  <c r="H15" s="1"/>
  <c r="E14"/>
  <c r="H14" s="1"/>
  <c r="K23" s="1"/>
  <c r="E13"/>
  <c r="H13" s="1"/>
  <c r="K22" s="1"/>
  <c r="E12"/>
  <c r="H12" s="1"/>
  <c r="K21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E29" i="25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K26" s="1"/>
  <c r="K18"/>
  <c r="E17"/>
  <c r="H17" s="1"/>
  <c r="K25" s="1"/>
  <c r="K17"/>
  <c r="E16"/>
  <c r="H16" s="1"/>
  <c r="K24" s="1"/>
  <c r="K16"/>
  <c r="E15"/>
  <c r="H15" s="1"/>
  <c r="E14"/>
  <c r="H14" s="1"/>
  <c r="K22" s="1"/>
  <c r="E13"/>
  <c r="H13" s="1"/>
  <c r="K21" s="1"/>
  <c r="E12"/>
  <c r="H12" s="1"/>
  <c r="K20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P11" i="24"/>
  <c r="P10"/>
  <c r="P8"/>
  <c r="P6"/>
  <c r="P5"/>
  <c r="P3"/>
  <c r="E129"/>
  <c r="E128"/>
  <c r="E127"/>
  <c r="E126"/>
  <c r="Q27" s="1"/>
  <c r="E125"/>
  <c r="H125" s="1"/>
  <c r="E124"/>
  <c r="H124" s="1"/>
  <c r="E123"/>
  <c r="H123" s="1"/>
  <c r="E122"/>
  <c r="H122" s="1"/>
  <c r="E121"/>
  <c r="H121" s="1"/>
  <c r="E120"/>
  <c r="H120" s="1"/>
  <c r="E119"/>
  <c r="H119" s="1"/>
  <c r="E118"/>
  <c r="H118" s="1"/>
  <c r="E117"/>
  <c r="H117" s="1"/>
  <c r="K117" s="1"/>
  <c r="E116"/>
  <c r="H116" s="1"/>
  <c r="E115"/>
  <c r="H115" s="1"/>
  <c r="K115" s="1"/>
  <c r="E114"/>
  <c r="H114" s="1"/>
  <c r="K114" s="1"/>
  <c r="E113"/>
  <c r="H113" s="1"/>
  <c r="K113" s="1"/>
  <c r="E112"/>
  <c r="H112" s="1"/>
  <c r="K112" s="1"/>
  <c r="E111"/>
  <c r="H111" s="1"/>
  <c r="K111" s="1"/>
  <c r="E110"/>
  <c r="H110" s="1"/>
  <c r="K110" s="1"/>
  <c r="E109"/>
  <c r="H109" s="1"/>
  <c r="K109" s="1"/>
  <c r="E108"/>
  <c r="H108" s="1"/>
  <c r="E107"/>
  <c r="H107" s="1"/>
  <c r="E106"/>
  <c r="H106" s="1"/>
  <c r="E105"/>
  <c r="H105" s="1"/>
  <c r="E104"/>
  <c r="H104" s="1"/>
  <c r="K104" s="1"/>
  <c r="E103"/>
  <c r="H103" s="1"/>
  <c r="K103" s="1"/>
  <c r="E102"/>
  <c r="H102" s="1"/>
  <c r="K102" s="1"/>
  <c r="E101"/>
  <c r="H101" s="1"/>
  <c r="K101" s="1"/>
  <c r="E100"/>
  <c r="H100" s="1"/>
  <c r="K100" s="1"/>
  <c r="E99"/>
  <c r="H99" s="1"/>
  <c r="K99" s="1"/>
  <c r="E98"/>
  <c r="H98" s="1"/>
  <c r="K98" s="1"/>
  <c r="E97"/>
  <c r="H97" s="1"/>
  <c r="K97" s="1"/>
  <c r="E96"/>
  <c r="H96" s="1"/>
  <c r="K96" s="1"/>
  <c r="E95"/>
  <c r="H95" s="1"/>
  <c r="K95" s="1"/>
  <c r="E94"/>
  <c r="H94" s="1"/>
  <c r="K94" s="1"/>
  <c r="E93"/>
  <c r="H93" s="1"/>
  <c r="K93" s="1"/>
  <c r="E92"/>
  <c r="H92" s="1"/>
  <c r="K92" s="1"/>
  <c r="E91"/>
  <c r="H91" s="1"/>
  <c r="K91" s="1"/>
  <c r="E90"/>
  <c r="H90" s="1"/>
  <c r="K90" s="1"/>
  <c r="N90" s="1"/>
  <c r="E89"/>
  <c r="H89" s="1"/>
  <c r="K89" s="1"/>
  <c r="N89" s="1"/>
  <c r="K116" s="1"/>
  <c r="E88"/>
  <c r="H88" s="1"/>
  <c r="K88" s="1"/>
  <c r="N88" s="1"/>
  <c r="E87"/>
  <c r="H87" s="1"/>
  <c r="K87" s="1"/>
  <c r="N87" s="1"/>
  <c r="E86"/>
  <c r="H86" s="1"/>
  <c r="K86" s="1"/>
  <c r="N86" s="1"/>
  <c r="E85"/>
  <c r="H85" s="1"/>
  <c r="K85" s="1"/>
  <c r="N85" s="1"/>
  <c r="E84"/>
  <c r="H84" s="1"/>
  <c r="K84" s="1"/>
  <c r="N84" s="1"/>
  <c r="E83"/>
  <c r="H83" s="1"/>
  <c r="K83" s="1"/>
  <c r="N83" s="1"/>
  <c r="E82"/>
  <c r="H82" s="1"/>
  <c r="K82" s="1"/>
  <c r="N82" s="1"/>
  <c r="E81"/>
  <c r="E80"/>
  <c r="E79"/>
  <c r="Q26" s="1"/>
  <c r="E78"/>
  <c r="Q25" s="1"/>
  <c r="E77"/>
  <c r="Q24" s="1"/>
  <c r="E76"/>
  <c r="Q23" s="1"/>
  <c r="E75"/>
  <c r="Q22" s="1"/>
  <c r="E74"/>
  <c r="Q21" s="1"/>
  <c r="E73"/>
  <c r="H73" s="1"/>
  <c r="E72"/>
  <c r="H72" s="1"/>
  <c r="E71"/>
  <c r="H71" s="1"/>
  <c r="E70"/>
  <c r="H70" s="1"/>
  <c r="E69"/>
  <c r="H69" s="1"/>
  <c r="K69" s="1"/>
  <c r="E68"/>
  <c r="H68" s="1"/>
  <c r="K68" s="1"/>
  <c r="E67"/>
  <c r="H67" s="1"/>
  <c r="K67" s="1"/>
  <c r="E66"/>
  <c r="H66" s="1"/>
  <c r="K66" s="1"/>
  <c r="E65"/>
  <c r="H65" s="1"/>
  <c r="K65" s="1"/>
  <c r="E64"/>
  <c r="H64" s="1"/>
  <c r="K64" s="1"/>
  <c r="E63"/>
  <c r="H63" s="1"/>
  <c r="K63" s="1"/>
  <c r="E62"/>
  <c r="H62" s="1"/>
  <c r="K62" s="1"/>
  <c r="E61"/>
  <c r="H61" s="1"/>
  <c r="K61" s="1"/>
  <c r="E60"/>
  <c r="H60" s="1"/>
  <c r="K60" s="1"/>
  <c r="E59"/>
  <c r="H59" s="1"/>
  <c r="K59" s="1"/>
  <c r="E58"/>
  <c r="H58" s="1"/>
  <c r="K58" s="1"/>
  <c r="E57"/>
  <c r="H57" s="1"/>
  <c r="K57" s="1"/>
  <c r="E56"/>
  <c r="H56" s="1"/>
  <c r="K56" s="1"/>
  <c r="E55"/>
  <c r="H55" s="1"/>
  <c r="K55" s="1"/>
  <c r="N55" s="1"/>
  <c r="E54"/>
  <c r="H54" s="1"/>
  <c r="K54" s="1"/>
  <c r="N54" s="1"/>
  <c r="E53"/>
  <c r="H53" s="1"/>
  <c r="K53" s="1"/>
  <c r="N53" s="1"/>
  <c r="E52"/>
  <c r="H52" s="1"/>
  <c r="K52" s="1"/>
  <c r="N52" s="1"/>
  <c r="E51"/>
  <c r="H51" s="1"/>
  <c r="K51" s="1"/>
  <c r="N51" s="1"/>
  <c r="E50"/>
  <c r="H50" s="1"/>
  <c r="K50" s="1"/>
  <c r="N50" s="1"/>
  <c r="E49"/>
  <c r="H49" s="1"/>
  <c r="K49" s="1"/>
  <c r="N49" s="1"/>
  <c r="E48"/>
  <c r="H48" s="1"/>
  <c r="K48" s="1"/>
  <c r="N48" s="1"/>
  <c r="E47"/>
  <c r="H47" s="1"/>
  <c r="K47" s="1"/>
  <c r="N47" s="1"/>
  <c r="E46"/>
  <c r="E45"/>
  <c r="R9" s="1"/>
  <c r="E44"/>
  <c r="E43"/>
  <c r="E42"/>
  <c r="E41"/>
  <c r="E40"/>
  <c r="E39"/>
  <c r="E38"/>
  <c r="H38" s="1"/>
  <c r="E37"/>
  <c r="H37" s="1"/>
  <c r="E36"/>
  <c r="H36" s="1"/>
  <c r="E35"/>
  <c r="H35" s="1"/>
  <c r="E34"/>
  <c r="H34" s="1"/>
  <c r="E33"/>
  <c r="H33" s="1"/>
  <c r="E32"/>
  <c r="H32" s="1"/>
  <c r="E31"/>
  <c r="H31" s="1"/>
  <c r="E30"/>
  <c r="H30" s="1"/>
  <c r="E29"/>
  <c r="E28"/>
  <c r="Q14" s="1"/>
  <c r="E27"/>
  <c r="Q13" s="1"/>
  <c r="E26"/>
  <c r="Q12" s="1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N35" i="23"/>
  <c r="N34"/>
  <c r="K37"/>
  <c r="N32"/>
  <c r="N33"/>
  <c r="N31"/>
  <c r="N30"/>
  <c r="N29"/>
  <c r="N28"/>
  <c r="N27"/>
  <c r="N26"/>
  <c r="N25"/>
  <c r="N24"/>
  <c r="N22"/>
  <c r="N23"/>
  <c r="N21"/>
  <c r="N18"/>
  <c r="N17"/>
  <c r="N16"/>
  <c r="N15"/>
  <c r="H4"/>
  <c r="H5"/>
  <c r="H6"/>
  <c r="H7"/>
  <c r="H8"/>
  <c r="H9"/>
  <c r="H10"/>
  <c r="H11"/>
  <c r="H12"/>
  <c r="H13"/>
  <c r="H14"/>
  <c r="H15"/>
  <c r="H16"/>
  <c r="H17"/>
  <c r="K17" s="1"/>
  <c r="H18"/>
  <c r="H19"/>
  <c r="K19" s="1"/>
  <c r="H20"/>
  <c r="H21"/>
  <c r="K21" s="1"/>
  <c r="H22"/>
  <c r="H23"/>
  <c r="K23" s="1"/>
  <c r="H24"/>
  <c r="H25"/>
  <c r="K25" s="1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3"/>
  <c r="K38"/>
  <c r="K36"/>
  <c r="K35"/>
  <c r="K34"/>
  <c r="K33"/>
  <c r="K32"/>
  <c r="K31"/>
  <c r="K30"/>
  <c r="K24"/>
  <c r="K22"/>
  <c r="K20"/>
  <c r="K18"/>
  <c r="K16"/>
  <c r="K15"/>
  <c r="K14"/>
  <c r="K13"/>
  <c r="K12"/>
  <c r="K11"/>
  <c r="N11" s="1"/>
  <c r="K10"/>
  <c r="N10" s="1"/>
  <c r="K9"/>
  <c r="N9" s="1"/>
  <c r="K8"/>
  <c r="N8" s="1"/>
  <c r="K7"/>
  <c r="N7" s="1"/>
  <c r="K6"/>
  <c r="N6" s="1"/>
  <c r="K5"/>
  <c r="N5" s="1"/>
  <c r="K4"/>
  <c r="N4" s="1"/>
  <c r="K3"/>
  <c r="N3" s="1"/>
  <c r="M39" i="22"/>
  <c r="M38"/>
  <c r="M36"/>
  <c r="M37"/>
  <c r="M35"/>
  <c r="M34"/>
  <c r="M33"/>
  <c r="M32"/>
  <c r="M31"/>
  <c r="M30"/>
  <c r="M28"/>
  <c r="M29"/>
  <c r="M27"/>
  <c r="M26"/>
  <c r="M25"/>
  <c r="J15"/>
  <c r="E46"/>
  <c r="E45"/>
  <c r="E44"/>
  <c r="E43"/>
  <c r="E42"/>
  <c r="E41"/>
  <c r="M18" s="1"/>
  <c r="E40"/>
  <c r="E39"/>
  <c r="E38"/>
  <c r="H38" s="1"/>
  <c r="E37"/>
  <c r="H37" s="1"/>
  <c r="E36"/>
  <c r="H36" s="1"/>
  <c r="E35"/>
  <c r="H35" s="1"/>
  <c r="H34"/>
  <c r="E34"/>
  <c r="E33"/>
  <c r="H33" s="1"/>
  <c r="E32"/>
  <c r="H32" s="1"/>
  <c r="E31"/>
  <c r="H31" s="1"/>
  <c r="E30"/>
  <c r="H30" s="1"/>
  <c r="E29"/>
  <c r="E28"/>
  <c r="E27"/>
  <c r="E26"/>
  <c r="E25"/>
  <c r="H25" s="1"/>
  <c r="E24"/>
  <c r="H24" s="1"/>
  <c r="M17" s="1"/>
  <c r="E23"/>
  <c r="H23" s="1"/>
  <c r="E22"/>
  <c r="H22" s="1"/>
  <c r="E21"/>
  <c r="H21" s="1"/>
  <c r="E20"/>
  <c r="H20" s="1"/>
  <c r="E19"/>
  <c r="H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N18" i="21"/>
  <c r="N19"/>
  <c r="N20"/>
  <c r="N21"/>
  <c r="N22"/>
  <c r="N17"/>
  <c r="N24"/>
  <c r="N23"/>
  <c r="N40"/>
  <c r="N39"/>
  <c r="N36"/>
  <c r="N37"/>
  <c r="N38"/>
  <c r="N35"/>
  <c r="N34"/>
  <c r="N33"/>
  <c r="N32"/>
  <c r="N31"/>
  <c r="N29"/>
  <c r="N30"/>
  <c r="N28"/>
  <c r="N26"/>
  <c r="N27"/>
  <c r="N25"/>
  <c r="M16"/>
  <c r="M15"/>
  <c r="E37"/>
  <c r="E36"/>
  <c r="E35"/>
  <c r="E34"/>
  <c r="E33"/>
  <c r="E32"/>
  <c r="E31"/>
  <c r="E30"/>
  <c r="E29"/>
  <c r="H29" s="1"/>
  <c r="E28"/>
  <c r="H28" s="1"/>
  <c r="E27"/>
  <c r="H27" s="1"/>
  <c r="E26"/>
  <c r="H26" s="1"/>
  <c r="E25"/>
  <c r="H25" s="1"/>
  <c r="K25" s="1"/>
  <c r="E24"/>
  <c r="H24" s="1"/>
  <c r="K24" s="1"/>
  <c r="E23"/>
  <c r="H23" s="1"/>
  <c r="K23" s="1"/>
  <c r="E22"/>
  <c r="H22" s="1"/>
  <c r="K22" s="1"/>
  <c r="E21"/>
  <c r="H21" s="1"/>
  <c r="K21" s="1"/>
  <c r="H20"/>
  <c r="K20" s="1"/>
  <c r="E20"/>
  <c r="E19"/>
  <c r="H19" s="1"/>
  <c r="K19" s="1"/>
  <c r="E18"/>
  <c r="H18" s="1"/>
  <c r="K18" s="1"/>
  <c r="E17"/>
  <c r="H17" s="1"/>
  <c r="K17" s="1"/>
  <c r="E16"/>
  <c r="H16" s="1"/>
  <c r="K16" s="1"/>
  <c r="E15"/>
  <c r="H15" s="1"/>
  <c r="K15" s="1"/>
  <c r="E14"/>
  <c r="H14" s="1"/>
  <c r="K14" s="1"/>
  <c r="E13"/>
  <c r="H13" s="1"/>
  <c r="K13" s="1"/>
  <c r="E12"/>
  <c r="H12" s="1"/>
  <c r="K12" s="1"/>
  <c r="E11"/>
  <c r="H11" s="1"/>
  <c r="K11" s="1"/>
  <c r="N11" s="1"/>
  <c r="E10"/>
  <c r="H10" s="1"/>
  <c r="K10" s="1"/>
  <c r="N10" s="1"/>
  <c r="E9"/>
  <c r="H9" s="1"/>
  <c r="K9" s="1"/>
  <c r="N9" s="1"/>
  <c r="E8"/>
  <c r="H8" s="1"/>
  <c r="K8" s="1"/>
  <c r="N8" s="1"/>
  <c r="E7"/>
  <c r="H7" s="1"/>
  <c r="K7" s="1"/>
  <c r="N7" s="1"/>
  <c r="E6"/>
  <c r="H6" s="1"/>
  <c r="K6" s="1"/>
  <c r="N6" s="1"/>
  <c r="E5"/>
  <c r="H5" s="1"/>
  <c r="K5" s="1"/>
  <c r="N5" s="1"/>
  <c r="E4"/>
  <c r="H4" s="1"/>
  <c r="K4" s="1"/>
  <c r="N4" s="1"/>
  <c r="E3"/>
  <c r="H3" s="1"/>
  <c r="K3" s="1"/>
  <c r="N3" s="1"/>
  <c r="K33" i="20"/>
  <c r="K32"/>
  <c r="K29"/>
  <c r="K30"/>
  <c r="K31"/>
  <c r="K28"/>
  <c r="K27"/>
  <c r="K26"/>
  <c r="K25"/>
  <c r="K24"/>
  <c r="K23"/>
  <c r="K22"/>
  <c r="K21"/>
  <c r="K20"/>
  <c r="K19"/>
  <c r="K18"/>
  <c r="L15"/>
  <c r="K17"/>
  <c r="E46"/>
  <c r="E45"/>
  <c r="E44"/>
  <c r="E43"/>
  <c r="E42"/>
  <c r="E41"/>
  <c r="E40"/>
  <c r="E39"/>
  <c r="H38"/>
  <c r="E38"/>
  <c r="H37"/>
  <c r="E37"/>
  <c r="H36"/>
  <c r="E36"/>
  <c r="H35"/>
  <c r="E35"/>
  <c r="E34"/>
  <c r="H34" s="1"/>
  <c r="E33"/>
  <c r="H33" s="1"/>
  <c r="E32"/>
  <c r="H32" s="1"/>
  <c r="E31"/>
  <c r="H31" s="1"/>
  <c r="E30"/>
  <c r="H30" s="1"/>
  <c r="E29"/>
  <c r="E28"/>
  <c r="E27"/>
  <c r="E26"/>
  <c r="E25"/>
  <c r="H25" s="1"/>
  <c r="E24"/>
  <c r="H24" s="1"/>
  <c r="E23"/>
  <c r="H23" s="1"/>
  <c r="E22"/>
  <c r="H22" s="1"/>
  <c r="H21"/>
  <c r="E21"/>
  <c r="E20"/>
  <c r="H20" s="1"/>
  <c r="E19"/>
  <c r="H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N39" i="19"/>
  <c r="N38"/>
  <c r="N36"/>
  <c r="N37"/>
  <c r="N35"/>
  <c r="N34"/>
  <c r="N33"/>
  <c r="N32"/>
  <c r="N31"/>
  <c r="N29"/>
  <c r="N30"/>
  <c r="N28"/>
  <c r="N26"/>
  <c r="N27"/>
  <c r="N25"/>
  <c r="N24"/>
  <c r="N23"/>
  <c r="N18"/>
  <c r="N19"/>
  <c r="N20"/>
  <c r="N21"/>
  <c r="N22"/>
  <c r="N17"/>
  <c r="O1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/>
  <c r="M15"/>
  <c r="K25"/>
  <c r="K24"/>
  <c r="K23"/>
  <c r="K22"/>
  <c r="K21"/>
  <c r="K20"/>
  <c r="K19"/>
  <c r="K18"/>
  <c r="K17"/>
  <c r="K16"/>
  <c r="K15"/>
  <c r="K14"/>
  <c r="K13"/>
  <c r="K12"/>
  <c r="K11"/>
  <c r="N11" s="1"/>
  <c r="K10"/>
  <c r="N10" s="1"/>
  <c r="K9"/>
  <c r="N9" s="1"/>
  <c r="K8"/>
  <c r="N8" s="1"/>
  <c r="K7"/>
  <c r="N7" s="1"/>
  <c r="K6"/>
  <c r="N6" s="1"/>
  <c r="K5"/>
  <c r="N5" s="1"/>
  <c r="K4"/>
  <c r="N4" s="1"/>
  <c r="K3"/>
  <c r="N3" s="1"/>
  <c r="K36" i="16"/>
  <c r="K35"/>
  <c r="K34"/>
  <c r="K22"/>
  <c r="K32"/>
  <c r="K33"/>
  <c r="K31"/>
  <c r="K30"/>
  <c r="K29"/>
  <c r="K28"/>
  <c r="K27"/>
  <c r="K26"/>
  <c r="K24"/>
  <c r="K25"/>
  <c r="K23"/>
  <c r="K20"/>
  <c r="K21"/>
  <c r="K19"/>
  <c r="K17" i="17"/>
  <c r="K18"/>
  <c r="K16"/>
  <c r="K16" i="6"/>
  <c r="K17"/>
  <c r="K15"/>
  <c r="K24" i="18"/>
  <c r="K25"/>
  <c r="K23"/>
  <c r="K26"/>
  <c r="K27"/>
  <c r="K28"/>
  <c r="L22"/>
  <c r="L21"/>
  <c r="E29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K31" s="1"/>
  <c r="E17"/>
  <c r="H17" s="1"/>
  <c r="E16"/>
  <c r="H16" s="1"/>
  <c r="K30" s="1"/>
  <c r="E15"/>
  <c r="H15" s="1"/>
  <c r="E14"/>
  <c r="H14" s="1"/>
  <c r="E13"/>
  <c r="H13" s="1"/>
  <c r="E12"/>
  <c r="H12" s="1"/>
  <c r="E11"/>
  <c r="H11" s="1"/>
  <c r="K11" s="1"/>
  <c r="K38" s="1"/>
  <c r="E10"/>
  <c r="H10" s="1"/>
  <c r="K10" s="1"/>
  <c r="K37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E29" i="17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K26" s="1"/>
  <c r="E17"/>
  <c r="H17" s="1"/>
  <c r="K25" s="1"/>
  <c r="E16"/>
  <c r="H16" s="1"/>
  <c r="K24" s="1"/>
  <c r="E15"/>
  <c r="H15" s="1"/>
  <c r="E14"/>
  <c r="H14" s="1"/>
  <c r="K22" s="1"/>
  <c r="E13"/>
  <c r="H13" s="1"/>
  <c r="K21" s="1"/>
  <c r="E12"/>
  <c r="H12" s="1"/>
  <c r="K20" s="1"/>
  <c r="E11"/>
  <c r="H11" s="1"/>
  <c r="K11" s="1"/>
  <c r="K33" s="1"/>
  <c r="E10"/>
  <c r="H10" s="1"/>
  <c r="K10" s="1"/>
  <c r="K32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E29" i="16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K34" i="15"/>
  <c r="K33"/>
  <c r="K30"/>
  <c r="K31"/>
  <c r="K32"/>
  <c r="K29"/>
  <c r="K28"/>
  <c r="K27"/>
  <c r="K26"/>
  <c r="K25"/>
  <c r="K24"/>
  <c r="K23"/>
  <c r="K22"/>
  <c r="K20"/>
  <c r="K21"/>
  <c r="K19"/>
  <c r="J18"/>
  <c r="L17"/>
  <c r="J16"/>
  <c r="L15"/>
  <c r="E52"/>
  <c r="E51"/>
  <c r="E50"/>
  <c r="E49"/>
  <c r="E48"/>
  <c r="E47"/>
  <c r="E46"/>
  <c r="E45"/>
  <c r="E44"/>
  <c r="E43"/>
  <c r="E42"/>
  <c r="E41"/>
  <c r="E40"/>
  <c r="E39"/>
  <c r="H38"/>
  <c r="E38"/>
  <c r="H37"/>
  <c r="E37"/>
  <c r="H36"/>
  <c r="E36"/>
  <c r="H35"/>
  <c r="E35"/>
  <c r="H34"/>
  <c r="E34"/>
  <c r="H33"/>
  <c r="E33"/>
  <c r="H32"/>
  <c r="E32"/>
  <c r="H31"/>
  <c r="E31"/>
  <c r="E30"/>
  <c r="H30" s="1"/>
  <c r="E29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E3" i="14"/>
  <c r="H3" s="1"/>
  <c r="E29" i="13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K27" s="1"/>
  <c r="E17"/>
  <c r="H17" s="1"/>
  <c r="K26" s="1"/>
  <c r="E16"/>
  <c r="H16" s="1"/>
  <c r="K25" s="1"/>
  <c r="E15"/>
  <c r="H15" s="1"/>
  <c r="E14"/>
  <c r="H14" s="1"/>
  <c r="K23" s="1"/>
  <c r="E13"/>
  <c r="H13" s="1"/>
  <c r="K22" s="1"/>
  <c r="E12"/>
  <c r="H12" s="1"/>
  <c r="K21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E3" i="12"/>
  <c r="H8" s="1"/>
  <c r="K34" i="11"/>
  <c r="K33"/>
  <c r="K31"/>
  <c r="K32"/>
  <c r="K30"/>
  <c r="K29"/>
  <c r="K27"/>
  <c r="K28"/>
  <c r="K26"/>
  <c r="K25"/>
  <c r="K23"/>
  <c r="K24"/>
  <c r="K22"/>
  <c r="K21"/>
  <c r="K19"/>
  <c r="K20"/>
  <c r="K18"/>
  <c r="L17"/>
  <c r="J16"/>
  <c r="J15"/>
  <c r="E29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H4"/>
  <c r="K4" s="1"/>
  <c r="E4"/>
  <c r="E3"/>
  <c r="H3" s="1"/>
  <c r="K3" s="1"/>
  <c r="K33" i="10"/>
  <c r="K32"/>
  <c r="K29"/>
  <c r="K30"/>
  <c r="K31"/>
  <c r="K28"/>
  <c r="K27"/>
  <c r="K26"/>
  <c r="K25"/>
  <c r="K24"/>
  <c r="K22"/>
  <c r="K23"/>
  <c r="K21"/>
  <c r="K20"/>
  <c r="K18"/>
  <c r="K19"/>
  <c r="K17"/>
  <c r="J16"/>
  <c r="L15"/>
  <c r="E29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K35" i="9"/>
  <c r="K34"/>
  <c r="K32"/>
  <c r="K33"/>
  <c r="K31"/>
  <c r="K30"/>
  <c r="K29"/>
  <c r="K28"/>
  <c r="K27"/>
  <c r="K25"/>
  <c r="K26"/>
  <c r="K24"/>
  <c r="K23"/>
  <c r="K21"/>
  <c r="K22"/>
  <c r="K20"/>
  <c r="L16"/>
  <c r="L15"/>
  <c r="E29"/>
  <c r="E28"/>
  <c r="E27"/>
  <c r="E26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H17" s="1"/>
  <c r="E16"/>
  <c r="H16" s="1"/>
  <c r="E15"/>
  <c r="H15" s="1"/>
  <c r="E14"/>
  <c r="H14" s="1"/>
  <c r="E13"/>
  <c r="H13" s="1"/>
  <c r="E12"/>
  <c r="H12" s="1"/>
  <c r="E11"/>
  <c r="H11" s="1"/>
  <c r="K11" s="1"/>
  <c r="E10"/>
  <c r="H10" s="1"/>
  <c r="K10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H32" i="8"/>
  <c r="H31"/>
  <c r="H28"/>
  <c r="H29"/>
  <c r="H30"/>
  <c r="H27"/>
  <c r="H26"/>
  <c r="H24"/>
  <c r="H25"/>
  <c r="H23"/>
  <c r="H22"/>
  <c r="H20"/>
  <c r="H21"/>
  <c r="H19"/>
  <c r="I18"/>
  <c r="H9"/>
  <c r="H10"/>
  <c r="H11"/>
  <c r="E4"/>
  <c r="H4" s="1"/>
  <c r="E5"/>
  <c r="H5" s="1"/>
  <c r="E6"/>
  <c r="H6" s="1"/>
  <c r="E7"/>
  <c r="H7" s="1"/>
  <c r="E8"/>
  <c r="H8" s="1"/>
  <c r="E9"/>
  <c r="E10"/>
  <c r="E11"/>
  <c r="E12"/>
  <c r="E13"/>
  <c r="E14"/>
  <c r="E15"/>
  <c r="E16"/>
  <c r="E17"/>
  <c r="E18"/>
  <c r="E19"/>
  <c r="E20"/>
  <c r="E21"/>
  <c r="E22"/>
  <c r="E23"/>
  <c r="E24"/>
  <c r="E25"/>
  <c r="E3"/>
  <c r="H3" s="1"/>
  <c r="E26" i="6"/>
  <c r="E27"/>
  <c r="E28"/>
  <c r="E29"/>
  <c r="E19"/>
  <c r="H19" s="1"/>
  <c r="E13"/>
  <c r="H13" s="1"/>
  <c r="K20" s="1"/>
  <c r="E14"/>
  <c r="H14" s="1"/>
  <c r="K21" s="1"/>
  <c r="E15"/>
  <c r="H15" s="1"/>
  <c r="E16"/>
  <c r="H16" s="1"/>
  <c r="K23" s="1"/>
  <c r="E17"/>
  <c r="H17" s="1"/>
  <c r="K24" s="1"/>
  <c r="E18"/>
  <c r="H18" s="1"/>
  <c r="K25" s="1"/>
  <c r="E25"/>
  <c r="H25" s="1"/>
  <c r="E24"/>
  <c r="H24" s="1"/>
  <c r="E23"/>
  <c r="H23" s="1"/>
  <c r="E22"/>
  <c r="H22" s="1"/>
  <c r="E21"/>
  <c r="H21" s="1"/>
  <c r="E20"/>
  <c r="H20" s="1"/>
  <c r="E12"/>
  <c r="H12" s="1"/>
  <c r="K19" s="1"/>
  <c r="E11"/>
  <c r="H11" s="1"/>
  <c r="K11" s="1"/>
  <c r="K32" s="1"/>
  <c r="E10"/>
  <c r="H10" s="1"/>
  <c r="K10" s="1"/>
  <c r="K31" s="1"/>
  <c r="E9"/>
  <c r="H9" s="1"/>
  <c r="K9" s="1"/>
  <c r="E8"/>
  <c r="H8" s="1"/>
  <c r="K8" s="1"/>
  <c r="E7"/>
  <c r="H7" s="1"/>
  <c r="K7" s="1"/>
  <c r="E6"/>
  <c r="H6" s="1"/>
  <c r="K6" s="1"/>
  <c r="E5"/>
  <c r="H5" s="1"/>
  <c r="K5" s="1"/>
  <c r="E4"/>
  <c r="H4" s="1"/>
  <c r="K4" s="1"/>
  <c r="E3"/>
  <c r="H3" s="1"/>
  <c r="K3" s="1"/>
  <c r="H473" i="4"/>
  <c r="M473" s="1"/>
  <c r="M472"/>
  <c r="H472"/>
  <c r="M471"/>
  <c r="H471"/>
  <c r="M470"/>
  <c r="H470"/>
  <c r="M469"/>
  <c r="H469"/>
  <c r="M468"/>
  <c r="H468"/>
  <c r="M467"/>
  <c r="H467"/>
  <c r="M466"/>
  <c r="H466"/>
  <c r="M465"/>
  <c r="H465"/>
  <c r="M464"/>
  <c r="H464"/>
  <c r="M463"/>
  <c r="H463"/>
  <c r="M462"/>
  <c r="H462"/>
  <c r="M461"/>
  <c r="H461"/>
  <c r="M460"/>
  <c r="H460"/>
  <c r="M459"/>
  <c r="H459"/>
  <c r="H458"/>
  <c r="M458" s="1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58"/>
  <c r="Q426"/>
  <c r="P438"/>
  <c r="P437"/>
  <c r="Q425"/>
  <c r="P434"/>
  <c r="P435"/>
  <c r="P436"/>
  <c r="P433"/>
  <c r="P432"/>
  <c r="P431"/>
  <c r="P430"/>
  <c r="P429"/>
  <c r="P428"/>
  <c r="P427"/>
  <c r="Q424"/>
  <c r="H449"/>
  <c r="H448"/>
  <c r="E448"/>
  <c r="H447"/>
  <c r="E447"/>
  <c r="E446"/>
  <c r="H445"/>
  <c r="E445"/>
  <c r="H444"/>
  <c r="E444"/>
  <c r="H443"/>
  <c r="E443"/>
  <c r="H442"/>
  <c r="E442"/>
  <c r="H441"/>
  <c r="E441"/>
  <c r="H440"/>
  <c r="E440"/>
  <c r="E439"/>
  <c r="H438"/>
  <c r="E438"/>
  <c r="H437"/>
  <c r="E437"/>
  <c r="H436"/>
  <c r="E436"/>
  <c r="H435"/>
  <c r="E435"/>
  <c r="H434"/>
  <c r="E434"/>
  <c r="H433"/>
  <c r="E433"/>
  <c r="H432"/>
  <c r="E432"/>
  <c r="H431"/>
  <c r="E431"/>
  <c r="M431" s="1"/>
  <c r="H430"/>
  <c r="E430"/>
  <c r="M430" s="1"/>
  <c r="H429"/>
  <c r="E429"/>
  <c r="M429" s="1"/>
  <c r="H428"/>
  <c r="E428"/>
  <c r="M428" s="1"/>
  <c r="H427"/>
  <c r="E427"/>
  <c r="M427" s="1"/>
  <c r="H426"/>
  <c r="E426"/>
  <c r="M426" s="1"/>
  <c r="H425"/>
  <c r="E425"/>
  <c r="M425" s="1"/>
  <c r="H424"/>
  <c r="E424"/>
  <c r="M424" s="1"/>
  <c r="H423"/>
  <c r="E423"/>
  <c r="M423" s="1"/>
  <c r="E416"/>
  <c r="E394"/>
  <c r="H394" s="1"/>
  <c r="P395" s="1"/>
  <c r="E395"/>
  <c r="H395" s="1"/>
  <c r="P401" s="1"/>
  <c r="E396"/>
  <c r="H396" s="1"/>
  <c r="E397"/>
  <c r="H397" s="1"/>
  <c r="P403" s="1"/>
  <c r="T413" s="1"/>
  <c r="E398"/>
  <c r="H398" s="1"/>
  <c r="E399"/>
  <c r="H399" s="1"/>
  <c r="M399" s="1"/>
  <c r="T414" s="1"/>
  <c r="E400"/>
  <c r="H400" s="1"/>
  <c r="M400" s="1"/>
  <c r="E401"/>
  <c r="H401" s="1"/>
  <c r="M401" s="1"/>
  <c r="T415" s="1"/>
  <c r="E402"/>
  <c r="H402" s="1"/>
  <c r="M402" s="1"/>
  <c r="T411" s="1"/>
  <c r="E403"/>
  <c r="H403" s="1"/>
  <c r="M403" s="1"/>
  <c r="E404"/>
  <c r="H404" s="1"/>
  <c r="M404" s="1"/>
  <c r="T404" s="1"/>
  <c r="E405"/>
  <c r="H405" s="1"/>
  <c r="M405" s="1"/>
  <c r="E406"/>
  <c r="H406" s="1"/>
  <c r="M406" s="1"/>
  <c r="E407"/>
  <c r="H407" s="1"/>
  <c r="M407" s="1"/>
  <c r="E408"/>
  <c r="H408" s="1"/>
  <c r="M408" s="1"/>
  <c r="E409"/>
  <c r="E410"/>
  <c r="E411"/>
  <c r="E412"/>
  <c r="E413"/>
  <c r="E414"/>
  <c r="E415"/>
  <c r="T401" s="1"/>
  <c r="E393"/>
  <c r="H393" s="1"/>
  <c r="M393" s="1"/>
  <c r="E388"/>
  <c r="H388" s="1"/>
  <c r="G371"/>
  <c r="G372"/>
  <c r="G370"/>
  <c r="G367"/>
  <c r="G368"/>
  <c r="G366"/>
  <c r="E373"/>
  <c r="I373" s="1"/>
  <c r="E374"/>
  <c r="H379" s="1"/>
  <c r="E375"/>
  <c r="H380" s="1"/>
  <c r="E368"/>
  <c r="H374" s="1"/>
  <c r="E369"/>
  <c r="H375" s="1"/>
  <c r="E370"/>
  <c r="H376" s="1"/>
  <c r="E371"/>
  <c r="H377" s="1"/>
  <c r="E372"/>
  <c r="H378" s="1"/>
  <c r="E367"/>
  <c r="I369" s="1"/>
  <c r="H352"/>
  <c r="H353"/>
  <c r="H354"/>
  <c r="H355"/>
  <c r="H356"/>
  <c r="H358"/>
  <c r="H359"/>
  <c r="H360"/>
  <c r="P346" s="1"/>
  <c r="H351"/>
  <c r="E350"/>
  <c r="E351"/>
  <c r="E352"/>
  <c r="E353"/>
  <c r="E354"/>
  <c r="E355"/>
  <c r="E356"/>
  <c r="E357"/>
  <c r="E358"/>
  <c r="E359"/>
  <c r="H349"/>
  <c r="E349"/>
  <c r="H348"/>
  <c r="E348"/>
  <c r="H347"/>
  <c r="E347"/>
  <c r="H346"/>
  <c r="E346"/>
  <c r="H345"/>
  <c r="E345"/>
  <c r="H344"/>
  <c r="E344"/>
  <c r="H343"/>
  <c r="E343"/>
  <c r="H342"/>
  <c r="E342"/>
  <c r="M342" s="1"/>
  <c r="H341"/>
  <c r="E341"/>
  <c r="M341" s="1"/>
  <c r="H340"/>
  <c r="E340"/>
  <c r="M340" s="1"/>
  <c r="H339"/>
  <c r="E339"/>
  <c r="M339" s="1"/>
  <c r="H338"/>
  <c r="E338"/>
  <c r="M338" s="1"/>
  <c r="H337"/>
  <c r="E337"/>
  <c r="M337" s="1"/>
  <c r="H336"/>
  <c r="E336"/>
  <c r="M336" s="1"/>
  <c r="H335"/>
  <c r="E335"/>
  <c r="M335" s="1"/>
  <c r="H334"/>
  <c r="E334"/>
  <c r="M334" s="1"/>
  <c r="E285"/>
  <c r="E286"/>
  <c r="E279"/>
  <c r="T265" s="1"/>
  <c r="E280"/>
  <c r="T266" s="1"/>
  <c r="E281"/>
  <c r="T267" s="1"/>
  <c r="E282"/>
  <c r="T268" s="1"/>
  <c r="E283"/>
  <c r="T269" s="1"/>
  <c r="E284"/>
  <c r="T270" s="1"/>
  <c r="E323"/>
  <c r="E324"/>
  <c r="P315" s="1"/>
  <c r="E325"/>
  <c r="Q313" s="1"/>
  <c r="D314"/>
  <c r="H314" s="1"/>
  <c r="P322" s="1"/>
  <c r="D315"/>
  <c r="D316"/>
  <c r="H316" s="1"/>
  <c r="P324" s="1"/>
  <c r="D317"/>
  <c r="D318"/>
  <c r="H318" s="1"/>
  <c r="D319"/>
  <c r="D320"/>
  <c r="H320" s="1"/>
  <c r="P328" s="1"/>
  <c r="D321"/>
  <c r="D322"/>
  <c r="E322" s="1"/>
  <c r="D313"/>
  <c r="H313" s="1"/>
  <c r="H322"/>
  <c r="H321"/>
  <c r="P329" s="1"/>
  <c r="E321"/>
  <c r="M321" s="1"/>
  <c r="P327" s="1"/>
  <c r="H319"/>
  <c r="E319"/>
  <c r="M319" s="1"/>
  <c r="E318"/>
  <c r="M318" s="1"/>
  <c r="P321" s="1"/>
  <c r="H317"/>
  <c r="E317"/>
  <c r="M317" s="1"/>
  <c r="P320" s="1"/>
  <c r="E316"/>
  <c r="M316" s="1"/>
  <c r="P319" s="1"/>
  <c r="H315"/>
  <c r="P323" s="1"/>
  <c r="E315"/>
  <c r="M315" s="1"/>
  <c r="P318" s="1"/>
  <c r="E314"/>
  <c r="M314" s="1"/>
  <c r="P317" s="1"/>
  <c r="E313"/>
  <c r="M313" s="1"/>
  <c r="I295"/>
  <c r="L297" s="1"/>
  <c r="I296"/>
  <c r="L298" s="1"/>
  <c r="I297"/>
  <c r="L299" s="1"/>
  <c r="I298"/>
  <c r="L300" s="1"/>
  <c r="I299"/>
  <c r="L301" s="1"/>
  <c r="I301"/>
  <c r="I302"/>
  <c r="L306" s="1"/>
  <c r="I303"/>
  <c r="L307" s="1"/>
  <c r="I294"/>
  <c r="E294"/>
  <c r="L302" s="1"/>
  <c r="E295"/>
  <c r="L303" s="1"/>
  <c r="E296"/>
  <c r="L304" s="1"/>
  <c r="E297"/>
  <c r="E298"/>
  <c r="E299"/>
  <c r="M293" s="1"/>
  <c r="E300"/>
  <c r="L308" s="1"/>
  <c r="E301"/>
  <c r="L309" s="1"/>
  <c r="E302"/>
  <c r="L305" s="1"/>
  <c r="E293"/>
  <c r="E264"/>
  <c r="H264" s="1"/>
  <c r="E265"/>
  <c r="H265" s="1"/>
  <c r="E266"/>
  <c r="H266" s="1"/>
  <c r="E267"/>
  <c r="H267" s="1"/>
  <c r="E268"/>
  <c r="H268" s="1"/>
  <c r="E269"/>
  <c r="H269" s="1"/>
  <c r="M269" s="1"/>
  <c r="T283" s="1"/>
  <c r="E270"/>
  <c r="H270" s="1"/>
  <c r="M270" s="1"/>
  <c r="T271" s="1"/>
  <c r="E271"/>
  <c r="H271" s="1"/>
  <c r="M271" s="1"/>
  <c r="T284" s="1"/>
  <c r="E272"/>
  <c r="H272" s="1"/>
  <c r="M272" s="1"/>
  <c r="E273"/>
  <c r="H273" s="1"/>
  <c r="M273" s="1"/>
  <c r="E274"/>
  <c r="H274" s="1"/>
  <c r="M274" s="1"/>
  <c r="E275"/>
  <c r="H275" s="1"/>
  <c r="M275" s="1"/>
  <c r="E276"/>
  <c r="H276" s="1"/>
  <c r="M276" s="1"/>
  <c r="E277"/>
  <c r="H277" s="1"/>
  <c r="M277" s="1"/>
  <c r="E278"/>
  <c r="H278" s="1"/>
  <c r="M278" s="1"/>
  <c r="E263"/>
  <c r="H263" s="1"/>
  <c r="H251"/>
  <c r="E251"/>
  <c r="H250"/>
  <c r="E250"/>
  <c r="H249"/>
  <c r="E249"/>
  <c r="H248"/>
  <c r="E248"/>
  <c r="H247"/>
  <c r="E247"/>
  <c r="H246"/>
  <c r="E246"/>
  <c r="H245"/>
  <c r="E245"/>
  <c r="H244"/>
  <c r="P256" s="1"/>
  <c r="E244"/>
  <c r="M244" s="1"/>
  <c r="P254" s="1"/>
  <c r="H243"/>
  <c r="Q242" s="1"/>
  <c r="E243"/>
  <c r="M243" s="1"/>
  <c r="P253" s="1"/>
  <c r="H242"/>
  <c r="P255" s="1"/>
  <c r="E242"/>
  <c r="M242" s="1"/>
  <c r="H241"/>
  <c r="E241"/>
  <c r="M241" s="1"/>
  <c r="H240"/>
  <c r="E240"/>
  <c r="M240" s="1"/>
  <c r="H239"/>
  <c r="P251" s="1"/>
  <c r="E239"/>
  <c r="M239" s="1"/>
  <c r="H238"/>
  <c r="P250" s="1"/>
  <c r="E238"/>
  <c r="M238" s="1"/>
  <c r="H237"/>
  <c r="P249" s="1"/>
  <c r="E237"/>
  <c r="M237" s="1"/>
  <c r="H236"/>
  <c r="E236"/>
  <c r="M236" s="1"/>
  <c r="H231"/>
  <c r="E231"/>
  <c r="H230"/>
  <c r="E230"/>
  <c r="H229"/>
  <c r="E229"/>
  <c r="H228"/>
  <c r="E228"/>
  <c r="H227"/>
  <c r="E227"/>
  <c r="H226"/>
  <c r="E226"/>
  <c r="H225"/>
  <c r="E225"/>
  <c r="H224"/>
  <c r="P231" s="1"/>
  <c r="E224"/>
  <c r="M224" s="1"/>
  <c r="P228" s="1"/>
  <c r="H223"/>
  <c r="P230" s="1"/>
  <c r="E223"/>
  <c r="M223" s="1"/>
  <c r="P227" s="1"/>
  <c r="H222"/>
  <c r="P229" s="1"/>
  <c r="E222"/>
  <c r="M222" s="1"/>
  <c r="H221"/>
  <c r="E221"/>
  <c r="M221" s="1"/>
  <c r="H220"/>
  <c r="E220"/>
  <c r="M220" s="1"/>
  <c r="H219"/>
  <c r="P225" s="1"/>
  <c r="E219"/>
  <c r="M219" s="1"/>
  <c r="H218"/>
  <c r="P224" s="1"/>
  <c r="E218"/>
  <c r="M218" s="1"/>
  <c r="H217"/>
  <c r="P223" s="1"/>
  <c r="E217"/>
  <c r="M217" s="1"/>
  <c r="H216"/>
  <c r="E216"/>
  <c r="M216" s="1"/>
  <c r="H208"/>
  <c r="E208"/>
  <c r="H207"/>
  <c r="E207"/>
  <c r="H206"/>
  <c r="E206"/>
  <c r="H205"/>
  <c r="E205"/>
  <c r="H204"/>
  <c r="E204"/>
  <c r="H203"/>
  <c r="E203"/>
  <c r="H202"/>
  <c r="E202"/>
  <c r="H201"/>
  <c r="P211" s="1"/>
  <c r="E201"/>
  <c r="M201" s="1"/>
  <c r="P208" s="1"/>
  <c r="H200"/>
  <c r="P210" s="1"/>
  <c r="E200"/>
  <c r="M200" s="1"/>
  <c r="P207" s="1"/>
  <c r="H199"/>
  <c r="P209" s="1"/>
  <c r="E199"/>
  <c r="M199" s="1"/>
  <c r="H198"/>
  <c r="E198"/>
  <c r="M198" s="1"/>
  <c r="H197"/>
  <c r="E197"/>
  <c r="M197" s="1"/>
  <c r="H196"/>
  <c r="P205" s="1"/>
  <c r="E196"/>
  <c r="M196" s="1"/>
  <c r="H195"/>
  <c r="P204" s="1"/>
  <c r="E195"/>
  <c r="M195" s="1"/>
  <c r="H194"/>
  <c r="P203" s="1"/>
  <c r="E194"/>
  <c r="M194" s="1"/>
  <c r="H193"/>
  <c r="E193"/>
  <c r="M193" s="1"/>
  <c r="O155"/>
  <c r="O153"/>
  <c r="E169"/>
  <c r="M169" s="1"/>
  <c r="E170"/>
  <c r="E171"/>
  <c r="M171" s="1"/>
  <c r="E172"/>
  <c r="E173"/>
  <c r="M173" s="1"/>
  <c r="E174"/>
  <c r="E175"/>
  <c r="M175" s="1"/>
  <c r="E176"/>
  <c r="E177"/>
  <c r="E178"/>
  <c r="E179"/>
  <c r="E180"/>
  <c r="E181"/>
  <c r="E182"/>
  <c r="E183"/>
  <c r="E184"/>
  <c r="H168"/>
  <c r="E168"/>
  <c r="H167"/>
  <c r="E167"/>
  <c r="H166"/>
  <c r="E166"/>
  <c r="H165"/>
  <c r="E165"/>
  <c r="H164"/>
  <c r="E164"/>
  <c r="H163"/>
  <c r="E163"/>
  <c r="H162"/>
  <c r="E162"/>
  <c r="H161"/>
  <c r="E161"/>
  <c r="M161" s="1"/>
  <c r="H160"/>
  <c r="E160"/>
  <c r="M160" s="1"/>
  <c r="H159"/>
  <c r="E159"/>
  <c r="M159" s="1"/>
  <c r="H158"/>
  <c r="E158"/>
  <c r="M158" s="1"/>
  <c r="H157"/>
  <c r="E157"/>
  <c r="M157" s="1"/>
  <c r="H156"/>
  <c r="E156"/>
  <c r="M156" s="1"/>
  <c r="H155"/>
  <c r="E155"/>
  <c r="M155" s="1"/>
  <c r="H154"/>
  <c r="E154"/>
  <c r="M154" s="1"/>
  <c r="H153"/>
  <c r="E153"/>
  <c r="M153" s="1"/>
  <c r="E148"/>
  <c r="H148" s="1"/>
  <c r="E144"/>
  <c r="H144" s="1"/>
  <c r="H138"/>
  <c r="E138"/>
  <c r="H137"/>
  <c r="E137"/>
  <c r="H136"/>
  <c r="E136"/>
  <c r="H135"/>
  <c r="E135"/>
  <c r="H134"/>
  <c r="E134"/>
  <c r="H133"/>
  <c r="E133"/>
  <c r="H132"/>
  <c r="E132"/>
  <c r="H131"/>
  <c r="P139" s="1"/>
  <c r="E131"/>
  <c r="M131" s="1"/>
  <c r="P136" s="1"/>
  <c r="H130"/>
  <c r="P138" s="1"/>
  <c r="E130"/>
  <c r="M130" s="1"/>
  <c r="P135" s="1"/>
  <c r="H129"/>
  <c r="P137" s="1"/>
  <c r="E129"/>
  <c r="M129" s="1"/>
  <c r="H128"/>
  <c r="E128"/>
  <c r="M128" s="1"/>
  <c r="H127"/>
  <c r="E127"/>
  <c r="M127" s="1"/>
  <c r="H126"/>
  <c r="P133" s="1"/>
  <c r="E126"/>
  <c r="M126" s="1"/>
  <c r="H125"/>
  <c r="P132" s="1"/>
  <c r="E125"/>
  <c r="M125" s="1"/>
  <c r="H124"/>
  <c r="P131" s="1"/>
  <c r="E124"/>
  <c r="M124" s="1"/>
  <c r="H123"/>
  <c r="E123"/>
  <c r="M123" s="1"/>
  <c r="E114"/>
  <c r="H119" s="1"/>
  <c r="O93"/>
  <c r="O92"/>
  <c r="H107"/>
  <c r="E107"/>
  <c r="H106"/>
  <c r="E106"/>
  <c r="H105"/>
  <c r="E105"/>
  <c r="H104"/>
  <c r="E104"/>
  <c r="H103"/>
  <c r="E103"/>
  <c r="H102"/>
  <c r="E102"/>
  <c r="H101"/>
  <c r="E101"/>
  <c r="H100"/>
  <c r="P108" s="1"/>
  <c r="E100"/>
  <c r="M100" s="1"/>
  <c r="P105" s="1"/>
  <c r="H99"/>
  <c r="P107" s="1"/>
  <c r="E99"/>
  <c r="M99" s="1"/>
  <c r="P104" s="1"/>
  <c r="H98"/>
  <c r="P106" s="1"/>
  <c r="E98"/>
  <c r="M98" s="1"/>
  <c r="H97"/>
  <c r="E97"/>
  <c r="M97" s="1"/>
  <c r="H96"/>
  <c r="E96"/>
  <c r="M96" s="1"/>
  <c r="H95"/>
  <c r="P102" s="1"/>
  <c r="E95"/>
  <c r="M95" s="1"/>
  <c r="H94"/>
  <c r="P101" s="1"/>
  <c r="E94"/>
  <c r="M94" s="1"/>
  <c r="H93"/>
  <c r="P100" s="1"/>
  <c r="E93"/>
  <c r="M93" s="1"/>
  <c r="H92"/>
  <c r="E92"/>
  <c r="M92" s="1"/>
  <c r="O72"/>
  <c r="H71"/>
  <c r="E71"/>
  <c r="M71" s="1"/>
  <c r="H86"/>
  <c r="E86"/>
  <c r="H85"/>
  <c r="E85"/>
  <c r="H84"/>
  <c r="E84"/>
  <c r="H83"/>
  <c r="E83"/>
  <c r="H82"/>
  <c r="E82"/>
  <c r="H81"/>
  <c r="E81"/>
  <c r="H80"/>
  <c r="E80"/>
  <c r="H79"/>
  <c r="Q71" s="1"/>
  <c r="E79"/>
  <c r="M79" s="1"/>
  <c r="P84" s="1"/>
  <c r="H78"/>
  <c r="P86" s="1"/>
  <c r="E78"/>
  <c r="M78" s="1"/>
  <c r="P83" s="1"/>
  <c r="H77"/>
  <c r="P85" s="1"/>
  <c r="E77"/>
  <c r="M77" s="1"/>
  <c r="H76"/>
  <c r="E76"/>
  <c r="M76" s="1"/>
  <c r="H75"/>
  <c r="E75"/>
  <c r="M75" s="1"/>
  <c r="H74"/>
  <c r="P81" s="1"/>
  <c r="E74"/>
  <c r="M74" s="1"/>
  <c r="H73"/>
  <c r="P80" s="1"/>
  <c r="E73"/>
  <c r="M73" s="1"/>
  <c r="H72"/>
  <c r="P79" s="1"/>
  <c r="E72"/>
  <c r="M72" s="1"/>
  <c r="O50"/>
  <c r="O51"/>
  <c r="O49"/>
  <c r="H62"/>
  <c r="E62"/>
  <c r="H61"/>
  <c r="E61"/>
  <c r="H60"/>
  <c r="E60"/>
  <c r="H59"/>
  <c r="E59"/>
  <c r="H58"/>
  <c r="E58"/>
  <c r="H57"/>
  <c r="E57"/>
  <c r="H56"/>
  <c r="E56"/>
  <c r="H55"/>
  <c r="Q47" s="1"/>
  <c r="E55"/>
  <c r="M55" s="1"/>
  <c r="H54"/>
  <c r="P64" s="1"/>
  <c r="E54"/>
  <c r="M54" s="1"/>
  <c r="H53"/>
  <c r="P63" s="1"/>
  <c r="E53"/>
  <c r="M53" s="1"/>
  <c r="H52"/>
  <c r="E52"/>
  <c r="M52" s="1"/>
  <c r="H51"/>
  <c r="E51"/>
  <c r="M51" s="1"/>
  <c r="H50"/>
  <c r="P59" s="1"/>
  <c r="E50"/>
  <c r="M50" s="1"/>
  <c r="H49"/>
  <c r="P58" s="1"/>
  <c r="E49"/>
  <c r="M49" s="1"/>
  <c r="H48"/>
  <c r="P57" s="1"/>
  <c r="E48"/>
  <c r="M48" s="1"/>
  <c r="H47"/>
  <c r="E47"/>
  <c r="M47" s="1"/>
  <c r="O25"/>
  <c r="O26"/>
  <c r="O24"/>
  <c r="M25"/>
  <c r="M26"/>
  <c r="M27"/>
  <c r="M28"/>
  <c r="M29"/>
  <c r="M30"/>
  <c r="M31"/>
  <c r="P40" s="1"/>
  <c r="M32"/>
  <c r="P41" s="1"/>
  <c r="M24"/>
  <c r="E34"/>
  <c r="E35"/>
  <c r="P36" s="1"/>
  <c r="E36"/>
  <c r="P37" s="1"/>
  <c r="E37"/>
  <c r="P38" s="1"/>
  <c r="E38"/>
  <c r="P39" s="1"/>
  <c r="E39"/>
  <c r="Q27" s="1"/>
  <c r="E25"/>
  <c r="P28" s="1"/>
  <c r="E26"/>
  <c r="P29" s="1"/>
  <c r="E27"/>
  <c r="P30" s="1"/>
  <c r="E28"/>
  <c r="E29"/>
  <c r="E30"/>
  <c r="P32" s="1"/>
  <c r="E31"/>
  <c r="P33" s="1"/>
  <c r="E32"/>
  <c r="P34" s="1"/>
  <c r="E33"/>
  <c r="P35" s="1"/>
  <c r="E24"/>
  <c r="H6"/>
  <c r="O5" s="1"/>
  <c r="H7"/>
  <c r="O6" s="1"/>
  <c r="H8"/>
  <c r="O7" s="1"/>
  <c r="H9"/>
  <c r="H10"/>
  <c r="H11"/>
  <c r="O9" s="1"/>
  <c r="H12"/>
  <c r="O10" s="1"/>
  <c r="H13"/>
  <c r="O11" s="1"/>
  <c r="H14"/>
  <c r="H15"/>
  <c r="H16"/>
  <c r="H17"/>
  <c r="H18"/>
  <c r="H19"/>
  <c r="H20"/>
  <c r="H5"/>
  <c r="E15"/>
  <c r="E16"/>
  <c r="E17"/>
  <c r="E18"/>
  <c r="E19"/>
  <c r="E20"/>
  <c r="E6"/>
  <c r="M6" s="1"/>
  <c r="E7"/>
  <c r="M7" s="1"/>
  <c r="E8"/>
  <c r="M8" s="1"/>
  <c r="E9"/>
  <c r="M9" s="1"/>
  <c r="E10"/>
  <c r="M10" s="1"/>
  <c r="E11"/>
  <c r="M11" s="1"/>
  <c r="E12"/>
  <c r="M12" s="1"/>
  <c r="O18" s="1"/>
  <c r="E13"/>
  <c r="M13" s="1"/>
  <c r="O19" s="1"/>
  <c r="E14"/>
  <c r="E5"/>
  <c r="M5" s="1"/>
  <c r="O8" s="1"/>
  <c r="K24" i="27" l="1"/>
  <c r="K28"/>
  <c r="K31"/>
  <c r="K20"/>
  <c r="K29"/>
  <c r="K30"/>
  <c r="K28" i="26"/>
  <c r="K29"/>
  <c r="K31"/>
  <c r="K20"/>
  <c r="K24"/>
  <c r="K30"/>
  <c r="K27" i="25"/>
  <c r="K28"/>
  <c r="K30"/>
  <c r="K19"/>
  <c r="K23"/>
  <c r="K29"/>
  <c r="Q15" i="24"/>
  <c r="Q29"/>
  <c r="Q31"/>
  <c r="Q32"/>
  <c r="Q16"/>
  <c r="R7"/>
  <c r="R4"/>
  <c r="Q33"/>
  <c r="Q17"/>
  <c r="Q18"/>
  <c r="Q19"/>
  <c r="Q20"/>
  <c r="Q28"/>
  <c r="Q30"/>
  <c r="M16" i="22"/>
  <c r="K29" i="18"/>
  <c r="K33"/>
  <c r="K36"/>
  <c r="K32"/>
  <c r="K34"/>
  <c r="K35"/>
  <c r="K19" i="17"/>
  <c r="K23"/>
  <c r="K27"/>
  <c r="K28"/>
  <c r="K31"/>
  <c r="K29"/>
  <c r="K30"/>
  <c r="K28" i="13"/>
  <c r="K29"/>
  <c r="K31"/>
  <c r="K20"/>
  <c r="K24"/>
  <c r="K30"/>
  <c r="K28" i="6"/>
  <c r="K30"/>
  <c r="K26"/>
  <c r="K27"/>
  <c r="K29"/>
  <c r="K22"/>
  <c r="K18"/>
  <c r="P325" i="4"/>
  <c r="P399"/>
  <c r="M398"/>
  <c r="P402"/>
  <c r="T412" s="1"/>
  <c r="M396"/>
  <c r="T410" s="1"/>
  <c r="T402"/>
  <c r="P316"/>
  <c r="P344"/>
  <c r="P348"/>
  <c r="P335"/>
  <c r="P343"/>
  <c r="P341"/>
  <c r="P345"/>
  <c r="E320"/>
  <c r="M320" s="1"/>
  <c r="P326" s="1"/>
  <c r="P314"/>
  <c r="P336"/>
  <c r="P337"/>
  <c r="P338"/>
  <c r="P339"/>
  <c r="P340"/>
  <c r="P349"/>
  <c r="P347"/>
  <c r="P342"/>
  <c r="P394"/>
  <c r="M395"/>
  <c r="T409" s="1"/>
  <c r="P396"/>
  <c r="T405" s="1"/>
  <c r="M397"/>
  <c r="P398"/>
  <c r="T407" s="1"/>
  <c r="M394"/>
  <c r="T408" s="1"/>
  <c r="P397"/>
  <c r="T406" s="1"/>
  <c r="P31"/>
  <c r="L296"/>
  <c r="P60"/>
  <c r="P61"/>
  <c r="P62"/>
  <c r="P226"/>
  <c r="P252"/>
  <c r="P264"/>
  <c r="M263"/>
  <c r="P268"/>
  <c r="T276" s="1"/>
  <c r="M267"/>
  <c r="P273"/>
  <c r="T282" s="1"/>
  <c r="P271"/>
  <c r="T280" s="1"/>
  <c r="P266"/>
  <c r="U264" s="1"/>
  <c r="M265"/>
  <c r="T278" s="1"/>
  <c r="P269"/>
  <c r="T272" s="1"/>
  <c r="M268"/>
  <c r="T273" s="1"/>
  <c r="P272"/>
  <c r="T281" s="1"/>
  <c r="P267"/>
  <c r="T275" s="1"/>
  <c r="M266"/>
  <c r="T279" s="1"/>
  <c r="P265"/>
  <c r="T274" s="1"/>
  <c r="M264"/>
  <c r="T277" s="1"/>
  <c r="P52"/>
  <c r="Q48"/>
  <c r="P54"/>
  <c r="P55"/>
  <c r="P56"/>
  <c r="P73"/>
  <c r="P82"/>
  <c r="P74"/>
  <c r="P75"/>
  <c r="P76"/>
  <c r="P77"/>
  <c r="P78"/>
  <c r="P125"/>
  <c r="P134"/>
  <c r="P126"/>
  <c r="P127"/>
  <c r="P128"/>
  <c r="P129"/>
  <c r="P130"/>
  <c r="P160"/>
  <c r="P158"/>
  <c r="Q152"/>
  <c r="P197"/>
  <c r="P206"/>
  <c r="P198"/>
  <c r="P199"/>
  <c r="P200"/>
  <c r="P201"/>
  <c r="P202"/>
  <c r="P217"/>
  <c r="P218"/>
  <c r="P219"/>
  <c r="P220"/>
  <c r="P221"/>
  <c r="P222"/>
  <c r="P244"/>
  <c r="P245"/>
  <c r="P246"/>
  <c r="P247"/>
  <c r="P248"/>
  <c r="Q243"/>
  <c r="P95"/>
  <c r="P103"/>
  <c r="P96"/>
  <c r="Q94"/>
  <c r="P97"/>
  <c r="P98"/>
  <c r="P99"/>
  <c r="P168"/>
  <c r="Q154"/>
  <c r="P162"/>
  <c r="P164"/>
  <c r="P156"/>
  <c r="P53"/>
  <c r="M176"/>
  <c r="P165" s="1"/>
  <c r="M174"/>
  <c r="P161" s="1"/>
  <c r="M172"/>
  <c r="P159" s="1"/>
  <c r="M170"/>
  <c r="P157" s="1"/>
  <c r="P163"/>
  <c r="P167"/>
  <c r="M177"/>
  <c r="P166" s="1"/>
  <c r="O16"/>
  <c r="O14"/>
  <c r="O17"/>
  <c r="O15"/>
  <c r="O13"/>
  <c r="O12"/>
  <c r="T403" l="1"/>
</calcChain>
</file>

<file path=xl/sharedStrings.xml><?xml version="1.0" encoding="utf-8"?>
<sst xmlns="http://schemas.openxmlformats.org/spreadsheetml/2006/main" count="4437" uniqueCount="321">
  <si>
    <t>N° Società</t>
  </si>
  <si>
    <t>Società Analizzate</t>
  </si>
  <si>
    <t>A2a</t>
  </si>
  <si>
    <t>Acea</t>
  </si>
  <si>
    <t>Alleanza Assicurazioni</t>
  </si>
  <si>
    <t>Arnoldo Mondadori Editore</t>
  </si>
  <si>
    <t>Assicurazioni Generali</t>
  </si>
  <si>
    <t>Atlantia</t>
  </si>
  <si>
    <t>Autogrill</t>
  </si>
  <si>
    <t>Autostrada Torino Milano</t>
  </si>
  <si>
    <t>Azimut Holding</t>
  </si>
  <si>
    <t>Banca Carige</t>
  </si>
  <si>
    <t>Banca Italease</t>
  </si>
  <si>
    <t>Banca Monte Dei Paschi Di Siena</t>
  </si>
  <si>
    <t>Banca Popolare Dell'Emilia Romagna</t>
  </si>
  <si>
    <t>Banca Popolare Di Milano</t>
  </si>
  <si>
    <t>Banca Popolare Di Sondrio</t>
  </si>
  <si>
    <t>Banco Popolare</t>
  </si>
  <si>
    <t>Benetton Group</t>
  </si>
  <si>
    <t>Beni Stabili</t>
  </si>
  <si>
    <t>Bulgari</t>
  </si>
  <si>
    <t>Buzzi Unicem</t>
  </si>
  <si>
    <t>C.I.R.</t>
  </si>
  <si>
    <t>Credito Bergamasco</t>
  </si>
  <si>
    <t>Credito Emiliano</t>
  </si>
  <si>
    <t>Credito Valtellinese</t>
  </si>
  <si>
    <t>Davide Campari - Milano</t>
  </si>
  <si>
    <t>Edison</t>
  </si>
  <si>
    <t>Enel</t>
  </si>
  <si>
    <t>Eni</t>
  </si>
  <si>
    <t>Enia</t>
  </si>
  <si>
    <t>Erg</t>
  </si>
  <si>
    <t>Exor</t>
  </si>
  <si>
    <t>Fastweb</t>
  </si>
  <si>
    <t>Fiat</t>
  </si>
  <si>
    <t>Finmeccanica</t>
  </si>
  <si>
    <t>Fondiaria - Sai</t>
  </si>
  <si>
    <t>Gemina</t>
  </si>
  <si>
    <t>Geox</t>
  </si>
  <si>
    <t>Gruppo Editoriale L'Espresso</t>
  </si>
  <si>
    <t>Hera</t>
  </si>
  <si>
    <t>Impregilo</t>
  </si>
  <si>
    <t>Indesit Company</t>
  </si>
  <si>
    <t>Intesa Sanpaolo</t>
  </si>
  <si>
    <t>Iride</t>
  </si>
  <si>
    <t>Italcementi</t>
  </si>
  <si>
    <t>Italmobiliare</t>
  </si>
  <si>
    <t>Lottomatica</t>
  </si>
  <si>
    <t>Luxottica Group</t>
  </si>
  <si>
    <t>Maire Tecnimont</t>
  </si>
  <si>
    <t>Mediaset</t>
  </si>
  <si>
    <t>Mediobanca</t>
  </si>
  <si>
    <t>Mediolanum</t>
  </si>
  <si>
    <t>Milano Assicurazioni</t>
  </si>
  <si>
    <t>Parmalat</t>
  </si>
  <si>
    <t>Pirelli &amp; C.</t>
  </si>
  <si>
    <t>Pirelli &amp; C. Real Estate</t>
  </si>
  <si>
    <t>Prysmian</t>
  </si>
  <si>
    <t>Rcs Mediagroup</t>
  </si>
  <si>
    <t>Recordati</t>
  </si>
  <si>
    <t>Saipem</t>
  </si>
  <si>
    <t>Saras</t>
  </si>
  <si>
    <t>Seat Pagine Gialle</t>
  </si>
  <si>
    <t>Snam Rete Gas</t>
  </si>
  <si>
    <t>Società Cattolica Assicurazioni</t>
  </si>
  <si>
    <t>Societa' Iniziative Autostradali E Servizi - Sias</t>
  </si>
  <si>
    <t>Telecom Italia</t>
  </si>
  <si>
    <t>Tenaris</t>
  </si>
  <si>
    <t>Terna</t>
  </si>
  <si>
    <t>Tiscali</t>
  </si>
  <si>
    <t>Tod'S</t>
  </si>
  <si>
    <t>Unicredit</t>
  </si>
  <si>
    <t>Unione Di Banche Italiane</t>
  </si>
  <si>
    <t>Unipol</t>
  </si>
  <si>
    <t>dati aggiornati al 10 agosto CAPITALE VOTANTE</t>
  </si>
  <si>
    <t>Società</t>
  </si>
  <si>
    <t>Azionista</t>
  </si>
  <si>
    <t xml:space="preserve">Quota </t>
  </si>
  <si>
    <t>Valore</t>
  </si>
  <si>
    <t>Mercato</t>
  </si>
  <si>
    <t>Comune di Milano</t>
  </si>
  <si>
    <t>Comune di Brescia</t>
  </si>
  <si>
    <t>Alpiq Holding</t>
  </si>
  <si>
    <t>Carlo Tassara</t>
  </si>
  <si>
    <t>Comune di Roma</t>
  </si>
  <si>
    <t>GDF Suez</t>
  </si>
  <si>
    <t>Caltagirone Francesco Gaetano</t>
  </si>
  <si>
    <t>Pictet Funds (Europe)</t>
  </si>
  <si>
    <t>Berlusconi Silvio</t>
  </si>
  <si>
    <t>Silchester International Investors</t>
  </si>
  <si>
    <t>Tweedy Browne Company</t>
  </si>
  <si>
    <t>Banca D'Italia</t>
  </si>
  <si>
    <t>B&amp;D Holding Di Marco</t>
  </si>
  <si>
    <t>Edizione Srl</t>
  </si>
  <si>
    <t>Abertis Infraestructras</t>
  </si>
  <si>
    <t>AABAR Investment</t>
  </si>
  <si>
    <t xml:space="preserve">UBS </t>
  </si>
  <si>
    <t xml:space="preserve">Templeton </t>
  </si>
  <si>
    <t>Aurelia</t>
  </si>
  <si>
    <t>Lazard Asset Management</t>
  </si>
  <si>
    <t>Henderson</t>
  </si>
  <si>
    <t>Schroder Investiment</t>
  </si>
  <si>
    <t>Alliaz SE</t>
  </si>
  <si>
    <t>Oyster Sicav</t>
  </si>
  <si>
    <t>Fond. Cassa di Risp. Genova e Imperia</t>
  </si>
  <si>
    <t>CNCEP</t>
  </si>
  <si>
    <t>Fond. Monte dei Paschi di Siena</t>
  </si>
  <si>
    <t>Unicoop Firenze</t>
  </si>
  <si>
    <t>AXA SA</t>
  </si>
  <si>
    <t>JP Morgan Asset Management</t>
  </si>
  <si>
    <t>JP Morgan Chase &amp; Co</t>
  </si>
  <si>
    <t>Crediti Suisse</t>
  </si>
  <si>
    <t>Caisse Federale du Credit</t>
  </si>
  <si>
    <t>Dimensional Fund Advisors</t>
  </si>
  <si>
    <t>manca</t>
  </si>
  <si>
    <t>Banca Popolare</t>
  </si>
  <si>
    <t>State of New Jersey</t>
  </si>
  <si>
    <t>AXA Rosenberg Group</t>
  </si>
  <si>
    <t>Fonciere des Regions</t>
  </si>
  <si>
    <t>Credit Agricole</t>
  </si>
  <si>
    <t>Bulgari Nicola</t>
  </si>
  <si>
    <t>Bulgari Paolo</t>
  </si>
  <si>
    <t>Harris Associates</t>
  </si>
  <si>
    <t>Trapani Francesco</t>
  </si>
  <si>
    <t>FMR LLC</t>
  </si>
  <si>
    <t>Oppenheimerfunds</t>
  </si>
  <si>
    <t>Fimedi</t>
  </si>
  <si>
    <t>Barclays Global Investors</t>
  </si>
  <si>
    <t>Barclays PLC</t>
  </si>
  <si>
    <t>Del Vecchio leonardo</t>
  </si>
  <si>
    <t>De Benedetti Carlo</t>
  </si>
  <si>
    <t>Bestinver Gestion</t>
  </si>
  <si>
    <t>Egerton Capital Limited</t>
  </si>
  <si>
    <t>Mackenzie Cundill Inv.</t>
  </si>
  <si>
    <t>Columbia Wanger Asset Mang.</t>
  </si>
  <si>
    <t>Credito Emiliano Holding</t>
  </si>
  <si>
    <t>Magno Garavoglia Rosa</t>
  </si>
  <si>
    <t xml:space="preserve">Cedar Rock </t>
  </si>
  <si>
    <t>Transalpina di Energia</t>
  </si>
  <si>
    <t>Electricite' de France</t>
  </si>
  <si>
    <t>Cassa Depositi e Prestiti</t>
  </si>
  <si>
    <t>Ministero dell'Economia e delle Fin.</t>
  </si>
  <si>
    <t>Capital Research and Manag.</t>
  </si>
  <si>
    <t>Comune di Reggio Emilia</t>
  </si>
  <si>
    <t>Comune di Parma</t>
  </si>
  <si>
    <t>Comune di Piacenza</t>
  </si>
  <si>
    <t>Pictet Asset Manag.</t>
  </si>
  <si>
    <t>San Quirico</t>
  </si>
  <si>
    <t>Generali Investments Italy SGR</t>
  </si>
  <si>
    <t>Giovanni Agnelli &amp; C.</t>
  </si>
  <si>
    <t>Swisscom AG</t>
  </si>
  <si>
    <t>The Income Fund of America</t>
  </si>
  <si>
    <t>Premafin Finanziaria SPA Holding</t>
  </si>
  <si>
    <t>SI. TO. Financiere</t>
  </si>
  <si>
    <t>Polegato Moretti Mario</t>
  </si>
  <si>
    <t>Eredità Carlo Caracciolo Di Melito</t>
  </si>
  <si>
    <t>Crespi Mozzoni Giulia Maria</t>
  </si>
  <si>
    <t>Fond. Cassa di Risp. Di Trieste</t>
  </si>
  <si>
    <t>Comune di Bologna</t>
  </si>
  <si>
    <t>Comune di Modena</t>
  </si>
  <si>
    <t>Comune di Imola</t>
  </si>
  <si>
    <t>Comune di Ravenna</t>
  </si>
  <si>
    <t>Comune di Rimini</t>
  </si>
  <si>
    <t>Comune di Cesena</t>
  </si>
  <si>
    <t>Comune di Forli</t>
  </si>
  <si>
    <t>Comune di Ferrara</t>
  </si>
  <si>
    <t>IGLI</t>
  </si>
  <si>
    <t>Merloni Vittorio</t>
  </si>
  <si>
    <t>Merloni Ester</t>
  </si>
  <si>
    <t>Merloni Francesco</t>
  </si>
  <si>
    <t>Lazzarini Maria Cecilia</t>
  </si>
  <si>
    <t>Merloni Claudia</t>
  </si>
  <si>
    <t>Compagnia San Paolo</t>
  </si>
  <si>
    <t>Fond. Cassa di Risp. Prov. Lombarde</t>
  </si>
  <si>
    <t>Fond. Cassa di Risp. Padova e Rovigo</t>
  </si>
  <si>
    <t>Ente Cassa di Risparmio Firenze</t>
  </si>
  <si>
    <t>Fond. Cassa di Risp. In Bologna</t>
  </si>
  <si>
    <t>Finanziaria Sviluppo Utilities</t>
  </si>
  <si>
    <t>Intesa SanPaolo</t>
  </si>
  <si>
    <t>Fond. Cassa di Risp. Torino</t>
  </si>
  <si>
    <t xml:space="preserve">Arnhold and S. </t>
  </si>
  <si>
    <t xml:space="preserve">Efiparind </t>
  </si>
  <si>
    <t>Serfis</t>
  </si>
  <si>
    <t xml:space="preserve">The Royal Bank of Scotland </t>
  </si>
  <si>
    <t>Armani Giorgio</t>
  </si>
  <si>
    <t>Di Amato Fabrizio</t>
  </si>
  <si>
    <t>G.L. Investimenti</t>
  </si>
  <si>
    <t>ABU Dhabi Inv.</t>
  </si>
  <si>
    <t>Bollore' Vincent Marie</t>
  </si>
  <si>
    <t>Groupama Holding</t>
  </si>
  <si>
    <t>Fond. Cassa di Risp. Verona Vice. Bell. Anc.</t>
  </si>
  <si>
    <t>Doris Ennio</t>
  </si>
  <si>
    <t>Tombolato Lina</t>
  </si>
  <si>
    <t>Goldman Sachs Asset Manag.</t>
  </si>
  <si>
    <t>Tronchetti Provera Marco</t>
  </si>
  <si>
    <t xml:space="preserve">Pirelli &amp; C. </t>
  </si>
  <si>
    <t>The Goldman Sachs Group</t>
  </si>
  <si>
    <t>Sull Yoon Suk</t>
  </si>
  <si>
    <t>Rotelli Giuseppe</t>
  </si>
  <si>
    <t>Della Valle Diego</t>
  </si>
  <si>
    <t>Sinpar</t>
  </si>
  <si>
    <t xml:space="preserve">Fimei Finanziaria </t>
  </si>
  <si>
    <t>Torre SS</t>
  </si>
  <si>
    <t>Alliancebernstein</t>
  </si>
  <si>
    <t>Angelo Moratti SAPA Di Gian Marco e Mass.</t>
  </si>
  <si>
    <t>CVC Silver Nominee Limited</t>
  </si>
  <si>
    <t>Cart Lux SARL</t>
  </si>
  <si>
    <t>Alfieri Associeted Inv.</t>
  </si>
  <si>
    <t>Tarc Lux SARL</t>
  </si>
  <si>
    <t>Banca Popolare di Vicenza</t>
  </si>
  <si>
    <t>Fundacion Mapfre</t>
  </si>
  <si>
    <t>Fond. Cassa di Risp. Trento e Rov.</t>
  </si>
  <si>
    <t>Fond. Banca del Monte di Lombardia</t>
  </si>
  <si>
    <t>Telco</t>
  </si>
  <si>
    <t>Findim Group</t>
  </si>
  <si>
    <t>Brandes Inv.</t>
  </si>
  <si>
    <t>Soru Renato</t>
  </si>
  <si>
    <t xml:space="preserve">Sandoz Family </t>
  </si>
  <si>
    <t>Arnault Bernard</t>
  </si>
  <si>
    <t>Delle Valle Andrea</t>
  </si>
  <si>
    <t>Central Bank of Libya</t>
  </si>
  <si>
    <t>Carimonte Holding</t>
  </si>
  <si>
    <t>Allianz</t>
  </si>
  <si>
    <t>Fond. Cassa di Risp. Di Cuneo</t>
  </si>
  <si>
    <t xml:space="preserve">Holmo </t>
  </si>
  <si>
    <t>P&amp;V Assurances</t>
  </si>
  <si>
    <t>San Faustin N.V.</t>
  </si>
  <si>
    <t>Capital World Investors</t>
  </si>
  <si>
    <t>partecipazione al patto non superiore allo 0,1%</t>
  </si>
  <si>
    <t>patto tra Edizione, sintonia, mediobanca sinatra. Oggetto: tutte le azioni sintonia e le azioni atlantia detenute da edizione srl (30,06% schemaventotto che è controllata da sintonia e 8% detenute da sintonia</t>
  </si>
  <si>
    <t>sindacato di voto e di blocco rappresentano il 25,51% del capitale sociale - tra manager dipedenti ecc.</t>
  </si>
  <si>
    <t>patto del 4,23% del capitale sociale</t>
  </si>
  <si>
    <t>accordo quadro per controllo di italease da parte della banca popolare</t>
  </si>
  <si>
    <t>controllo cogiunto</t>
  </si>
  <si>
    <t xml:space="preserve">patto controllo del 2,42139 cap. soc. </t>
  </si>
  <si>
    <t>patto con Fond. Cassa di risp. Alessandria per la governance (es. 1 amm.)</t>
  </si>
  <si>
    <t>patto riguardante società Fonciere</t>
  </si>
  <si>
    <t>patto per il controllo della società tra i soggetti evidenziati</t>
  </si>
  <si>
    <t>patto tra molti soggetti dove nessuno ha il controllo sulla società</t>
  </si>
  <si>
    <t xml:space="preserve">il 50% di transalpina è posseduta da Delmi.  In virtù dell'accordo modificato nussuno dei soggetti ha il controllo. Però si ritiene che A2A abbia carattere maggiormente incisivo. </t>
  </si>
  <si>
    <t>patto tra società evidenziate e altre società (comuni) pari a 61,858% cap. soc.. Nessun controllo</t>
  </si>
  <si>
    <t>Edizioni: Investimenti infrastrutture (29,351% ) e sintonia (4,962%)</t>
  </si>
  <si>
    <t>Patto rigurada Investimenti infrastrutture . Votazione favorevole in assemblea per scissione</t>
  </si>
  <si>
    <t>altro patto però su governance Gemina (valido dal 31 dicembre 2009): società evidenziate + investimenti, fondiaria - sai , fassina parteciapzioni</t>
  </si>
  <si>
    <t>patto tra soci di minoranza per un totale del 8,15% di Hera</t>
  </si>
  <si>
    <t>altro patto di sindacato di blocco e voto per un totale del 17,609% di Hera</t>
  </si>
  <si>
    <t>altro patto di sindacato di blocco e voto per un totale del 51% di Hera</t>
  </si>
  <si>
    <t>relativo a IGLI sindacato di voto. Nussun controllo ai sensi dell'93 Tuf.</t>
  </si>
  <si>
    <t>altro patto simile. Sindacato di voto e blocco</t>
  </si>
  <si>
    <t>accordo di consultazione tra società evidenziate a partire dal 25 giugno 2009</t>
  </si>
  <si>
    <t>accrodo come alrt. 122 comma 1 e comma 5 lett. B) e c) del TUF</t>
  </si>
  <si>
    <t>sindacato di voto (comma 5 lett. B) TUF. Relativo alla società SAPA, tramite DEA (de agostini &lt; B&amp;D Holding (52,928%) controlla lottomatica</t>
  </si>
  <si>
    <t>lettara b). Accordo di blocco avente finalità di assicurare la stabilità dell'assetto azioniario.</t>
  </si>
  <si>
    <t>sindacato di voto ed esercizio del controllo paritetico</t>
  </si>
  <si>
    <t xml:space="preserve">accordo di blocco e stabilità. </t>
  </si>
  <si>
    <t>sindacato di voto e di blocco</t>
  </si>
  <si>
    <t>contratto di opzione di vendita e acquisto di azioni ordinarie possedute da banco popolare inoltre patto sul esercizio di voto.</t>
  </si>
  <si>
    <t>sindacato di voto tra molte società anche appartenenti al segmento blue chip</t>
  </si>
  <si>
    <t>accordo per la nomina precisa di amministratore e amministratore delegato.</t>
  </si>
  <si>
    <t>accordo tra società evidenziate per governance</t>
  </si>
  <si>
    <t>accordo relativo alla governance</t>
  </si>
  <si>
    <t>patto per governance di telco e  di Olimpia</t>
  </si>
  <si>
    <t>contratto di opzione di acquisto possedute da telco</t>
  </si>
  <si>
    <t>esercizio di voto di renato soru per operazione di ristrutturazione del deb ito tiscali e delle sue controllate</t>
  </si>
  <si>
    <t>intese nel progetto di fuzione per incorporazione di capitalia in unicredit</t>
  </si>
  <si>
    <r>
      <t>estratto del contenuto di talune clausole dello Statuto (lo "</t>
    </r>
    <r>
      <rPr>
        <b/>
        <sz val="8"/>
        <color rgb="FF000000"/>
        <rFont val="Verdana"/>
        <family val="2"/>
      </rPr>
      <t>Statuto</t>
    </r>
    <r>
      <rPr>
        <sz val="8"/>
        <color rgb="FF000000"/>
        <rFont val="Verdana"/>
        <family val="2"/>
      </rPr>
      <t>") dell'associazione non riconosciuta denominata "Associazione Banca Lombarda e Piemontese" </t>
    </r>
  </si>
  <si>
    <t> estratto  dell’atto costitutivo ("Atto") dell'associazione denominata "Gli Amici di Ubi Banca" </t>
  </si>
  <si>
    <t>accordo di stabilità e per il consiglio di amministrazione. Relativo direttamente a Finsoe SpA e indirettamtne da Unipol. In particolare, 85,41% cap soc. di Finsoe è posseduto da Holmo e BNP Paribas</t>
  </si>
  <si>
    <t>nc</t>
  </si>
  <si>
    <t>Fond. Cassa Risp. Alessandria</t>
  </si>
  <si>
    <t>patto</t>
  </si>
  <si>
    <t>presenti circa n. 182.658 Soci e n. 108.511</t>
  </si>
  <si>
    <t>ogni socio un voto a prescindere delle azioni in possesso</t>
  </si>
  <si>
    <t>49% sono investitori istituzionali</t>
  </si>
  <si>
    <t>Fondaria - Sai</t>
  </si>
  <si>
    <t>Pandette Finanziaria</t>
  </si>
  <si>
    <t>società</t>
  </si>
  <si>
    <t>diretto</t>
  </si>
  <si>
    <t>riguardo solo le società blu chip…. Quindi azioni a cascata degli azionisti delle soc. blu chip</t>
  </si>
  <si>
    <t>Azionisti</t>
  </si>
  <si>
    <t>Quota 7</t>
  </si>
  <si>
    <t>CONTI FINALI</t>
  </si>
  <si>
    <t>Assicurazini Generali</t>
  </si>
  <si>
    <t>Quota</t>
  </si>
  <si>
    <t>Azionista Indiretto 2</t>
  </si>
  <si>
    <t>La quota 7 è sempre relativa alla socità analizzata</t>
  </si>
  <si>
    <t>Azionista Indiretto 3</t>
  </si>
  <si>
    <t>Azionista Indiretto 1</t>
  </si>
  <si>
    <t>Quota 8</t>
  </si>
  <si>
    <t>mediobanca</t>
  </si>
  <si>
    <t>Quota dir.</t>
  </si>
  <si>
    <t>le partecipazioni indirette al di sotto dello 0,000% non sono state incluse nell'elenco</t>
  </si>
  <si>
    <t>Quota 9</t>
  </si>
  <si>
    <t>Azionista Indiretto 4</t>
  </si>
  <si>
    <t>dati aggiornati al 10 agosto CAPITALE VOTANTE: DATI ORIGINALI CONSOB</t>
  </si>
  <si>
    <t>mercato sempre 3 cifre, dopo due cifre mettere la virgola.. Il risultato è il mercato %</t>
  </si>
  <si>
    <t>le società che hanno partecipazioni diretto dello 0,… (secondo i dati della consob) non sono presenti dell'elenco.</t>
  </si>
  <si>
    <t xml:space="preserve">Alliaz </t>
  </si>
  <si>
    <t>Azinista Diretto</t>
  </si>
  <si>
    <t>magg. Dominante solo numero 6 senza altri(non ha senso)</t>
  </si>
  <si>
    <t>In genere l'influenza delle partecipazini indirette nella somma delle dirette (9) è nulla o cmq nettamente marginale.</t>
  </si>
  <si>
    <t xml:space="preserve">Allianz </t>
  </si>
  <si>
    <t>Alliana</t>
  </si>
  <si>
    <t xml:space="preserve"> patto</t>
  </si>
  <si>
    <t>I patti di "terzo livello",  ossia i partecipanti in un patto di una società blue chip la quale ha un patto indiretto con la società interessata, non sono evidenziato. In questo caso è evidenziata la società blue chip con la codifica 110</t>
  </si>
  <si>
    <t>Azinista Indiretto 1</t>
  </si>
  <si>
    <t>Azionista Diretto</t>
  </si>
  <si>
    <t>Azionisti Indiretti 4</t>
  </si>
  <si>
    <t>MEDIOBANCA S.p.A.</t>
  </si>
  <si>
    <t>PIRELLI &amp; C. S.p.A.  </t>
  </si>
  <si>
    <t>SINPAR S.p.A. </t>
  </si>
  <si>
    <t xml:space="preserve">ITALCEMENTI </t>
  </si>
  <si>
    <t xml:space="preserve">FIAT  </t>
  </si>
  <si>
    <t>FONDIARIA-SAI</t>
  </si>
  <si>
    <t>INTESA SANPAOLO </t>
  </si>
  <si>
    <t xml:space="preserve">ASSICURAZIONI GENERALI  </t>
  </si>
  <si>
    <t>Francesco Merloni </t>
  </si>
  <si>
    <t xml:space="preserve">EDISON </t>
  </si>
  <si>
    <t>Parteciapanti al Patto</t>
  </si>
  <si>
    <t>Cod</t>
  </si>
  <si>
    <t>Manca banca popolare di sondrio</t>
  </si>
</sst>
</file>

<file path=xl/styles.xml><?xml version="1.0" encoding="utf-8"?>
<styleSheet xmlns="http://schemas.openxmlformats.org/spreadsheetml/2006/main">
  <numFmts count="2">
    <numFmt numFmtId="164" formatCode="0.000%"/>
    <numFmt numFmtId="165" formatCode="0.0%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rgb="FF7030A0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0" xfId="0" applyFont="1"/>
    <xf numFmtId="0" fontId="3" fillId="0" borderId="0" xfId="0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/>
    <xf numFmtId="164" fontId="3" fillId="0" borderId="13" xfId="0" applyNumberFormat="1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164" fontId="3" fillId="0" borderId="18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Fill="1" applyBorder="1"/>
    <xf numFmtId="0" fontId="3" fillId="0" borderId="0" xfId="0" applyFont="1" applyFill="1" applyBorder="1"/>
    <xf numFmtId="0" fontId="3" fillId="0" borderId="18" xfId="0" applyFont="1" applyFill="1" applyBorder="1"/>
    <xf numFmtId="0" fontId="3" fillId="0" borderId="10" xfId="0" applyFont="1" applyFill="1" applyBorder="1"/>
    <xf numFmtId="164" fontId="3" fillId="0" borderId="0" xfId="0" applyNumberFormat="1" applyFont="1" applyAlignment="1">
      <alignment horizontal="center"/>
    </xf>
    <xf numFmtId="0" fontId="4" fillId="0" borderId="9" xfId="0" applyFont="1" applyBorder="1"/>
    <xf numFmtId="0" fontId="4" fillId="0" borderId="10" xfId="0" applyFont="1" applyFill="1" applyBorder="1"/>
    <xf numFmtId="164" fontId="4" fillId="0" borderId="10" xfId="0" applyNumberFormat="1" applyFont="1" applyBorder="1" applyAlignment="1">
      <alignment horizontal="center"/>
    </xf>
    <xf numFmtId="0" fontId="5" fillId="0" borderId="0" xfId="0" applyFont="1" applyBorder="1"/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2" xfId="0" applyFont="1" applyBorder="1"/>
    <xf numFmtId="0" fontId="5" fillId="0" borderId="12" xfId="0" applyFont="1" applyBorder="1" applyAlignment="1">
      <alignment vertical="center"/>
    </xf>
    <xf numFmtId="0" fontId="6" fillId="0" borderId="9" xfId="0" applyFont="1" applyBorder="1"/>
    <xf numFmtId="0" fontId="5" fillId="0" borderId="13" xfId="0" applyFont="1" applyBorder="1"/>
    <xf numFmtId="0" fontId="5" fillId="0" borderId="18" xfId="0" applyFont="1" applyBorder="1"/>
    <xf numFmtId="0" fontId="7" fillId="0" borderId="0" xfId="0" applyFont="1"/>
    <xf numFmtId="0" fontId="9" fillId="0" borderId="0" xfId="0" applyFont="1" applyFill="1" applyBorder="1"/>
    <xf numFmtId="164" fontId="5" fillId="0" borderId="0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/>
    <xf numFmtId="0" fontId="5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164" fontId="5" fillId="0" borderId="0" xfId="0" applyNumberFormat="1" applyFont="1" applyBorder="1" applyAlignment="1"/>
    <xf numFmtId="0" fontId="3" fillId="0" borderId="18" xfId="0" applyFont="1" applyBorder="1" applyAlignment="1">
      <alignment horizontal="center"/>
    </xf>
    <xf numFmtId="10" fontId="3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8" xfId="0" applyFont="1" applyBorder="1" applyAlignment="1">
      <alignment horizontal="center"/>
    </xf>
    <xf numFmtId="0" fontId="11" fillId="0" borderId="13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12" fillId="0" borderId="0" xfId="0" applyFont="1" applyFill="1" applyBorder="1" applyAlignment="1">
      <alignment vertical="center" textRotation="255" wrapText="1"/>
    </xf>
    <xf numFmtId="0" fontId="1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11" fillId="0" borderId="18" xfId="0" applyFont="1" applyFill="1" applyBorder="1"/>
    <xf numFmtId="165" fontId="3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 readingOrder="1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164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0" fillId="0" borderId="0" xfId="0" applyNumberFormat="1" applyAlignment="1"/>
    <xf numFmtId="0" fontId="4" fillId="0" borderId="0" xfId="0" applyFont="1" applyBorder="1" applyAlignment="1">
      <alignment horizontal="center"/>
    </xf>
    <xf numFmtId="0" fontId="3" fillId="0" borderId="0" xfId="0" applyFont="1"/>
    <xf numFmtId="164" fontId="3" fillId="0" borderId="1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/>
    <xf numFmtId="0" fontId="3" fillId="0" borderId="18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Border="1" applyAlignment="1"/>
    <xf numFmtId="164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3" fillId="0" borderId="13" xfId="0" applyFont="1" applyBorder="1" applyAlignment="1"/>
    <xf numFmtId="0" fontId="11" fillId="0" borderId="0" xfId="0" applyFont="1" applyBorder="1" applyAlignment="1"/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164" fontId="3" fillId="0" borderId="0" xfId="0" applyNumberFormat="1" applyFont="1"/>
    <xf numFmtId="164" fontId="12" fillId="0" borderId="0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16" fillId="0" borderId="18" xfId="0" applyNumberFormat="1" applyFont="1" applyBorder="1" applyAlignment="1">
      <alignment horizontal="center"/>
    </xf>
    <xf numFmtId="0" fontId="9" fillId="0" borderId="18" xfId="0" applyFont="1" applyFill="1" applyBorder="1"/>
    <xf numFmtId="164" fontId="16" fillId="0" borderId="13" xfId="0" applyNumberFormat="1" applyFont="1" applyBorder="1" applyAlignment="1">
      <alignment horizontal="center"/>
    </xf>
    <xf numFmtId="164" fontId="16" fillId="0" borderId="14" xfId="0" applyNumberFormat="1" applyFon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164" fontId="16" fillId="0" borderId="19" xfId="0" applyNumberFormat="1" applyFont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164" fontId="9" fillId="0" borderId="1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9" fillId="0" borderId="0" xfId="0" applyFont="1"/>
    <xf numFmtId="0" fontId="9" fillId="0" borderId="12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164" fontId="9" fillId="0" borderId="0" xfId="0" applyNumberFormat="1" applyFont="1"/>
    <xf numFmtId="0" fontId="0" fillId="0" borderId="0" xfId="0" applyBorder="1"/>
    <xf numFmtId="0" fontId="9" fillId="0" borderId="0" xfId="0" applyFont="1" applyBorder="1"/>
    <xf numFmtId="0" fontId="16" fillId="0" borderId="0" xfId="0" applyFont="1" applyBorder="1"/>
    <xf numFmtId="0" fontId="16" fillId="0" borderId="0" xfId="0" applyFont="1"/>
    <xf numFmtId="0" fontId="1" fillId="0" borderId="0" xfId="0" applyFont="1"/>
    <xf numFmtId="164" fontId="0" fillId="0" borderId="0" xfId="0" applyNumberFormat="1"/>
    <xf numFmtId="0" fontId="3" fillId="0" borderId="10" xfId="0" applyFont="1" applyBorder="1" applyAlignment="1"/>
    <xf numFmtId="0" fontId="3" fillId="0" borderId="18" xfId="0" applyFont="1" applyBorder="1" applyAlignment="1"/>
    <xf numFmtId="0" fontId="3" fillId="0" borderId="13" xfId="0" applyFont="1" applyFill="1" applyBorder="1" applyAlignment="1"/>
    <xf numFmtId="0" fontId="3" fillId="0" borderId="0" xfId="0" applyFont="1" applyFill="1" applyBorder="1" applyAlignment="1"/>
    <xf numFmtId="0" fontId="3" fillId="0" borderId="18" xfId="0" applyFont="1" applyFill="1" applyBorder="1" applyAlignment="1"/>
    <xf numFmtId="0" fontId="11" fillId="0" borderId="0" xfId="0" applyFont="1" applyAlignment="1"/>
    <xf numFmtId="0" fontId="9" fillId="0" borderId="0" xfId="0" applyFont="1" applyBorder="1" applyAlignment="1"/>
    <xf numFmtId="0" fontId="9" fillId="0" borderId="18" xfId="0" applyFont="1" applyBorder="1" applyAlignment="1"/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1" fillId="0" borderId="13" xfId="0" applyFont="1" applyFill="1" applyBorder="1" applyAlignment="1"/>
    <xf numFmtId="0" fontId="3" fillId="0" borderId="10" xfId="0" applyFont="1" applyFill="1" applyBorder="1" applyAlignment="1"/>
    <xf numFmtId="0" fontId="4" fillId="0" borderId="10" xfId="0" applyFont="1" applyFill="1" applyBorder="1" applyAlignment="1"/>
    <xf numFmtId="0" fontId="11" fillId="0" borderId="13" xfId="0" applyFont="1" applyBorder="1" applyAlignment="1"/>
    <xf numFmtId="0" fontId="3" fillId="0" borderId="0" xfId="0" applyFont="1" applyAlignment="1"/>
    <xf numFmtId="0" fontId="11" fillId="0" borderId="0" xfId="0" applyFont="1" applyFill="1" applyBorder="1" applyAlignment="1">
      <alignment horizontal="left"/>
    </xf>
    <xf numFmtId="0" fontId="9" fillId="0" borderId="12" xfId="0" applyFont="1" applyBorder="1"/>
    <xf numFmtId="0" fontId="9" fillId="0" borderId="28" xfId="0" applyFont="1" applyBorder="1" applyAlignment="1">
      <alignment horizontal="center" vertical="center"/>
    </xf>
    <xf numFmtId="164" fontId="16" fillId="0" borderId="29" xfId="0" applyNumberFormat="1" applyFont="1" applyFill="1" applyBorder="1" applyAlignment="1">
      <alignment horizontal="center"/>
    </xf>
    <xf numFmtId="164" fontId="16" fillId="0" borderId="29" xfId="0" applyNumberFormat="1" applyFon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/>
    </xf>
    <xf numFmtId="164" fontId="0" fillId="0" borderId="0" xfId="0" applyNumberFormat="1" applyBorder="1"/>
    <xf numFmtId="0" fontId="9" fillId="0" borderId="13" xfId="0" applyFont="1" applyBorder="1"/>
    <xf numFmtId="0" fontId="9" fillId="0" borderId="32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1" fillId="0" borderId="0" xfId="0" applyFont="1" applyBorder="1"/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5" fillId="0" borderId="0" xfId="0" applyNumberFormat="1" applyFont="1" applyBorder="1" applyAlignment="1">
      <alignment vertical="center"/>
    </xf>
    <xf numFmtId="0" fontId="9" fillId="0" borderId="33" xfId="0" applyFont="1" applyBorder="1" applyAlignment="1">
      <alignment horizontal="center" vertical="center"/>
    </xf>
    <xf numFmtId="164" fontId="16" fillId="0" borderId="34" xfId="0" applyNumberFormat="1" applyFont="1" applyFill="1" applyBorder="1" applyAlignment="1">
      <alignment horizontal="center"/>
    </xf>
    <xf numFmtId="164" fontId="16" fillId="0" borderId="34" xfId="0" applyNumberFormat="1" applyFont="1" applyBorder="1" applyAlignment="1">
      <alignment horizontal="center"/>
    </xf>
    <xf numFmtId="0" fontId="11" fillId="0" borderId="18" xfId="0" applyFont="1" applyBorder="1"/>
    <xf numFmtId="0" fontId="11" fillId="0" borderId="13" xfId="0" applyFont="1" applyBorder="1"/>
    <xf numFmtId="0" fontId="17" fillId="0" borderId="0" xfId="0" applyFont="1" applyBorder="1" applyAlignment="1">
      <alignment horizontal="left"/>
    </xf>
    <xf numFmtId="1" fontId="17" fillId="0" borderId="0" xfId="0" applyNumberFormat="1" applyFont="1" applyFill="1" applyBorder="1" applyAlignment="1">
      <alignment horizontal="center"/>
    </xf>
    <xf numFmtId="0" fontId="17" fillId="0" borderId="18" xfId="0" applyFont="1" applyBorder="1"/>
    <xf numFmtId="1" fontId="17" fillId="0" borderId="20" xfId="0" applyNumberFormat="1" applyFont="1" applyFill="1" applyBorder="1" applyAlignment="1">
      <alignment horizontal="center"/>
    </xf>
    <xf numFmtId="0" fontId="5" fillId="0" borderId="22" xfId="0" applyFont="1" applyBorder="1"/>
    <xf numFmtId="0" fontId="17" fillId="0" borderId="0" xfId="0" applyFont="1" applyBorder="1"/>
    <xf numFmtId="0" fontId="17" fillId="0" borderId="0" xfId="0" applyFont="1" applyFill="1" applyBorder="1"/>
    <xf numFmtId="0" fontId="17" fillId="0" borderId="20" xfId="0" applyFont="1" applyBorder="1" applyAlignment="1">
      <alignment horizontal="left"/>
    </xf>
    <xf numFmtId="0" fontId="9" fillId="0" borderId="18" xfId="0" applyFont="1" applyBorder="1"/>
    <xf numFmtId="0" fontId="9" fillId="0" borderId="19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9" xfId="0" applyBorder="1"/>
    <xf numFmtId="164" fontId="9" fillId="0" borderId="11" xfId="0" applyNumberFormat="1" applyFont="1" applyBorder="1" applyAlignment="1">
      <alignment horizontal="center"/>
    </xf>
    <xf numFmtId="0" fontId="9" fillId="0" borderId="13" xfId="0" applyFont="1" applyBorder="1" applyAlignment="1"/>
    <xf numFmtId="0" fontId="9" fillId="0" borderId="12" xfId="0" applyFont="1" applyBorder="1" applyAlignment="1">
      <alignment vertical="center"/>
    </xf>
    <xf numFmtId="0" fontId="9" fillId="0" borderId="15" xfId="0" applyFont="1" applyBorder="1"/>
    <xf numFmtId="0" fontId="9" fillId="0" borderId="17" xfId="0" applyFont="1" applyBorder="1"/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18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</cellXfs>
  <cellStyles count="1">
    <cellStyle name="Normale" xfId="0" builtinId="0"/>
  </cellStyles>
  <dxfs count="23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7030A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8"/>
  <sheetViews>
    <sheetView topLeftCell="A323" zoomScale="75" zoomScaleNormal="75" workbookViewId="0">
      <selection activeCell="A304" sqref="A304:A306"/>
    </sheetView>
  </sheetViews>
  <sheetFormatPr defaultRowHeight="15"/>
  <cols>
    <col min="1" max="1" width="49" style="59" bestFit="1" customWidth="1"/>
    <col min="2" max="2" width="8.5703125" style="59" bestFit="1" customWidth="1"/>
    <col min="3" max="3" width="35.140625" style="59" bestFit="1" customWidth="1"/>
    <col min="4" max="4" width="7.5703125" style="59" bestFit="1" customWidth="1"/>
    <col min="5" max="5" width="8.7109375" style="153" bestFit="1" customWidth="1"/>
    <col min="6" max="6" width="35.140625" style="59" bestFit="1" customWidth="1"/>
    <col min="7" max="7" width="9.85546875" style="59" bestFit="1" customWidth="1"/>
    <col min="8" max="8" width="8.7109375" style="72" bestFit="1" customWidth="1"/>
    <col min="9" max="9" width="9.28515625" style="60" bestFit="1" customWidth="1"/>
    <col min="10" max="10" width="11" style="59" bestFit="1" customWidth="1"/>
    <col min="11" max="11" width="35.140625" style="59" bestFit="1" customWidth="1"/>
    <col min="12" max="12" width="9.5703125" style="72" bestFit="1" customWidth="1"/>
    <col min="13" max="13" width="9.28515625" style="73" bestFit="1" customWidth="1"/>
    <col min="14" max="14" width="35.140625" style="93" bestFit="1" customWidth="1"/>
    <col min="15" max="15" width="9.85546875" style="73" bestFit="1" customWidth="1"/>
    <col min="16" max="16" width="8.5703125" style="84" bestFit="1" customWidth="1"/>
    <col min="17" max="17" width="9.140625" style="84"/>
    <col min="18" max="18" width="35.140625" style="59" bestFit="1" customWidth="1"/>
    <col min="19" max="19" width="9.85546875" style="59" bestFit="1" customWidth="1"/>
    <col min="20" max="16384" width="9.140625" style="59"/>
  </cols>
  <sheetData>
    <row r="1" spans="1:17">
      <c r="A1" s="286" t="s">
        <v>278</v>
      </c>
      <c r="B1" s="286"/>
      <c r="C1" s="286"/>
      <c r="D1" s="286"/>
      <c r="E1" s="286"/>
      <c r="F1" s="286"/>
      <c r="G1" s="63"/>
      <c r="H1" s="63" t="s">
        <v>285</v>
      </c>
      <c r="I1" s="138"/>
      <c r="J1" s="63"/>
    </row>
    <row r="2" spans="1:17" ht="15.75" thickBot="1"/>
    <row r="3" spans="1:17" ht="15.75" thickBot="1">
      <c r="A3" s="70" t="s">
        <v>276</v>
      </c>
      <c r="B3" s="80"/>
      <c r="C3" s="71" t="s">
        <v>4</v>
      </c>
      <c r="D3" s="74"/>
      <c r="E3" s="112"/>
      <c r="N3" s="276" t="s">
        <v>281</v>
      </c>
      <c r="O3" s="276"/>
    </row>
    <row r="4" spans="1:17">
      <c r="A4" s="65" t="s">
        <v>277</v>
      </c>
      <c r="B4" s="81" t="s">
        <v>283</v>
      </c>
      <c r="C4" s="65" t="s">
        <v>287</v>
      </c>
      <c r="D4" s="66" t="s">
        <v>283</v>
      </c>
      <c r="E4" s="113" t="s">
        <v>288</v>
      </c>
      <c r="F4" s="65" t="s">
        <v>284</v>
      </c>
      <c r="G4" s="59" t="s">
        <v>283</v>
      </c>
      <c r="H4" s="113" t="s">
        <v>288</v>
      </c>
      <c r="J4" s="64" t="s">
        <v>289</v>
      </c>
      <c r="K4" s="65" t="s">
        <v>286</v>
      </c>
      <c r="L4" s="72" t="s">
        <v>283</v>
      </c>
      <c r="M4" s="113" t="s">
        <v>288</v>
      </c>
      <c r="N4" s="94" t="s">
        <v>279</v>
      </c>
      <c r="O4" s="113" t="s">
        <v>288</v>
      </c>
    </row>
    <row r="5" spans="1:17" ht="15" customHeight="1">
      <c r="A5" s="277" t="s">
        <v>6</v>
      </c>
      <c r="B5" s="21">
        <v>0.50285999999999997</v>
      </c>
      <c r="C5" s="274" t="s">
        <v>51</v>
      </c>
      <c r="D5" s="21">
        <v>0.14837</v>
      </c>
      <c r="E5" s="86">
        <f>D5*B5</f>
        <v>7.46093382E-2</v>
      </c>
      <c r="F5" s="67" t="s">
        <v>71</v>
      </c>
      <c r="G5" s="21">
        <v>8.6879999999999999E-2</v>
      </c>
      <c r="H5" s="73">
        <f>G5*D5*B5</f>
        <v>6.4820593028159998E-3</v>
      </c>
      <c r="I5" s="21">
        <v>8.6879999999999999E-2</v>
      </c>
      <c r="J5" s="278" t="s">
        <v>71</v>
      </c>
      <c r="K5" s="67" t="s">
        <v>190</v>
      </c>
      <c r="L5" s="21">
        <v>5.0090000000000003E-2</v>
      </c>
      <c r="M5" s="73">
        <f>L5*I5*E5</f>
        <v>3.2468635047805345E-4</v>
      </c>
      <c r="N5" s="95" t="s">
        <v>188</v>
      </c>
      <c r="O5" s="73">
        <f>H6</f>
        <v>3.7230059761799998E-3</v>
      </c>
      <c r="P5" s="87"/>
      <c r="Q5" s="73"/>
    </row>
    <row r="6" spans="1:17">
      <c r="A6" s="277"/>
      <c r="B6" s="21">
        <v>0.50285999999999997</v>
      </c>
      <c r="C6" s="275"/>
      <c r="D6" s="21">
        <v>0.14837</v>
      </c>
      <c r="E6" s="86">
        <f t="shared" ref="E6:E20" si="0">D6*B6</f>
        <v>7.46093382E-2</v>
      </c>
      <c r="F6" s="67" t="s">
        <v>188</v>
      </c>
      <c r="G6" s="21">
        <v>4.99E-2</v>
      </c>
      <c r="H6" s="73">
        <f t="shared" ref="H6:H20" si="1">G6*D6*B6</f>
        <v>3.7230059761799998E-3</v>
      </c>
      <c r="I6" s="21">
        <v>8.6879999999999999E-2</v>
      </c>
      <c r="J6" s="279"/>
      <c r="K6" s="67" t="s">
        <v>220</v>
      </c>
      <c r="L6" s="21">
        <v>4.6129999999999997E-2</v>
      </c>
      <c r="M6" s="73">
        <f t="shared" ref="M6:M13" si="2">L6*I6*E6</f>
        <v>2.9901739563890207E-4</v>
      </c>
      <c r="N6" s="95" t="s">
        <v>189</v>
      </c>
      <c r="O6" s="73">
        <f>H7</f>
        <v>3.6319825835759998E-3</v>
      </c>
      <c r="P6" s="87"/>
      <c r="Q6" s="73"/>
    </row>
    <row r="7" spans="1:17">
      <c r="A7" s="277"/>
      <c r="B7" s="21">
        <v>0.50285999999999997</v>
      </c>
      <c r="C7" s="275"/>
      <c r="D7" s="21">
        <v>0.14837</v>
      </c>
      <c r="E7" s="86">
        <f t="shared" si="0"/>
        <v>7.46093382E-2</v>
      </c>
      <c r="F7" s="67" t="s">
        <v>189</v>
      </c>
      <c r="G7" s="21">
        <v>4.8680000000000001E-2</v>
      </c>
      <c r="H7" s="73">
        <f t="shared" si="1"/>
        <v>3.6319825835759998E-3</v>
      </c>
      <c r="I7" s="21">
        <v>8.6879999999999999E-2</v>
      </c>
      <c r="J7" s="279"/>
      <c r="K7" s="67" t="s">
        <v>179</v>
      </c>
      <c r="L7" s="21">
        <v>3.6790000000000003E-2</v>
      </c>
      <c r="M7" s="73">
        <f t="shared" si="2"/>
        <v>2.3847496175060067E-4</v>
      </c>
      <c r="N7" s="95" t="s">
        <v>152</v>
      </c>
      <c r="O7" s="73">
        <f>H8</f>
        <v>3.030631317684E-3</v>
      </c>
      <c r="P7" s="87"/>
      <c r="Q7" s="73"/>
    </row>
    <row r="8" spans="1:17">
      <c r="A8" s="277"/>
      <c r="B8" s="21">
        <v>0.50285999999999997</v>
      </c>
      <c r="C8" s="275"/>
      <c r="D8" s="21">
        <v>0.14837</v>
      </c>
      <c r="E8" s="86">
        <f t="shared" si="0"/>
        <v>7.46093382E-2</v>
      </c>
      <c r="F8" s="67" t="s">
        <v>152</v>
      </c>
      <c r="G8" s="21">
        <v>4.0620000000000003E-2</v>
      </c>
      <c r="H8" s="73">
        <f t="shared" si="1"/>
        <v>3.030631317684E-3</v>
      </c>
      <c r="I8" s="21">
        <v>8.6879999999999999E-2</v>
      </c>
      <c r="J8" s="279"/>
      <c r="K8" s="67" t="s">
        <v>221</v>
      </c>
      <c r="L8" s="21">
        <v>3.1220000000000001E-2</v>
      </c>
      <c r="M8" s="73">
        <f t="shared" si="2"/>
        <v>2.0236989143391555E-4</v>
      </c>
      <c r="N8" s="95" t="s">
        <v>190</v>
      </c>
      <c r="O8" s="73">
        <f>H10+H15+M5</f>
        <v>3.4807866187640535E-3</v>
      </c>
      <c r="P8" s="87"/>
      <c r="Q8" s="73"/>
    </row>
    <row r="9" spans="1:17">
      <c r="A9" s="277"/>
      <c r="B9" s="21">
        <v>0.50285999999999997</v>
      </c>
      <c r="C9" s="275"/>
      <c r="D9" s="21">
        <v>0.14837</v>
      </c>
      <c r="E9" s="86">
        <f t="shared" si="0"/>
        <v>7.46093382E-2</v>
      </c>
      <c r="F9" s="67" t="s">
        <v>52</v>
      </c>
      <c r="G9" s="21">
        <v>3.3829999999999999E-2</v>
      </c>
      <c r="H9" s="73">
        <f t="shared" si="1"/>
        <v>2.524033911306E-3</v>
      </c>
      <c r="I9" s="21">
        <v>8.6879999999999999E-2</v>
      </c>
      <c r="J9" s="279"/>
      <c r="K9" s="67" t="s">
        <v>222</v>
      </c>
      <c r="L9" s="21">
        <v>2.2009999999999998E-2</v>
      </c>
      <c r="M9" s="73">
        <f t="shared" si="2"/>
        <v>1.4267012525498015E-4</v>
      </c>
      <c r="N9" s="95" t="s">
        <v>181</v>
      </c>
      <c r="O9" s="73">
        <f>H11</f>
        <v>2.0025146372879997E-3</v>
      </c>
      <c r="P9" s="87"/>
      <c r="Q9" s="73"/>
    </row>
    <row r="10" spans="1:17" ht="15.75" thickBot="1">
      <c r="A10" s="277"/>
      <c r="B10" s="21">
        <v>0.50285999999999997</v>
      </c>
      <c r="C10" s="275"/>
      <c r="D10" s="21">
        <v>0.14837</v>
      </c>
      <c r="E10" s="86">
        <f t="shared" si="0"/>
        <v>7.46093382E-2</v>
      </c>
      <c r="F10" s="67" t="s">
        <v>190</v>
      </c>
      <c r="G10" s="21">
        <v>3.1359999999999999E-2</v>
      </c>
      <c r="H10" s="73">
        <f t="shared" si="1"/>
        <v>2.3397488459519999E-3</v>
      </c>
      <c r="I10" s="21">
        <v>8.6879999999999999E-2</v>
      </c>
      <c r="J10" s="279"/>
      <c r="K10" s="57" t="s">
        <v>127</v>
      </c>
      <c r="L10" s="24">
        <v>2.0029999999999999E-2</v>
      </c>
      <c r="M10" s="73">
        <f t="shared" si="2"/>
        <v>1.2983564783540448E-4</v>
      </c>
      <c r="N10" s="95" t="s">
        <v>176</v>
      </c>
      <c r="O10" s="73">
        <f>H12</f>
        <v>1.6197687323220001E-3</v>
      </c>
      <c r="P10" s="87"/>
      <c r="Q10" s="73"/>
    </row>
    <row r="11" spans="1:17">
      <c r="A11" s="277"/>
      <c r="B11" s="21">
        <v>0.50285999999999997</v>
      </c>
      <c r="C11" s="275"/>
      <c r="D11" s="21">
        <v>0.14837</v>
      </c>
      <c r="E11" s="86">
        <f t="shared" si="0"/>
        <v>7.46093382E-2</v>
      </c>
      <c r="F11" s="67" t="s">
        <v>181</v>
      </c>
      <c r="G11" s="21">
        <v>2.6839999999999999E-2</v>
      </c>
      <c r="H11" s="73">
        <f t="shared" si="1"/>
        <v>2.0025146372879997E-3</v>
      </c>
      <c r="I11" s="21">
        <v>3.3829999999999999E-2</v>
      </c>
      <c r="J11" s="275" t="s">
        <v>52</v>
      </c>
      <c r="K11" s="68" t="s">
        <v>88</v>
      </c>
      <c r="L11" s="18">
        <v>0.3513</v>
      </c>
      <c r="M11" s="73">
        <f t="shared" si="2"/>
        <v>8.8669311304179774E-4</v>
      </c>
      <c r="N11" s="95" t="s">
        <v>93</v>
      </c>
      <c r="O11" s="73">
        <f>H13</f>
        <v>1.613799985266E-3</v>
      </c>
      <c r="P11" s="87"/>
      <c r="Q11" s="73"/>
    </row>
    <row r="12" spans="1:17">
      <c r="A12" s="277"/>
      <c r="B12" s="21">
        <v>0.50285999999999997</v>
      </c>
      <c r="C12" s="275"/>
      <c r="D12" s="21">
        <v>0.14837</v>
      </c>
      <c r="E12" s="86">
        <f t="shared" si="0"/>
        <v>7.46093382E-2</v>
      </c>
      <c r="F12" s="67" t="s">
        <v>176</v>
      </c>
      <c r="G12" s="21">
        <v>2.171E-2</v>
      </c>
      <c r="H12" s="73">
        <f t="shared" si="1"/>
        <v>1.6197687323220001E-3</v>
      </c>
      <c r="I12" s="21">
        <v>3.3829999999999999E-2</v>
      </c>
      <c r="J12" s="275"/>
      <c r="K12" s="69" t="s">
        <v>191</v>
      </c>
      <c r="L12" s="21">
        <v>0.29557</v>
      </c>
      <c r="M12" s="73">
        <f t="shared" si="2"/>
        <v>7.4602870316471442E-4</v>
      </c>
      <c r="N12" s="95" t="s">
        <v>88</v>
      </c>
      <c r="O12" s="73">
        <f>H14+M11</f>
        <v>2.4236454799617976E-3</v>
      </c>
      <c r="P12" s="87"/>
      <c r="Q12" s="73"/>
    </row>
    <row r="13" spans="1:17" ht="15.75" thickBot="1">
      <c r="A13" s="277"/>
      <c r="B13" s="21">
        <v>0.50285999999999997</v>
      </c>
      <c r="C13" s="275"/>
      <c r="D13" s="21">
        <v>0.14837</v>
      </c>
      <c r="E13" s="86">
        <f t="shared" si="0"/>
        <v>7.46093382E-2</v>
      </c>
      <c r="F13" s="67" t="s">
        <v>93</v>
      </c>
      <c r="G13" s="21">
        <v>2.163E-2</v>
      </c>
      <c r="H13" s="73">
        <f t="shared" si="1"/>
        <v>1.613799985266E-3</v>
      </c>
      <c r="I13" s="21">
        <v>3.3829999999999999E-2</v>
      </c>
      <c r="J13" s="275"/>
      <c r="K13" s="57" t="s">
        <v>192</v>
      </c>
      <c r="L13" s="24">
        <v>6.6610000000000003E-2</v>
      </c>
      <c r="M13" s="73">
        <f t="shared" si="2"/>
        <v>1.6812589883209267E-4</v>
      </c>
      <c r="N13" s="95" t="s">
        <v>220</v>
      </c>
      <c r="O13" s="73">
        <f>H16+M6</f>
        <v>1.0508299552769022E-3</v>
      </c>
      <c r="P13" s="87"/>
      <c r="Q13" s="73"/>
    </row>
    <row r="14" spans="1:17" ht="15.75" thickBot="1">
      <c r="A14" s="277"/>
      <c r="B14" s="21">
        <v>0.50285999999999997</v>
      </c>
      <c r="C14" s="275"/>
      <c r="D14" s="21">
        <v>0.14837</v>
      </c>
      <c r="E14" s="86">
        <f t="shared" si="0"/>
        <v>7.46093382E-2</v>
      </c>
      <c r="F14" s="57" t="s">
        <v>88</v>
      </c>
      <c r="G14" s="24">
        <v>2.06E-2</v>
      </c>
      <c r="H14" s="73">
        <f t="shared" si="1"/>
        <v>1.5369523669199999E-3</v>
      </c>
      <c r="N14" s="95" t="s">
        <v>179</v>
      </c>
      <c r="O14" s="73">
        <f>H17+M7</f>
        <v>8.380670725046007E-4</v>
      </c>
      <c r="P14" s="96"/>
      <c r="Q14" s="73"/>
    </row>
    <row r="15" spans="1:17">
      <c r="A15" s="277"/>
      <c r="B15" s="21">
        <v>0.50285999999999997</v>
      </c>
      <c r="C15" s="275" t="s">
        <v>71</v>
      </c>
      <c r="D15" s="21">
        <v>3.2410000000000001E-2</v>
      </c>
      <c r="E15" s="86">
        <f t="shared" si="0"/>
        <v>1.62976926E-2</v>
      </c>
      <c r="F15" s="67" t="s">
        <v>190</v>
      </c>
      <c r="G15" s="21">
        <v>5.0090000000000003E-2</v>
      </c>
      <c r="H15" s="73">
        <f t="shared" si="1"/>
        <v>8.1635142233400012E-4</v>
      </c>
      <c r="N15" s="95" t="s">
        <v>221</v>
      </c>
      <c r="O15" s="73">
        <f>H18+M8</f>
        <v>7.1118385440591559E-4</v>
      </c>
      <c r="P15" s="96"/>
      <c r="Q15" s="73"/>
    </row>
    <row r="16" spans="1:17">
      <c r="A16" s="277"/>
      <c r="B16" s="21">
        <v>0.50285999999999997</v>
      </c>
      <c r="C16" s="275"/>
      <c r="D16" s="21">
        <v>3.2410000000000001E-2</v>
      </c>
      <c r="E16" s="86">
        <f t="shared" si="0"/>
        <v>1.62976926E-2</v>
      </c>
      <c r="F16" s="67" t="s">
        <v>220</v>
      </c>
      <c r="G16" s="21">
        <v>4.6129999999999997E-2</v>
      </c>
      <c r="H16" s="73">
        <f t="shared" si="1"/>
        <v>7.5181255963800004E-4</v>
      </c>
      <c r="N16" s="95" t="s">
        <v>222</v>
      </c>
      <c r="O16" s="73">
        <f>H19+M9</f>
        <v>5.0138233938098011E-4</v>
      </c>
      <c r="P16" s="87"/>
      <c r="Q16" s="73"/>
    </row>
    <row r="17" spans="1:17">
      <c r="A17" s="277"/>
      <c r="B17" s="21">
        <v>0.50285999999999997</v>
      </c>
      <c r="C17" s="275"/>
      <c r="D17" s="21">
        <v>3.2410000000000001E-2</v>
      </c>
      <c r="E17" s="86">
        <f t="shared" si="0"/>
        <v>1.62976926E-2</v>
      </c>
      <c r="F17" s="67" t="s">
        <v>179</v>
      </c>
      <c r="G17" s="21">
        <v>3.6790000000000003E-2</v>
      </c>
      <c r="H17" s="73">
        <f t="shared" si="1"/>
        <v>5.9959211075400008E-4</v>
      </c>
      <c r="N17" s="95" t="s">
        <v>127</v>
      </c>
      <c r="O17" s="73">
        <f>H20+M10</f>
        <v>4.5627843061340448E-4</v>
      </c>
      <c r="P17" s="87"/>
      <c r="Q17" s="73"/>
    </row>
    <row r="18" spans="1:17">
      <c r="A18" s="277"/>
      <c r="B18" s="21">
        <v>0.50285999999999997</v>
      </c>
      <c r="C18" s="275"/>
      <c r="D18" s="21">
        <v>3.2410000000000001E-2</v>
      </c>
      <c r="E18" s="86">
        <f t="shared" si="0"/>
        <v>1.62976926E-2</v>
      </c>
      <c r="F18" s="67" t="s">
        <v>221</v>
      </c>
      <c r="G18" s="21">
        <v>3.1220000000000001E-2</v>
      </c>
      <c r="H18" s="73">
        <f t="shared" si="1"/>
        <v>5.0881396297199999E-4</v>
      </c>
      <c r="N18" s="97" t="s">
        <v>191</v>
      </c>
      <c r="O18" s="73">
        <f>M12</f>
        <v>7.4602870316471442E-4</v>
      </c>
      <c r="P18" s="87"/>
      <c r="Q18" s="73"/>
    </row>
    <row r="19" spans="1:17">
      <c r="A19" s="277"/>
      <c r="B19" s="21">
        <v>0.50285999999999997</v>
      </c>
      <c r="C19" s="275"/>
      <c r="D19" s="21">
        <v>3.2410000000000001E-2</v>
      </c>
      <c r="E19" s="86">
        <f t="shared" si="0"/>
        <v>1.62976926E-2</v>
      </c>
      <c r="F19" s="67" t="s">
        <v>222</v>
      </c>
      <c r="G19" s="21">
        <v>2.2009999999999998E-2</v>
      </c>
      <c r="H19" s="73">
        <f t="shared" si="1"/>
        <v>3.5871221412599999E-4</v>
      </c>
      <c r="N19" s="95" t="s">
        <v>192</v>
      </c>
      <c r="O19" s="73">
        <f>M13</f>
        <v>1.6812589883209267E-4</v>
      </c>
      <c r="P19" s="87"/>
      <c r="Q19" s="73"/>
    </row>
    <row r="20" spans="1:17" ht="15.75" thickBot="1">
      <c r="A20" s="277"/>
      <c r="B20" s="21">
        <v>0.50285999999999997</v>
      </c>
      <c r="C20" s="275"/>
      <c r="D20" s="21">
        <v>3.2410000000000001E-2</v>
      </c>
      <c r="E20" s="86">
        <f t="shared" si="0"/>
        <v>1.62976926E-2</v>
      </c>
      <c r="F20" s="57" t="s">
        <v>127</v>
      </c>
      <c r="G20" s="24">
        <v>2.0029999999999999E-2</v>
      </c>
      <c r="H20" s="73">
        <f t="shared" si="1"/>
        <v>3.26442782778E-4</v>
      </c>
    </row>
    <row r="21" spans="1:17" ht="15.75" thickBot="1">
      <c r="A21" s="91"/>
      <c r="B21" s="21"/>
      <c r="C21" s="83"/>
      <c r="M21" s="86"/>
    </row>
    <row r="22" spans="1:17" ht="15.75" thickBot="1">
      <c r="A22" s="70" t="s">
        <v>276</v>
      </c>
      <c r="B22" s="80"/>
      <c r="C22" s="71" t="s">
        <v>282</v>
      </c>
      <c r="D22" s="74"/>
      <c r="E22" s="112"/>
      <c r="N22" s="276" t="s">
        <v>281</v>
      </c>
      <c r="O22" s="276"/>
      <c r="P22" s="276"/>
    </row>
    <row r="23" spans="1:17">
      <c r="A23" s="65" t="s">
        <v>277</v>
      </c>
      <c r="B23" s="65" t="s">
        <v>283</v>
      </c>
      <c r="C23" s="65" t="s">
        <v>287</v>
      </c>
      <c r="D23" s="74" t="s">
        <v>283</v>
      </c>
      <c r="E23" s="113" t="s">
        <v>288</v>
      </c>
      <c r="F23" s="74"/>
      <c r="G23" s="74"/>
      <c r="J23" s="64" t="s">
        <v>289</v>
      </c>
      <c r="K23" s="65" t="s">
        <v>284</v>
      </c>
      <c r="L23" s="84" t="s">
        <v>283</v>
      </c>
      <c r="M23" s="113" t="s">
        <v>288</v>
      </c>
      <c r="N23" s="94" t="s">
        <v>279</v>
      </c>
      <c r="O23" s="73" t="s">
        <v>290</v>
      </c>
      <c r="P23" s="113" t="s">
        <v>288</v>
      </c>
      <c r="Q23" s="135" t="s">
        <v>292</v>
      </c>
    </row>
    <row r="24" spans="1:17">
      <c r="A24" s="274" t="s">
        <v>51</v>
      </c>
      <c r="B24" s="21">
        <v>0.14837</v>
      </c>
      <c r="C24" s="67" t="s">
        <v>71</v>
      </c>
      <c r="D24" s="21">
        <v>8.6879999999999999E-2</v>
      </c>
      <c r="E24" s="86">
        <f>D24*B24</f>
        <v>1.28903856E-2</v>
      </c>
      <c r="F24" s="92"/>
      <c r="G24" s="74"/>
      <c r="I24" s="21">
        <v>8.6879999999999999E-2</v>
      </c>
      <c r="J24" s="278" t="s">
        <v>71</v>
      </c>
      <c r="K24" s="67" t="s">
        <v>190</v>
      </c>
      <c r="L24" s="21">
        <v>5.0090000000000003E-2</v>
      </c>
      <c r="M24" s="73">
        <f>L24*I24*B24</f>
        <v>6.45679414704E-4</v>
      </c>
      <c r="N24" s="82" t="s">
        <v>91</v>
      </c>
      <c r="O24" s="73">
        <f>B40</f>
        <v>4.4670000000000001E-2</v>
      </c>
    </row>
    <row r="25" spans="1:17">
      <c r="A25" s="275"/>
      <c r="B25" s="21">
        <v>0.14837</v>
      </c>
      <c r="C25" s="67" t="s">
        <v>188</v>
      </c>
      <c r="D25" s="21">
        <v>4.99E-2</v>
      </c>
      <c r="E25" s="86">
        <f t="shared" ref="E25:E39" si="3">D25*B25</f>
        <v>7.4036630000000004E-3</v>
      </c>
      <c r="F25" s="67"/>
      <c r="G25" s="21"/>
      <c r="I25" s="21">
        <v>8.6879999999999999E-2</v>
      </c>
      <c r="J25" s="279"/>
      <c r="K25" s="67" t="s">
        <v>220</v>
      </c>
      <c r="L25" s="21">
        <v>4.6129999999999997E-2</v>
      </c>
      <c r="M25" s="73">
        <f t="shared" ref="M25:M32" si="4">L25*I25*B25</f>
        <v>5.9463348772799992E-4</v>
      </c>
      <c r="N25" s="82" t="s">
        <v>92</v>
      </c>
      <c r="O25" s="73">
        <f t="shared" ref="O25:O26" si="5">B41</f>
        <v>2.6800000000000001E-2</v>
      </c>
    </row>
    <row r="26" spans="1:17">
      <c r="A26" s="275"/>
      <c r="B26" s="21">
        <v>0.14837</v>
      </c>
      <c r="C26" s="67" t="s">
        <v>189</v>
      </c>
      <c r="D26" s="21">
        <v>4.8680000000000001E-2</v>
      </c>
      <c r="E26" s="86">
        <f t="shared" si="3"/>
        <v>7.2226516000000003E-3</v>
      </c>
      <c r="F26" s="67"/>
      <c r="G26" s="21"/>
      <c r="I26" s="21">
        <v>8.6879999999999999E-2</v>
      </c>
      <c r="J26" s="279"/>
      <c r="K26" s="67" t="s">
        <v>179</v>
      </c>
      <c r="L26" s="21">
        <v>3.6790000000000003E-2</v>
      </c>
      <c r="M26" s="73">
        <f t="shared" si="4"/>
        <v>4.7423728622400009E-4</v>
      </c>
      <c r="N26" s="82" t="s">
        <v>129</v>
      </c>
      <c r="O26" s="73">
        <f t="shared" si="5"/>
        <v>2.069E-2</v>
      </c>
    </row>
    <row r="27" spans="1:17">
      <c r="A27" s="275"/>
      <c r="B27" s="21">
        <v>0.14837</v>
      </c>
      <c r="C27" s="67" t="s">
        <v>152</v>
      </c>
      <c r="D27" s="21">
        <v>4.0620000000000003E-2</v>
      </c>
      <c r="E27" s="86">
        <f t="shared" si="3"/>
        <v>6.0267894000000004E-3</v>
      </c>
      <c r="F27" s="67"/>
      <c r="G27" s="21"/>
      <c r="I27" s="21">
        <v>8.6879999999999999E-2</v>
      </c>
      <c r="J27" s="279"/>
      <c r="K27" s="67" t="s">
        <v>221</v>
      </c>
      <c r="L27" s="21">
        <v>3.1220000000000001E-2</v>
      </c>
      <c r="M27" s="73">
        <f t="shared" si="4"/>
        <v>4.0243783843200005E-4</v>
      </c>
      <c r="N27" s="82" t="s">
        <v>127</v>
      </c>
      <c r="Q27" s="73">
        <f>B43+E39+M29</f>
        <v>2.0917366723568E-2</v>
      </c>
    </row>
    <row r="28" spans="1:17">
      <c r="A28" s="275"/>
      <c r="B28" s="21">
        <v>0.14837</v>
      </c>
      <c r="C28" s="67" t="s">
        <v>52</v>
      </c>
      <c r="D28" s="21">
        <v>3.3829999999999999E-2</v>
      </c>
      <c r="E28" s="86">
        <f t="shared" si="3"/>
        <v>5.0193570999999999E-3</v>
      </c>
      <c r="F28" s="67"/>
      <c r="G28" s="21"/>
      <c r="I28" s="21">
        <v>8.6879999999999999E-2</v>
      </c>
      <c r="J28" s="279"/>
      <c r="K28" s="67" t="s">
        <v>222</v>
      </c>
      <c r="L28" s="21">
        <v>2.2009999999999998E-2</v>
      </c>
      <c r="M28" s="73">
        <f t="shared" si="4"/>
        <v>2.83717387056E-4</v>
      </c>
      <c r="N28" s="95" t="s">
        <v>188</v>
      </c>
      <c r="P28" s="73">
        <f>E25</f>
        <v>7.4036630000000004E-3</v>
      </c>
    </row>
    <row r="29" spans="1:17" ht="15.75" thickBot="1">
      <c r="A29" s="275"/>
      <c r="B29" s="21">
        <v>0.14837</v>
      </c>
      <c r="C29" s="67" t="s">
        <v>190</v>
      </c>
      <c r="D29" s="21">
        <v>3.1359999999999999E-2</v>
      </c>
      <c r="E29" s="86">
        <f t="shared" si="3"/>
        <v>4.6528832000000001E-3</v>
      </c>
      <c r="F29" s="67"/>
      <c r="G29" s="21"/>
      <c r="I29" s="21">
        <v>8.6879999999999999E-2</v>
      </c>
      <c r="J29" s="279"/>
      <c r="K29" s="61" t="s">
        <v>127</v>
      </c>
      <c r="L29" s="24">
        <v>2.0029999999999999E-2</v>
      </c>
      <c r="M29" s="73">
        <f t="shared" si="4"/>
        <v>2.5819442356800001E-4</v>
      </c>
      <c r="N29" s="95" t="s">
        <v>189</v>
      </c>
      <c r="P29" s="73">
        <f>E26</f>
        <v>7.2226516000000003E-3</v>
      </c>
    </row>
    <row r="30" spans="1:17">
      <c r="A30" s="275"/>
      <c r="B30" s="21">
        <v>0.14837</v>
      </c>
      <c r="C30" s="67" t="s">
        <v>181</v>
      </c>
      <c r="D30" s="21">
        <v>2.6839999999999999E-2</v>
      </c>
      <c r="E30" s="86">
        <f t="shared" si="3"/>
        <v>3.9822508E-3</v>
      </c>
      <c r="F30" s="67"/>
      <c r="G30" s="21"/>
      <c r="I30" s="21">
        <v>3.3829999999999999E-2</v>
      </c>
      <c r="J30" s="275" t="s">
        <v>52</v>
      </c>
      <c r="K30" s="68" t="s">
        <v>88</v>
      </c>
      <c r="L30" s="18">
        <v>0.3513</v>
      </c>
      <c r="M30" s="73">
        <f t="shared" si="4"/>
        <v>1.7633001492300001E-3</v>
      </c>
      <c r="N30" s="95" t="s">
        <v>152</v>
      </c>
      <c r="P30" s="73">
        <f>E27</f>
        <v>6.0267894000000004E-3</v>
      </c>
    </row>
    <row r="31" spans="1:17">
      <c r="A31" s="275"/>
      <c r="B31" s="21">
        <v>0.14837</v>
      </c>
      <c r="C31" s="67" t="s">
        <v>176</v>
      </c>
      <c r="D31" s="21">
        <v>2.171E-2</v>
      </c>
      <c r="E31" s="86">
        <f t="shared" si="3"/>
        <v>3.2211127000000002E-3</v>
      </c>
      <c r="F31" s="66"/>
      <c r="G31" s="74"/>
      <c r="I31" s="21">
        <v>3.3829999999999999E-2</v>
      </c>
      <c r="J31" s="275"/>
      <c r="K31" s="69" t="s">
        <v>191</v>
      </c>
      <c r="L31" s="21">
        <v>0.29557</v>
      </c>
      <c r="M31" s="73">
        <f t="shared" si="4"/>
        <v>1.4835713780470001E-3</v>
      </c>
      <c r="N31" s="95" t="s">
        <v>190</v>
      </c>
      <c r="P31" s="73">
        <f>E29+E34+M24</f>
        <v>6.9219795147039999E-3</v>
      </c>
    </row>
    <row r="32" spans="1:17" ht="15.75" thickBot="1">
      <c r="A32" s="275"/>
      <c r="B32" s="21">
        <v>0.14837</v>
      </c>
      <c r="C32" s="67" t="s">
        <v>93</v>
      </c>
      <c r="D32" s="21">
        <v>2.163E-2</v>
      </c>
      <c r="E32" s="86">
        <f t="shared" si="3"/>
        <v>3.2092431000000001E-3</v>
      </c>
      <c r="F32" s="69"/>
      <c r="G32" s="21"/>
      <c r="I32" s="21">
        <v>3.3829999999999999E-2</v>
      </c>
      <c r="J32" s="275"/>
      <c r="K32" s="61" t="s">
        <v>192</v>
      </c>
      <c r="L32" s="24">
        <v>6.6610000000000003E-2</v>
      </c>
      <c r="M32" s="73">
        <f t="shared" si="4"/>
        <v>3.3433937643099999E-4</v>
      </c>
      <c r="N32" s="95" t="s">
        <v>181</v>
      </c>
      <c r="P32" s="73">
        <f>E30</f>
        <v>3.9822508E-3</v>
      </c>
    </row>
    <row r="33" spans="1:17" ht="15.75" thickBot="1">
      <c r="A33" s="275"/>
      <c r="B33" s="21">
        <v>0.14837</v>
      </c>
      <c r="C33" s="57" t="s">
        <v>88</v>
      </c>
      <c r="D33" s="24">
        <v>2.06E-2</v>
      </c>
      <c r="E33" s="86">
        <f t="shared" si="3"/>
        <v>3.056422E-3</v>
      </c>
      <c r="F33" s="69"/>
      <c r="G33" s="21"/>
      <c r="K33" s="67"/>
      <c r="N33" s="95" t="s">
        <v>176</v>
      </c>
      <c r="P33" s="73">
        <f>E31</f>
        <v>3.2211127000000002E-3</v>
      </c>
    </row>
    <row r="34" spans="1:17">
      <c r="A34" s="275" t="s">
        <v>71</v>
      </c>
      <c r="B34" s="21">
        <v>3.2410000000000001E-2</v>
      </c>
      <c r="C34" s="67" t="s">
        <v>190</v>
      </c>
      <c r="D34" s="21">
        <v>5.0090000000000003E-2</v>
      </c>
      <c r="E34" s="86">
        <f>D34*B34</f>
        <v>1.6234169000000002E-3</v>
      </c>
      <c r="F34" s="67"/>
      <c r="G34" s="21"/>
      <c r="K34" s="67"/>
      <c r="L34" s="73"/>
      <c r="N34" s="95" t="s">
        <v>93</v>
      </c>
      <c r="P34" s="73">
        <f>E32</f>
        <v>3.2092431000000001E-3</v>
      </c>
    </row>
    <row r="35" spans="1:17">
      <c r="A35" s="275"/>
      <c r="B35" s="21">
        <v>3.2410000000000001E-2</v>
      </c>
      <c r="C35" s="67" t="s">
        <v>220</v>
      </c>
      <c r="D35" s="21">
        <v>4.6129999999999997E-2</v>
      </c>
      <c r="E35" s="86">
        <f t="shared" si="3"/>
        <v>1.4950733000000001E-3</v>
      </c>
      <c r="K35" s="67"/>
      <c r="L35" s="73"/>
      <c r="N35" s="95" t="s">
        <v>88</v>
      </c>
      <c r="P35" s="73">
        <f>E33+M30</f>
        <v>4.8197221492300001E-3</v>
      </c>
    </row>
    <row r="36" spans="1:17">
      <c r="A36" s="275"/>
      <c r="B36" s="21">
        <v>3.2410000000000001E-2</v>
      </c>
      <c r="C36" s="67" t="s">
        <v>179</v>
      </c>
      <c r="D36" s="21">
        <v>3.6790000000000003E-2</v>
      </c>
      <c r="E36" s="86">
        <f t="shared" si="3"/>
        <v>1.1923639000000002E-3</v>
      </c>
      <c r="K36" s="67"/>
      <c r="L36" s="73"/>
      <c r="N36" s="95" t="s">
        <v>220</v>
      </c>
      <c r="P36" s="73">
        <f>E35+M25</f>
        <v>2.0897067877280002E-3</v>
      </c>
    </row>
    <row r="37" spans="1:17">
      <c r="A37" s="275"/>
      <c r="B37" s="21">
        <v>3.2410000000000001E-2</v>
      </c>
      <c r="C37" s="67" t="s">
        <v>221</v>
      </c>
      <c r="D37" s="21">
        <v>3.1220000000000001E-2</v>
      </c>
      <c r="E37" s="86">
        <f t="shared" si="3"/>
        <v>1.0118402E-3</v>
      </c>
      <c r="K37" s="67"/>
      <c r="L37" s="73"/>
      <c r="N37" s="95" t="s">
        <v>179</v>
      </c>
      <c r="P37" s="73">
        <f>E36+M26</f>
        <v>1.6666011862240004E-3</v>
      </c>
    </row>
    <row r="38" spans="1:17">
      <c r="A38" s="275"/>
      <c r="B38" s="21">
        <v>3.2410000000000001E-2</v>
      </c>
      <c r="C38" s="67" t="s">
        <v>222</v>
      </c>
      <c r="D38" s="21">
        <v>2.2009999999999998E-2</v>
      </c>
      <c r="E38" s="86">
        <f t="shared" si="3"/>
        <v>7.1334410000000001E-4</v>
      </c>
      <c r="K38" s="67"/>
      <c r="L38" s="73"/>
      <c r="N38" s="95" t="s">
        <v>221</v>
      </c>
      <c r="P38" s="73">
        <f>E37+M27</f>
        <v>1.4142780384320001E-3</v>
      </c>
    </row>
    <row r="39" spans="1:17" ht="15.75" thickBot="1">
      <c r="A39" s="275"/>
      <c r="B39" s="21">
        <v>3.2410000000000001E-2</v>
      </c>
      <c r="C39" s="57" t="s">
        <v>127</v>
      </c>
      <c r="D39" s="24">
        <v>2.0029999999999999E-2</v>
      </c>
      <c r="E39" s="86">
        <f t="shared" si="3"/>
        <v>6.4917230000000005E-4</v>
      </c>
      <c r="L39" s="73"/>
      <c r="N39" s="95" t="s">
        <v>222</v>
      </c>
      <c r="P39" s="73">
        <f>E38+M28</f>
        <v>9.9706148705599996E-4</v>
      </c>
    </row>
    <row r="40" spans="1:17">
      <c r="A40" s="27" t="s">
        <v>91</v>
      </c>
      <c r="B40" s="21">
        <v>4.4670000000000001E-2</v>
      </c>
      <c r="L40" s="73"/>
      <c r="N40" s="97" t="s">
        <v>191</v>
      </c>
      <c r="P40" s="73">
        <f>M31</f>
        <v>1.4835713780470001E-3</v>
      </c>
    </row>
    <row r="41" spans="1:17">
      <c r="A41" s="27" t="s">
        <v>92</v>
      </c>
      <c r="B41" s="21">
        <v>2.6800000000000001E-2</v>
      </c>
      <c r="L41" s="73"/>
      <c r="N41" s="95" t="s">
        <v>192</v>
      </c>
      <c r="P41" s="73">
        <f>M32</f>
        <v>3.3433937643099999E-4</v>
      </c>
    </row>
    <row r="42" spans="1:17">
      <c r="A42" s="27" t="s">
        <v>129</v>
      </c>
      <c r="B42" s="21">
        <v>2.069E-2</v>
      </c>
      <c r="L42" s="73"/>
      <c r="N42" s="78"/>
    </row>
    <row r="43" spans="1:17" ht="15.75" thickBot="1">
      <c r="A43" s="28" t="s">
        <v>127</v>
      </c>
      <c r="B43" s="24">
        <v>2.001E-2</v>
      </c>
    </row>
    <row r="44" spans="1:17" ht="15.75" thickBot="1"/>
    <row r="45" spans="1:17" ht="15.75" thickBot="1">
      <c r="A45" s="70" t="s">
        <v>276</v>
      </c>
      <c r="B45" s="80"/>
      <c r="C45" s="71" t="s">
        <v>7</v>
      </c>
      <c r="N45" s="276" t="s">
        <v>281</v>
      </c>
      <c r="O45" s="276"/>
      <c r="P45" s="276"/>
      <c r="Q45" s="135"/>
    </row>
    <row r="46" spans="1:17">
      <c r="A46" s="65" t="s">
        <v>277</v>
      </c>
      <c r="B46" s="81" t="s">
        <v>283</v>
      </c>
      <c r="C46" s="65" t="s">
        <v>287</v>
      </c>
      <c r="D46" s="66" t="s">
        <v>283</v>
      </c>
      <c r="E46" s="113" t="s">
        <v>288</v>
      </c>
      <c r="F46" s="65" t="s">
        <v>284</v>
      </c>
      <c r="G46" s="64" t="s">
        <v>283</v>
      </c>
      <c r="H46" s="113" t="s">
        <v>288</v>
      </c>
      <c r="J46" s="64" t="s">
        <v>289</v>
      </c>
      <c r="K46" s="65" t="s">
        <v>286</v>
      </c>
      <c r="L46" s="84" t="s">
        <v>283</v>
      </c>
      <c r="M46" s="113" t="s">
        <v>288</v>
      </c>
      <c r="N46" s="94" t="s">
        <v>279</v>
      </c>
      <c r="O46" s="153" t="s">
        <v>290</v>
      </c>
      <c r="P46" s="113" t="s">
        <v>288</v>
      </c>
      <c r="Q46" s="135" t="s">
        <v>292</v>
      </c>
    </row>
    <row r="47" spans="1:17">
      <c r="A47" s="277" t="s">
        <v>6</v>
      </c>
      <c r="B47" s="21">
        <v>3.422E-2</v>
      </c>
      <c r="C47" s="274" t="s">
        <v>51</v>
      </c>
      <c r="D47" s="21">
        <v>0.14837</v>
      </c>
      <c r="E47" s="86">
        <f>D47*B47</f>
        <v>5.0772214E-3</v>
      </c>
      <c r="F47" s="67" t="s">
        <v>71</v>
      </c>
      <c r="G47" s="21">
        <v>8.6879999999999999E-2</v>
      </c>
      <c r="H47" s="73">
        <f>G47*D47*B47</f>
        <v>4.4110899523200001E-4</v>
      </c>
      <c r="I47" s="21">
        <v>8.6879999999999999E-2</v>
      </c>
      <c r="J47" s="278" t="s">
        <v>71</v>
      </c>
      <c r="K47" s="67" t="s">
        <v>190</v>
      </c>
      <c r="L47" s="21">
        <v>5.0090000000000003E-2</v>
      </c>
      <c r="M47" s="73">
        <f>L47*I47*E47</f>
        <v>2.209514957117088E-5</v>
      </c>
      <c r="N47" s="103" t="s">
        <v>93</v>
      </c>
      <c r="Q47" s="73">
        <f>B63+H55</f>
        <v>0.38070982029888201</v>
      </c>
    </row>
    <row r="48" spans="1:17">
      <c r="A48" s="277"/>
      <c r="B48" s="21">
        <v>3.422E-2</v>
      </c>
      <c r="C48" s="275"/>
      <c r="D48" s="21">
        <v>0.14837</v>
      </c>
      <c r="E48" s="86">
        <f t="shared" ref="E48:E62" si="6">D48*B48</f>
        <v>5.0772214E-3</v>
      </c>
      <c r="F48" s="67" t="s">
        <v>188</v>
      </c>
      <c r="G48" s="21">
        <v>4.99E-2</v>
      </c>
      <c r="H48" s="73">
        <f t="shared" ref="H48:H62" si="7">G48*D48*B48</f>
        <v>2.5335334786000003E-4</v>
      </c>
      <c r="I48" s="21">
        <v>8.6879999999999999E-2</v>
      </c>
      <c r="J48" s="279"/>
      <c r="K48" s="67" t="s">
        <v>220</v>
      </c>
      <c r="L48" s="21">
        <v>4.6129999999999997E-2</v>
      </c>
      <c r="M48" s="73">
        <f t="shared" ref="M48:M55" si="8">L48*I48*E48</f>
        <v>2.0348357950052159E-5</v>
      </c>
      <c r="N48" s="66" t="s">
        <v>179</v>
      </c>
      <c r="Q48" s="73">
        <f>B64+H59+M49</f>
        <v>6.6857031092592584E-2</v>
      </c>
    </row>
    <row r="49" spans="1:16">
      <c r="A49" s="277"/>
      <c r="B49" s="21">
        <v>3.422E-2</v>
      </c>
      <c r="C49" s="275"/>
      <c r="D49" s="21">
        <v>0.14837</v>
      </c>
      <c r="E49" s="86">
        <f t="shared" si="6"/>
        <v>5.0772214E-3</v>
      </c>
      <c r="F49" s="67" t="s">
        <v>189</v>
      </c>
      <c r="G49" s="21">
        <v>4.8680000000000001E-2</v>
      </c>
      <c r="H49" s="73">
        <f t="shared" si="7"/>
        <v>2.4715913775200002E-4</v>
      </c>
      <c r="I49" s="21">
        <v>8.6879999999999999E-2</v>
      </c>
      <c r="J49" s="279"/>
      <c r="K49" s="67" t="s">
        <v>179</v>
      </c>
      <c r="L49" s="21">
        <v>3.6790000000000003E-2</v>
      </c>
      <c r="M49" s="73">
        <f t="shared" si="8"/>
        <v>1.6228399934585281E-5</v>
      </c>
      <c r="N49" s="66" t="s">
        <v>94</v>
      </c>
      <c r="O49" s="73">
        <f>B65</f>
        <v>6.6799999999999998E-2</v>
      </c>
    </row>
    <row r="50" spans="1:16">
      <c r="A50" s="277"/>
      <c r="B50" s="21">
        <v>3.422E-2</v>
      </c>
      <c r="C50" s="275"/>
      <c r="D50" s="21">
        <v>0.14837</v>
      </c>
      <c r="E50" s="86">
        <f t="shared" si="6"/>
        <v>5.0772214E-3</v>
      </c>
      <c r="F50" s="67" t="s">
        <v>152</v>
      </c>
      <c r="G50" s="21">
        <v>4.0620000000000003E-2</v>
      </c>
      <c r="H50" s="73">
        <f t="shared" si="7"/>
        <v>2.0623673326800003E-4</v>
      </c>
      <c r="I50" s="21">
        <v>8.6879999999999999E-2</v>
      </c>
      <c r="J50" s="279"/>
      <c r="K50" s="67" t="s">
        <v>221</v>
      </c>
      <c r="L50" s="21">
        <v>3.1220000000000001E-2</v>
      </c>
      <c r="M50" s="73">
        <f t="shared" si="8"/>
        <v>1.3771422831143041E-5</v>
      </c>
      <c r="N50" s="66" t="s">
        <v>95</v>
      </c>
      <c r="O50" s="73">
        <f t="shared" ref="O50:O51" si="9">B66</f>
        <v>3.3399999999999999E-2</v>
      </c>
    </row>
    <row r="51" spans="1:16">
      <c r="A51" s="277"/>
      <c r="B51" s="21">
        <v>3.422E-2</v>
      </c>
      <c r="C51" s="275"/>
      <c r="D51" s="21">
        <v>0.14837</v>
      </c>
      <c r="E51" s="86">
        <f t="shared" si="6"/>
        <v>5.0772214E-3</v>
      </c>
      <c r="F51" s="67" t="s">
        <v>52</v>
      </c>
      <c r="G51" s="21">
        <v>3.3829999999999999E-2</v>
      </c>
      <c r="H51" s="73">
        <f t="shared" si="7"/>
        <v>1.7176239996199999E-4</v>
      </c>
      <c r="I51" s="21">
        <v>8.6879999999999999E-2</v>
      </c>
      <c r="J51" s="279"/>
      <c r="K51" s="67" t="s">
        <v>222</v>
      </c>
      <c r="L51" s="21">
        <v>2.2009999999999998E-2</v>
      </c>
      <c r="M51" s="73">
        <f t="shared" si="8"/>
        <v>9.7088089850563184E-6</v>
      </c>
      <c r="N51" s="66" t="s">
        <v>96</v>
      </c>
      <c r="O51" s="73">
        <f t="shared" si="9"/>
        <v>2.682E-2</v>
      </c>
    </row>
    <row r="52" spans="1:16" ht="15.75" thickBot="1">
      <c r="A52" s="277"/>
      <c r="B52" s="21">
        <v>3.422E-2</v>
      </c>
      <c r="C52" s="275"/>
      <c r="D52" s="21">
        <v>0.14837</v>
      </c>
      <c r="E52" s="86">
        <f t="shared" si="6"/>
        <v>5.0772214E-3</v>
      </c>
      <c r="F52" s="67" t="s">
        <v>190</v>
      </c>
      <c r="G52" s="21">
        <v>3.1359999999999999E-2</v>
      </c>
      <c r="H52" s="73">
        <f t="shared" si="7"/>
        <v>1.5922166310400001E-4</v>
      </c>
      <c r="I52" s="21">
        <v>8.6879999999999999E-2</v>
      </c>
      <c r="J52" s="279"/>
      <c r="K52" s="61" t="s">
        <v>127</v>
      </c>
      <c r="L52" s="24">
        <v>2.0029999999999999E-2</v>
      </c>
      <c r="M52" s="73">
        <f t="shared" si="8"/>
        <v>8.83541317449696E-6</v>
      </c>
      <c r="N52" s="67" t="s">
        <v>190</v>
      </c>
      <c r="P52" s="73">
        <f>H52+H57+M47</f>
        <v>2.368701389931709E-4</v>
      </c>
    </row>
    <row r="53" spans="1:16">
      <c r="A53" s="277"/>
      <c r="B53" s="21">
        <v>3.422E-2</v>
      </c>
      <c r="C53" s="275"/>
      <c r="D53" s="21">
        <v>0.14837</v>
      </c>
      <c r="E53" s="86">
        <f t="shared" si="6"/>
        <v>5.0772214E-3</v>
      </c>
      <c r="F53" s="67" t="s">
        <v>181</v>
      </c>
      <c r="G53" s="21">
        <v>2.6839999999999999E-2</v>
      </c>
      <c r="H53" s="73">
        <f t="shared" si="7"/>
        <v>1.3627262237599999E-4</v>
      </c>
      <c r="I53" s="21">
        <v>3.3829999999999999E-2</v>
      </c>
      <c r="J53" s="275" t="s">
        <v>52</v>
      </c>
      <c r="K53" s="68" t="s">
        <v>88</v>
      </c>
      <c r="L53" s="18">
        <v>0.3513</v>
      </c>
      <c r="M53" s="73">
        <f t="shared" si="8"/>
        <v>6.0340131106650596E-5</v>
      </c>
      <c r="N53" s="67" t="s">
        <v>220</v>
      </c>
      <c r="P53" s="73">
        <f>H58+M48</f>
        <v>7.1509766276052169E-5</v>
      </c>
    </row>
    <row r="54" spans="1:16">
      <c r="A54" s="277"/>
      <c r="B54" s="21">
        <v>3.422E-2</v>
      </c>
      <c r="C54" s="275"/>
      <c r="D54" s="21">
        <v>0.14837</v>
      </c>
      <c r="E54" s="86">
        <f t="shared" si="6"/>
        <v>5.0772214E-3</v>
      </c>
      <c r="F54" s="67" t="s">
        <v>176</v>
      </c>
      <c r="G54" s="21">
        <v>2.171E-2</v>
      </c>
      <c r="H54" s="73">
        <f t="shared" si="7"/>
        <v>1.1022647659400001E-4</v>
      </c>
      <c r="I54" s="21">
        <v>3.3829999999999999E-2</v>
      </c>
      <c r="J54" s="275"/>
      <c r="K54" s="69" t="s">
        <v>191</v>
      </c>
      <c r="L54" s="21">
        <v>0.29557</v>
      </c>
      <c r="M54" s="73">
        <f t="shared" si="8"/>
        <v>5.0767812556768341E-5</v>
      </c>
      <c r="N54" s="67" t="s">
        <v>221</v>
      </c>
      <c r="P54" s="73">
        <f>H60+M50</f>
        <v>4.8396594475143037E-5</v>
      </c>
    </row>
    <row r="55" spans="1:16" ht="15.75" thickBot="1">
      <c r="A55" s="277"/>
      <c r="B55" s="21">
        <v>3.422E-2</v>
      </c>
      <c r="C55" s="275"/>
      <c r="D55" s="21">
        <v>0.14837</v>
      </c>
      <c r="E55" s="86">
        <f t="shared" si="6"/>
        <v>5.0772214E-3</v>
      </c>
      <c r="F55" s="67" t="s">
        <v>93</v>
      </c>
      <c r="G55" s="21">
        <v>2.163E-2</v>
      </c>
      <c r="H55" s="73">
        <f t="shared" si="7"/>
        <v>1.09820298882E-4</v>
      </c>
      <c r="I55" s="21">
        <v>3.3829999999999999E-2</v>
      </c>
      <c r="J55" s="275"/>
      <c r="K55" s="61" t="s">
        <v>192</v>
      </c>
      <c r="L55" s="24">
        <v>6.6610000000000003E-2</v>
      </c>
      <c r="M55" s="73">
        <f t="shared" si="8"/>
        <v>1.144109346146882E-5</v>
      </c>
      <c r="N55" s="67" t="s">
        <v>222</v>
      </c>
      <c r="P55" s="73">
        <f>H61+M51</f>
        <v>3.4119444087056316E-5</v>
      </c>
    </row>
    <row r="56" spans="1:16" ht="15.75" thickBot="1">
      <c r="A56" s="277"/>
      <c r="B56" s="21">
        <v>3.422E-2</v>
      </c>
      <c r="C56" s="275"/>
      <c r="D56" s="21">
        <v>0.14837</v>
      </c>
      <c r="E56" s="86">
        <f t="shared" si="6"/>
        <v>5.0772214E-3</v>
      </c>
      <c r="F56" s="61" t="s">
        <v>88</v>
      </c>
      <c r="G56" s="24">
        <v>2.06E-2</v>
      </c>
      <c r="H56" s="73">
        <f t="shared" si="7"/>
        <v>1.0459076084E-4</v>
      </c>
      <c r="J56" s="64"/>
      <c r="K56" s="64"/>
      <c r="L56" s="84"/>
      <c r="N56" s="67" t="s">
        <v>127</v>
      </c>
      <c r="P56" s="73">
        <f>H62+M52</f>
        <v>3.1050089280496959E-5</v>
      </c>
    </row>
    <row r="57" spans="1:16">
      <c r="A57" s="277"/>
      <c r="B57" s="21">
        <v>3.422E-2</v>
      </c>
      <c r="C57" s="275" t="s">
        <v>71</v>
      </c>
      <c r="D57" s="21">
        <v>3.2410000000000001E-2</v>
      </c>
      <c r="E57" s="86">
        <f t="shared" si="6"/>
        <v>1.1090702E-3</v>
      </c>
      <c r="F57" s="67" t="s">
        <v>190</v>
      </c>
      <c r="G57" s="21">
        <v>5.0090000000000003E-2</v>
      </c>
      <c r="H57" s="73">
        <f t="shared" si="7"/>
        <v>5.5553326318000007E-5</v>
      </c>
      <c r="J57" s="64"/>
      <c r="K57" s="64"/>
      <c r="L57" s="84"/>
      <c r="N57" s="67" t="s">
        <v>188</v>
      </c>
      <c r="P57" s="73">
        <f>H48</f>
        <v>2.5335334786000003E-4</v>
      </c>
    </row>
    <row r="58" spans="1:16">
      <c r="A58" s="277"/>
      <c r="B58" s="21">
        <v>3.422E-2</v>
      </c>
      <c r="C58" s="275"/>
      <c r="D58" s="21">
        <v>3.2410000000000001E-2</v>
      </c>
      <c r="E58" s="86">
        <f t="shared" si="6"/>
        <v>1.1090702E-3</v>
      </c>
      <c r="F58" s="67" t="s">
        <v>220</v>
      </c>
      <c r="G58" s="21">
        <v>4.6129999999999997E-2</v>
      </c>
      <c r="H58" s="73">
        <f t="shared" si="7"/>
        <v>5.1161408326000006E-5</v>
      </c>
      <c r="J58" s="64"/>
      <c r="K58" s="64"/>
      <c r="L58" s="84"/>
      <c r="N58" s="67" t="s">
        <v>189</v>
      </c>
      <c r="P58" s="73">
        <f>H49</f>
        <v>2.4715913775200002E-4</v>
      </c>
    </row>
    <row r="59" spans="1:16">
      <c r="A59" s="277"/>
      <c r="B59" s="21">
        <v>3.422E-2</v>
      </c>
      <c r="C59" s="275"/>
      <c r="D59" s="21">
        <v>3.2410000000000001E-2</v>
      </c>
      <c r="E59" s="86">
        <f t="shared" si="6"/>
        <v>1.1090702E-3</v>
      </c>
      <c r="F59" s="67" t="s">
        <v>179</v>
      </c>
      <c r="G59" s="21">
        <v>3.6790000000000003E-2</v>
      </c>
      <c r="H59" s="73">
        <f t="shared" si="7"/>
        <v>4.0802692658000008E-5</v>
      </c>
      <c r="J59" s="64"/>
      <c r="K59" s="64"/>
      <c r="L59" s="84"/>
      <c r="N59" s="67" t="s">
        <v>152</v>
      </c>
      <c r="P59" s="73">
        <f>H50</f>
        <v>2.0623673326800003E-4</v>
      </c>
    </row>
    <row r="60" spans="1:16">
      <c r="A60" s="277"/>
      <c r="B60" s="21">
        <v>3.422E-2</v>
      </c>
      <c r="C60" s="275"/>
      <c r="D60" s="21">
        <v>3.2410000000000001E-2</v>
      </c>
      <c r="E60" s="86">
        <f t="shared" si="6"/>
        <v>1.1090702E-3</v>
      </c>
      <c r="F60" s="67" t="s">
        <v>221</v>
      </c>
      <c r="G60" s="21">
        <v>3.1220000000000001E-2</v>
      </c>
      <c r="H60" s="73">
        <f t="shared" si="7"/>
        <v>3.4625171643999999E-5</v>
      </c>
      <c r="J60" s="64"/>
      <c r="K60" s="64"/>
      <c r="L60" s="84"/>
      <c r="N60" s="69" t="s">
        <v>88</v>
      </c>
      <c r="P60" s="73">
        <f>H56+M53</f>
        <v>1.6493089194665058E-4</v>
      </c>
    </row>
    <row r="61" spans="1:16">
      <c r="A61" s="277"/>
      <c r="B61" s="21">
        <v>3.422E-2</v>
      </c>
      <c r="C61" s="275"/>
      <c r="D61" s="21">
        <v>3.2410000000000001E-2</v>
      </c>
      <c r="E61" s="86">
        <f t="shared" si="6"/>
        <v>1.1090702E-3</v>
      </c>
      <c r="F61" s="67" t="s">
        <v>222</v>
      </c>
      <c r="G61" s="21">
        <v>2.2009999999999998E-2</v>
      </c>
      <c r="H61" s="73">
        <f t="shared" si="7"/>
        <v>2.4410635102000001E-5</v>
      </c>
      <c r="J61" s="64"/>
      <c r="K61" s="64"/>
      <c r="L61" s="84"/>
      <c r="N61" s="69" t="s">
        <v>191</v>
      </c>
      <c r="P61" s="73">
        <f>H57+M54</f>
        <v>1.0632113887476835E-4</v>
      </c>
    </row>
    <row r="62" spans="1:16" ht="15.75" thickBot="1">
      <c r="A62" s="277"/>
      <c r="B62" s="21">
        <v>3.422E-2</v>
      </c>
      <c r="C62" s="275"/>
      <c r="D62" s="21">
        <v>3.2410000000000001E-2</v>
      </c>
      <c r="E62" s="86">
        <f t="shared" si="6"/>
        <v>1.1090702E-3</v>
      </c>
      <c r="F62" s="61" t="s">
        <v>127</v>
      </c>
      <c r="G62" s="24">
        <v>2.0029999999999999E-2</v>
      </c>
      <c r="H62" s="73">
        <f t="shared" si="7"/>
        <v>2.2214676106E-5</v>
      </c>
      <c r="J62" s="64"/>
      <c r="K62" s="64"/>
      <c r="L62" s="84"/>
      <c r="N62" s="67" t="s">
        <v>192</v>
      </c>
      <c r="P62" s="73">
        <f>H58+M55</f>
        <v>6.260250178746883E-5</v>
      </c>
    </row>
    <row r="63" spans="1:16">
      <c r="A63" s="48" t="s">
        <v>93</v>
      </c>
      <c r="B63" s="21">
        <v>0.38059999999999999</v>
      </c>
      <c r="N63" s="67" t="s">
        <v>181</v>
      </c>
      <c r="P63" s="73">
        <f>H53</f>
        <v>1.3627262237599999E-4</v>
      </c>
    </row>
    <row r="64" spans="1:16">
      <c r="A64" s="27" t="s">
        <v>179</v>
      </c>
      <c r="B64" s="21">
        <v>6.6799999999999998E-2</v>
      </c>
      <c r="N64" s="67" t="s">
        <v>176</v>
      </c>
      <c r="P64" s="73">
        <f>H54</f>
        <v>1.1022647659400001E-4</v>
      </c>
    </row>
    <row r="65" spans="1:17">
      <c r="A65" s="27" t="s">
        <v>94</v>
      </c>
      <c r="B65" s="21">
        <v>6.6799999999999998E-2</v>
      </c>
      <c r="N65" s="67"/>
    </row>
    <row r="66" spans="1:17">
      <c r="A66" s="27" t="s">
        <v>95</v>
      </c>
      <c r="B66" s="21">
        <v>3.3399999999999999E-2</v>
      </c>
      <c r="N66" s="74"/>
      <c r="O66" s="59"/>
      <c r="P66" s="59"/>
    </row>
    <row r="67" spans="1:17" ht="15.75" thickBot="1">
      <c r="A67" s="28" t="s">
        <v>96</v>
      </c>
      <c r="B67" s="24">
        <v>2.682E-2</v>
      </c>
      <c r="N67" s="74"/>
      <c r="O67" s="59"/>
      <c r="P67" s="59"/>
    </row>
    <row r="68" spans="1:17" ht="15.75" thickBot="1">
      <c r="N68" s="67"/>
    </row>
    <row r="69" spans="1:17" ht="15.75" thickBot="1">
      <c r="A69" s="70" t="s">
        <v>276</v>
      </c>
      <c r="B69" s="80"/>
      <c r="C69" s="90" t="s">
        <v>8</v>
      </c>
      <c r="N69" s="276" t="s">
        <v>281</v>
      </c>
      <c r="O69" s="276"/>
      <c r="P69" s="276"/>
      <c r="Q69" s="135"/>
    </row>
    <row r="70" spans="1:17">
      <c r="A70" s="64" t="s">
        <v>277</v>
      </c>
      <c r="B70" s="81" t="s">
        <v>283</v>
      </c>
      <c r="C70" s="65" t="s">
        <v>287</v>
      </c>
      <c r="D70" s="66" t="s">
        <v>283</v>
      </c>
      <c r="E70" s="113" t="s">
        <v>288</v>
      </c>
      <c r="F70" s="65" t="s">
        <v>284</v>
      </c>
      <c r="G70" s="64" t="s">
        <v>283</v>
      </c>
      <c r="H70" s="113" t="s">
        <v>288</v>
      </c>
      <c r="J70" s="64" t="s">
        <v>289</v>
      </c>
      <c r="K70" s="65" t="s">
        <v>286</v>
      </c>
      <c r="L70" s="84" t="s">
        <v>283</v>
      </c>
      <c r="M70" s="113" t="s">
        <v>288</v>
      </c>
      <c r="N70" s="94" t="s">
        <v>279</v>
      </c>
      <c r="O70" s="153" t="s">
        <v>290</v>
      </c>
      <c r="P70" s="113" t="s">
        <v>288</v>
      </c>
      <c r="Q70" s="135" t="s">
        <v>292</v>
      </c>
    </row>
    <row r="71" spans="1:17">
      <c r="A71" s="277" t="s">
        <v>6</v>
      </c>
      <c r="B71" s="21">
        <v>4.9279999999999997E-2</v>
      </c>
      <c r="C71" s="274" t="s">
        <v>51</v>
      </c>
      <c r="D71" s="21">
        <v>0.14837</v>
      </c>
      <c r="E71" s="86">
        <f t="shared" ref="E71:E86" si="10">D71*B71</f>
        <v>7.3116735999999996E-3</v>
      </c>
      <c r="F71" s="67" t="s">
        <v>71</v>
      </c>
      <c r="G71" s="21">
        <v>8.6879999999999999E-2</v>
      </c>
      <c r="H71" s="73">
        <f t="shared" ref="H71:H86" si="11">G71*D71*B71</f>
        <v>6.3523820236799995E-4</v>
      </c>
      <c r="I71" s="21">
        <v>8.6879999999999999E-2</v>
      </c>
      <c r="J71" s="278" t="s">
        <v>71</v>
      </c>
      <c r="K71" s="67" t="s">
        <v>190</v>
      </c>
      <c r="L71" s="21">
        <v>5.0090000000000003E-2</v>
      </c>
      <c r="M71" s="73">
        <f>L71*I71*E71</f>
        <v>3.1819081556613115E-5</v>
      </c>
      <c r="N71" s="27" t="s">
        <v>93</v>
      </c>
      <c r="Q71" s="73">
        <f>B87+H79</f>
        <v>0.59298815149996797</v>
      </c>
    </row>
    <row r="72" spans="1:17">
      <c r="A72" s="277"/>
      <c r="B72" s="21">
        <v>4.9279999999999997E-2</v>
      </c>
      <c r="C72" s="275"/>
      <c r="D72" s="21">
        <v>0.14837</v>
      </c>
      <c r="E72" s="86">
        <f t="shared" si="10"/>
        <v>7.3116735999999996E-3</v>
      </c>
      <c r="F72" s="67" t="s">
        <v>188</v>
      </c>
      <c r="G72" s="21">
        <v>4.99E-2</v>
      </c>
      <c r="H72" s="73">
        <f t="shared" si="11"/>
        <v>3.6485251263999999E-4</v>
      </c>
      <c r="I72" s="21">
        <v>8.6879999999999999E-2</v>
      </c>
      <c r="J72" s="279"/>
      <c r="K72" s="67" t="s">
        <v>220</v>
      </c>
      <c r="L72" s="21">
        <v>4.6129999999999997E-2</v>
      </c>
      <c r="M72" s="73">
        <f t="shared" ref="M72:M79" si="12">L72*I72*E72</f>
        <v>2.9303538275235837E-5</v>
      </c>
      <c r="N72" s="27" t="s">
        <v>97</v>
      </c>
      <c r="O72" s="73">
        <f>B88</f>
        <v>2.0230000000000001E-2</v>
      </c>
    </row>
    <row r="73" spans="1:17">
      <c r="A73" s="277"/>
      <c r="B73" s="21">
        <v>4.9279999999999997E-2</v>
      </c>
      <c r="C73" s="275"/>
      <c r="D73" s="21">
        <v>0.14837</v>
      </c>
      <c r="E73" s="86">
        <f t="shared" si="10"/>
        <v>7.3116735999999996E-3</v>
      </c>
      <c r="F73" s="67" t="s">
        <v>189</v>
      </c>
      <c r="G73" s="21">
        <v>4.8680000000000001E-2</v>
      </c>
      <c r="H73" s="73">
        <f t="shared" si="11"/>
        <v>3.55932270848E-4</v>
      </c>
      <c r="I73" s="21">
        <v>8.6879999999999999E-2</v>
      </c>
      <c r="J73" s="279"/>
      <c r="K73" s="67" t="s">
        <v>179</v>
      </c>
      <c r="L73" s="21">
        <v>3.6790000000000003E-2</v>
      </c>
      <c r="M73" s="73">
        <f t="shared" si="12"/>
        <v>2.3370413465118722E-5</v>
      </c>
      <c r="N73" s="67" t="s">
        <v>190</v>
      </c>
      <c r="P73" s="73">
        <f>H76+H81+M71</f>
        <v>3.4111515048461312E-4</v>
      </c>
    </row>
    <row r="74" spans="1:17">
      <c r="A74" s="277"/>
      <c r="B74" s="21">
        <v>4.9279999999999997E-2</v>
      </c>
      <c r="C74" s="275"/>
      <c r="D74" s="21">
        <v>0.14837</v>
      </c>
      <c r="E74" s="86">
        <f t="shared" si="10"/>
        <v>7.3116735999999996E-3</v>
      </c>
      <c r="F74" s="67" t="s">
        <v>152</v>
      </c>
      <c r="G74" s="21">
        <v>4.0620000000000003E-2</v>
      </c>
      <c r="H74" s="73">
        <f t="shared" si="11"/>
        <v>2.9700018163200003E-4</v>
      </c>
      <c r="I74" s="21">
        <v>8.6879999999999999E-2</v>
      </c>
      <c r="J74" s="279"/>
      <c r="K74" s="67" t="s">
        <v>221</v>
      </c>
      <c r="L74" s="21">
        <v>3.1220000000000001E-2</v>
      </c>
      <c r="M74" s="73">
        <f t="shared" si="12"/>
        <v>1.983213667792896E-5</v>
      </c>
      <c r="N74" s="67" t="s">
        <v>220</v>
      </c>
      <c r="P74" s="73">
        <f>H82+M72</f>
        <v>1.0298075049923584E-4</v>
      </c>
    </row>
    <row r="75" spans="1:17">
      <c r="A75" s="277"/>
      <c r="B75" s="21">
        <v>4.9279999999999997E-2</v>
      </c>
      <c r="C75" s="275"/>
      <c r="D75" s="21">
        <v>0.14837</v>
      </c>
      <c r="E75" s="86">
        <f t="shared" si="10"/>
        <v>7.3116735999999996E-3</v>
      </c>
      <c r="F75" s="67" t="s">
        <v>52</v>
      </c>
      <c r="G75" s="21">
        <v>3.3829999999999999E-2</v>
      </c>
      <c r="H75" s="73">
        <f t="shared" si="11"/>
        <v>2.47353917888E-4</v>
      </c>
      <c r="I75" s="21">
        <v>8.6879999999999999E-2</v>
      </c>
      <c r="J75" s="279"/>
      <c r="K75" s="67" t="s">
        <v>222</v>
      </c>
      <c r="L75" s="21">
        <v>2.2009999999999998E-2</v>
      </c>
      <c r="M75" s="73">
        <f t="shared" si="12"/>
        <v>1.3981592834119677E-5</v>
      </c>
      <c r="N75" s="67" t="s">
        <v>179</v>
      </c>
      <c r="P75" s="73">
        <f>H83+M73</f>
        <v>8.2130106457118729E-5</v>
      </c>
    </row>
    <row r="76" spans="1:17" ht="15.75" thickBot="1">
      <c r="A76" s="277"/>
      <c r="B76" s="21">
        <v>4.9279999999999997E-2</v>
      </c>
      <c r="C76" s="275"/>
      <c r="D76" s="21">
        <v>0.14837</v>
      </c>
      <c r="E76" s="86">
        <f t="shared" si="10"/>
        <v>7.3116735999999996E-3</v>
      </c>
      <c r="F76" s="67" t="s">
        <v>190</v>
      </c>
      <c r="G76" s="21">
        <v>3.1359999999999999E-2</v>
      </c>
      <c r="H76" s="73">
        <f t="shared" si="11"/>
        <v>2.29294084096E-4</v>
      </c>
      <c r="I76" s="21">
        <v>8.6879999999999999E-2</v>
      </c>
      <c r="J76" s="279"/>
      <c r="K76" s="61" t="s">
        <v>127</v>
      </c>
      <c r="L76" s="24">
        <v>2.0029999999999999E-2</v>
      </c>
      <c r="M76" s="73">
        <f t="shared" si="12"/>
        <v>1.2723821193431038E-5</v>
      </c>
      <c r="N76" s="67" t="s">
        <v>221</v>
      </c>
      <c r="P76" s="73">
        <f>H84+M74</f>
        <v>6.9695621733928951E-5</v>
      </c>
    </row>
    <row r="77" spans="1:17">
      <c r="A77" s="277"/>
      <c r="B77" s="21">
        <v>4.9279999999999997E-2</v>
      </c>
      <c r="C77" s="275"/>
      <c r="D77" s="21">
        <v>0.14837</v>
      </c>
      <c r="E77" s="86">
        <f t="shared" si="10"/>
        <v>7.3116735999999996E-3</v>
      </c>
      <c r="F77" s="67" t="s">
        <v>181</v>
      </c>
      <c r="G77" s="21">
        <v>2.6839999999999999E-2</v>
      </c>
      <c r="H77" s="73">
        <f t="shared" si="11"/>
        <v>1.9624531942399998E-4</v>
      </c>
      <c r="I77" s="21">
        <v>3.3829999999999999E-2</v>
      </c>
      <c r="J77" s="275" t="s">
        <v>52</v>
      </c>
      <c r="K77" s="68" t="s">
        <v>88</v>
      </c>
      <c r="L77" s="18">
        <v>0.3513</v>
      </c>
      <c r="M77" s="73">
        <f t="shared" si="12"/>
        <v>8.6895431354054391E-5</v>
      </c>
      <c r="N77" s="67" t="s">
        <v>222</v>
      </c>
      <c r="P77" s="73">
        <f>H85+M75</f>
        <v>4.9135190082119678E-5</v>
      </c>
    </row>
    <row r="78" spans="1:17">
      <c r="A78" s="277"/>
      <c r="B78" s="21">
        <v>4.9279999999999997E-2</v>
      </c>
      <c r="C78" s="275"/>
      <c r="D78" s="21">
        <v>0.14837</v>
      </c>
      <c r="E78" s="86">
        <f t="shared" si="10"/>
        <v>7.3116735999999996E-3</v>
      </c>
      <c r="F78" s="67" t="s">
        <v>176</v>
      </c>
      <c r="G78" s="21">
        <v>2.171E-2</v>
      </c>
      <c r="H78" s="73">
        <f t="shared" si="11"/>
        <v>1.5873643385599999E-4</v>
      </c>
      <c r="I78" s="21">
        <v>3.3829999999999999E-2</v>
      </c>
      <c r="J78" s="275"/>
      <c r="K78" s="69" t="s">
        <v>191</v>
      </c>
      <c r="L78" s="21">
        <v>0.29557</v>
      </c>
      <c r="M78" s="73">
        <f t="shared" si="12"/>
        <v>7.3110397510156163E-5</v>
      </c>
      <c r="N78" s="67" t="s">
        <v>127</v>
      </c>
      <c r="P78" s="73">
        <f>H86+M76</f>
        <v>4.4715032137431037E-5</v>
      </c>
    </row>
    <row r="79" spans="1:17" ht="15.75" thickBot="1">
      <c r="A79" s="277"/>
      <c r="B79" s="21">
        <v>4.9279999999999997E-2</v>
      </c>
      <c r="C79" s="275"/>
      <c r="D79" s="21">
        <v>0.14837</v>
      </c>
      <c r="E79" s="86">
        <f t="shared" si="10"/>
        <v>7.3116735999999996E-3</v>
      </c>
      <c r="F79" s="67" t="s">
        <v>93</v>
      </c>
      <c r="G79" s="21">
        <v>2.163E-2</v>
      </c>
      <c r="H79" s="73">
        <f t="shared" si="11"/>
        <v>1.5815149996800001E-4</v>
      </c>
      <c r="I79" s="21">
        <v>3.3829999999999999E-2</v>
      </c>
      <c r="J79" s="275"/>
      <c r="K79" s="61" t="s">
        <v>192</v>
      </c>
      <c r="L79" s="24">
        <v>6.6610000000000003E-2</v>
      </c>
      <c r="M79" s="73">
        <f t="shared" si="12"/>
        <v>1.6476244470519677E-5</v>
      </c>
      <c r="N79" s="67" t="s">
        <v>188</v>
      </c>
      <c r="P79" s="73">
        <f>H72</f>
        <v>3.6485251263999999E-4</v>
      </c>
    </row>
    <row r="80" spans="1:17" ht="15.75" thickBot="1">
      <c r="A80" s="277"/>
      <c r="B80" s="21">
        <v>4.9279999999999997E-2</v>
      </c>
      <c r="C80" s="275"/>
      <c r="D80" s="21">
        <v>0.14837</v>
      </c>
      <c r="E80" s="86">
        <f t="shared" si="10"/>
        <v>7.3116735999999996E-3</v>
      </c>
      <c r="F80" s="61" t="s">
        <v>88</v>
      </c>
      <c r="G80" s="24">
        <v>2.06E-2</v>
      </c>
      <c r="H80" s="73">
        <f t="shared" si="11"/>
        <v>1.5062047615999998E-4</v>
      </c>
      <c r="J80" s="64"/>
      <c r="K80" s="64"/>
      <c r="L80" s="84"/>
      <c r="N80" s="67" t="s">
        <v>189</v>
      </c>
      <c r="P80" s="73">
        <f t="shared" ref="P80:P81" si="13">H73</f>
        <v>3.55932270848E-4</v>
      </c>
    </row>
    <row r="81" spans="1:17">
      <c r="A81" s="277"/>
      <c r="B81" s="21">
        <v>4.9279999999999997E-2</v>
      </c>
      <c r="C81" s="275" t="s">
        <v>71</v>
      </c>
      <c r="D81" s="21">
        <v>3.2410000000000001E-2</v>
      </c>
      <c r="E81" s="86">
        <f t="shared" si="10"/>
        <v>1.5971647999999999E-3</v>
      </c>
      <c r="F81" s="67" t="s">
        <v>190</v>
      </c>
      <c r="G81" s="21">
        <v>5.0090000000000003E-2</v>
      </c>
      <c r="H81" s="73">
        <f t="shared" si="11"/>
        <v>8.0001984832000003E-5</v>
      </c>
      <c r="J81" s="64"/>
      <c r="K81" s="64"/>
      <c r="L81" s="84"/>
      <c r="N81" s="67" t="s">
        <v>152</v>
      </c>
      <c r="P81" s="73">
        <f t="shared" si="13"/>
        <v>2.9700018163200003E-4</v>
      </c>
    </row>
    <row r="82" spans="1:17">
      <c r="A82" s="277"/>
      <c r="B82" s="21">
        <v>4.9279999999999997E-2</v>
      </c>
      <c r="C82" s="275"/>
      <c r="D82" s="21">
        <v>3.2410000000000001E-2</v>
      </c>
      <c r="E82" s="86">
        <f t="shared" si="10"/>
        <v>1.5971647999999999E-3</v>
      </c>
      <c r="F82" s="67" t="s">
        <v>220</v>
      </c>
      <c r="G82" s="21">
        <v>4.6129999999999997E-2</v>
      </c>
      <c r="H82" s="73">
        <f t="shared" si="11"/>
        <v>7.3677212224000004E-5</v>
      </c>
      <c r="J82" s="64"/>
      <c r="K82" s="64"/>
      <c r="L82" s="84"/>
      <c r="N82" s="69" t="s">
        <v>88</v>
      </c>
      <c r="P82" s="73">
        <f>H80+M77</f>
        <v>2.3751590751405437E-4</v>
      </c>
    </row>
    <row r="83" spans="1:17">
      <c r="A83" s="277"/>
      <c r="B83" s="21">
        <v>4.9279999999999997E-2</v>
      </c>
      <c r="C83" s="275"/>
      <c r="D83" s="21">
        <v>3.2410000000000001E-2</v>
      </c>
      <c r="E83" s="86">
        <f t="shared" si="10"/>
        <v>1.5971647999999999E-3</v>
      </c>
      <c r="F83" s="67" t="s">
        <v>179</v>
      </c>
      <c r="G83" s="21">
        <v>3.6790000000000003E-2</v>
      </c>
      <c r="H83" s="73">
        <f t="shared" si="11"/>
        <v>5.8759692992000004E-5</v>
      </c>
      <c r="J83" s="64"/>
      <c r="K83" s="64"/>
      <c r="L83" s="84"/>
      <c r="N83" s="69" t="s">
        <v>191</v>
      </c>
      <c r="P83" s="73">
        <f>M78</f>
        <v>7.3110397510156163E-5</v>
      </c>
    </row>
    <row r="84" spans="1:17">
      <c r="A84" s="277"/>
      <c r="B84" s="21">
        <v>4.9279999999999997E-2</v>
      </c>
      <c r="C84" s="275"/>
      <c r="D84" s="21">
        <v>3.2410000000000001E-2</v>
      </c>
      <c r="E84" s="86">
        <f t="shared" si="10"/>
        <v>1.5971647999999999E-3</v>
      </c>
      <c r="F84" s="67" t="s">
        <v>221</v>
      </c>
      <c r="G84" s="21">
        <v>3.1220000000000001E-2</v>
      </c>
      <c r="H84" s="73">
        <f t="shared" si="11"/>
        <v>4.9863485055999998E-5</v>
      </c>
      <c r="J84" s="64"/>
      <c r="K84" s="64"/>
      <c r="L84" s="84"/>
      <c r="N84" s="67" t="s">
        <v>192</v>
      </c>
      <c r="P84" s="73">
        <f>M79</f>
        <v>1.6476244470519677E-5</v>
      </c>
    </row>
    <row r="85" spans="1:17">
      <c r="A85" s="277"/>
      <c r="B85" s="21">
        <v>4.9279999999999997E-2</v>
      </c>
      <c r="C85" s="275"/>
      <c r="D85" s="21">
        <v>3.2410000000000001E-2</v>
      </c>
      <c r="E85" s="86">
        <f t="shared" si="10"/>
        <v>1.5971647999999999E-3</v>
      </c>
      <c r="F85" s="67" t="s">
        <v>222</v>
      </c>
      <c r="G85" s="21">
        <v>2.2009999999999998E-2</v>
      </c>
      <c r="H85" s="73">
        <f t="shared" si="11"/>
        <v>3.5153597247999998E-5</v>
      </c>
      <c r="J85" s="64"/>
      <c r="K85" s="64"/>
      <c r="L85" s="84"/>
      <c r="N85" s="67" t="s">
        <v>181</v>
      </c>
      <c r="P85" s="73">
        <f>H77</f>
        <v>1.9624531942399998E-4</v>
      </c>
    </row>
    <row r="86" spans="1:17" ht="15.75" thickBot="1">
      <c r="A86" s="277"/>
      <c r="B86" s="21">
        <v>4.9279999999999997E-2</v>
      </c>
      <c r="C86" s="275"/>
      <c r="D86" s="21">
        <v>3.2410000000000001E-2</v>
      </c>
      <c r="E86" s="86">
        <f t="shared" si="10"/>
        <v>1.5971647999999999E-3</v>
      </c>
      <c r="F86" s="61" t="s">
        <v>127</v>
      </c>
      <c r="G86" s="24">
        <v>2.0029999999999999E-2</v>
      </c>
      <c r="H86" s="73">
        <f t="shared" si="11"/>
        <v>3.1991210943999999E-5</v>
      </c>
      <c r="J86" s="64"/>
      <c r="K86" s="64"/>
      <c r="L86" s="84"/>
      <c r="N86" s="67" t="s">
        <v>176</v>
      </c>
      <c r="P86" s="73">
        <f>H78</f>
        <v>1.5873643385599999E-4</v>
      </c>
    </row>
    <row r="87" spans="1:17">
      <c r="A87" s="26" t="s">
        <v>93</v>
      </c>
      <c r="B87" s="18">
        <v>0.59282999999999997</v>
      </c>
    </row>
    <row r="88" spans="1:17" ht="15.75" thickBot="1">
      <c r="A88" s="28" t="s">
        <v>97</v>
      </c>
      <c r="B88" s="24">
        <v>2.0230000000000001E-2</v>
      </c>
      <c r="N88" s="67"/>
    </row>
    <row r="89" spans="1:17" ht="15.75" thickBot="1">
      <c r="N89" s="67"/>
    </row>
    <row r="90" spans="1:17" ht="15.75" thickBot="1">
      <c r="A90" s="70" t="s">
        <v>276</v>
      </c>
      <c r="B90" s="80"/>
      <c r="C90" s="25" t="s">
        <v>9</v>
      </c>
      <c r="D90" s="64"/>
      <c r="F90" s="64"/>
      <c r="G90" s="64"/>
      <c r="H90" s="84"/>
      <c r="J90" s="64"/>
      <c r="K90" s="64"/>
      <c r="L90" s="84"/>
      <c r="N90" s="276" t="s">
        <v>281</v>
      </c>
      <c r="O90" s="276"/>
      <c r="P90" s="276"/>
      <c r="Q90" s="135"/>
    </row>
    <row r="91" spans="1:17">
      <c r="A91" s="64" t="s">
        <v>277</v>
      </c>
      <c r="B91" s="81" t="s">
        <v>283</v>
      </c>
      <c r="C91" s="65" t="s">
        <v>287</v>
      </c>
      <c r="D91" s="66" t="s">
        <v>283</v>
      </c>
      <c r="E91" s="113" t="s">
        <v>288</v>
      </c>
      <c r="F91" s="65" t="s">
        <v>284</v>
      </c>
      <c r="G91" s="64" t="s">
        <v>283</v>
      </c>
      <c r="H91" s="84" t="s">
        <v>280</v>
      </c>
      <c r="J91" s="64" t="s">
        <v>289</v>
      </c>
      <c r="K91" s="65" t="s">
        <v>286</v>
      </c>
      <c r="L91" s="84" t="s">
        <v>283</v>
      </c>
      <c r="M91" s="113" t="s">
        <v>288</v>
      </c>
      <c r="N91" s="94" t="s">
        <v>279</v>
      </c>
      <c r="O91" s="153" t="s">
        <v>290</v>
      </c>
      <c r="P91" s="113" t="s">
        <v>288</v>
      </c>
      <c r="Q91" s="135" t="s">
        <v>292</v>
      </c>
    </row>
    <row r="92" spans="1:17">
      <c r="A92" s="277" t="s">
        <v>6</v>
      </c>
      <c r="B92" s="21">
        <v>4.9930000000000002E-2</v>
      </c>
      <c r="C92" s="274" t="s">
        <v>51</v>
      </c>
      <c r="D92" s="21">
        <v>0.14837</v>
      </c>
      <c r="E92" s="86">
        <f t="shared" ref="E92:E107" si="14">D92*B92</f>
        <v>7.4081141000000008E-3</v>
      </c>
      <c r="F92" s="67" t="s">
        <v>71</v>
      </c>
      <c r="G92" s="21">
        <v>8.6879999999999999E-2</v>
      </c>
      <c r="H92" s="73">
        <f t="shared" ref="H92:H107" si="15">G92*D92*B92</f>
        <v>6.4361695300800006E-4</v>
      </c>
      <c r="I92" s="21">
        <v>8.6879999999999999E-2</v>
      </c>
      <c r="J92" s="278" t="s">
        <v>71</v>
      </c>
      <c r="K92" s="67" t="s">
        <v>190</v>
      </c>
      <c r="L92" s="21">
        <v>5.0090000000000003E-2</v>
      </c>
      <c r="M92" s="73">
        <f>L92*I92*E92</f>
        <v>3.2238773176170723E-5</v>
      </c>
      <c r="N92" s="27" t="s">
        <v>98</v>
      </c>
      <c r="O92" s="73">
        <f>B108</f>
        <v>0.51</v>
      </c>
    </row>
    <row r="93" spans="1:17">
      <c r="A93" s="277"/>
      <c r="B93" s="21">
        <v>4.9930000000000002E-2</v>
      </c>
      <c r="C93" s="275"/>
      <c r="D93" s="21">
        <v>0.14837</v>
      </c>
      <c r="E93" s="86">
        <f t="shared" si="14"/>
        <v>7.4081141000000008E-3</v>
      </c>
      <c r="F93" s="67" t="s">
        <v>188</v>
      </c>
      <c r="G93" s="21">
        <v>4.99E-2</v>
      </c>
      <c r="H93" s="73">
        <f t="shared" si="15"/>
        <v>3.6966489359000003E-4</v>
      </c>
      <c r="I93" s="21">
        <v>8.6879999999999999E-2</v>
      </c>
      <c r="J93" s="279"/>
      <c r="K93" s="67" t="s">
        <v>220</v>
      </c>
      <c r="L93" s="21">
        <v>4.6129999999999997E-2</v>
      </c>
      <c r="M93" s="73">
        <f t="shared" ref="M93:M100" si="16">L93*I93*E93</f>
        <v>2.9690050042259042E-5</v>
      </c>
      <c r="N93" s="27" t="s">
        <v>99</v>
      </c>
      <c r="O93" s="73">
        <f>B109</f>
        <v>9.9809999999999996E-2</v>
      </c>
    </row>
    <row r="94" spans="1:17">
      <c r="A94" s="277"/>
      <c r="B94" s="21">
        <v>4.9930000000000002E-2</v>
      </c>
      <c r="C94" s="275"/>
      <c r="D94" s="21">
        <v>0.14837</v>
      </c>
      <c r="E94" s="86">
        <f t="shared" si="14"/>
        <v>7.4081141000000008E-3</v>
      </c>
      <c r="F94" s="67" t="s">
        <v>189</v>
      </c>
      <c r="G94" s="21">
        <v>4.8680000000000001E-2</v>
      </c>
      <c r="H94" s="73">
        <f t="shared" si="15"/>
        <v>3.6062699438800001E-4</v>
      </c>
      <c r="I94" s="21">
        <v>8.6879999999999999E-2</v>
      </c>
      <c r="J94" s="279"/>
      <c r="K94" s="67" t="s">
        <v>179</v>
      </c>
      <c r="L94" s="21">
        <v>3.6790000000000003E-2</v>
      </c>
      <c r="M94" s="73">
        <f t="shared" si="16"/>
        <v>2.3678667701164327E-5</v>
      </c>
      <c r="N94" s="27" t="s">
        <v>179</v>
      </c>
      <c r="Q94" s="73">
        <f>B110+H104+M94</f>
        <v>4.0083213397228167E-2</v>
      </c>
    </row>
    <row r="95" spans="1:17">
      <c r="A95" s="277"/>
      <c r="B95" s="21">
        <v>4.9930000000000002E-2</v>
      </c>
      <c r="C95" s="275"/>
      <c r="D95" s="21">
        <v>0.14837</v>
      </c>
      <c r="E95" s="86">
        <f t="shared" si="14"/>
        <v>7.4081141000000008E-3</v>
      </c>
      <c r="F95" s="67" t="s">
        <v>152</v>
      </c>
      <c r="G95" s="21">
        <v>4.0620000000000003E-2</v>
      </c>
      <c r="H95" s="73">
        <f t="shared" si="15"/>
        <v>3.0091759474200005E-4</v>
      </c>
      <c r="I95" s="21">
        <v>8.6879999999999999E-2</v>
      </c>
      <c r="J95" s="279"/>
      <c r="K95" s="67" t="s">
        <v>221</v>
      </c>
      <c r="L95" s="21">
        <v>3.1220000000000001E-2</v>
      </c>
      <c r="M95" s="73">
        <f t="shared" si="16"/>
        <v>2.0093721272909765E-5</v>
      </c>
      <c r="N95" s="67" t="s">
        <v>190</v>
      </c>
      <c r="P95" s="73">
        <f>H97+H102+M92</f>
        <v>3.4561443716917077E-4</v>
      </c>
    </row>
    <row r="96" spans="1:17">
      <c r="A96" s="277"/>
      <c r="B96" s="21">
        <v>4.9930000000000002E-2</v>
      </c>
      <c r="C96" s="275"/>
      <c r="D96" s="21">
        <v>0.14837</v>
      </c>
      <c r="E96" s="86">
        <f t="shared" si="14"/>
        <v>7.4081141000000008E-3</v>
      </c>
      <c r="F96" s="67" t="s">
        <v>52</v>
      </c>
      <c r="G96" s="21">
        <v>3.3829999999999999E-2</v>
      </c>
      <c r="H96" s="73">
        <f t="shared" si="15"/>
        <v>2.50616500003E-4</v>
      </c>
      <c r="I96" s="21">
        <v>8.6879999999999999E-2</v>
      </c>
      <c r="J96" s="279"/>
      <c r="K96" s="67" t="s">
        <v>222</v>
      </c>
      <c r="L96" s="21">
        <v>2.2009999999999998E-2</v>
      </c>
      <c r="M96" s="73">
        <f t="shared" si="16"/>
        <v>1.416600913570608E-5</v>
      </c>
      <c r="N96" s="67" t="s">
        <v>220</v>
      </c>
      <c r="P96" s="73">
        <f>H103+M93</f>
        <v>1.0433905991125905E-4</v>
      </c>
    </row>
    <row r="97" spans="1:16" ht="15.75" thickBot="1">
      <c r="A97" s="277"/>
      <c r="B97" s="21">
        <v>4.9930000000000002E-2</v>
      </c>
      <c r="C97" s="275"/>
      <c r="D97" s="21">
        <v>0.14837</v>
      </c>
      <c r="E97" s="86">
        <f t="shared" si="14"/>
        <v>7.4081141000000008E-3</v>
      </c>
      <c r="F97" s="67" t="s">
        <v>190</v>
      </c>
      <c r="G97" s="21">
        <v>3.1359999999999999E-2</v>
      </c>
      <c r="H97" s="73">
        <f t="shared" si="15"/>
        <v>2.3231845817600001E-4</v>
      </c>
      <c r="I97" s="21">
        <v>8.6879999999999999E-2</v>
      </c>
      <c r="J97" s="279"/>
      <c r="K97" s="61" t="s">
        <v>127</v>
      </c>
      <c r="L97" s="24">
        <v>2.0029999999999999E-2</v>
      </c>
      <c r="M97" s="73">
        <f t="shared" si="16"/>
        <v>1.2891647568750241E-5</v>
      </c>
      <c r="N97" s="67" t="s">
        <v>221</v>
      </c>
      <c r="P97" s="73">
        <f>H105+M95</f>
        <v>7.0614902458909778E-5</v>
      </c>
    </row>
    <row r="98" spans="1:16">
      <c r="A98" s="277"/>
      <c r="B98" s="21">
        <v>4.9930000000000002E-2</v>
      </c>
      <c r="C98" s="275"/>
      <c r="D98" s="21">
        <v>0.14837</v>
      </c>
      <c r="E98" s="86">
        <f t="shared" si="14"/>
        <v>7.4081141000000008E-3</v>
      </c>
      <c r="F98" s="67" t="s">
        <v>181</v>
      </c>
      <c r="G98" s="21">
        <v>2.6839999999999999E-2</v>
      </c>
      <c r="H98" s="73">
        <f t="shared" si="15"/>
        <v>1.9883378244400001E-4</v>
      </c>
      <c r="I98" s="21">
        <v>3.3829999999999999E-2</v>
      </c>
      <c r="J98" s="275" t="s">
        <v>52</v>
      </c>
      <c r="K98" s="68" t="s">
        <v>88</v>
      </c>
      <c r="L98" s="18">
        <v>0.3513</v>
      </c>
      <c r="M98" s="73">
        <f t="shared" si="16"/>
        <v>8.8041576451053903E-5</v>
      </c>
      <c r="N98" s="67" t="s">
        <v>222</v>
      </c>
      <c r="P98" s="73">
        <f>H106+M96</f>
        <v>4.9783280048706082E-5</v>
      </c>
    </row>
    <row r="99" spans="1:16">
      <c r="A99" s="277"/>
      <c r="B99" s="21">
        <v>4.9930000000000002E-2</v>
      </c>
      <c r="C99" s="275"/>
      <c r="D99" s="21">
        <v>0.14837</v>
      </c>
      <c r="E99" s="86">
        <f t="shared" si="14"/>
        <v>7.4081141000000008E-3</v>
      </c>
      <c r="F99" s="67" t="s">
        <v>176</v>
      </c>
      <c r="G99" s="21">
        <v>2.171E-2</v>
      </c>
      <c r="H99" s="73">
        <f t="shared" si="15"/>
        <v>1.6083015711100001E-4</v>
      </c>
      <c r="I99" s="21">
        <v>3.3829999999999999E-2</v>
      </c>
      <c r="J99" s="275"/>
      <c r="K99" s="69" t="s">
        <v>191</v>
      </c>
      <c r="L99" s="21">
        <v>0.29557</v>
      </c>
      <c r="M99" s="73">
        <f t="shared" si="16"/>
        <v>7.4074718905886721E-5</v>
      </c>
      <c r="N99" s="67" t="s">
        <v>127</v>
      </c>
      <c r="P99" s="73">
        <f>H107+M97</f>
        <v>4.5304820507750243E-5</v>
      </c>
    </row>
    <row r="100" spans="1:16" ht="15.75" thickBot="1">
      <c r="A100" s="277"/>
      <c r="B100" s="21">
        <v>4.9930000000000002E-2</v>
      </c>
      <c r="C100" s="275"/>
      <c r="D100" s="21">
        <v>0.14837</v>
      </c>
      <c r="E100" s="86">
        <f t="shared" si="14"/>
        <v>7.4081141000000008E-3</v>
      </c>
      <c r="F100" s="67" t="s">
        <v>93</v>
      </c>
      <c r="G100" s="21">
        <v>2.163E-2</v>
      </c>
      <c r="H100" s="73">
        <f t="shared" si="15"/>
        <v>1.6023750798300002E-4</v>
      </c>
      <c r="I100" s="21">
        <v>3.3829999999999999E-2</v>
      </c>
      <c r="J100" s="275"/>
      <c r="K100" s="61" t="s">
        <v>192</v>
      </c>
      <c r="L100" s="24">
        <v>6.6610000000000003E-2</v>
      </c>
      <c r="M100" s="73">
        <f t="shared" si="16"/>
        <v>1.6693565065199832E-5</v>
      </c>
      <c r="N100" s="67" t="s">
        <v>188</v>
      </c>
      <c r="P100" s="73">
        <f>H93</f>
        <v>3.6966489359000003E-4</v>
      </c>
    </row>
    <row r="101" spans="1:16" ht="15.75" thickBot="1">
      <c r="A101" s="277"/>
      <c r="B101" s="21">
        <v>4.9930000000000002E-2</v>
      </c>
      <c r="C101" s="275"/>
      <c r="D101" s="21">
        <v>0.14837</v>
      </c>
      <c r="E101" s="86">
        <f t="shared" si="14"/>
        <v>7.4081141000000008E-3</v>
      </c>
      <c r="F101" s="61" t="s">
        <v>88</v>
      </c>
      <c r="G101" s="24">
        <v>2.06E-2</v>
      </c>
      <c r="H101" s="73">
        <f t="shared" si="15"/>
        <v>1.5260715046000001E-4</v>
      </c>
      <c r="J101" s="64"/>
      <c r="K101" s="64"/>
      <c r="L101" s="84"/>
      <c r="N101" s="67" t="s">
        <v>189</v>
      </c>
      <c r="P101" s="73">
        <f>H94</f>
        <v>3.6062699438800001E-4</v>
      </c>
    </row>
    <row r="102" spans="1:16">
      <c r="A102" s="277"/>
      <c r="B102" s="21">
        <v>4.9930000000000002E-2</v>
      </c>
      <c r="C102" s="275" t="s">
        <v>71</v>
      </c>
      <c r="D102" s="21">
        <v>3.2410000000000001E-2</v>
      </c>
      <c r="E102" s="86">
        <f t="shared" si="14"/>
        <v>1.6182313000000002E-3</v>
      </c>
      <c r="F102" s="67" t="s">
        <v>190</v>
      </c>
      <c r="G102" s="21">
        <v>5.0090000000000003E-2</v>
      </c>
      <c r="H102" s="73">
        <f t="shared" si="15"/>
        <v>8.1057205817000019E-5</v>
      </c>
      <c r="J102" s="64"/>
      <c r="K102" s="64"/>
      <c r="L102" s="84"/>
      <c r="N102" s="67" t="s">
        <v>152</v>
      </c>
      <c r="P102" s="73">
        <f>H95</f>
        <v>3.0091759474200005E-4</v>
      </c>
    </row>
    <row r="103" spans="1:16">
      <c r="A103" s="277"/>
      <c r="B103" s="21">
        <v>4.9930000000000002E-2</v>
      </c>
      <c r="C103" s="275"/>
      <c r="D103" s="21">
        <v>3.2410000000000001E-2</v>
      </c>
      <c r="E103" s="86">
        <f t="shared" si="14"/>
        <v>1.6182313000000002E-3</v>
      </c>
      <c r="F103" s="67" t="s">
        <v>220</v>
      </c>
      <c r="G103" s="21">
        <v>4.6129999999999997E-2</v>
      </c>
      <c r="H103" s="73">
        <f t="shared" si="15"/>
        <v>7.4649009869000009E-5</v>
      </c>
      <c r="J103" s="64"/>
      <c r="K103" s="64"/>
      <c r="L103" s="84"/>
      <c r="N103" s="69" t="s">
        <v>88</v>
      </c>
      <c r="P103" s="73">
        <f>H101+M98</f>
        <v>2.4064872691105391E-4</v>
      </c>
    </row>
    <row r="104" spans="1:16">
      <c r="A104" s="277"/>
      <c r="B104" s="21">
        <v>4.9930000000000002E-2</v>
      </c>
      <c r="C104" s="275"/>
      <c r="D104" s="21">
        <v>3.2410000000000001E-2</v>
      </c>
      <c r="E104" s="86">
        <f t="shared" si="14"/>
        <v>1.6182313000000002E-3</v>
      </c>
      <c r="F104" s="67" t="s">
        <v>179</v>
      </c>
      <c r="G104" s="21">
        <v>3.6790000000000003E-2</v>
      </c>
      <c r="H104" s="73">
        <f t="shared" si="15"/>
        <v>5.953472952700001E-5</v>
      </c>
      <c r="J104" s="64"/>
      <c r="K104" s="64"/>
      <c r="L104" s="84"/>
      <c r="N104" s="69" t="s">
        <v>191</v>
      </c>
      <c r="P104" s="73">
        <f>M99</f>
        <v>7.4074718905886721E-5</v>
      </c>
    </row>
    <row r="105" spans="1:16">
      <c r="A105" s="277"/>
      <c r="B105" s="21">
        <v>4.9930000000000002E-2</v>
      </c>
      <c r="C105" s="275"/>
      <c r="D105" s="21">
        <v>3.2410000000000001E-2</v>
      </c>
      <c r="E105" s="86">
        <f t="shared" si="14"/>
        <v>1.6182313000000002E-3</v>
      </c>
      <c r="F105" s="67" t="s">
        <v>221</v>
      </c>
      <c r="G105" s="21">
        <v>3.1220000000000001E-2</v>
      </c>
      <c r="H105" s="73">
        <f t="shared" si="15"/>
        <v>5.0521181186000007E-5</v>
      </c>
      <c r="J105" s="64"/>
      <c r="K105" s="64"/>
      <c r="L105" s="84"/>
      <c r="N105" s="67" t="s">
        <v>192</v>
      </c>
      <c r="P105" s="73">
        <f>M100</f>
        <v>1.6693565065199832E-5</v>
      </c>
    </row>
    <row r="106" spans="1:16">
      <c r="A106" s="277"/>
      <c r="B106" s="21">
        <v>4.9930000000000002E-2</v>
      </c>
      <c r="C106" s="275"/>
      <c r="D106" s="21">
        <v>3.2410000000000001E-2</v>
      </c>
      <c r="E106" s="86">
        <f t="shared" si="14"/>
        <v>1.6182313000000002E-3</v>
      </c>
      <c r="F106" s="67" t="s">
        <v>222</v>
      </c>
      <c r="G106" s="21">
        <v>2.2009999999999998E-2</v>
      </c>
      <c r="H106" s="73">
        <f t="shared" si="15"/>
        <v>3.5617270913000002E-5</v>
      </c>
      <c r="J106" s="64"/>
      <c r="K106" s="64"/>
      <c r="L106" s="84"/>
      <c r="N106" s="67" t="s">
        <v>181</v>
      </c>
      <c r="P106" s="73">
        <f>H98</f>
        <v>1.9883378244400001E-4</v>
      </c>
    </row>
    <row r="107" spans="1:16" ht="15.75" thickBot="1">
      <c r="A107" s="277"/>
      <c r="B107" s="21">
        <v>4.9930000000000002E-2</v>
      </c>
      <c r="C107" s="275"/>
      <c r="D107" s="21">
        <v>3.2410000000000001E-2</v>
      </c>
      <c r="E107" s="86">
        <f t="shared" si="14"/>
        <v>1.6182313000000002E-3</v>
      </c>
      <c r="F107" s="61" t="s">
        <v>127</v>
      </c>
      <c r="G107" s="24">
        <v>2.0029999999999999E-2</v>
      </c>
      <c r="H107" s="73">
        <f t="shared" si="15"/>
        <v>3.2413172939000004E-5</v>
      </c>
      <c r="J107" s="64"/>
      <c r="K107" s="64"/>
      <c r="L107" s="84"/>
      <c r="N107" s="67" t="s">
        <v>176</v>
      </c>
      <c r="P107" s="73">
        <f>H99</f>
        <v>1.6083015711100001E-4</v>
      </c>
    </row>
    <row r="108" spans="1:16">
      <c r="A108" s="26" t="s">
        <v>98</v>
      </c>
      <c r="B108" s="18">
        <v>0.51</v>
      </c>
      <c r="N108" s="67" t="s">
        <v>93</v>
      </c>
      <c r="P108" s="73">
        <f>H100</f>
        <v>1.6023750798300002E-4</v>
      </c>
    </row>
    <row r="109" spans="1:16">
      <c r="A109" s="27" t="s">
        <v>99</v>
      </c>
      <c r="B109" s="21">
        <v>9.9809999999999996E-2</v>
      </c>
    </row>
    <row r="110" spans="1:16" ht="15.75" thickBot="1">
      <c r="A110" s="28" t="s">
        <v>179</v>
      </c>
      <c r="B110" s="24">
        <v>0.04</v>
      </c>
    </row>
    <row r="111" spans="1:16" ht="15.75" thickBot="1">
      <c r="N111" s="67"/>
    </row>
    <row r="112" spans="1:16" ht="15.75" thickBot="1">
      <c r="A112" s="70" t="s">
        <v>276</v>
      </c>
      <c r="B112" s="80"/>
      <c r="C112" s="71" t="s">
        <v>10</v>
      </c>
      <c r="F112" s="276" t="s">
        <v>281</v>
      </c>
      <c r="G112" s="276"/>
      <c r="H112" s="276"/>
      <c r="I112" s="135"/>
      <c r="N112" s="67"/>
    </row>
    <row r="113" spans="1:17">
      <c r="A113" s="65" t="s">
        <v>277</v>
      </c>
      <c r="B113" s="65" t="s">
        <v>283</v>
      </c>
      <c r="C113" s="65" t="s">
        <v>287</v>
      </c>
      <c r="D113" s="65" t="s">
        <v>283</v>
      </c>
      <c r="E113" s="113" t="s">
        <v>288</v>
      </c>
      <c r="F113" s="94" t="s">
        <v>279</v>
      </c>
      <c r="G113" s="153" t="s">
        <v>290</v>
      </c>
      <c r="H113" s="113" t="s">
        <v>288</v>
      </c>
      <c r="I113" s="135" t="s">
        <v>292</v>
      </c>
      <c r="N113" s="67"/>
    </row>
    <row r="114" spans="1:17" ht="15.75" thickBot="1">
      <c r="A114" s="64" t="s">
        <v>115</v>
      </c>
      <c r="B114" s="21">
        <v>4.4790000000000003E-2</v>
      </c>
      <c r="C114" s="28" t="s">
        <v>127</v>
      </c>
      <c r="D114" s="24">
        <v>2.018E-2</v>
      </c>
      <c r="E114" s="153">
        <f>D114*B114</f>
        <v>9.0386220000000003E-4</v>
      </c>
      <c r="F114" s="27" t="s">
        <v>100</v>
      </c>
      <c r="G114" s="21">
        <v>4.9709999999999997E-2</v>
      </c>
      <c r="N114" s="67"/>
    </row>
    <row r="115" spans="1:17">
      <c r="A115" s="27" t="s">
        <v>100</v>
      </c>
      <c r="B115" s="21">
        <v>4.9709999999999997E-2</v>
      </c>
      <c r="F115" s="27" t="s">
        <v>101</v>
      </c>
      <c r="G115" s="21">
        <v>3.6830000000000002E-2</v>
      </c>
      <c r="N115" s="67"/>
    </row>
    <row r="116" spans="1:17">
      <c r="A116" s="27" t="s">
        <v>101</v>
      </c>
      <c r="B116" s="21">
        <v>3.6830000000000002E-2</v>
      </c>
      <c r="F116" s="27" t="s">
        <v>102</v>
      </c>
      <c r="G116" s="21">
        <v>2.349E-2</v>
      </c>
      <c r="N116" s="67"/>
    </row>
    <row r="117" spans="1:17">
      <c r="A117" s="27" t="s">
        <v>102</v>
      </c>
      <c r="B117" s="21">
        <v>2.349E-2</v>
      </c>
      <c r="F117" s="27" t="s">
        <v>109</v>
      </c>
      <c r="G117" s="21">
        <v>2.1430000000000001E-2</v>
      </c>
      <c r="N117" s="67"/>
    </row>
    <row r="118" spans="1:17">
      <c r="A118" s="27" t="s">
        <v>109</v>
      </c>
      <c r="B118" s="21">
        <v>2.1430000000000001E-2</v>
      </c>
      <c r="F118" s="27" t="s">
        <v>103</v>
      </c>
      <c r="G118" s="21">
        <v>2.0199999999999999E-2</v>
      </c>
    </row>
    <row r="119" spans="1:17">
      <c r="A119" s="27" t="s">
        <v>103</v>
      </c>
      <c r="B119" s="21">
        <v>2.0199999999999999E-2</v>
      </c>
      <c r="F119" s="27" t="s">
        <v>127</v>
      </c>
      <c r="G119" s="74"/>
      <c r="H119" s="73">
        <f>E114</f>
        <v>9.0386220000000003E-4</v>
      </c>
    </row>
    <row r="120" spans="1:17" ht="15.75" thickBot="1"/>
    <row r="121" spans="1:17" ht="15.75" thickBot="1">
      <c r="A121" s="70" t="s">
        <v>276</v>
      </c>
      <c r="B121" s="80"/>
      <c r="C121" s="25" t="s">
        <v>11</v>
      </c>
      <c r="D121" s="64"/>
      <c r="F121" s="64"/>
      <c r="G121" s="64"/>
      <c r="H121" s="84"/>
      <c r="J121" s="64"/>
      <c r="K121" s="64"/>
      <c r="L121" s="84"/>
      <c r="N121" s="276" t="s">
        <v>281</v>
      </c>
      <c r="O121" s="276"/>
      <c r="P121" s="276"/>
      <c r="Q121" s="135"/>
    </row>
    <row r="122" spans="1:17">
      <c r="A122" s="64" t="s">
        <v>277</v>
      </c>
      <c r="B122" s="81" t="s">
        <v>283</v>
      </c>
      <c r="C122" s="65" t="s">
        <v>287</v>
      </c>
      <c r="D122" s="66" t="s">
        <v>283</v>
      </c>
      <c r="E122" s="113" t="s">
        <v>288</v>
      </c>
      <c r="F122" s="65" t="s">
        <v>284</v>
      </c>
      <c r="G122" s="64" t="s">
        <v>283</v>
      </c>
      <c r="H122" s="113" t="s">
        <v>288</v>
      </c>
      <c r="J122" s="64" t="s">
        <v>289</v>
      </c>
      <c r="K122" s="65" t="s">
        <v>286</v>
      </c>
      <c r="L122" s="84" t="s">
        <v>283</v>
      </c>
      <c r="M122" s="113" t="s">
        <v>288</v>
      </c>
      <c r="N122" s="94" t="s">
        <v>279</v>
      </c>
      <c r="O122" s="153" t="s">
        <v>290</v>
      </c>
      <c r="P122" s="113" t="s">
        <v>288</v>
      </c>
      <c r="Q122" s="135" t="s">
        <v>292</v>
      </c>
    </row>
    <row r="123" spans="1:17">
      <c r="A123" s="277" t="s">
        <v>6</v>
      </c>
      <c r="B123" s="21">
        <v>4.0869999999999997E-2</v>
      </c>
      <c r="C123" s="274" t="s">
        <v>51</v>
      </c>
      <c r="D123" s="21">
        <v>0.14837</v>
      </c>
      <c r="E123" s="86">
        <f t="shared" ref="E123:E138" si="17">D123*B123</f>
        <v>6.0638819E-3</v>
      </c>
      <c r="F123" s="67" t="s">
        <v>71</v>
      </c>
      <c r="G123" s="21">
        <v>8.6879999999999999E-2</v>
      </c>
      <c r="H123" s="73">
        <f t="shared" ref="H123:H138" si="18">G123*D123*B123</f>
        <v>5.2683005947199997E-4</v>
      </c>
      <c r="I123" s="21">
        <v>8.6879999999999999E-2</v>
      </c>
      <c r="J123" s="278" t="s">
        <v>71</v>
      </c>
      <c r="K123" s="67" t="s">
        <v>190</v>
      </c>
      <c r="L123" s="21">
        <v>5.0090000000000003E-2</v>
      </c>
      <c r="M123" s="73">
        <f>L123*I123*E123</f>
        <v>2.638891767895248E-5</v>
      </c>
      <c r="N123" s="27" t="s">
        <v>104</v>
      </c>
      <c r="O123" s="21">
        <v>0.43373</v>
      </c>
    </row>
    <row r="124" spans="1:17">
      <c r="A124" s="277"/>
      <c r="B124" s="21">
        <v>4.0869999999999997E-2</v>
      </c>
      <c r="C124" s="275"/>
      <c r="D124" s="21">
        <v>0.14837</v>
      </c>
      <c r="E124" s="86">
        <f t="shared" si="17"/>
        <v>6.0638819E-3</v>
      </c>
      <c r="F124" s="67" t="s">
        <v>188</v>
      </c>
      <c r="G124" s="21">
        <v>4.99E-2</v>
      </c>
      <c r="H124" s="73">
        <f t="shared" si="18"/>
        <v>3.0258770681000001E-4</v>
      </c>
      <c r="I124" s="21">
        <v>8.6879999999999999E-2</v>
      </c>
      <c r="J124" s="279"/>
      <c r="K124" s="67" t="s">
        <v>220</v>
      </c>
      <c r="L124" s="21">
        <v>4.6129999999999997E-2</v>
      </c>
      <c r="M124" s="73">
        <f t="shared" ref="M124:M131" si="19">L124*I124*E124</f>
        <v>2.4302670643443359E-5</v>
      </c>
      <c r="N124" s="27" t="s">
        <v>105</v>
      </c>
      <c r="O124" s="21">
        <v>0.11022</v>
      </c>
    </row>
    <row r="125" spans="1:17">
      <c r="A125" s="277"/>
      <c r="B125" s="21">
        <v>4.0869999999999997E-2</v>
      </c>
      <c r="C125" s="275"/>
      <c r="D125" s="21">
        <v>0.14837</v>
      </c>
      <c r="E125" s="86">
        <f t="shared" si="17"/>
        <v>6.0638819E-3</v>
      </c>
      <c r="F125" s="67" t="s">
        <v>189</v>
      </c>
      <c r="G125" s="21">
        <v>4.8680000000000001E-2</v>
      </c>
      <c r="H125" s="73">
        <f t="shared" si="18"/>
        <v>2.9518977089199998E-4</v>
      </c>
      <c r="I125" s="21">
        <v>8.6879999999999999E-2</v>
      </c>
      <c r="J125" s="279"/>
      <c r="K125" s="67" t="s">
        <v>179</v>
      </c>
      <c r="L125" s="21">
        <v>3.6790000000000003E-2</v>
      </c>
      <c r="M125" s="73">
        <f t="shared" si="19"/>
        <v>1.9382077887974884E-5</v>
      </c>
      <c r="N125" s="67" t="s">
        <v>190</v>
      </c>
      <c r="P125" s="73">
        <f>H128+H133+M123</f>
        <v>2.8290130276595245E-4</v>
      </c>
      <c r="Q125" s="73"/>
    </row>
    <row r="126" spans="1:17">
      <c r="A126" s="277"/>
      <c r="B126" s="21">
        <v>4.0869999999999997E-2</v>
      </c>
      <c r="C126" s="275"/>
      <c r="D126" s="21">
        <v>0.14837</v>
      </c>
      <c r="E126" s="86">
        <f t="shared" si="17"/>
        <v>6.0638819E-3</v>
      </c>
      <c r="F126" s="67" t="s">
        <v>152</v>
      </c>
      <c r="G126" s="21">
        <v>4.0620000000000003E-2</v>
      </c>
      <c r="H126" s="73">
        <f t="shared" si="18"/>
        <v>2.4631488277799998E-4</v>
      </c>
      <c r="I126" s="21">
        <v>8.6879999999999999E-2</v>
      </c>
      <c r="J126" s="279"/>
      <c r="K126" s="67" t="s">
        <v>221</v>
      </c>
      <c r="L126" s="21">
        <v>3.1220000000000001E-2</v>
      </c>
      <c r="M126" s="73">
        <f t="shared" si="19"/>
        <v>1.644763445671584E-5</v>
      </c>
      <c r="N126" s="67" t="s">
        <v>220</v>
      </c>
      <c r="P126" s="73">
        <f>H134+M124</f>
        <v>8.5406316414443368E-5</v>
      </c>
    </row>
    <row r="127" spans="1:17">
      <c r="A127" s="277"/>
      <c r="B127" s="21">
        <v>4.0869999999999997E-2</v>
      </c>
      <c r="C127" s="275"/>
      <c r="D127" s="21">
        <v>0.14837</v>
      </c>
      <c r="E127" s="86">
        <f t="shared" si="17"/>
        <v>6.0638819E-3</v>
      </c>
      <c r="F127" s="67" t="s">
        <v>52</v>
      </c>
      <c r="G127" s="21">
        <v>3.3829999999999999E-2</v>
      </c>
      <c r="H127" s="73">
        <f t="shared" si="18"/>
        <v>2.0514112467699997E-4</v>
      </c>
      <c r="I127" s="21">
        <v>8.6879999999999999E-2</v>
      </c>
      <c r="J127" s="279"/>
      <c r="K127" s="67" t="s">
        <v>222</v>
      </c>
      <c r="L127" s="21">
        <v>2.2009999999999998E-2</v>
      </c>
      <c r="M127" s="73">
        <f t="shared" si="19"/>
        <v>1.1595529608978719E-5</v>
      </c>
      <c r="N127" s="67" t="s">
        <v>179</v>
      </c>
      <c r="P127" s="73">
        <f>H135+M125</f>
        <v>6.8113990480974897E-5</v>
      </c>
    </row>
    <row r="128" spans="1:17" ht="15.75" thickBot="1">
      <c r="A128" s="277"/>
      <c r="B128" s="21">
        <v>4.0869999999999997E-2</v>
      </c>
      <c r="C128" s="275"/>
      <c r="D128" s="21">
        <v>0.14837</v>
      </c>
      <c r="E128" s="86">
        <f t="shared" si="17"/>
        <v>6.0638819E-3</v>
      </c>
      <c r="F128" s="67" t="s">
        <v>190</v>
      </c>
      <c r="G128" s="21">
        <v>3.1359999999999999E-2</v>
      </c>
      <c r="H128" s="73">
        <f t="shared" si="18"/>
        <v>1.9016333638399998E-4</v>
      </c>
      <c r="I128" s="21">
        <v>8.6879999999999999E-2</v>
      </c>
      <c r="J128" s="279"/>
      <c r="K128" s="61" t="s">
        <v>127</v>
      </c>
      <c r="L128" s="24">
        <v>2.0029999999999999E-2</v>
      </c>
      <c r="M128" s="73">
        <f t="shared" si="19"/>
        <v>1.055240609122416E-5</v>
      </c>
      <c r="N128" s="67" t="s">
        <v>221</v>
      </c>
      <c r="P128" s="73">
        <f>H136+M126</f>
        <v>5.7801543430715843E-5</v>
      </c>
    </row>
    <row r="129" spans="1:16">
      <c r="A129" s="277"/>
      <c r="B129" s="21">
        <v>4.0869999999999997E-2</v>
      </c>
      <c r="C129" s="275"/>
      <c r="D129" s="21">
        <v>0.14837</v>
      </c>
      <c r="E129" s="86">
        <f t="shared" si="17"/>
        <v>6.0638819E-3</v>
      </c>
      <c r="F129" s="67" t="s">
        <v>181</v>
      </c>
      <c r="G129" s="21">
        <v>2.6839999999999999E-2</v>
      </c>
      <c r="H129" s="73">
        <f t="shared" si="18"/>
        <v>1.6275459019599999E-4</v>
      </c>
      <c r="I129" s="21">
        <v>3.3829999999999999E-2</v>
      </c>
      <c r="J129" s="275" t="s">
        <v>52</v>
      </c>
      <c r="K129" s="68" t="s">
        <v>88</v>
      </c>
      <c r="L129" s="18">
        <v>0.3513</v>
      </c>
      <c r="M129" s="73">
        <f t="shared" si="19"/>
        <v>7.2066077099030093E-5</v>
      </c>
      <c r="N129" s="67" t="s">
        <v>222</v>
      </c>
      <c r="P129" s="73">
        <f>H137+M127</f>
        <v>4.0749902975978717E-5</v>
      </c>
    </row>
    <row r="130" spans="1:16">
      <c r="A130" s="277"/>
      <c r="B130" s="21">
        <v>4.0869999999999997E-2</v>
      </c>
      <c r="C130" s="275"/>
      <c r="D130" s="21">
        <v>0.14837</v>
      </c>
      <c r="E130" s="86">
        <f t="shared" si="17"/>
        <v>6.0638819E-3</v>
      </c>
      <c r="F130" s="67" t="s">
        <v>176</v>
      </c>
      <c r="G130" s="21">
        <v>2.171E-2</v>
      </c>
      <c r="H130" s="73">
        <f t="shared" si="18"/>
        <v>1.3164687604899999E-4</v>
      </c>
      <c r="I130" s="21">
        <v>3.3829999999999999E-2</v>
      </c>
      <c r="J130" s="275"/>
      <c r="K130" s="69" t="s">
        <v>191</v>
      </c>
      <c r="L130" s="21">
        <v>0.29557</v>
      </c>
      <c r="M130" s="73">
        <f t="shared" si="19"/>
        <v>6.063356222078089E-5</v>
      </c>
      <c r="N130" s="67" t="s">
        <v>127</v>
      </c>
      <c r="P130" s="73">
        <f>H138+M128</f>
        <v>3.7084077992224162E-5</v>
      </c>
    </row>
    <row r="131" spans="1:16" ht="15.75" thickBot="1">
      <c r="A131" s="277"/>
      <c r="B131" s="21">
        <v>4.0869999999999997E-2</v>
      </c>
      <c r="C131" s="275"/>
      <c r="D131" s="21">
        <v>0.14837</v>
      </c>
      <c r="E131" s="86">
        <f t="shared" si="17"/>
        <v>6.0638819E-3</v>
      </c>
      <c r="F131" s="67" t="s">
        <v>93</v>
      </c>
      <c r="G131" s="21">
        <v>2.163E-2</v>
      </c>
      <c r="H131" s="73">
        <f t="shared" si="18"/>
        <v>1.3116176549699999E-4</v>
      </c>
      <c r="I131" s="21">
        <v>3.3829999999999999E-2</v>
      </c>
      <c r="J131" s="275"/>
      <c r="K131" s="61" t="s">
        <v>192</v>
      </c>
      <c r="L131" s="24">
        <v>6.6610000000000003E-2</v>
      </c>
      <c r="M131" s="73">
        <f t="shared" si="19"/>
        <v>1.3664450314734969E-5</v>
      </c>
      <c r="N131" s="67" t="s">
        <v>188</v>
      </c>
      <c r="P131" s="73">
        <f>H124</f>
        <v>3.0258770681000001E-4</v>
      </c>
    </row>
    <row r="132" spans="1:16" ht="15.75" thickBot="1">
      <c r="A132" s="277"/>
      <c r="B132" s="21">
        <v>4.0869999999999997E-2</v>
      </c>
      <c r="C132" s="275"/>
      <c r="D132" s="21">
        <v>0.14837</v>
      </c>
      <c r="E132" s="86">
        <f t="shared" si="17"/>
        <v>6.0638819E-3</v>
      </c>
      <c r="F132" s="61" t="s">
        <v>88</v>
      </c>
      <c r="G132" s="24">
        <v>2.06E-2</v>
      </c>
      <c r="H132" s="73">
        <f t="shared" si="18"/>
        <v>1.2491596714E-4</v>
      </c>
      <c r="J132" s="64"/>
      <c r="K132" s="64"/>
      <c r="L132" s="84"/>
      <c r="N132" s="67" t="s">
        <v>189</v>
      </c>
      <c r="P132" s="73">
        <f>H125</f>
        <v>2.9518977089199998E-4</v>
      </c>
    </row>
    <row r="133" spans="1:16">
      <c r="A133" s="277"/>
      <c r="B133" s="21">
        <v>4.0869999999999997E-2</v>
      </c>
      <c r="C133" s="275" t="s">
        <v>71</v>
      </c>
      <c r="D133" s="21">
        <v>3.2410000000000001E-2</v>
      </c>
      <c r="E133" s="86">
        <f t="shared" si="17"/>
        <v>1.3245967E-3</v>
      </c>
      <c r="F133" s="67" t="s">
        <v>190</v>
      </c>
      <c r="G133" s="21">
        <v>5.0090000000000003E-2</v>
      </c>
      <c r="H133" s="73">
        <f t="shared" si="18"/>
        <v>6.6349048703000005E-5</v>
      </c>
      <c r="J133" s="64"/>
      <c r="K133" s="64"/>
      <c r="L133" s="84"/>
      <c r="N133" s="67" t="s">
        <v>152</v>
      </c>
      <c r="P133" s="73">
        <f>H126</f>
        <v>2.4631488277799998E-4</v>
      </c>
    </row>
    <row r="134" spans="1:16">
      <c r="A134" s="277"/>
      <c r="B134" s="21">
        <v>4.0869999999999997E-2</v>
      </c>
      <c r="C134" s="275"/>
      <c r="D134" s="21">
        <v>3.2410000000000001E-2</v>
      </c>
      <c r="E134" s="86">
        <f t="shared" si="17"/>
        <v>1.3245967E-3</v>
      </c>
      <c r="F134" s="67" t="s">
        <v>220</v>
      </c>
      <c r="G134" s="21">
        <v>4.6129999999999997E-2</v>
      </c>
      <c r="H134" s="73">
        <f t="shared" si="18"/>
        <v>6.1103645771000002E-5</v>
      </c>
      <c r="J134" s="64"/>
      <c r="K134" s="64"/>
      <c r="L134" s="84"/>
      <c r="N134" s="69" t="s">
        <v>88</v>
      </c>
      <c r="P134" s="73">
        <f>H132+M129</f>
        <v>1.9698204423903009E-4</v>
      </c>
    </row>
    <row r="135" spans="1:16">
      <c r="A135" s="277"/>
      <c r="B135" s="21">
        <v>4.0869999999999997E-2</v>
      </c>
      <c r="C135" s="275"/>
      <c r="D135" s="21">
        <v>3.2410000000000001E-2</v>
      </c>
      <c r="E135" s="86">
        <f t="shared" si="17"/>
        <v>1.3245967E-3</v>
      </c>
      <c r="F135" s="67" t="s">
        <v>179</v>
      </c>
      <c r="G135" s="21">
        <v>3.6790000000000003E-2</v>
      </c>
      <c r="H135" s="73">
        <f t="shared" si="18"/>
        <v>4.8731912593000007E-5</v>
      </c>
      <c r="J135" s="64"/>
      <c r="K135" s="64"/>
      <c r="L135" s="84"/>
      <c r="N135" s="69" t="s">
        <v>191</v>
      </c>
      <c r="P135" s="73">
        <f>M130</f>
        <v>6.063356222078089E-5</v>
      </c>
    </row>
    <row r="136" spans="1:16">
      <c r="A136" s="277"/>
      <c r="B136" s="21">
        <v>4.0869999999999997E-2</v>
      </c>
      <c r="C136" s="275"/>
      <c r="D136" s="21">
        <v>3.2410000000000001E-2</v>
      </c>
      <c r="E136" s="86">
        <f t="shared" si="17"/>
        <v>1.3245967E-3</v>
      </c>
      <c r="F136" s="67" t="s">
        <v>221</v>
      </c>
      <c r="G136" s="21">
        <v>3.1220000000000001E-2</v>
      </c>
      <c r="H136" s="73">
        <f t="shared" si="18"/>
        <v>4.1353908974E-5</v>
      </c>
      <c r="J136" s="64"/>
      <c r="K136" s="64"/>
      <c r="L136" s="84"/>
      <c r="N136" s="67" t="s">
        <v>192</v>
      </c>
      <c r="P136" s="73">
        <f>M131</f>
        <v>1.3664450314734969E-5</v>
      </c>
    </row>
    <row r="137" spans="1:16">
      <c r="A137" s="277"/>
      <c r="B137" s="21">
        <v>4.0869999999999997E-2</v>
      </c>
      <c r="C137" s="275"/>
      <c r="D137" s="21">
        <v>3.2410000000000001E-2</v>
      </c>
      <c r="E137" s="86">
        <f t="shared" si="17"/>
        <v>1.3245967E-3</v>
      </c>
      <c r="F137" s="67" t="s">
        <v>222</v>
      </c>
      <c r="G137" s="21">
        <v>2.2009999999999998E-2</v>
      </c>
      <c r="H137" s="73">
        <f t="shared" si="18"/>
        <v>2.9154373366999999E-5</v>
      </c>
      <c r="J137" s="64"/>
      <c r="K137" s="64"/>
      <c r="L137" s="84"/>
      <c r="N137" s="67" t="s">
        <v>181</v>
      </c>
      <c r="P137" s="73">
        <f>H129</f>
        <v>1.6275459019599999E-4</v>
      </c>
    </row>
    <row r="138" spans="1:16" ht="15.75" thickBot="1">
      <c r="A138" s="277"/>
      <c r="B138" s="21">
        <v>4.0869999999999997E-2</v>
      </c>
      <c r="C138" s="275"/>
      <c r="D138" s="21">
        <v>3.2410000000000001E-2</v>
      </c>
      <c r="E138" s="86">
        <f t="shared" si="17"/>
        <v>1.3245967E-3</v>
      </c>
      <c r="F138" s="61" t="s">
        <v>127</v>
      </c>
      <c r="G138" s="24">
        <v>2.0029999999999999E-2</v>
      </c>
      <c r="H138" s="73">
        <f t="shared" si="18"/>
        <v>2.6531671901000001E-5</v>
      </c>
      <c r="J138" s="64"/>
      <c r="K138" s="64"/>
      <c r="L138" s="84"/>
      <c r="N138" s="67" t="s">
        <v>176</v>
      </c>
      <c r="P138" s="73">
        <f>H130</f>
        <v>1.3164687604899999E-4</v>
      </c>
    </row>
    <row r="139" spans="1:16">
      <c r="A139" s="26" t="s">
        <v>104</v>
      </c>
      <c r="B139" s="21">
        <v>0.43373</v>
      </c>
      <c r="N139" s="67" t="s">
        <v>93</v>
      </c>
      <c r="P139" s="73">
        <f>H131</f>
        <v>1.3116176549699999E-4</v>
      </c>
    </row>
    <row r="140" spans="1:16">
      <c r="A140" s="27" t="s">
        <v>105</v>
      </c>
      <c r="B140" s="21">
        <v>0.11022</v>
      </c>
    </row>
    <row r="141" spans="1:16" ht="15.75" thickBot="1">
      <c r="N141" s="67"/>
    </row>
    <row r="142" spans="1:16" ht="15.75" thickBot="1">
      <c r="A142" s="70" t="s">
        <v>276</v>
      </c>
      <c r="B142" s="80"/>
      <c r="C142" s="71" t="s">
        <v>12</v>
      </c>
      <c r="D142" s="64"/>
      <c r="F142" s="276" t="s">
        <v>281</v>
      </c>
      <c r="G142" s="276"/>
      <c r="H142" s="276"/>
      <c r="I142" s="135"/>
      <c r="N142" s="67"/>
    </row>
    <row r="143" spans="1:16" ht="15.75" thickBot="1">
      <c r="A143" s="65" t="s">
        <v>277</v>
      </c>
      <c r="B143" s="65" t="s">
        <v>283</v>
      </c>
      <c r="C143" s="74" t="s">
        <v>287</v>
      </c>
      <c r="D143" s="74" t="s">
        <v>283</v>
      </c>
      <c r="E143" s="113" t="s">
        <v>288</v>
      </c>
      <c r="F143" s="94" t="s">
        <v>279</v>
      </c>
      <c r="G143" s="153" t="s">
        <v>290</v>
      </c>
      <c r="H143" s="113" t="s">
        <v>288</v>
      </c>
      <c r="I143" s="135" t="s">
        <v>292</v>
      </c>
      <c r="N143" s="67"/>
    </row>
    <row r="144" spans="1:16">
      <c r="A144" s="64" t="s">
        <v>115</v>
      </c>
      <c r="B144" s="18">
        <v>0.84447000000000005</v>
      </c>
      <c r="C144" s="27" t="s">
        <v>127</v>
      </c>
      <c r="D144" s="21">
        <v>2.018E-2</v>
      </c>
      <c r="E144" s="153">
        <f>D144*B144</f>
        <v>1.7041404600000001E-2</v>
      </c>
      <c r="F144" s="27" t="s">
        <v>127</v>
      </c>
      <c r="G144" s="21"/>
      <c r="H144" s="73">
        <f>E144</f>
        <v>1.7041404600000001E-2</v>
      </c>
      <c r="N144" s="67"/>
    </row>
    <row r="145" spans="1:17" ht="15.75" thickBot="1">
      <c r="N145" s="67"/>
    </row>
    <row r="146" spans="1:17" ht="15.75" thickBot="1">
      <c r="A146" s="70" t="s">
        <v>276</v>
      </c>
      <c r="B146" s="80"/>
      <c r="C146" s="71" t="s">
        <v>23</v>
      </c>
      <c r="D146" s="64"/>
      <c r="F146" s="276" t="s">
        <v>281</v>
      </c>
      <c r="G146" s="276"/>
      <c r="H146" s="276"/>
      <c r="I146" s="135"/>
      <c r="N146" s="67"/>
    </row>
    <row r="147" spans="1:17" ht="15.75" thickBot="1">
      <c r="A147" s="65" t="s">
        <v>277</v>
      </c>
      <c r="B147" s="65" t="s">
        <v>283</v>
      </c>
      <c r="C147" s="74" t="s">
        <v>287</v>
      </c>
      <c r="D147" s="74" t="s">
        <v>283</v>
      </c>
      <c r="E147" s="113" t="s">
        <v>288</v>
      </c>
      <c r="F147" s="94" t="s">
        <v>279</v>
      </c>
      <c r="G147" s="153" t="s">
        <v>290</v>
      </c>
      <c r="H147" s="113" t="s">
        <v>288</v>
      </c>
      <c r="I147" s="135" t="s">
        <v>292</v>
      </c>
      <c r="N147" s="67"/>
    </row>
    <row r="148" spans="1:17">
      <c r="A148" s="64" t="s">
        <v>115</v>
      </c>
      <c r="B148" s="18">
        <v>0.87768000000000002</v>
      </c>
      <c r="C148" s="27" t="s">
        <v>127</v>
      </c>
      <c r="D148" s="21">
        <v>2.018E-2</v>
      </c>
      <c r="E148" s="153">
        <f>D148*B148</f>
        <v>1.7711582400000002E-2</v>
      </c>
      <c r="F148" s="27" t="s">
        <v>127</v>
      </c>
      <c r="G148" s="21"/>
      <c r="H148" s="73">
        <f>E148</f>
        <v>1.7711582400000002E-2</v>
      </c>
    </row>
    <row r="150" spans="1:17" ht="15.75" thickBot="1">
      <c r="N150" s="276" t="s">
        <v>281</v>
      </c>
      <c r="O150" s="276"/>
      <c r="P150" s="276"/>
      <c r="Q150" s="135"/>
    </row>
    <row r="151" spans="1:17" ht="15.75" thickBot="1">
      <c r="A151" s="70" t="s">
        <v>276</v>
      </c>
      <c r="B151" s="80"/>
      <c r="C151" s="71" t="s">
        <v>37</v>
      </c>
      <c r="D151" s="74"/>
      <c r="E151" s="112"/>
      <c r="F151" s="64"/>
      <c r="G151" s="64"/>
      <c r="H151" s="84"/>
      <c r="J151" s="64"/>
      <c r="K151" s="64"/>
      <c r="L151" s="84"/>
      <c r="N151" s="94" t="s">
        <v>279</v>
      </c>
      <c r="O151" s="153" t="s">
        <v>290</v>
      </c>
      <c r="P151" s="113" t="s">
        <v>288</v>
      </c>
      <c r="Q151" s="135" t="s">
        <v>292</v>
      </c>
    </row>
    <row r="152" spans="1:17">
      <c r="A152" s="65" t="s">
        <v>277</v>
      </c>
      <c r="B152" s="81" t="s">
        <v>283</v>
      </c>
      <c r="C152" s="65" t="s">
        <v>287</v>
      </c>
      <c r="D152" s="66" t="s">
        <v>283</v>
      </c>
      <c r="E152" s="113" t="s">
        <v>288</v>
      </c>
      <c r="F152" s="65" t="s">
        <v>284</v>
      </c>
      <c r="G152" s="64" t="s">
        <v>283</v>
      </c>
      <c r="H152" s="113" t="s">
        <v>288</v>
      </c>
      <c r="J152" s="64" t="s">
        <v>289</v>
      </c>
      <c r="K152" s="65" t="s">
        <v>286</v>
      </c>
      <c r="L152" s="84" t="s">
        <v>283</v>
      </c>
      <c r="M152" s="113" t="s">
        <v>288</v>
      </c>
      <c r="N152" s="106" t="s">
        <v>93</v>
      </c>
      <c r="O152" s="18"/>
      <c r="Q152" s="73">
        <f>B185+E177+H161</f>
        <v>0.34596010320884896</v>
      </c>
    </row>
    <row r="153" spans="1:17">
      <c r="A153" s="277" t="s">
        <v>6</v>
      </c>
      <c r="B153" s="21">
        <v>2.879E-2</v>
      </c>
      <c r="C153" s="274" t="s">
        <v>51</v>
      </c>
      <c r="D153" s="21">
        <v>0.14837</v>
      </c>
      <c r="E153" s="86">
        <f>D153*B153</f>
        <v>4.2715723000000001E-3</v>
      </c>
      <c r="F153" s="67" t="s">
        <v>71</v>
      </c>
      <c r="G153" s="21">
        <v>8.6879999999999999E-2</v>
      </c>
      <c r="H153" s="73">
        <f>G153*D153*B153</f>
        <v>3.7111420142400001E-4</v>
      </c>
      <c r="I153" s="21">
        <v>8.6879999999999999E-2</v>
      </c>
      <c r="J153" s="278" t="s">
        <v>71</v>
      </c>
      <c r="K153" s="67" t="s">
        <v>190</v>
      </c>
      <c r="L153" s="21">
        <v>5.0090000000000003E-2</v>
      </c>
      <c r="M153" s="73">
        <f>L153*I153*E153</f>
        <v>1.858911034932816E-5</v>
      </c>
      <c r="N153" s="106" t="s">
        <v>153</v>
      </c>
      <c r="O153" s="21">
        <f>B186</f>
        <v>0.12265</v>
      </c>
    </row>
    <row r="154" spans="1:17">
      <c r="A154" s="277"/>
      <c r="B154" s="21">
        <v>2.879E-2</v>
      </c>
      <c r="C154" s="275"/>
      <c r="D154" s="21">
        <v>0.14837</v>
      </c>
      <c r="E154" s="86">
        <f t="shared" ref="E154:E184" si="20">D154*B154</f>
        <v>4.2715723000000001E-3</v>
      </c>
      <c r="F154" s="67" t="s">
        <v>188</v>
      </c>
      <c r="G154" s="21">
        <v>4.99E-2</v>
      </c>
      <c r="H154" s="73">
        <f t="shared" ref="H154:H168" si="21">G154*D154*B154</f>
        <v>2.1315145777000001E-4</v>
      </c>
      <c r="I154" s="21">
        <v>8.6879999999999999E-2</v>
      </c>
      <c r="J154" s="279"/>
      <c r="K154" s="67" t="s">
        <v>220</v>
      </c>
      <c r="L154" s="21">
        <v>4.6129999999999997E-2</v>
      </c>
      <c r="M154" s="73">
        <f t="shared" ref="M154:M161" si="22">L154*I154*E154</f>
        <v>1.711949811168912E-5</v>
      </c>
      <c r="N154" s="106" t="s">
        <v>152</v>
      </c>
      <c r="Q154" s="21">
        <f>B187+E172+H156</f>
        <v>3.5404784666825999E-2</v>
      </c>
    </row>
    <row r="155" spans="1:17" ht="15.75" thickBot="1">
      <c r="A155" s="277"/>
      <c r="B155" s="21">
        <v>2.879E-2</v>
      </c>
      <c r="C155" s="275"/>
      <c r="D155" s="21">
        <v>0.14837</v>
      </c>
      <c r="E155" s="86">
        <f t="shared" si="20"/>
        <v>4.2715723000000001E-3</v>
      </c>
      <c r="F155" s="67" t="s">
        <v>189</v>
      </c>
      <c r="G155" s="21">
        <v>4.8680000000000001E-2</v>
      </c>
      <c r="H155" s="73">
        <f t="shared" si="21"/>
        <v>2.07940139564E-4</v>
      </c>
      <c r="I155" s="21">
        <v>8.6879999999999999E-2</v>
      </c>
      <c r="J155" s="279"/>
      <c r="K155" s="67" t="s">
        <v>179</v>
      </c>
      <c r="L155" s="21">
        <v>3.6790000000000003E-2</v>
      </c>
      <c r="M155" s="73">
        <f t="shared" si="22"/>
        <v>1.3653291470388962E-5</v>
      </c>
      <c r="N155" s="106" t="s">
        <v>96</v>
      </c>
      <c r="O155" s="24">
        <f>B188</f>
        <v>1.8780000000000002E-2</v>
      </c>
    </row>
    <row r="156" spans="1:17">
      <c r="A156" s="277"/>
      <c r="B156" s="21">
        <v>2.879E-2</v>
      </c>
      <c r="C156" s="275"/>
      <c r="D156" s="21">
        <v>0.14837</v>
      </c>
      <c r="E156" s="86">
        <f t="shared" si="20"/>
        <v>4.2715723000000001E-3</v>
      </c>
      <c r="F156" s="67" t="s">
        <v>152</v>
      </c>
      <c r="G156" s="21">
        <v>4.0620000000000003E-2</v>
      </c>
      <c r="H156" s="73">
        <f t="shared" si="21"/>
        <v>1.7351126682600002E-4</v>
      </c>
      <c r="I156" s="21">
        <v>8.6879999999999999E-2</v>
      </c>
      <c r="J156" s="279"/>
      <c r="K156" s="67" t="s">
        <v>221</v>
      </c>
      <c r="L156" s="21">
        <v>3.1220000000000001E-2</v>
      </c>
      <c r="M156" s="73">
        <f t="shared" si="22"/>
        <v>1.158618536845728E-5</v>
      </c>
      <c r="N156" s="67" t="s">
        <v>190</v>
      </c>
      <c r="P156" s="73">
        <f>E174+E179+H158+H163+M153+M169</f>
        <v>5.252735441842119E-3</v>
      </c>
    </row>
    <row r="157" spans="1:17">
      <c r="A157" s="277"/>
      <c r="B157" s="21">
        <v>2.879E-2</v>
      </c>
      <c r="C157" s="275"/>
      <c r="D157" s="21">
        <v>0.14837</v>
      </c>
      <c r="E157" s="86">
        <f t="shared" si="20"/>
        <v>4.2715723000000001E-3</v>
      </c>
      <c r="F157" s="67" t="s">
        <v>52</v>
      </c>
      <c r="G157" s="21">
        <v>3.3829999999999999E-2</v>
      </c>
      <c r="H157" s="73">
        <f t="shared" si="21"/>
        <v>1.44507290909E-4</v>
      </c>
      <c r="I157" s="21">
        <v>8.6879999999999999E-2</v>
      </c>
      <c r="J157" s="279"/>
      <c r="K157" s="67" t="s">
        <v>222</v>
      </c>
      <c r="L157" s="21">
        <v>2.2009999999999998E-2</v>
      </c>
      <c r="M157" s="73">
        <f t="shared" si="22"/>
        <v>8.1682235733422401E-6</v>
      </c>
      <c r="N157" s="67" t="s">
        <v>220</v>
      </c>
      <c r="P157" s="73">
        <f>E180+H164+M154+M170</f>
        <v>1.0399048323085085E-3</v>
      </c>
    </row>
    <row r="158" spans="1:17" ht="15.75" thickBot="1">
      <c r="A158" s="277"/>
      <c r="B158" s="21">
        <v>2.879E-2</v>
      </c>
      <c r="C158" s="275"/>
      <c r="D158" s="21">
        <v>0.14837</v>
      </c>
      <c r="E158" s="86">
        <f t="shared" si="20"/>
        <v>4.2715723000000001E-3</v>
      </c>
      <c r="F158" s="67" t="s">
        <v>190</v>
      </c>
      <c r="G158" s="21">
        <v>3.1359999999999999E-2</v>
      </c>
      <c r="H158" s="73">
        <f t="shared" si="21"/>
        <v>1.3395650732799999E-4</v>
      </c>
      <c r="I158" s="21">
        <v>8.6879999999999999E-2</v>
      </c>
      <c r="J158" s="279"/>
      <c r="K158" s="61" t="s">
        <v>127</v>
      </c>
      <c r="L158" s="24">
        <v>2.0029999999999999E-2</v>
      </c>
      <c r="M158" s="73">
        <f t="shared" si="22"/>
        <v>7.43341745452272E-6</v>
      </c>
      <c r="N158" s="67" t="s">
        <v>179</v>
      </c>
      <c r="P158" s="73">
        <f t="shared" ref="P158:P161" si="23">E181+H165+M155+M171</f>
        <v>8.2886041284296853E-4</v>
      </c>
    </row>
    <row r="159" spans="1:17">
      <c r="A159" s="277"/>
      <c r="B159" s="21">
        <v>2.879E-2</v>
      </c>
      <c r="C159" s="275"/>
      <c r="D159" s="21">
        <v>0.14837</v>
      </c>
      <c r="E159" s="86">
        <f t="shared" si="20"/>
        <v>4.2715723000000001E-3</v>
      </c>
      <c r="F159" s="67" t="s">
        <v>181</v>
      </c>
      <c r="G159" s="21">
        <v>2.6839999999999999E-2</v>
      </c>
      <c r="H159" s="73">
        <f t="shared" si="21"/>
        <v>1.14649000532E-4</v>
      </c>
      <c r="I159" s="21">
        <v>3.3829999999999999E-2</v>
      </c>
      <c r="J159" s="275" t="s">
        <v>52</v>
      </c>
      <c r="K159" s="68" t="s">
        <v>88</v>
      </c>
      <c r="L159" s="18">
        <v>0.3513</v>
      </c>
      <c r="M159" s="73">
        <f t="shared" si="22"/>
        <v>5.0765411296331702E-5</v>
      </c>
      <c r="N159" s="67" t="s">
        <v>221</v>
      </c>
      <c r="P159" s="73">
        <f t="shared" si="23"/>
        <v>7.0060402179246753E-4</v>
      </c>
    </row>
    <row r="160" spans="1:17">
      <c r="A160" s="277"/>
      <c r="B160" s="21">
        <v>2.879E-2</v>
      </c>
      <c r="C160" s="275"/>
      <c r="D160" s="21">
        <v>0.14837</v>
      </c>
      <c r="E160" s="86">
        <f t="shared" si="20"/>
        <v>4.2715723000000001E-3</v>
      </c>
      <c r="F160" s="67" t="s">
        <v>176</v>
      </c>
      <c r="G160" s="21">
        <v>2.171E-2</v>
      </c>
      <c r="H160" s="73">
        <f t="shared" si="21"/>
        <v>9.2735834633E-5</v>
      </c>
      <c r="I160" s="21">
        <v>3.3829999999999999E-2</v>
      </c>
      <c r="J160" s="275"/>
      <c r="K160" s="69" t="s">
        <v>191</v>
      </c>
      <c r="L160" s="21">
        <v>0.29557</v>
      </c>
      <c r="M160" s="73">
        <f t="shared" si="22"/>
        <v>4.2712019973973132E-5</v>
      </c>
      <c r="N160" s="67" t="s">
        <v>222</v>
      </c>
      <c r="P160" s="73">
        <f t="shared" si="23"/>
        <v>4.9228020214981956E-4</v>
      </c>
    </row>
    <row r="161" spans="1:16" ht="15.75" thickBot="1">
      <c r="A161" s="277"/>
      <c r="B161" s="21">
        <v>2.879E-2</v>
      </c>
      <c r="C161" s="275"/>
      <c r="D161" s="21">
        <v>0.14837</v>
      </c>
      <c r="E161" s="86">
        <f t="shared" si="20"/>
        <v>4.2715723000000001E-3</v>
      </c>
      <c r="F161" s="67" t="s">
        <v>93</v>
      </c>
      <c r="G161" s="21">
        <v>2.163E-2</v>
      </c>
      <c r="H161" s="73">
        <f t="shared" si="21"/>
        <v>9.2394108849E-5</v>
      </c>
      <c r="I161" s="21">
        <v>3.3829999999999999E-2</v>
      </c>
      <c r="J161" s="275"/>
      <c r="K161" s="61" t="s">
        <v>192</v>
      </c>
      <c r="L161" s="24">
        <v>6.6610000000000003E-2</v>
      </c>
      <c r="M161" s="73">
        <f t="shared" si="22"/>
        <v>9.6256306474484901E-6</v>
      </c>
      <c r="N161" s="67" t="s">
        <v>127</v>
      </c>
      <c r="P161" s="73">
        <f t="shared" si="23"/>
        <v>4.4745107646966802E-4</v>
      </c>
    </row>
    <row r="162" spans="1:16" ht="15.75" thickBot="1">
      <c r="A162" s="277"/>
      <c r="B162" s="21">
        <v>2.879E-2</v>
      </c>
      <c r="C162" s="275"/>
      <c r="D162" s="21">
        <v>0.14837</v>
      </c>
      <c r="E162" s="86">
        <f t="shared" si="20"/>
        <v>4.2715723000000001E-3</v>
      </c>
      <c r="F162" s="61" t="s">
        <v>88</v>
      </c>
      <c r="G162" s="24">
        <v>2.06E-2</v>
      </c>
      <c r="H162" s="73">
        <f t="shared" si="21"/>
        <v>8.7994389380000002E-5</v>
      </c>
      <c r="J162" s="64"/>
      <c r="K162" s="64"/>
      <c r="L162" s="84"/>
      <c r="N162" s="67" t="s">
        <v>188</v>
      </c>
      <c r="P162" s="73">
        <f>E170+H154</f>
        <v>6.5289944577699996E-3</v>
      </c>
    </row>
    <row r="163" spans="1:16">
      <c r="A163" s="277"/>
      <c r="B163" s="21">
        <v>2.879E-2</v>
      </c>
      <c r="C163" s="275" t="s">
        <v>71</v>
      </c>
      <c r="D163" s="21">
        <v>3.2410000000000001E-2</v>
      </c>
      <c r="E163" s="86">
        <f t="shared" si="20"/>
        <v>9.3308390000000001E-4</v>
      </c>
      <c r="F163" s="67" t="s">
        <v>190</v>
      </c>
      <c r="G163" s="21">
        <v>5.0090000000000003E-2</v>
      </c>
      <c r="H163" s="73">
        <f t="shared" si="21"/>
        <v>4.6738172551000003E-5</v>
      </c>
      <c r="J163" s="64"/>
      <c r="K163" s="64"/>
      <c r="L163" s="84"/>
      <c r="N163" s="67" t="s">
        <v>189</v>
      </c>
      <c r="P163" s="73">
        <f>E171+H155</f>
        <v>6.3693677395640002E-3</v>
      </c>
    </row>
    <row r="164" spans="1:16">
      <c r="A164" s="277"/>
      <c r="B164" s="21">
        <v>2.879E-2</v>
      </c>
      <c r="C164" s="275"/>
      <c r="D164" s="21">
        <v>3.2410000000000001E-2</v>
      </c>
      <c r="E164" s="86">
        <f t="shared" si="20"/>
        <v>9.3308390000000001E-4</v>
      </c>
      <c r="F164" s="67" t="s">
        <v>220</v>
      </c>
      <c r="G164" s="21">
        <v>4.6129999999999997E-2</v>
      </c>
      <c r="H164" s="73">
        <f t="shared" si="21"/>
        <v>4.3043160307000002E-5</v>
      </c>
      <c r="J164" s="64"/>
      <c r="K164" s="64"/>
      <c r="L164" s="84"/>
      <c r="N164" s="69" t="s">
        <v>88</v>
      </c>
      <c r="P164" s="73">
        <f>E178+H162+M159+M175</f>
        <v>2.7864750254050167E-3</v>
      </c>
    </row>
    <row r="165" spans="1:16">
      <c r="A165" s="277"/>
      <c r="B165" s="21">
        <v>2.879E-2</v>
      </c>
      <c r="C165" s="275"/>
      <c r="D165" s="21">
        <v>3.2410000000000001E-2</v>
      </c>
      <c r="E165" s="86">
        <f t="shared" si="20"/>
        <v>9.3308390000000001E-4</v>
      </c>
      <c r="F165" s="67" t="s">
        <v>179</v>
      </c>
      <c r="G165" s="21">
        <v>3.6790000000000003E-2</v>
      </c>
      <c r="H165" s="73">
        <f t="shared" si="21"/>
        <v>3.4328156681000003E-5</v>
      </c>
      <c r="J165" s="64"/>
      <c r="K165" s="64"/>
      <c r="L165" s="84"/>
      <c r="N165" s="69" t="s">
        <v>191</v>
      </c>
      <c r="P165" s="73">
        <f>M160+M176</f>
        <v>7.0187984876071699E-5</v>
      </c>
    </row>
    <row r="166" spans="1:16">
      <c r="A166" s="277"/>
      <c r="B166" s="21">
        <v>2.879E-2</v>
      </c>
      <c r="C166" s="275"/>
      <c r="D166" s="21">
        <v>3.2410000000000001E-2</v>
      </c>
      <c r="E166" s="86">
        <f t="shared" si="20"/>
        <v>9.3308390000000001E-4</v>
      </c>
      <c r="F166" s="67" t="s">
        <v>221</v>
      </c>
      <c r="G166" s="21">
        <v>3.1220000000000001E-2</v>
      </c>
      <c r="H166" s="73">
        <f t="shared" si="21"/>
        <v>2.9130879358000002E-5</v>
      </c>
      <c r="J166" s="64"/>
      <c r="K166" s="64"/>
      <c r="L166" s="84"/>
      <c r="N166" s="67" t="s">
        <v>192</v>
      </c>
      <c r="P166" s="73">
        <f>M161+M177</f>
        <v>1.579482895804682E-5</v>
      </c>
    </row>
    <row r="167" spans="1:16">
      <c r="A167" s="277"/>
      <c r="B167" s="21">
        <v>2.879E-2</v>
      </c>
      <c r="C167" s="275"/>
      <c r="D167" s="21">
        <v>3.2410000000000001E-2</v>
      </c>
      <c r="E167" s="86">
        <f t="shared" si="20"/>
        <v>9.3308390000000001E-4</v>
      </c>
      <c r="F167" s="67" t="s">
        <v>222</v>
      </c>
      <c r="G167" s="21">
        <v>2.2009999999999998E-2</v>
      </c>
      <c r="H167" s="73">
        <f t="shared" si="21"/>
        <v>2.0537176639E-5</v>
      </c>
      <c r="J167" s="64"/>
      <c r="K167" s="64"/>
      <c r="L167" s="84"/>
      <c r="N167" s="67" t="s">
        <v>181</v>
      </c>
      <c r="P167" s="73">
        <f>E175+H159</f>
        <v>3.5117878005319994E-3</v>
      </c>
    </row>
    <row r="168" spans="1:16" ht="15.75" thickBot="1">
      <c r="A168" s="277"/>
      <c r="B168" s="21">
        <v>2.879E-2</v>
      </c>
      <c r="C168" s="275"/>
      <c r="D168" s="21">
        <v>3.2410000000000001E-2</v>
      </c>
      <c r="E168" s="86">
        <f t="shared" si="20"/>
        <v>9.3308390000000001E-4</v>
      </c>
      <c r="F168" s="61" t="s">
        <v>127</v>
      </c>
      <c r="G168" s="24">
        <v>2.0029999999999999E-2</v>
      </c>
      <c r="H168" s="73">
        <f t="shared" si="21"/>
        <v>1.8689670517E-5</v>
      </c>
      <c r="J168" s="64"/>
      <c r="K168" s="64"/>
      <c r="L168" s="84" t="s">
        <v>283</v>
      </c>
      <c r="M168" s="113" t="s">
        <v>288</v>
      </c>
      <c r="N168" s="67" t="s">
        <v>176</v>
      </c>
      <c r="O168" s="112"/>
      <c r="P168" s="73">
        <f>E176+H160</f>
        <v>2.8405705346329995E-3</v>
      </c>
    </row>
    <row r="169" spans="1:16">
      <c r="A169" s="274" t="s">
        <v>51</v>
      </c>
      <c r="B169" s="21">
        <v>0.12656999999999999</v>
      </c>
      <c r="C169" s="67" t="s">
        <v>71</v>
      </c>
      <c r="D169" s="21">
        <v>8.6879999999999999E-2</v>
      </c>
      <c r="E169" s="86">
        <f t="shared" si="20"/>
        <v>1.0996401599999999E-2</v>
      </c>
      <c r="F169" s="76"/>
      <c r="I169" s="60">
        <v>8.6879999999999999E-2</v>
      </c>
      <c r="J169" s="289" t="s">
        <v>71</v>
      </c>
      <c r="K169" s="67" t="s">
        <v>190</v>
      </c>
      <c r="L169" s="76">
        <v>5.0090000000000003E-2</v>
      </c>
      <c r="M169" s="126">
        <f>L169*I169*E169</f>
        <v>4.7854351613790716E-5</v>
      </c>
    </row>
    <row r="170" spans="1:16">
      <c r="A170" s="275"/>
      <c r="B170" s="21">
        <v>0.12656999999999999</v>
      </c>
      <c r="C170" s="67" t="s">
        <v>188</v>
      </c>
      <c r="D170" s="21">
        <v>4.99E-2</v>
      </c>
      <c r="E170" s="86">
        <f t="shared" si="20"/>
        <v>6.3158429999999998E-3</v>
      </c>
      <c r="F170" s="21"/>
      <c r="G170" s="74"/>
      <c r="I170" s="21">
        <v>8.6879999999999999E-2</v>
      </c>
      <c r="J170" s="289"/>
      <c r="K170" s="67" t="s">
        <v>220</v>
      </c>
      <c r="L170" s="124">
        <v>4.6129999999999997E-2</v>
      </c>
      <c r="M170" s="126">
        <f t="shared" ref="M170:M177" si="24">L170*I170*E170</f>
        <v>2.5312473889819199E-5</v>
      </c>
    </row>
    <row r="171" spans="1:16">
      <c r="A171" s="275"/>
      <c r="B171" s="21">
        <v>0.12656999999999999</v>
      </c>
      <c r="C171" s="67" t="s">
        <v>189</v>
      </c>
      <c r="D171" s="21">
        <v>4.8680000000000001E-2</v>
      </c>
      <c r="E171" s="86">
        <f t="shared" si="20"/>
        <v>6.1614275999999999E-3</v>
      </c>
      <c r="F171" s="21"/>
      <c r="G171" s="74"/>
      <c r="I171" s="21">
        <v>8.6879999999999999E-2</v>
      </c>
      <c r="J171" s="289"/>
      <c r="K171" s="67" t="s">
        <v>179</v>
      </c>
      <c r="L171" s="124">
        <v>3.6790000000000003E-2</v>
      </c>
      <c r="M171" s="126">
        <f t="shared" si="24"/>
        <v>1.9693864691579521E-5</v>
      </c>
      <c r="N171" s="67"/>
      <c r="O171" s="112"/>
    </row>
    <row r="172" spans="1:16">
      <c r="A172" s="275"/>
      <c r="B172" s="21">
        <v>0.12656999999999999</v>
      </c>
      <c r="C172" s="67" t="s">
        <v>152</v>
      </c>
      <c r="D172" s="21">
        <v>4.0620000000000003E-2</v>
      </c>
      <c r="E172" s="86">
        <f t="shared" si="20"/>
        <v>5.1412734000000002E-3</v>
      </c>
      <c r="F172" s="21"/>
      <c r="G172" s="74"/>
      <c r="I172" s="21">
        <v>8.6879999999999999E-2</v>
      </c>
      <c r="J172" s="289"/>
      <c r="K172" s="67" t="s">
        <v>221</v>
      </c>
      <c r="L172" s="124">
        <v>3.1220000000000001E-2</v>
      </c>
      <c r="M172" s="126">
        <f t="shared" si="24"/>
        <v>1.3945157066010242E-5</v>
      </c>
      <c r="N172" s="67"/>
      <c r="O172" s="112"/>
    </row>
    <row r="173" spans="1:16">
      <c r="A173" s="275"/>
      <c r="B173" s="21">
        <v>0.12656999999999999</v>
      </c>
      <c r="C173" s="67" t="s">
        <v>52</v>
      </c>
      <c r="D173" s="21">
        <v>3.3829999999999999E-2</v>
      </c>
      <c r="E173" s="86">
        <f t="shared" si="20"/>
        <v>4.2818630999999991E-3</v>
      </c>
      <c r="F173" s="21"/>
      <c r="G173" s="74"/>
      <c r="I173" s="21">
        <v>8.6879999999999999E-2</v>
      </c>
      <c r="J173" s="289"/>
      <c r="K173" s="67" t="s">
        <v>222</v>
      </c>
      <c r="L173" s="124">
        <v>2.2009999999999998E-2</v>
      </c>
      <c r="M173" s="126">
        <f t="shared" si="24"/>
        <v>8.1879019374772782E-6</v>
      </c>
      <c r="N173" s="67"/>
      <c r="O173" s="112"/>
    </row>
    <row r="174" spans="1:16" ht="15.75" thickBot="1">
      <c r="A174" s="275"/>
      <c r="B174" s="21">
        <v>0.12656999999999999</v>
      </c>
      <c r="C174" s="67" t="s">
        <v>190</v>
      </c>
      <c r="D174" s="21">
        <v>3.1359999999999999E-2</v>
      </c>
      <c r="E174" s="86">
        <f t="shared" si="20"/>
        <v>3.9692351999999998E-3</v>
      </c>
      <c r="F174" s="21"/>
      <c r="G174" s="74"/>
      <c r="I174" s="21">
        <v>8.6879999999999999E-2</v>
      </c>
      <c r="J174" s="290"/>
      <c r="K174" s="61" t="s">
        <v>127</v>
      </c>
      <c r="L174" s="127">
        <v>2.0029999999999999E-2</v>
      </c>
      <c r="M174" s="126">
        <f t="shared" si="24"/>
        <v>6.9072884981452792E-6</v>
      </c>
      <c r="N174" s="67"/>
      <c r="O174" s="112"/>
    </row>
    <row r="175" spans="1:16">
      <c r="A175" s="275"/>
      <c r="B175" s="21">
        <v>0.12656999999999999</v>
      </c>
      <c r="C175" s="67" t="s">
        <v>181</v>
      </c>
      <c r="D175" s="21">
        <v>2.6839999999999999E-2</v>
      </c>
      <c r="E175" s="86">
        <f t="shared" si="20"/>
        <v>3.3971387999999995E-3</v>
      </c>
      <c r="F175" s="21"/>
      <c r="G175" s="74"/>
      <c r="I175" s="21">
        <v>3.3829999999999999E-2</v>
      </c>
      <c r="J175" s="285" t="s">
        <v>52</v>
      </c>
      <c r="K175" s="67" t="s">
        <v>88</v>
      </c>
      <c r="L175" s="124">
        <v>0.3513</v>
      </c>
      <c r="M175" s="126">
        <f t="shared" si="24"/>
        <v>4.0373224728685193E-5</v>
      </c>
      <c r="N175" s="67"/>
      <c r="O175" s="112"/>
    </row>
    <row r="176" spans="1:16">
      <c r="A176" s="275"/>
      <c r="B176" s="21">
        <v>0.12656999999999999</v>
      </c>
      <c r="C176" s="67" t="s">
        <v>176</v>
      </c>
      <c r="D176" s="21">
        <v>2.171E-2</v>
      </c>
      <c r="E176" s="86">
        <f t="shared" si="20"/>
        <v>2.7478346999999996E-3</v>
      </c>
      <c r="F176" s="21"/>
      <c r="G176" s="74"/>
      <c r="I176" s="21">
        <v>3.3829999999999999E-2</v>
      </c>
      <c r="J176" s="285"/>
      <c r="K176" s="67" t="s">
        <v>191</v>
      </c>
      <c r="L176" s="125">
        <v>0.29557</v>
      </c>
      <c r="M176" s="126">
        <f t="shared" si="24"/>
        <v>2.7475964902098567E-5</v>
      </c>
      <c r="N176" s="67"/>
      <c r="O176" s="112"/>
    </row>
    <row r="177" spans="1:17">
      <c r="A177" s="275"/>
      <c r="B177" s="21">
        <v>0.12656999999999999</v>
      </c>
      <c r="C177" s="67" t="s">
        <v>93</v>
      </c>
      <c r="D177" s="21">
        <v>2.163E-2</v>
      </c>
      <c r="E177" s="86">
        <f t="shared" si="20"/>
        <v>2.7377090999999997E-3</v>
      </c>
      <c r="F177" s="21"/>
      <c r="G177" s="74"/>
      <c r="I177" s="21">
        <v>3.3829999999999999E-2</v>
      </c>
      <c r="J177" s="285"/>
      <c r="K177" s="67" t="s">
        <v>192</v>
      </c>
      <c r="L177" s="125">
        <v>6.6610000000000003E-2</v>
      </c>
      <c r="M177" s="126">
        <f t="shared" si="24"/>
        <v>6.169198310598329E-6</v>
      </c>
      <c r="N177" s="67"/>
      <c r="O177" s="112"/>
    </row>
    <row r="178" spans="1:17" ht="15.75" thickBot="1">
      <c r="A178" s="275"/>
      <c r="B178" s="21">
        <v>0.12656999999999999</v>
      </c>
      <c r="C178" s="61" t="s">
        <v>88</v>
      </c>
      <c r="D178" s="21">
        <v>2.06E-2</v>
      </c>
      <c r="E178" s="86">
        <f t="shared" si="20"/>
        <v>2.6073419999999999E-3</v>
      </c>
      <c r="F178" s="21"/>
      <c r="G178" s="74"/>
      <c r="I178" s="21"/>
      <c r="J178" s="84"/>
      <c r="K178" s="67"/>
      <c r="L178" s="82"/>
      <c r="M178" s="21"/>
      <c r="N178" s="67"/>
      <c r="O178" s="112"/>
    </row>
    <row r="179" spans="1:17">
      <c r="A179" s="275" t="s">
        <v>71</v>
      </c>
      <c r="B179" s="21">
        <v>2.069E-2</v>
      </c>
      <c r="C179" s="67" t="s">
        <v>190</v>
      </c>
      <c r="D179" s="21">
        <v>5.0090000000000003E-2</v>
      </c>
      <c r="E179" s="86">
        <f t="shared" si="20"/>
        <v>1.0363621000000001E-3</v>
      </c>
      <c r="F179" s="21"/>
      <c r="G179" s="67"/>
      <c r="H179" s="84"/>
      <c r="J179" s="64"/>
      <c r="K179" s="60"/>
      <c r="L179" s="85"/>
      <c r="M179" s="112"/>
      <c r="N179" s="67"/>
    </row>
    <row r="180" spans="1:17">
      <c r="A180" s="275"/>
      <c r="B180" s="21">
        <v>2.069E-2</v>
      </c>
      <c r="C180" s="67" t="s">
        <v>220</v>
      </c>
      <c r="D180" s="21">
        <v>4.6129999999999997E-2</v>
      </c>
      <c r="E180" s="86">
        <f t="shared" si="20"/>
        <v>9.5442969999999993E-4</v>
      </c>
      <c r="F180" s="21"/>
      <c r="G180" s="67"/>
      <c r="H180" s="84"/>
      <c r="J180" s="64"/>
      <c r="K180" s="60"/>
      <c r="L180" s="84"/>
      <c r="N180" s="67"/>
    </row>
    <row r="181" spans="1:17">
      <c r="A181" s="275"/>
      <c r="B181" s="21">
        <v>2.069E-2</v>
      </c>
      <c r="C181" s="67" t="s">
        <v>179</v>
      </c>
      <c r="D181" s="21">
        <v>3.6790000000000003E-2</v>
      </c>
      <c r="E181" s="86">
        <f t="shared" si="20"/>
        <v>7.6118510000000009E-4</v>
      </c>
      <c r="F181" s="21"/>
      <c r="G181" s="67"/>
      <c r="H181" s="84"/>
      <c r="J181" s="64"/>
      <c r="K181" s="60"/>
      <c r="L181" s="84"/>
      <c r="N181" s="67"/>
    </row>
    <row r="182" spans="1:17">
      <c r="A182" s="275"/>
      <c r="B182" s="21">
        <v>2.069E-2</v>
      </c>
      <c r="C182" s="67" t="s">
        <v>221</v>
      </c>
      <c r="D182" s="21">
        <v>3.1220000000000001E-2</v>
      </c>
      <c r="E182" s="86">
        <f t="shared" si="20"/>
        <v>6.4594179999999998E-4</v>
      </c>
      <c r="F182" s="21"/>
      <c r="G182" s="67"/>
      <c r="H182" s="84"/>
      <c r="J182" s="64"/>
      <c r="K182" s="60"/>
      <c r="L182" s="84"/>
      <c r="N182" s="67"/>
    </row>
    <row r="183" spans="1:17">
      <c r="A183" s="275"/>
      <c r="B183" s="21">
        <v>2.069E-2</v>
      </c>
      <c r="C183" s="67" t="s">
        <v>222</v>
      </c>
      <c r="D183" s="21">
        <v>2.2009999999999998E-2</v>
      </c>
      <c r="E183" s="86">
        <f t="shared" si="20"/>
        <v>4.5538689999999999E-4</v>
      </c>
      <c r="F183" s="21"/>
      <c r="G183" s="67"/>
      <c r="H183" s="84"/>
      <c r="J183" s="64"/>
      <c r="K183" s="60"/>
      <c r="L183" s="84"/>
      <c r="N183" s="67"/>
    </row>
    <row r="184" spans="1:17" ht="15.75" thickBot="1">
      <c r="A184" s="280"/>
      <c r="B184" s="21">
        <v>2.069E-2</v>
      </c>
      <c r="C184" s="61" t="s">
        <v>127</v>
      </c>
      <c r="D184" s="21">
        <v>2.0029999999999999E-2</v>
      </c>
      <c r="E184" s="86">
        <f t="shared" si="20"/>
        <v>4.144207E-4</v>
      </c>
      <c r="F184" s="21"/>
      <c r="G184" s="67"/>
      <c r="H184" s="84"/>
      <c r="J184" s="64"/>
      <c r="K184" s="60"/>
      <c r="L184" s="84"/>
      <c r="N184" s="67"/>
    </row>
    <row r="185" spans="1:17">
      <c r="A185" s="104" t="s">
        <v>93</v>
      </c>
      <c r="B185" s="18">
        <v>0.34312999999999999</v>
      </c>
      <c r="F185" s="67"/>
      <c r="G185" s="21"/>
      <c r="H185" s="73"/>
      <c r="J185" s="64"/>
      <c r="K185" s="64"/>
      <c r="L185" s="84"/>
      <c r="N185" s="67"/>
    </row>
    <row r="186" spans="1:17">
      <c r="A186" s="106" t="s">
        <v>153</v>
      </c>
      <c r="B186" s="21">
        <v>0.12265</v>
      </c>
      <c r="N186" s="67"/>
    </row>
    <row r="187" spans="1:17">
      <c r="A187" s="106" t="s">
        <v>152</v>
      </c>
      <c r="B187" s="21">
        <v>3.0089999999999999E-2</v>
      </c>
      <c r="N187" s="67"/>
    </row>
    <row r="188" spans="1:17" ht="15.75" thickBot="1">
      <c r="A188" s="107" t="s">
        <v>96</v>
      </c>
      <c r="B188" s="24">
        <v>1.8780000000000002E-2</v>
      </c>
      <c r="N188" s="67"/>
    </row>
    <row r="189" spans="1:17">
      <c r="N189" s="67"/>
    </row>
    <row r="190" spans="1:17" ht="15.75" thickBot="1">
      <c r="N190" s="67"/>
    </row>
    <row r="191" spans="1:17" ht="15.75" thickBot="1">
      <c r="A191" s="70" t="s">
        <v>276</v>
      </c>
      <c r="B191" s="80"/>
      <c r="C191" s="25" t="s">
        <v>39</v>
      </c>
      <c r="D191" s="64"/>
      <c r="F191" s="64"/>
      <c r="G191" s="64"/>
      <c r="H191" s="89"/>
      <c r="J191" s="64"/>
      <c r="K191" s="64"/>
      <c r="L191" s="89"/>
      <c r="N191" s="276" t="s">
        <v>281</v>
      </c>
      <c r="O191" s="276"/>
      <c r="P191" s="276"/>
      <c r="Q191" s="135"/>
    </row>
    <row r="192" spans="1:17" ht="15.75" thickBot="1">
      <c r="A192" s="64" t="s">
        <v>277</v>
      </c>
      <c r="B192" s="81" t="s">
        <v>283</v>
      </c>
      <c r="C192" s="65" t="s">
        <v>287</v>
      </c>
      <c r="D192" s="66" t="s">
        <v>283</v>
      </c>
      <c r="E192" s="113" t="s">
        <v>288</v>
      </c>
      <c r="F192" s="65" t="s">
        <v>284</v>
      </c>
      <c r="G192" s="64" t="s">
        <v>283</v>
      </c>
      <c r="H192" s="113" t="s">
        <v>288</v>
      </c>
      <c r="J192" s="64" t="s">
        <v>289</v>
      </c>
      <c r="K192" s="65" t="s">
        <v>286</v>
      </c>
      <c r="L192" s="89" t="s">
        <v>283</v>
      </c>
      <c r="M192" s="113" t="s">
        <v>288</v>
      </c>
      <c r="N192" s="94" t="s">
        <v>279</v>
      </c>
      <c r="O192" s="153" t="s">
        <v>290</v>
      </c>
      <c r="P192" s="113" t="s">
        <v>288</v>
      </c>
      <c r="Q192" s="135" t="s">
        <v>292</v>
      </c>
    </row>
    <row r="193" spans="1:17">
      <c r="A193" s="277" t="s">
        <v>6</v>
      </c>
      <c r="B193" s="21">
        <v>2.647E-2</v>
      </c>
      <c r="C193" s="274" t="s">
        <v>51</v>
      </c>
      <c r="D193" s="21">
        <v>0.14837</v>
      </c>
      <c r="E193" s="86">
        <f t="shared" ref="E193:E208" si="25">D193*B193</f>
        <v>3.9273539000000005E-3</v>
      </c>
      <c r="F193" s="67" t="s">
        <v>71</v>
      </c>
      <c r="G193" s="21">
        <v>8.6879999999999999E-2</v>
      </c>
      <c r="H193" s="73">
        <f t="shared" ref="H193:H208" si="26">G193*D193*B193</f>
        <v>3.41208506832E-4</v>
      </c>
      <c r="I193" s="21">
        <v>8.6879999999999999E-2</v>
      </c>
      <c r="J193" s="278" t="s">
        <v>71</v>
      </c>
      <c r="K193" s="67" t="s">
        <v>190</v>
      </c>
      <c r="L193" s="21">
        <v>5.0090000000000003E-2</v>
      </c>
      <c r="M193" s="73">
        <f>L193*I193*E193</f>
        <v>1.7091134107214882E-5</v>
      </c>
      <c r="N193" s="106" t="s">
        <v>130</v>
      </c>
      <c r="O193" s="18">
        <v>0.53947999999999996</v>
      </c>
      <c r="P193" s="89"/>
      <c r="Q193" s="89"/>
    </row>
    <row r="194" spans="1:17">
      <c r="A194" s="277"/>
      <c r="B194" s="21">
        <v>2.647E-2</v>
      </c>
      <c r="C194" s="275"/>
      <c r="D194" s="21">
        <v>0.14837</v>
      </c>
      <c r="E194" s="86">
        <f t="shared" si="25"/>
        <v>3.9273539000000005E-3</v>
      </c>
      <c r="F194" s="67" t="s">
        <v>188</v>
      </c>
      <c r="G194" s="21">
        <v>4.99E-2</v>
      </c>
      <c r="H194" s="73">
        <f t="shared" si="26"/>
        <v>1.9597495961000001E-4</v>
      </c>
      <c r="I194" s="21">
        <v>8.6879999999999999E-2</v>
      </c>
      <c r="J194" s="279"/>
      <c r="K194" s="67" t="s">
        <v>220</v>
      </c>
      <c r="L194" s="21">
        <v>4.6129999999999997E-2</v>
      </c>
      <c r="M194" s="73">
        <f t="shared" ref="M194:M201" si="27">L194*I194*E194</f>
        <v>1.5739948420160159E-5</v>
      </c>
      <c r="N194" s="106" t="s">
        <v>155</v>
      </c>
      <c r="O194" s="21">
        <v>0.10671</v>
      </c>
      <c r="P194" s="89"/>
      <c r="Q194" s="89"/>
    </row>
    <row r="195" spans="1:17">
      <c r="A195" s="277"/>
      <c r="B195" s="21">
        <v>2.647E-2</v>
      </c>
      <c r="C195" s="275"/>
      <c r="D195" s="21">
        <v>0.14837</v>
      </c>
      <c r="E195" s="86">
        <f t="shared" si="25"/>
        <v>3.9273539000000005E-3</v>
      </c>
      <c r="F195" s="67" t="s">
        <v>189</v>
      </c>
      <c r="G195" s="21">
        <v>4.8680000000000001E-2</v>
      </c>
      <c r="H195" s="73">
        <f t="shared" si="26"/>
        <v>1.91183587852E-4</v>
      </c>
      <c r="I195" s="21">
        <v>8.6879999999999999E-2</v>
      </c>
      <c r="J195" s="279"/>
      <c r="K195" s="67" t="s">
        <v>179</v>
      </c>
      <c r="L195" s="21">
        <v>3.6790000000000003E-2</v>
      </c>
      <c r="M195" s="73">
        <f t="shared" si="27"/>
        <v>1.2553060966349284E-5</v>
      </c>
      <c r="N195" s="106" t="s">
        <v>156</v>
      </c>
      <c r="O195" s="21">
        <v>2.359E-2</v>
      </c>
      <c r="P195" s="73"/>
      <c r="Q195" s="73"/>
    </row>
    <row r="196" spans="1:17" ht="15.75" thickBot="1">
      <c r="A196" s="277"/>
      <c r="B196" s="21">
        <v>2.647E-2</v>
      </c>
      <c r="C196" s="275"/>
      <c r="D196" s="21">
        <v>0.14837</v>
      </c>
      <c r="E196" s="86">
        <f t="shared" si="25"/>
        <v>3.9273539000000005E-3</v>
      </c>
      <c r="F196" s="67" t="s">
        <v>152</v>
      </c>
      <c r="G196" s="21">
        <v>4.0620000000000003E-2</v>
      </c>
      <c r="H196" s="73">
        <f t="shared" si="26"/>
        <v>1.5952911541800002E-4</v>
      </c>
      <c r="I196" s="21">
        <v>8.6879999999999999E-2</v>
      </c>
      <c r="J196" s="279"/>
      <c r="K196" s="67" t="s">
        <v>221</v>
      </c>
      <c r="L196" s="21">
        <v>3.1220000000000001E-2</v>
      </c>
      <c r="M196" s="73">
        <f t="shared" si="27"/>
        <v>1.0652529583295042E-5</v>
      </c>
      <c r="N196" s="106" t="s">
        <v>157</v>
      </c>
      <c r="O196" s="24">
        <v>2.001E-2</v>
      </c>
      <c r="P196" s="73"/>
      <c r="Q196" s="89"/>
    </row>
    <row r="197" spans="1:17">
      <c r="A197" s="277"/>
      <c r="B197" s="21">
        <v>2.647E-2</v>
      </c>
      <c r="C197" s="275"/>
      <c r="D197" s="21">
        <v>0.14837</v>
      </c>
      <c r="E197" s="86">
        <f t="shared" si="25"/>
        <v>3.9273539000000005E-3</v>
      </c>
      <c r="F197" s="67" t="s">
        <v>52</v>
      </c>
      <c r="G197" s="21">
        <v>3.3829999999999999E-2</v>
      </c>
      <c r="H197" s="73">
        <f t="shared" si="26"/>
        <v>1.3286238243700001E-4</v>
      </c>
      <c r="I197" s="21">
        <v>8.6879999999999999E-2</v>
      </c>
      <c r="J197" s="279"/>
      <c r="K197" s="67" t="s">
        <v>222</v>
      </c>
      <c r="L197" s="21">
        <v>2.2009999999999998E-2</v>
      </c>
      <c r="M197" s="73">
        <f t="shared" si="27"/>
        <v>7.5099992353723201E-6</v>
      </c>
      <c r="N197" s="67" t="s">
        <v>190</v>
      </c>
      <c r="P197" s="73">
        <f>H198+H203+M193</f>
        <v>1.8322479775421488E-4</v>
      </c>
      <c r="Q197" s="89"/>
    </row>
    <row r="198" spans="1:17" ht="15.75" thickBot="1">
      <c r="A198" s="277"/>
      <c r="B198" s="21">
        <v>2.647E-2</v>
      </c>
      <c r="C198" s="275"/>
      <c r="D198" s="21">
        <v>0.14837</v>
      </c>
      <c r="E198" s="86">
        <f t="shared" si="25"/>
        <v>3.9273539000000005E-3</v>
      </c>
      <c r="F198" s="67" t="s">
        <v>190</v>
      </c>
      <c r="G198" s="21">
        <v>3.1359999999999999E-2</v>
      </c>
      <c r="H198" s="73">
        <f t="shared" si="26"/>
        <v>1.23161818304E-4</v>
      </c>
      <c r="I198" s="21">
        <v>8.6879999999999999E-2</v>
      </c>
      <c r="J198" s="279"/>
      <c r="K198" s="88" t="s">
        <v>127</v>
      </c>
      <c r="L198" s="24">
        <v>2.0029999999999999E-2</v>
      </c>
      <c r="M198" s="73">
        <f t="shared" si="27"/>
        <v>6.8344063918449604E-6</v>
      </c>
      <c r="N198" s="67" t="s">
        <v>220</v>
      </c>
      <c r="P198" s="73">
        <f>H204+M194</f>
        <v>5.531453867116016E-5</v>
      </c>
      <c r="Q198" s="89"/>
    </row>
    <row r="199" spans="1:17">
      <c r="A199" s="277"/>
      <c r="B199" s="21">
        <v>2.647E-2</v>
      </c>
      <c r="C199" s="275"/>
      <c r="D199" s="21">
        <v>0.14837</v>
      </c>
      <c r="E199" s="86">
        <f t="shared" si="25"/>
        <v>3.9273539000000005E-3</v>
      </c>
      <c r="F199" s="67" t="s">
        <v>181</v>
      </c>
      <c r="G199" s="21">
        <v>2.6839999999999999E-2</v>
      </c>
      <c r="H199" s="73">
        <f t="shared" si="26"/>
        <v>1.05410178676E-4</v>
      </c>
      <c r="I199" s="21">
        <v>3.3829999999999999E-2</v>
      </c>
      <c r="J199" s="275" t="s">
        <v>52</v>
      </c>
      <c r="K199" s="68" t="s">
        <v>88</v>
      </c>
      <c r="L199" s="18">
        <v>0.3513</v>
      </c>
      <c r="M199" s="73">
        <f t="shared" si="27"/>
        <v>4.6674554950118107E-5</v>
      </c>
      <c r="N199" s="67" t="s">
        <v>179</v>
      </c>
      <c r="P199" s="73">
        <f t="shared" ref="P199:P202" si="28">H205+M195</f>
        <v>4.4114933399349292E-5</v>
      </c>
      <c r="Q199" s="89"/>
    </row>
    <row r="200" spans="1:17">
      <c r="A200" s="277"/>
      <c r="B200" s="21">
        <v>2.647E-2</v>
      </c>
      <c r="C200" s="275"/>
      <c r="D200" s="21">
        <v>0.14837</v>
      </c>
      <c r="E200" s="86">
        <f t="shared" si="25"/>
        <v>3.9273539000000005E-3</v>
      </c>
      <c r="F200" s="67" t="s">
        <v>176</v>
      </c>
      <c r="G200" s="21">
        <v>2.171E-2</v>
      </c>
      <c r="H200" s="73">
        <f t="shared" si="26"/>
        <v>8.5262853169000005E-5</v>
      </c>
      <c r="I200" s="21">
        <v>3.3829999999999999E-2</v>
      </c>
      <c r="J200" s="275"/>
      <c r="K200" s="69" t="s">
        <v>191</v>
      </c>
      <c r="L200" s="21">
        <v>0.29557</v>
      </c>
      <c r="M200" s="73">
        <f t="shared" si="27"/>
        <v>3.9270134376904096E-5</v>
      </c>
      <c r="N200" s="67" t="s">
        <v>221</v>
      </c>
      <c r="P200" s="73">
        <f t="shared" si="28"/>
        <v>3.7435939677295044E-5</v>
      </c>
      <c r="Q200" s="89"/>
    </row>
    <row r="201" spans="1:17" ht="15.75" thickBot="1">
      <c r="A201" s="277"/>
      <c r="B201" s="21">
        <v>2.647E-2</v>
      </c>
      <c r="C201" s="275"/>
      <c r="D201" s="21">
        <v>0.14837</v>
      </c>
      <c r="E201" s="86">
        <f t="shared" si="25"/>
        <v>3.9273539000000005E-3</v>
      </c>
      <c r="F201" s="67" t="s">
        <v>93</v>
      </c>
      <c r="G201" s="21">
        <v>2.163E-2</v>
      </c>
      <c r="H201" s="73">
        <f t="shared" si="26"/>
        <v>8.4948664857000008E-5</v>
      </c>
      <c r="I201" s="21">
        <v>3.3829999999999999E-2</v>
      </c>
      <c r="J201" s="275"/>
      <c r="K201" s="88" t="s">
        <v>192</v>
      </c>
      <c r="L201" s="24">
        <v>6.6610000000000003E-2</v>
      </c>
      <c r="M201" s="73">
        <f t="shared" si="27"/>
        <v>8.8499632941285711E-6</v>
      </c>
      <c r="N201" s="67" t="s">
        <v>222</v>
      </c>
      <c r="P201" s="73">
        <f t="shared" si="28"/>
        <v>2.639221756237232E-5</v>
      </c>
      <c r="Q201" s="89"/>
    </row>
    <row r="202" spans="1:17" ht="15.75" thickBot="1">
      <c r="A202" s="277"/>
      <c r="B202" s="21">
        <v>2.647E-2</v>
      </c>
      <c r="C202" s="275"/>
      <c r="D202" s="21">
        <v>0.14837</v>
      </c>
      <c r="E202" s="86">
        <f t="shared" si="25"/>
        <v>3.9273539000000005E-3</v>
      </c>
      <c r="F202" s="88" t="s">
        <v>88</v>
      </c>
      <c r="G202" s="24">
        <v>2.06E-2</v>
      </c>
      <c r="H202" s="73">
        <f t="shared" si="26"/>
        <v>8.0903490340000002E-5</v>
      </c>
      <c r="J202" s="64"/>
      <c r="K202" s="64"/>
      <c r="L202" s="89"/>
      <c r="N202" s="67" t="s">
        <v>127</v>
      </c>
      <c r="P202" s="73">
        <f t="shared" si="28"/>
        <v>2.4017997172844962E-5</v>
      </c>
      <c r="Q202" s="89"/>
    </row>
    <row r="203" spans="1:17">
      <c r="A203" s="277"/>
      <c r="B203" s="21">
        <v>2.647E-2</v>
      </c>
      <c r="C203" s="275" t="s">
        <v>71</v>
      </c>
      <c r="D203" s="21">
        <v>3.2410000000000001E-2</v>
      </c>
      <c r="E203" s="86">
        <f t="shared" si="25"/>
        <v>8.5789270000000009E-4</v>
      </c>
      <c r="F203" s="67" t="s">
        <v>190</v>
      </c>
      <c r="G203" s="21">
        <v>5.0090000000000003E-2</v>
      </c>
      <c r="H203" s="73">
        <f t="shared" si="26"/>
        <v>4.2971845343000006E-5</v>
      </c>
      <c r="J203" s="64"/>
      <c r="K203" s="64"/>
      <c r="L203" s="89"/>
      <c r="N203" s="67" t="s">
        <v>188</v>
      </c>
      <c r="P203" s="73">
        <f>H194</f>
        <v>1.9597495961000001E-4</v>
      </c>
      <c r="Q203" s="89"/>
    </row>
    <row r="204" spans="1:17">
      <c r="A204" s="277"/>
      <c r="B204" s="21">
        <v>2.647E-2</v>
      </c>
      <c r="C204" s="275"/>
      <c r="D204" s="21">
        <v>3.2410000000000001E-2</v>
      </c>
      <c r="E204" s="86">
        <f t="shared" si="25"/>
        <v>8.5789270000000009E-4</v>
      </c>
      <c r="F204" s="67" t="s">
        <v>220</v>
      </c>
      <c r="G204" s="21">
        <v>4.6129999999999997E-2</v>
      </c>
      <c r="H204" s="73">
        <f t="shared" si="26"/>
        <v>3.9574590251000004E-5</v>
      </c>
      <c r="J204" s="64"/>
      <c r="K204" s="64"/>
      <c r="L204" s="89"/>
      <c r="N204" s="67" t="s">
        <v>189</v>
      </c>
      <c r="P204" s="73">
        <f t="shared" ref="P204:P205" si="29">H195</f>
        <v>1.91183587852E-4</v>
      </c>
      <c r="Q204" s="89"/>
    </row>
    <row r="205" spans="1:17">
      <c r="A205" s="277"/>
      <c r="B205" s="21">
        <v>2.647E-2</v>
      </c>
      <c r="C205" s="275"/>
      <c r="D205" s="21">
        <v>3.2410000000000001E-2</v>
      </c>
      <c r="E205" s="86">
        <f t="shared" si="25"/>
        <v>8.5789270000000009E-4</v>
      </c>
      <c r="F205" s="67" t="s">
        <v>179</v>
      </c>
      <c r="G205" s="21">
        <v>3.6790000000000003E-2</v>
      </c>
      <c r="H205" s="73">
        <f t="shared" si="26"/>
        <v>3.1561872433000007E-5</v>
      </c>
      <c r="J205" s="64"/>
      <c r="K205" s="64"/>
      <c r="L205" s="89"/>
      <c r="N205" s="67" t="s">
        <v>152</v>
      </c>
      <c r="P205" s="73">
        <f t="shared" si="29"/>
        <v>1.5952911541800002E-4</v>
      </c>
      <c r="Q205" s="89"/>
    </row>
    <row r="206" spans="1:17">
      <c r="A206" s="277"/>
      <c r="B206" s="21">
        <v>2.647E-2</v>
      </c>
      <c r="C206" s="275"/>
      <c r="D206" s="21">
        <v>3.2410000000000001E-2</v>
      </c>
      <c r="E206" s="86">
        <f t="shared" si="25"/>
        <v>8.5789270000000009E-4</v>
      </c>
      <c r="F206" s="67" t="s">
        <v>221</v>
      </c>
      <c r="G206" s="21">
        <v>3.1220000000000001E-2</v>
      </c>
      <c r="H206" s="73">
        <f t="shared" si="26"/>
        <v>2.6783410094000002E-5</v>
      </c>
      <c r="J206" s="64"/>
      <c r="K206" s="64"/>
      <c r="L206" s="89"/>
      <c r="N206" s="69" t="s">
        <v>88</v>
      </c>
      <c r="P206" s="73">
        <f>H202+M199</f>
        <v>1.2757804529011811E-4</v>
      </c>
      <c r="Q206" s="89"/>
    </row>
    <row r="207" spans="1:17">
      <c r="A207" s="277"/>
      <c r="B207" s="21">
        <v>2.647E-2</v>
      </c>
      <c r="C207" s="275"/>
      <c r="D207" s="21">
        <v>3.2410000000000001E-2</v>
      </c>
      <c r="E207" s="86">
        <f t="shared" si="25"/>
        <v>8.5789270000000009E-4</v>
      </c>
      <c r="F207" s="67" t="s">
        <v>222</v>
      </c>
      <c r="G207" s="21">
        <v>2.2009999999999998E-2</v>
      </c>
      <c r="H207" s="73">
        <f t="shared" si="26"/>
        <v>1.8882218326999999E-5</v>
      </c>
      <c r="J207" s="64"/>
      <c r="K207" s="64"/>
      <c r="L207" s="89"/>
      <c r="N207" s="69" t="s">
        <v>191</v>
      </c>
      <c r="P207" s="73">
        <f>M200</f>
        <v>3.9270134376904096E-5</v>
      </c>
      <c r="Q207" s="89"/>
    </row>
    <row r="208" spans="1:17" ht="15.75" thickBot="1">
      <c r="A208" s="277"/>
      <c r="B208" s="21">
        <v>2.647E-2</v>
      </c>
      <c r="C208" s="275"/>
      <c r="D208" s="21">
        <v>3.2410000000000001E-2</v>
      </c>
      <c r="E208" s="86">
        <f t="shared" si="25"/>
        <v>8.5789270000000009E-4</v>
      </c>
      <c r="F208" s="88" t="s">
        <v>127</v>
      </c>
      <c r="G208" s="24">
        <v>2.0029999999999999E-2</v>
      </c>
      <c r="H208" s="73">
        <f t="shared" si="26"/>
        <v>1.7183590781000002E-5</v>
      </c>
      <c r="J208" s="64"/>
      <c r="K208" s="64"/>
      <c r="L208" s="89"/>
      <c r="N208" s="67" t="s">
        <v>192</v>
      </c>
      <c r="P208" s="73">
        <f>M201</f>
        <v>8.8499632941285711E-6</v>
      </c>
      <c r="Q208" s="89"/>
    </row>
    <row r="209" spans="1:17">
      <c r="A209" s="104" t="s">
        <v>130</v>
      </c>
      <c r="B209" s="18">
        <v>0.53947999999999996</v>
      </c>
      <c r="N209" s="67" t="s">
        <v>181</v>
      </c>
      <c r="P209" s="73">
        <f>H199</f>
        <v>1.05410178676E-4</v>
      </c>
    </row>
    <row r="210" spans="1:17">
      <c r="A210" s="106" t="s">
        <v>155</v>
      </c>
      <c r="B210" s="21">
        <v>0.10671</v>
      </c>
      <c r="N210" s="67" t="s">
        <v>176</v>
      </c>
      <c r="P210" s="73">
        <f>H200</f>
        <v>8.5262853169000005E-5</v>
      </c>
    </row>
    <row r="211" spans="1:17">
      <c r="A211" s="106" t="s">
        <v>156</v>
      </c>
      <c r="B211" s="21">
        <v>2.359E-2</v>
      </c>
      <c r="N211" s="67" t="s">
        <v>93</v>
      </c>
      <c r="P211" s="73">
        <f>H201</f>
        <v>8.4948664857000008E-5</v>
      </c>
    </row>
    <row r="212" spans="1:17" ht="15.75" thickBot="1">
      <c r="A212" s="107" t="s">
        <v>157</v>
      </c>
      <c r="B212" s="24">
        <v>2.001E-2</v>
      </c>
    </row>
    <row r="213" spans="1:17" ht="15.75" thickBot="1">
      <c r="N213" s="67"/>
    </row>
    <row r="214" spans="1:17" ht="15.75" thickBot="1">
      <c r="A214" s="70" t="s">
        <v>276</v>
      </c>
      <c r="B214" s="80"/>
      <c r="C214" s="25" t="s">
        <v>41</v>
      </c>
      <c r="D214" s="64"/>
      <c r="F214" s="64"/>
      <c r="G214" s="64"/>
      <c r="H214" s="89"/>
      <c r="J214" s="64"/>
      <c r="K214" s="64"/>
      <c r="L214" s="89"/>
      <c r="N214" s="276" t="s">
        <v>281</v>
      </c>
      <c r="O214" s="276"/>
      <c r="P214" s="276"/>
      <c r="Q214" s="135"/>
    </row>
    <row r="215" spans="1:17">
      <c r="A215" s="64" t="s">
        <v>277</v>
      </c>
      <c r="B215" s="81" t="s">
        <v>283</v>
      </c>
      <c r="C215" s="65" t="s">
        <v>287</v>
      </c>
      <c r="D215" s="66" t="s">
        <v>283</v>
      </c>
      <c r="E215" s="113" t="s">
        <v>288</v>
      </c>
      <c r="F215" s="65" t="s">
        <v>284</v>
      </c>
      <c r="G215" s="64" t="s">
        <v>283</v>
      </c>
      <c r="H215" s="113" t="s">
        <v>288</v>
      </c>
      <c r="J215" s="64" t="s">
        <v>289</v>
      </c>
      <c r="K215" s="65" t="s">
        <v>286</v>
      </c>
      <c r="L215" s="89" t="s">
        <v>283</v>
      </c>
      <c r="M215" s="113" t="s">
        <v>288</v>
      </c>
      <c r="N215" s="94" t="s">
        <v>279</v>
      </c>
      <c r="O215" s="153" t="s">
        <v>290</v>
      </c>
      <c r="P215" s="113" t="s">
        <v>288</v>
      </c>
      <c r="Q215" s="135" t="s">
        <v>292</v>
      </c>
    </row>
    <row r="216" spans="1:17" ht="15.75" thickBot="1">
      <c r="A216" s="277" t="s">
        <v>6</v>
      </c>
      <c r="B216" s="24">
        <v>2.7550000000000002E-2</v>
      </c>
      <c r="C216" s="274" t="s">
        <v>51</v>
      </c>
      <c r="D216" s="21">
        <v>0.14837</v>
      </c>
      <c r="E216" s="86">
        <f t="shared" ref="E216:E231" si="30">D216*B216</f>
        <v>4.0875935000000002E-3</v>
      </c>
      <c r="F216" s="67" t="s">
        <v>71</v>
      </c>
      <c r="G216" s="21">
        <v>8.6879999999999999E-2</v>
      </c>
      <c r="H216" s="73">
        <f t="shared" ref="H216:H231" si="31">G216*D216*B216</f>
        <v>3.5513012328000003E-4</v>
      </c>
      <c r="I216" s="21">
        <v>8.6879999999999999E-2</v>
      </c>
      <c r="J216" s="278" t="s">
        <v>71</v>
      </c>
      <c r="K216" s="67" t="s">
        <v>190</v>
      </c>
      <c r="L216" s="21">
        <v>5.0090000000000003E-2</v>
      </c>
      <c r="M216" s="73">
        <f>L216*I216*E216</f>
        <v>1.77884678750952E-5</v>
      </c>
      <c r="N216" s="105" t="s">
        <v>166</v>
      </c>
      <c r="O216" s="21">
        <v>0.29865999999999998</v>
      </c>
      <c r="P216" s="89"/>
      <c r="Q216" s="89"/>
    </row>
    <row r="217" spans="1:17">
      <c r="A217" s="277"/>
      <c r="B217" s="21">
        <v>2.7550000000000002E-2</v>
      </c>
      <c r="C217" s="275"/>
      <c r="D217" s="21">
        <v>0.14837</v>
      </c>
      <c r="E217" s="86">
        <f t="shared" si="30"/>
        <v>4.0875935000000002E-3</v>
      </c>
      <c r="F217" s="67" t="s">
        <v>188</v>
      </c>
      <c r="G217" s="21">
        <v>4.99E-2</v>
      </c>
      <c r="H217" s="73">
        <f t="shared" si="31"/>
        <v>2.0397091565000004E-4</v>
      </c>
      <c r="I217" s="21">
        <v>8.6879999999999999E-2</v>
      </c>
      <c r="J217" s="279"/>
      <c r="K217" s="67" t="s">
        <v>220</v>
      </c>
      <c r="L217" s="21">
        <v>4.6129999999999997E-2</v>
      </c>
      <c r="M217" s="73">
        <f t="shared" ref="M217:M224" si="32">L217*I217*E217</f>
        <v>1.6382152586906401E-5</v>
      </c>
      <c r="N217" s="67" t="s">
        <v>190</v>
      </c>
      <c r="P217" s="21">
        <f>H221+H226+M216</f>
        <v>1.9070053563009521E-4</v>
      </c>
      <c r="Q217" s="89"/>
    </row>
    <row r="218" spans="1:17">
      <c r="A218" s="277"/>
      <c r="B218" s="21">
        <v>2.7550000000000002E-2</v>
      </c>
      <c r="C218" s="275"/>
      <c r="D218" s="21">
        <v>0.14837</v>
      </c>
      <c r="E218" s="86">
        <f t="shared" si="30"/>
        <v>4.0875935000000002E-3</v>
      </c>
      <c r="F218" s="67" t="s">
        <v>189</v>
      </c>
      <c r="G218" s="21">
        <v>4.8680000000000001E-2</v>
      </c>
      <c r="H218" s="73">
        <f t="shared" si="31"/>
        <v>1.9898405158000001E-4</v>
      </c>
      <c r="I218" s="21">
        <v>8.6879999999999999E-2</v>
      </c>
      <c r="J218" s="279"/>
      <c r="K218" s="67" t="s">
        <v>179</v>
      </c>
      <c r="L218" s="21">
        <v>3.6790000000000003E-2</v>
      </c>
      <c r="M218" s="73">
        <f t="shared" si="32"/>
        <v>1.3065237235471203E-5</v>
      </c>
      <c r="N218" s="67" t="s">
        <v>220</v>
      </c>
      <c r="O218" s="21"/>
      <c r="P218" s="73">
        <f>H227+M217</f>
        <v>5.7571422001906403E-5</v>
      </c>
      <c r="Q218" s="73"/>
    </row>
    <row r="219" spans="1:17" ht="15.75" thickBot="1">
      <c r="A219" s="277"/>
      <c r="B219" s="21">
        <v>2.7550000000000002E-2</v>
      </c>
      <c r="C219" s="275"/>
      <c r="D219" s="21">
        <v>0.14837</v>
      </c>
      <c r="E219" s="86">
        <f t="shared" si="30"/>
        <v>4.0875935000000002E-3</v>
      </c>
      <c r="F219" s="67" t="s">
        <v>152</v>
      </c>
      <c r="G219" s="21">
        <v>4.0620000000000003E-2</v>
      </c>
      <c r="H219" s="73">
        <f t="shared" si="31"/>
        <v>1.6603804797000001E-4</v>
      </c>
      <c r="I219" s="21">
        <v>8.6879999999999999E-2</v>
      </c>
      <c r="J219" s="279"/>
      <c r="K219" s="67" t="s">
        <v>221</v>
      </c>
      <c r="L219" s="21">
        <v>3.1220000000000001E-2</v>
      </c>
      <c r="M219" s="73">
        <f t="shared" si="32"/>
        <v>1.1087162448801602E-5</v>
      </c>
      <c r="N219" s="67" t="s">
        <v>179</v>
      </c>
      <c r="O219" s="24"/>
      <c r="P219" s="73">
        <f t="shared" ref="P219:P222" si="33">H228+M218</f>
        <v>4.5914862680471209E-5</v>
      </c>
      <c r="Q219" s="89"/>
    </row>
    <row r="220" spans="1:17">
      <c r="A220" s="277"/>
      <c r="B220" s="21">
        <v>2.7550000000000002E-2</v>
      </c>
      <c r="C220" s="275"/>
      <c r="D220" s="21">
        <v>0.14837</v>
      </c>
      <c r="E220" s="86">
        <f t="shared" si="30"/>
        <v>4.0875935000000002E-3</v>
      </c>
      <c r="F220" s="67" t="s">
        <v>52</v>
      </c>
      <c r="G220" s="21">
        <v>3.3829999999999999E-2</v>
      </c>
      <c r="H220" s="73">
        <f t="shared" si="31"/>
        <v>1.3828328810500001E-4</v>
      </c>
      <c r="I220" s="21">
        <v>8.6879999999999999E-2</v>
      </c>
      <c r="J220" s="279"/>
      <c r="K220" s="67" t="s">
        <v>222</v>
      </c>
      <c r="L220" s="21">
        <v>2.2009999999999998E-2</v>
      </c>
      <c r="M220" s="73">
        <f t="shared" si="32"/>
        <v>7.816414013392799E-6</v>
      </c>
      <c r="N220" s="67" t="s">
        <v>221</v>
      </c>
      <c r="P220" s="73">
        <f t="shared" si="33"/>
        <v>3.8963359958801602E-5</v>
      </c>
      <c r="Q220" s="89"/>
    </row>
    <row r="221" spans="1:17" ht="15.75" thickBot="1">
      <c r="A221" s="277"/>
      <c r="B221" s="21">
        <v>2.7550000000000002E-2</v>
      </c>
      <c r="C221" s="275"/>
      <c r="D221" s="21">
        <v>0.14837</v>
      </c>
      <c r="E221" s="86">
        <f t="shared" si="30"/>
        <v>4.0875935000000002E-3</v>
      </c>
      <c r="F221" s="67" t="s">
        <v>190</v>
      </c>
      <c r="G221" s="21">
        <v>3.1359999999999999E-2</v>
      </c>
      <c r="H221" s="73">
        <f t="shared" si="31"/>
        <v>1.2818693216000001E-4</v>
      </c>
      <c r="I221" s="21">
        <v>8.6879999999999999E-2</v>
      </c>
      <c r="J221" s="279"/>
      <c r="K221" s="88" t="s">
        <v>127</v>
      </c>
      <c r="L221" s="24">
        <v>2.0029999999999999E-2</v>
      </c>
      <c r="M221" s="73">
        <f t="shared" si="32"/>
        <v>7.1132563692984001E-6</v>
      </c>
      <c r="N221" s="67" t="s">
        <v>222</v>
      </c>
      <c r="P221" s="73">
        <f t="shared" si="33"/>
        <v>2.7469043968392801E-5</v>
      </c>
      <c r="Q221" s="89"/>
    </row>
    <row r="222" spans="1:17">
      <c r="A222" s="277"/>
      <c r="B222" s="21">
        <v>2.7550000000000002E-2</v>
      </c>
      <c r="C222" s="275"/>
      <c r="D222" s="21">
        <v>0.14837</v>
      </c>
      <c r="E222" s="86">
        <f t="shared" si="30"/>
        <v>4.0875935000000002E-3</v>
      </c>
      <c r="F222" s="67" t="s">
        <v>181</v>
      </c>
      <c r="G222" s="21">
        <v>2.6839999999999999E-2</v>
      </c>
      <c r="H222" s="73">
        <f t="shared" si="31"/>
        <v>1.0971100954000001E-4</v>
      </c>
      <c r="I222" s="21">
        <v>3.3829999999999999E-2</v>
      </c>
      <c r="J222" s="275" t="s">
        <v>52</v>
      </c>
      <c r="K222" s="68" t="s">
        <v>88</v>
      </c>
      <c r="L222" s="18">
        <v>0.3513</v>
      </c>
      <c r="M222" s="73">
        <f t="shared" si="32"/>
        <v>4.8578919111286504E-5</v>
      </c>
      <c r="N222" s="67" t="s">
        <v>127</v>
      </c>
      <c r="P222" s="73">
        <f t="shared" si="33"/>
        <v>2.4997953234298402E-5</v>
      </c>
      <c r="Q222" s="89"/>
    </row>
    <row r="223" spans="1:17">
      <c r="A223" s="277"/>
      <c r="B223" s="21">
        <v>2.7550000000000002E-2</v>
      </c>
      <c r="C223" s="275"/>
      <c r="D223" s="21">
        <v>0.14837</v>
      </c>
      <c r="E223" s="86">
        <f t="shared" si="30"/>
        <v>4.0875935000000002E-3</v>
      </c>
      <c r="F223" s="67" t="s">
        <v>176</v>
      </c>
      <c r="G223" s="21">
        <v>2.171E-2</v>
      </c>
      <c r="H223" s="73">
        <f t="shared" si="31"/>
        <v>8.8741654885000012E-5</v>
      </c>
      <c r="I223" s="21">
        <v>3.3829999999999999E-2</v>
      </c>
      <c r="J223" s="275"/>
      <c r="K223" s="69" t="s">
        <v>191</v>
      </c>
      <c r="L223" s="21">
        <v>0.29557</v>
      </c>
      <c r="M223" s="73">
        <f t="shared" si="32"/>
        <v>4.0872391465194852E-5</v>
      </c>
      <c r="N223" s="67" t="s">
        <v>188</v>
      </c>
      <c r="P223" s="73">
        <f>H217</f>
        <v>2.0397091565000004E-4</v>
      </c>
      <c r="Q223" s="89"/>
    </row>
    <row r="224" spans="1:17" ht="15.75" thickBot="1">
      <c r="A224" s="277"/>
      <c r="B224" s="21">
        <v>2.7550000000000002E-2</v>
      </c>
      <c r="C224" s="275"/>
      <c r="D224" s="21">
        <v>0.14837</v>
      </c>
      <c r="E224" s="86">
        <f t="shared" si="30"/>
        <v>4.0875935000000002E-3</v>
      </c>
      <c r="F224" s="67" t="s">
        <v>93</v>
      </c>
      <c r="G224" s="21">
        <v>2.163E-2</v>
      </c>
      <c r="H224" s="73">
        <f t="shared" si="31"/>
        <v>8.8414647405000009E-5</v>
      </c>
      <c r="I224" s="21">
        <v>3.3829999999999999E-2</v>
      </c>
      <c r="J224" s="275"/>
      <c r="K224" s="88" t="s">
        <v>192</v>
      </c>
      <c r="L224" s="24">
        <v>6.6610000000000003E-2</v>
      </c>
      <c r="M224" s="73">
        <f t="shared" si="32"/>
        <v>9.2110498206740505E-6</v>
      </c>
      <c r="N224" s="67" t="s">
        <v>189</v>
      </c>
      <c r="P224" s="73">
        <f t="shared" ref="P224:P225" si="34">H218</f>
        <v>1.9898405158000001E-4</v>
      </c>
      <c r="Q224" s="89"/>
    </row>
    <row r="225" spans="1:17" ht="15.75" thickBot="1">
      <c r="A225" s="277"/>
      <c r="B225" s="21">
        <v>2.7550000000000002E-2</v>
      </c>
      <c r="C225" s="275"/>
      <c r="D225" s="21">
        <v>0.14837</v>
      </c>
      <c r="E225" s="86">
        <f t="shared" si="30"/>
        <v>4.0875935000000002E-3</v>
      </c>
      <c r="F225" s="88" t="s">
        <v>88</v>
      </c>
      <c r="G225" s="24">
        <v>2.06E-2</v>
      </c>
      <c r="H225" s="73">
        <f t="shared" si="31"/>
        <v>8.4204426100000006E-5</v>
      </c>
      <c r="J225" s="64"/>
      <c r="K225" s="64"/>
      <c r="L225" s="89"/>
      <c r="N225" s="67" t="s">
        <v>152</v>
      </c>
      <c r="P225" s="73">
        <f t="shared" si="34"/>
        <v>1.6603804797000001E-4</v>
      </c>
      <c r="Q225" s="89"/>
    </row>
    <row r="226" spans="1:17">
      <c r="A226" s="277"/>
      <c r="B226" s="21">
        <v>2.7550000000000002E-2</v>
      </c>
      <c r="C226" s="275" t="s">
        <v>71</v>
      </c>
      <c r="D226" s="21">
        <v>3.2410000000000001E-2</v>
      </c>
      <c r="E226" s="86">
        <f t="shared" si="30"/>
        <v>8.9289550000000006E-4</v>
      </c>
      <c r="F226" s="67" t="s">
        <v>190</v>
      </c>
      <c r="G226" s="21">
        <v>5.0090000000000003E-2</v>
      </c>
      <c r="H226" s="73">
        <f t="shared" si="31"/>
        <v>4.4725135595000007E-5</v>
      </c>
      <c r="J226" s="64"/>
      <c r="K226" s="64"/>
      <c r="L226" s="89"/>
      <c r="N226" s="69" t="s">
        <v>88</v>
      </c>
      <c r="P226" s="73">
        <f>H225+M222</f>
        <v>1.3278334521128651E-4</v>
      </c>
      <c r="Q226" s="89"/>
    </row>
    <row r="227" spans="1:17">
      <c r="A227" s="277"/>
      <c r="B227" s="21">
        <v>2.7550000000000002E-2</v>
      </c>
      <c r="C227" s="275"/>
      <c r="D227" s="21">
        <v>3.2410000000000001E-2</v>
      </c>
      <c r="E227" s="86">
        <f t="shared" si="30"/>
        <v>8.9289550000000006E-4</v>
      </c>
      <c r="F227" s="67" t="s">
        <v>220</v>
      </c>
      <c r="G227" s="21">
        <v>4.6129999999999997E-2</v>
      </c>
      <c r="H227" s="73">
        <f t="shared" si="31"/>
        <v>4.1189269415000002E-5</v>
      </c>
      <c r="J227" s="64"/>
      <c r="K227" s="64"/>
      <c r="L227" s="89"/>
      <c r="N227" s="69" t="s">
        <v>191</v>
      </c>
      <c r="P227" s="73">
        <f>M223</f>
        <v>4.0872391465194852E-5</v>
      </c>
      <c r="Q227" s="89"/>
    </row>
    <row r="228" spans="1:17">
      <c r="A228" s="277"/>
      <c r="B228" s="21">
        <v>2.7550000000000002E-2</v>
      </c>
      <c r="C228" s="275"/>
      <c r="D228" s="21">
        <v>3.2410000000000001E-2</v>
      </c>
      <c r="E228" s="86">
        <f t="shared" si="30"/>
        <v>8.9289550000000006E-4</v>
      </c>
      <c r="F228" s="67" t="s">
        <v>179</v>
      </c>
      <c r="G228" s="21">
        <v>3.6790000000000003E-2</v>
      </c>
      <c r="H228" s="73">
        <f t="shared" si="31"/>
        <v>3.2849625445000007E-5</v>
      </c>
      <c r="J228" s="64"/>
      <c r="K228" s="64"/>
      <c r="L228" s="89"/>
      <c r="N228" s="67" t="s">
        <v>192</v>
      </c>
      <c r="P228" s="73">
        <f>M224</f>
        <v>9.2110498206740505E-6</v>
      </c>
      <c r="Q228" s="89"/>
    </row>
    <row r="229" spans="1:17">
      <c r="A229" s="277"/>
      <c r="B229" s="21">
        <v>2.7550000000000002E-2</v>
      </c>
      <c r="C229" s="275"/>
      <c r="D229" s="21">
        <v>3.2410000000000001E-2</v>
      </c>
      <c r="E229" s="86">
        <f t="shared" si="30"/>
        <v>8.9289550000000006E-4</v>
      </c>
      <c r="F229" s="67" t="s">
        <v>221</v>
      </c>
      <c r="G229" s="21">
        <v>3.1220000000000001E-2</v>
      </c>
      <c r="H229" s="73">
        <f t="shared" si="31"/>
        <v>2.7876197510000002E-5</v>
      </c>
      <c r="J229" s="64"/>
      <c r="K229" s="64"/>
      <c r="L229" s="89"/>
      <c r="N229" s="67" t="s">
        <v>181</v>
      </c>
      <c r="P229" s="73">
        <f>H222</f>
        <v>1.0971100954000001E-4</v>
      </c>
      <c r="Q229" s="89"/>
    </row>
    <row r="230" spans="1:17">
      <c r="A230" s="277"/>
      <c r="B230" s="21">
        <v>2.7550000000000002E-2</v>
      </c>
      <c r="C230" s="275"/>
      <c r="D230" s="21">
        <v>3.2410000000000001E-2</v>
      </c>
      <c r="E230" s="86">
        <f t="shared" si="30"/>
        <v>8.9289550000000006E-4</v>
      </c>
      <c r="F230" s="67" t="s">
        <v>222</v>
      </c>
      <c r="G230" s="21">
        <v>2.2009999999999998E-2</v>
      </c>
      <c r="H230" s="73">
        <f t="shared" si="31"/>
        <v>1.9652629955E-5</v>
      </c>
      <c r="J230" s="64"/>
      <c r="K230" s="64"/>
      <c r="L230" s="89"/>
      <c r="N230" s="67" t="s">
        <v>176</v>
      </c>
      <c r="P230" s="73">
        <f>H223</f>
        <v>8.8741654885000012E-5</v>
      </c>
      <c r="Q230" s="89"/>
    </row>
    <row r="231" spans="1:17" ht="15.75" thickBot="1">
      <c r="A231" s="277"/>
      <c r="B231" s="21">
        <v>2.7550000000000002E-2</v>
      </c>
      <c r="C231" s="275"/>
      <c r="D231" s="21">
        <v>3.2410000000000001E-2</v>
      </c>
      <c r="E231" s="86">
        <f t="shared" si="30"/>
        <v>8.9289550000000006E-4</v>
      </c>
      <c r="F231" s="88" t="s">
        <v>127</v>
      </c>
      <c r="G231" s="24">
        <v>2.0029999999999999E-2</v>
      </c>
      <c r="H231" s="73">
        <f t="shared" si="31"/>
        <v>1.7884696865000001E-5</v>
      </c>
      <c r="J231" s="64"/>
      <c r="K231" s="64"/>
      <c r="L231" s="89"/>
      <c r="N231" s="67" t="s">
        <v>93</v>
      </c>
      <c r="P231" s="73">
        <f>H224</f>
        <v>8.8414647405000009E-5</v>
      </c>
      <c r="Q231" s="89"/>
    </row>
    <row r="232" spans="1:17">
      <c r="A232" s="105" t="s">
        <v>166</v>
      </c>
      <c r="B232" s="21">
        <v>0.29865999999999998</v>
      </c>
      <c r="C232" s="64"/>
      <c r="D232" s="64"/>
      <c r="F232" s="64"/>
      <c r="G232" s="64"/>
      <c r="H232" s="89"/>
      <c r="J232" s="64"/>
      <c r="K232" s="64"/>
      <c r="L232" s="89"/>
      <c r="Q232" s="89"/>
    </row>
    <row r="233" spans="1:17" ht="15.75" thickBot="1">
      <c r="A233" s="106"/>
      <c r="B233" s="21"/>
      <c r="C233" s="64"/>
      <c r="D233" s="64"/>
      <c r="F233" s="64"/>
      <c r="G233" s="64"/>
      <c r="H233" s="89"/>
      <c r="J233" s="64"/>
      <c r="K233" s="64"/>
      <c r="L233" s="89"/>
      <c r="N233" s="67"/>
      <c r="P233" s="73"/>
      <c r="Q233" s="89"/>
    </row>
    <row r="234" spans="1:17" ht="15.75" thickBot="1">
      <c r="A234" s="70" t="s">
        <v>276</v>
      </c>
      <c r="B234" s="80"/>
      <c r="C234" s="25" t="s">
        <v>43</v>
      </c>
      <c r="D234" s="64"/>
      <c r="F234" s="64"/>
      <c r="G234" s="64"/>
      <c r="H234" s="89"/>
      <c r="J234" s="64"/>
      <c r="K234" s="64"/>
      <c r="L234" s="89"/>
      <c r="N234" s="276" t="s">
        <v>281</v>
      </c>
      <c r="O234" s="276"/>
      <c r="P234" s="276"/>
      <c r="Q234" s="135"/>
    </row>
    <row r="235" spans="1:17">
      <c r="A235" s="64" t="s">
        <v>277</v>
      </c>
      <c r="B235" s="81" t="s">
        <v>283</v>
      </c>
      <c r="C235" s="65" t="s">
        <v>287</v>
      </c>
      <c r="D235" s="66" t="s">
        <v>283</v>
      </c>
      <c r="E235" s="113" t="s">
        <v>288</v>
      </c>
      <c r="F235" s="65" t="s">
        <v>284</v>
      </c>
      <c r="G235" s="64" t="s">
        <v>283</v>
      </c>
      <c r="H235" s="113" t="s">
        <v>288</v>
      </c>
      <c r="J235" s="64" t="s">
        <v>289</v>
      </c>
      <c r="K235" s="65" t="s">
        <v>286</v>
      </c>
      <c r="L235" s="89" t="s">
        <v>283</v>
      </c>
      <c r="M235" s="113" t="s">
        <v>288</v>
      </c>
      <c r="N235" s="94" t="s">
        <v>279</v>
      </c>
      <c r="O235" s="153" t="s">
        <v>290</v>
      </c>
      <c r="P235" s="113" t="s">
        <v>288</v>
      </c>
      <c r="Q235" s="135" t="s">
        <v>292</v>
      </c>
    </row>
    <row r="236" spans="1:17">
      <c r="A236" s="277" t="s">
        <v>6</v>
      </c>
      <c r="B236" s="21">
        <v>5.0750000000000003E-2</v>
      </c>
      <c r="C236" s="274" t="s">
        <v>51</v>
      </c>
      <c r="D236" s="21">
        <v>0.14837</v>
      </c>
      <c r="E236" s="86">
        <f t="shared" ref="E236:E251" si="35">D236*B236</f>
        <v>7.5297775000000003E-3</v>
      </c>
      <c r="F236" s="67" t="s">
        <v>71</v>
      </c>
      <c r="G236" s="21">
        <v>8.6879999999999999E-2</v>
      </c>
      <c r="H236" s="73">
        <f t="shared" ref="H236:H251" si="36">G236*D236*B236</f>
        <v>6.5418706920000009E-4</v>
      </c>
      <c r="I236" s="21">
        <v>8.6879999999999999E-2</v>
      </c>
      <c r="J236" s="278" t="s">
        <v>71</v>
      </c>
      <c r="K236" s="67" t="s">
        <v>190</v>
      </c>
      <c r="L236" s="21">
        <v>5.0090000000000003E-2</v>
      </c>
      <c r="M236" s="73">
        <f>L236*I236*E236</f>
        <v>3.2768230296227999E-5</v>
      </c>
      <c r="N236" s="106" t="s">
        <v>172</v>
      </c>
      <c r="O236" s="21">
        <v>7.6840000000000006E-2</v>
      </c>
      <c r="P236" s="85"/>
      <c r="Q236" s="89"/>
    </row>
    <row r="237" spans="1:17">
      <c r="A237" s="277"/>
      <c r="B237" s="21">
        <v>5.0750000000000003E-2</v>
      </c>
      <c r="C237" s="275"/>
      <c r="D237" s="21">
        <v>0.14837</v>
      </c>
      <c r="E237" s="86">
        <f t="shared" si="35"/>
        <v>7.5297775000000003E-3</v>
      </c>
      <c r="F237" s="67" t="s">
        <v>188</v>
      </c>
      <c r="G237" s="21">
        <v>4.99E-2</v>
      </c>
      <c r="H237" s="73">
        <f t="shared" si="36"/>
        <v>3.7573589725000003E-4</v>
      </c>
      <c r="I237" s="21">
        <v>8.6879999999999999E-2</v>
      </c>
      <c r="J237" s="279"/>
      <c r="K237" s="67" t="s">
        <v>220</v>
      </c>
      <c r="L237" s="21">
        <v>4.6129999999999997E-2</v>
      </c>
      <c r="M237" s="73">
        <f t="shared" ref="M237:M244" si="37">L237*I237*E237</f>
        <v>3.0177649502196E-5</v>
      </c>
      <c r="N237" s="105" t="s">
        <v>119</v>
      </c>
      <c r="O237" s="21">
        <v>5.4760000000000003E-2</v>
      </c>
      <c r="P237" s="21"/>
      <c r="Q237" s="89"/>
    </row>
    <row r="238" spans="1:17">
      <c r="A238" s="277"/>
      <c r="B238" s="21">
        <v>5.0750000000000003E-2</v>
      </c>
      <c r="C238" s="275"/>
      <c r="D238" s="21">
        <v>0.14837</v>
      </c>
      <c r="E238" s="86">
        <f t="shared" si="35"/>
        <v>7.5297775000000003E-3</v>
      </c>
      <c r="F238" s="67" t="s">
        <v>189</v>
      </c>
      <c r="G238" s="21">
        <v>4.8680000000000001E-2</v>
      </c>
      <c r="H238" s="73">
        <f t="shared" si="36"/>
        <v>3.6654956870000005E-4</v>
      </c>
      <c r="I238" s="21">
        <v>8.6879999999999999E-2</v>
      </c>
      <c r="J238" s="279"/>
      <c r="K238" s="67" t="s">
        <v>179</v>
      </c>
      <c r="L238" s="21">
        <v>3.6790000000000003E-2</v>
      </c>
      <c r="M238" s="73">
        <f t="shared" si="37"/>
        <v>2.4067542275868003E-5</v>
      </c>
      <c r="N238" s="106" t="s">
        <v>173</v>
      </c>
      <c r="O238" s="21">
        <v>4.6800000000000001E-2</v>
      </c>
      <c r="P238" s="112"/>
      <c r="Q238" s="73"/>
    </row>
    <row r="239" spans="1:17">
      <c r="A239" s="277"/>
      <c r="B239" s="21">
        <v>5.0750000000000003E-2</v>
      </c>
      <c r="C239" s="275"/>
      <c r="D239" s="21">
        <v>0.14837</v>
      </c>
      <c r="E239" s="86">
        <f t="shared" si="35"/>
        <v>7.5297775000000003E-3</v>
      </c>
      <c r="F239" s="67" t="s">
        <v>152</v>
      </c>
      <c r="G239" s="21">
        <v>4.0620000000000003E-2</v>
      </c>
      <c r="H239" s="73">
        <f t="shared" si="36"/>
        <v>3.0585956205000003E-4</v>
      </c>
      <c r="I239" s="21">
        <v>8.6879999999999999E-2</v>
      </c>
      <c r="J239" s="279"/>
      <c r="K239" s="67" t="s">
        <v>221</v>
      </c>
      <c r="L239" s="21">
        <v>3.1220000000000001E-2</v>
      </c>
      <c r="M239" s="73">
        <f t="shared" si="37"/>
        <v>2.0423720300424003E-5</v>
      </c>
      <c r="N239" s="106" t="s">
        <v>83</v>
      </c>
      <c r="O239" s="21">
        <v>4.6050000000000001E-2</v>
      </c>
      <c r="P239" s="112"/>
      <c r="Q239" s="89"/>
    </row>
    <row r="240" spans="1:17">
      <c r="A240" s="277"/>
      <c r="B240" s="21">
        <v>5.0750000000000003E-2</v>
      </c>
      <c r="C240" s="275"/>
      <c r="D240" s="21">
        <v>0.14837</v>
      </c>
      <c r="E240" s="86">
        <f t="shared" si="35"/>
        <v>7.5297775000000003E-3</v>
      </c>
      <c r="F240" s="67" t="s">
        <v>52</v>
      </c>
      <c r="G240" s="21">
        <v>3.3829999999999999E-2</v>
      </c>
      <c r="H240" s="73">
        <f t="shared" si="36"/>
        <v>2.5473237282500001E-4</v>
      </c>
      <c r="I240" s="21">
        <v>8.6879999999999999E-2</v>
      </c>
      <c r="J240" s="279"/>
      <c r="K240" s="67" t="s">
        <v>222</v>
      </c>
      <c r="L240" s="21">
        <v>2.2009999999999998E-2</v>
      </c>
      <c r="M240" s="73">
        <f t="shared" si="37"/>
        <v>1.4398657393091999E-5</v>
      </c>
      <c r="N240" s="106" t="s">
        <v>174</v>
      </c>
      <c r="O240" s="21">
        <v>4.1799999999999997E-2</v>
      </c>
      <c r="P240" s="112"/>
      <c r="Q240" s="89"/>
    </row>
    <row r="241" spans="1:17" ht="15.75" thickBot="1">
      <c r="A241" s="277"/>
      <c r="B241" s="21">
        <v>5.0750000000000003E-2</v>
      </c>
      <c r="C241" s="275"/>
      <c r="D241" s="21">
        <v>0.14837</v>
      </c>
      <c r="E241" s="86">
        <f t="shared" si="35"/>
        <v>7.5297775000000003E-3</v>
      </c>
      <c r="F241" s="67" t="s">
        <v>190</v>
      </c>
      <c r="G241" s="21">
        <v>3.1359999999999999E-2</v>
      </c>
      <c r="H241" s="73">
        <f t="shared" si="36"/>
        <v>2.3613382240000001E-4</v>
      </c>
      <c r="I241" s="21">
        <v>8.6879999999999999E-2</v>
      </c>
      <c r="J241" s="279"/>
      <c r="K241" s="88" t="s">
        <v>127</v>
      </c>
      <c r="L241" s="24">
        <v>2.0029999999999999E-2</v>
      </c>
      <c r="M241" s="73">
        <f t="shared" si="37"/>
        <v>1.3103366996076E-5</v>
      </c>
      <c r="N241" s="106" t="s">
        <v>175</v>
      </c>
      <c r="O241" s="21">
        <v>3.3779999999999998E-2</v>
      </c>
      <c r="P241" s="112"/>
      <c r="Q241" s="89"/>
    </row>
    <row r="242" spans="1:17">
      <c r="A242" s="277"/>
      <c r="B242" s="21">
        <v>5.0750000000000003E-2</v>
      </c>
      <c r="C242" s="275"/>
      <c r="D242" s="21">
        <v>0.14837</v>
      </c>
      <c r="E242" s="86">
        <f t="shared" si="35"/>
        <v>7.5297775000000003E-3</v>
      </c>
      <c r="F242" s="67" t="s">
        <v>181</v>
      </c>
      <c r="G242" s="21">
        <v>2.6839999999999999E-2</v>
      </c>
      <c r="H242" s="73">
        <f t="shared" si="36"/>
        <v>2.0209922810000001E-4</v>
      </c>
      <c r="I242" s="21">
        <v>3.3829999999999999E-2</v>
      </c>
      <c r="J242" s="275" t="s">
        <v>52</v>
      </c>
      <c r="K242" s="68" t="s">
        <v>88</v>
      </c>
      <c r="L242" s="18">
        <v>0.3513</v>
      </c>
      <c r="M242" s="73">
        <f t="shared" si="37"/>
        <v>8.9487482573422499E-5</v>
      </c>
      <c r="N242" s="106" t="s">
        <v>176</v>
      </c>
      <c r="P242" s="112"/>
      <c r="Q242" s="112">
        <f>B258+H243</f>
        <v>2.7443471469524999E-2</v>
      </c>
    </row>
    <row r="243" spans="1:17">
      <c r="A243" s="277"/>
      <c r="B243" s="21">
        <v>5.0750000000000003E-2</v>
      </c>
      <c r="C243" s="275"/>
      <c r="D243" s="21">
        <v>0.14837</v>
      </c>
      <c r="E243" s="86">
        <f t="shared" si="35"/>
        <v>7.5297775000000003E-3</v>
      </c>
      <c r="F243" s="67" t="s">
        <v>176</v>
      </c>
      <c r="G243" s="21">
        <v>2.171E-2</v>
      </c>
      <c r="H243" s="73">
        <f t="shared" si="36"/>
        <v>1.6347146952500001E-4</v>
      </c>
      <c r="I243" s="21">
        <v>3.3829999999999999E-2</v>
      </c>
      <c r="J243" s="275"/>
      <c r="K243" s="69" t="s">
        <v>191</v>
      </c>
      <c r="L243" s="21">
        <v>0.29557</v>
      </c>
      <c r="M243" s="73">
        <f t="shared" si="37"/>
        <v>7.5291247435885252E-5</v>
      </c>
      <c r="N243" s="106" t="s">
        <v>127</v>
      </c>
      <c r="P243" s="112"/>
      <c r="Q243" s="112">
        <f>B259+H251+M241</f>
        <v>2.0206048861221078E-2</v>
      </c>
    </row>
    <row r="244" spans="1:17" ht="15.75" thickBot="1">
      <c r="A244" s="277"/>
      <c r="B244" s="21">
        <v>5.0750000000000003E-2</v>
      </c>
      <c r="C244" s="275"/>
      <c r="D244" s="21">
        <v>0.14837</v>
      </c>
      <c r="E244" s="86">
        <f t="shared" si="35"/>
        <v>7.5297775000000003E-3</v>
      </c>
      <c r="F244" s="67" t="s">
        <v>93</v>
      </c>
      <c r="G244" s="21">
        <v>2.163E-2</v>
      </c>
      <c r="H244" s="73">
        <f t="shared" si="36"/>
        <v>1.6286908732500002E-4</v>
      </c>
      <c r="I244" s="21">
        <v>3.3829999999999999E-2</v>
      </c>
      <c r="J244" s="275"/>
      <c r="K244" s="88" t="s">
        <v>192</v>
      </c>
      <c r="L244" s="24">
        <v>6.6610000000000003E-2</v>
      </c>
      <c r="M244" s="73">
        <f t="shared" si="37"/>
        <v>1.6967723353873252E-5</v>
      </c>
      <c r="N244" s="67" t="s">
        <v>190</v>
      </c>
      <c r="P244" s="112">
        <f>H241+H246+M236</f>
        <v>3.5129046037122804E-4</v>
      </c>
      <c r="Q244" s="89"/>
    </row>
    <row r="245" spans="1:17" ht="15.75" thickBot="1">
      <c r="A245" s="277"/>
      <c r="B245" s="21">
        <v>5.0750000000000003E-2</v>
      </c>
      <c r="C245" s="275"/>
      <c r="D245" s="21">
        <v>0.14837</v>
      </c>
      <c r="E245" s="86">
        <f t="shared" si="35"/>
        <v>7.5297775000000003E-3</v>
      </c>
      <c r="F245" s="88" t="s">
        <v>88</v>
      </c>
      <c r="G245" s="24">
        <v>2.06E-2</v>
      </c>
      <c r="H245" s="73">
        <f t="shared" si="36"/>
        <v>1.5511341650000001E-4</v>
      </c>
      <c r="J245" s="64"/>
      <c r="K245" s="64"/>
      <c r="L245" s="89"/>
      <c r="N245" s="67" t="s">
        <v>220</v>
      </c>
      <c r="P245" s="112">
        <f>H247+M237</f>
        <v>1.06052619477196E-4</v>
      </c>
      <c r="Q245" s="89"/>
    </row>
    <row r="246" spans="1:17">
      <c r="A246" s="277"/>
      <c r="B246" s="21">
        <v>5.0750000000000003E-2</v>
      </c>
      <c r="C246" s="275" t="s">
        <v>71</v>
      </c>
      <c r="D246" s="21">
        <v>3.2410000000000001E-2</v>
      </c>
      <c r="E246" s="86">
        <f t="shared" si="35"/>
        <v>1.6448075000000003E-3</v>
      </c>
      <c r="F246" s="67" t="s">
        <v>190</v>
      </c>
      <c r="G246" s="21">
        <v>5.0090000000000003E-2</v>
      </c>
      <c r="H246" s="73">
        <f t="shared" si="36"/>
        <v>8.2388407675000011E-5</v>
      </c>
      <c r="J246" s="64"/>
      <c r="K246" s="64"/>
      <c r="L246" s="89"/>
      <c r="N246" s="67" t="s">
        <v>179</v>
      </c>
      <c r="P246" s="112">
        <f>H248+M238</f>
        <v>8.4580010200868016E-5</v>
      </c>
      <c r="Q246" s="89"/>
    </row>
    <row r="247" spans="1:17">
      <c r="A247" s="277"/>
      <c r="B247" s="21">
        <v>5.0750000000000003E-2</v>
      </c>
      <c r="C247" s="275"/>
      <c r="D247" s="21">
        <v>3.2410000000000001E-2</v>
      </c>
      <c r="E247" s="86">
        <f t="shared" si="35"/>
        <v>1.6448075000000003E-3</v>
      </c>
      <c r="F247" s="67" t="s">
        <v>220</v>
      </c>
      <c r="G247" s="21">
        <v>4.6129999999999997E-2</v>
      </c>
      <c r="H247" s="73">
        <f t="shared" si="36"/>
        <v>7.5874969975000005E-5</v>
      </c>
      <c r="J247" s="64"/>
      <c r="K247" s="64"/>
      <c r="L247" s="89"/>
      <c r="N247" s="67" t="s">
        <v>221</v>
      </c>
      <c r="P247" s="112">
        <f>H249+M239</f>
        <v>7.177461045042401E-5</v>
      </c>
      <c r="Q247" s="89"/>
    </row>
    <row r="248" spans="1:17">
      <c r="A248" s="277"/>
      <c r="B248" s="21">
        <v>5.0750000000000003E-2</v>
      </c>
      <c r="C248" s="275"/>
      <c r="D248" s="21">
        <v>3.2410000000000001E-2</v>
      </c>
      <c r="E248" s="86">
        <f t="shared" si="35"/>
        <v>1.6448075000000003E-3</v>
      </c>
      <c r="F248" s="67" t="s">
        <v>179</v>
      </c>
      <c r="G248" s="21">
        <v>3.6790000000000003E-2</v>
      </c>
      <c r="H248" s="73">
        <f t="shared" si="36"/>
        <v>6.0512467925000016E-5</v>
      </c>
      <c r="J248" s="64"/>
      <c r="K248" s="64"/>
      <c r="L248" s="89"/>
      <c r="N248" s="67" t="s">
        <v>222</v>
      </c>
      <c r="P248" s="112">
        <f>H250+M240</f>
        <v>5.0600870468091999E-5</v>
      </c>
      <c r="Q248" s="89"/>
    </row>
    <row r="249" spans="1:17">
      <c r="A249" s="277"/>
      <c r="B249" s="21">
        <v>5.0750000000000003E-2</v>
      </c>
      <c r="C249" s="275"/>
      <c r="D249" s="21">
        <v>3.2410000000000001E-2</v>
      </c>
      <c r="E249" s="86">
        <f t="shared" si="35"/>
        <v>1.6448075000000003E-3</v>
      </c>
      <c r="F249" s="67" t="s">
        <v>221</v>
      </c>
      <c r="G249" s="21">
        <v>3.1220000000000001E-2</v>
      </c>
      <c r="H249" s="73">
        <f t="shared" si="36"/>
        <v>5.1350890150000003E-5</v>
      </c>
      <c r="J249" s="64"/>
      <c r="K249" s="64"/>
      <c r="L249" s="89"/>
      <c r="N249" s="67" t="s">
        <v>188</v>
      </c>
      <c r="P249" s="112">
        <f>H237</f>
        <v>3.7573589725000003E-4</v>
      </c>
      <c r="Q249" s="89"/>
    </row>
    <row r="250" spans="1:17">
      <c r="A250" s="277"/>
      <c r="B250" s="21">
        <v>5.0750000000000003E-2</v>
      </c>
      <c r="C250" s="275"/>
      <c r="D250" s="21">
        <v>3.2410000000000001E-2</v>
      </c>
      <c r="E250" s="86">
        <f t="shared" si="35"/>
        <v>1.6448075000000003E-3</v>
      </c>
      <c r="F250" s="67" t="s">
        <v>222</v>
      </c>
      <c r="G250" s="21">
        <v>2.2009999999999998E-2</v>
      </c>
      <c r="H250" s="73">
        <f t="shared" si="36"/>
        <v>3.6202213075000003E-5</v>
      </c>
      <c r="J250" s="64"/>
      <c r="K250" s="64"/>
      <c r="L250" s="89"/>
      <c r="N250" s="67" t="s">
        <v>189</v>
      </c>
      <c r="P250" s="112">
        <f>H238</f>
        <v>3.6654956870000005E-4</v>
      </c>
      <c r="Q250" s="89"/>
    </row>
    <row r="251" spans="1:17" ht="15.75" thickBot="1">
      <c r="A251" s="277"/>
      <c r="B251" s="21">
        <v>5.0750000000000003E-2</v>
      </c>
      <c r="C251" s="275"/>
      <c r="D251" s="21">
        <v>3.2410000000000001E-2</v>
      </c>
      <c r="E251" s="86">
        <f t="shared" si="35"/>
        <v>1.6448075000000003E-3</v>
      </c>
      <c r="F251" s="88" t="s">
        <v>127</v>
      </c>
      <c r="G251" s="24">
        <v>2.0029999999999999E-2</v>
      </c>
      <c r="H251" s="73">
        <f t="shared" si="36"/>
        <v>3.2945494225000006E-5</v>
      </c>
      <c r="J251" s="64"/>
      <c r="K251" s="64"/>
      <c r="L251" s="89"/>
      <c r="N251" s="67" t="s">
        <v>152</v>
      </c>
      <c r="P251" s="112">
        <f>H239</f>
        <v>3.0585956205000003E-4</v>
      </c>
      <c r="Q251" s="89"/>
    </row>
    <row r="252" spans="1:17">
      <c r="A252" s="106" t="s">
        <v>172</v>
      </c>
      <c r="B252" s="21">
        <v>7.6840000000000006E-2</v>
      </c>
      <c r="N252" s="69" t="s">
        <v>88</v>
      </c>
      <c r="P252" s="73">
        <f>H245+M242</f>
        <v>2.4460089907342252E-4</v>
      </c>
    </row>
    <row r="253" spans="1:17">
      <c r="A253" s="105" t="s">
        <v>119</v>
      </c>
      <c r="B253" s="21">
        <v>5.4760000000000003E-2</v>
      </c>
      <c r="N253" s="69" t="s">
        <v>191</v>
      </c>
      <c r="P253" s="73">
        <f>M243</f>
        <v>7.5291247435885252E-5</v>
      </c>
    </row>
    <row r="254" spans="1:17">
      <c r="A254" s="106" t="s">
        <v>173</v>
      </c>
      <c r="B254" s="21">
        <v>4.6800000000000001E-2</v>
      </c>
      <c r="N254" s="67" t="s">
        <v>192</v>
      </c>
      <c r="P254" s="73">
        <f>M244</f>
        <v>1.6967723353873252E-5</v>
      </c>
    </row>
    <row r="255" spans="1:17">
      <c r="A255" s="106" t="s">
        <v>83</v>
      </c>
      <c r="B255" s="21">
        <v>4.6050000000000001E-2</v>
      </c>
      <c r="N255" s="67" t="s">
        <v>181</v>
      </c>
      <c r="P255" s="73">
        <f>H242</f>
        <v>2.0209922810000001E-4</v>
      </c>
    </row>
    <row r="256" spans="1:17">
      <c r="A256" s="106" t="s">
        <v>174</v>
      </c>
      <c r="B256" s="21">
        <v>4.1799999999999997E-2</v>
      </c>
      <c r="N256" s="67" t="s">
        <v>93</v>
      </c>
      <c r="P256" s="73">
        <f>H244</f>
        <v>1.6286908732500002E-4</v>
      </c>
    </row>
    <row r="257" spans="1:21">
      <c r="A257" s="106" t="s">
        <v>175</v>
      </c>
      <c r="B257" s="21">
        <v>3.3779999999999998E-2</v>
      </c>
    </row>
    <row r="258" spans="1:21">
      <c r="A258" s="106" t="s">
        <v>176</v>
      </c>
      <c r="B258" s="21">
        <v>2.7279999999999999E-2</v>
      </c>
      <c r="N258" s="67"/>
    </row>
    <row r="259" spans="1:21" ht="15.75" thickBot="1">
      <c r="A259" s="107" t="s">
        <v>127</v>
      </c>
      <c r="B259" s="24">
        <v>2.0160000000000001E-2</v>
      </c>
    </row>
    <row r="260" spans="1:21" ht="15.75" thickBot="1">
      <c r="N260" s="67"/>
    </row>
    <row r="261" spans="1:21" ht="15.75" thickBot="1">
      <c r="A261" s="70" t="s">
        <v>276</v>
      </c>
      <c r="B261" s="80"/>
      <c r="C261" s="25" t="s">
        <v>44</v>
      </c>
      <c r="D261" s="64"/>
      <c r="F261" s="64"/>
      <c r="G261" s="64"/>
      <c r="H261" s="89"/>
      <c r="J261" s="64"/>
      <c r="K261" s="64"/>
      <c r="L261" s="89"/>
      <c r="N261" s="151" t="s">
        <v>293</v>
      </c>
      <c r="R261" s="276" t="s">
        <v>281</v>
      </c>
      <c r="S261" s="276"/>
      <c r="T261" s="276"/>
      <c r="U261" s="135"/>
    </row>
    <row r="262" spans="1:21" ht="15.75" thickBot="1">
      <c r="A262" s="64" t="s">
        <v>277</v>
      </c>
      <c r="B262" s="81" t="s">
        <v>283</v>
      </c>
      <c r="C262" s="65" t="s">
        <v>287</v>
      </c>
      <c r="D262" s="66" t="s">
        <v>283</v>
      </c>
      <c r="E262" s="113" t="s">
        <v>288</v>
      </c>
      <c r="F262" s="65" t="s">
        <v>284</v>
      </c>
      <c r="G262" s="64" t="s">
        <v>283</v>
      </c>
      <c r="H262" s="113" t="s">
        <v>288</v>
      </c>
      <c r="K262" s="65" t="s">
        <v>286</v>
      </c>
      <c r="L262" s="89" t="s">
        <v>283</v>
      </c>
      <c r="M262" s="113" t="s">
        <v>288</v>
      </c>
      <c r="N262" s="64" t="s">
        <v>289</v>
      </c>
      <c r="R262" s="94" t="s">
        <v>279</v>
      </c>
      <c r="S262" s="153" t="s">
        <v>290</v>
      </c>
      <c r="T262" s="113" t="s">
        <v>288</v>
      </c>
      <c r="U262" s="135" t="s">
        <v>292</v>
      </c>
    </row>
    <row r="263" spans="1:21">
      <c r="A263" s="283" t="s">
        <v>43</v>
      </c>
      <c r="B263" s="21">
        <v>4.7199999999999999E-2</v>
      </c>
      <c r="C263" s="277" t="s">
        <v>6</v>
      </c>
      <c r="D263" s="21">
        <v>5.0750000000000003E-2</v>
      </c>
      <c r="E263" s="153">
        <f>D263*B263</f>
        <v>2.3954000000000002E-3</v>
      </c>
      <c r="F263" s="274" t="s">
        <v>51</v>
      </c>
      <c r="G263" s="21">
        <v>0.14837</v>
      </c>
      <c r="H263" s="86">
        <f>G263*E263</f>
        <v>3.5540549800000006E-4</v>
      </c>
      <c r="K263" s="67" t="s">
        <v>71</v>
      </c>
      <c r="L263" s="21">
        <v>8.6879999999999999E-2</v>
      </c>
      <c r="M263" s="73">
        <f>L263*H263</f>
        <v>3.0877629666240002E-5</v>
      </c>
      <c r="N263" s="132" t="s">
        <v>71</v>
      </c>
      <c r="P263" s="113" t="s">
        <v>288</v>
      </c>
      <c r="Q263" s="21">
        <v>8.6879999999999999E-2</v>
      </c>
      <c r="R263" s="111" t="s">
        <v>177</v>
      </c>
      <c r="S263" s="141">
        <v>0.58050000000000002</v>
      </c>
    </row>
    <row r="264" spans="1:21" ht="15.75" thickBot="1">
      <c r="A264" s="273"/>
      <c r="B264" s="21">
        <v>4.7199999999999999E-2</v>
      </c>
      <c r="C264" s="277"/>
      <c r="D264" s="21">
        <v>5.0750000000000003E-2</v>
      </c>
      <c r="E264" s="153">
        <f t="shared" ref="E264:E286" si="38">D264*B264</f>
        <v>2.3954000000000002E-3</v>
      </c>
      <c r="F264" s="275"/>
      <c r="G264" s="21">
        <v>0.14837</v>
      </c>
      <c r="H264" s="86">
        <f t="shared" ref="H264:H278" si="39">G264*E264</f>
        <v>3.5540549800000006E-4</v>
      </c>
      <c r="K264" s="67" t="s">
        <v>188</v>
      </c>
      <c r="L264" s="21">
        <v>4.99E-2</v>
      </c>
      <c r="M264" s="73">
        <f t="shared" ref="M264:M278" si="40">L264*H264</f>
        <v>1.7734734350200003E-5</v>
      </c>
      <c r="N264" s="67" t="s">
        <v>190</v>
      </c>
      <c r="O264" s="21">
        <v>5.0090000000000003E-2</v>
      </c>
      <c r="P264" s="73">
        <f>O264*Q263*H263</f>
        <v>1.5466604699819619E-6</v>
      </c>
      <c r="Q264" s="21">
        <v>8.6879999999999999E-2</v>
      </c>
      <c r="R264" s="110" t="s">
        <v>179</v>
      </c>
      <c r="S264" s="64"/>
      <c r="U264" s="60">
        <f>B288+M275+P266</f>
        <v>4.0663992176481485E-2</v>
      </c>
    </row>
    <row r="265" spans="1:21">
      <c r="A265" s="273"/>
      <c r="B265" s="21">
        <v>4.7199999999999999E-2</v>
      </c>
      <c r="C265" s="277"/>
      <c r="D265" s="21">
        <v>5.0750000000000003E-2</v>
      </c>
      <c r="E265" s="153">
        <f t="shared" si="38"/>
        <v>2.3954000000000002E-3</v>
      </c>
      <c r="F265" s="275"/>
      <c r="G265" s="21">
        <v>0.14837</v>
      </c>
      <c r="H265" s="86">
        <f t="shared" si="39"/>
        <v>3.5540549800000006E-4</v>
      </c>
      <c r="K265" s="67" t="s">
        <v>189</v>
      </c>
      <c r="L265" s="21">
        <v>4.8680000000000001E-2</v>
      </c>
      <c r="M265" s="73">
        <f t="shared" si="40"/>
        <v>1.7301139642640004E-5</v>
      </c>
      <c r="N265" s="67" t="s">
        <v>220</v>
      </c>
      <c r="O265" s="21">
        <v>4.6129999999999997E-2</v>
      </c>
      <c r="P265" s="73">
        <f t="shared" ref="P265:P269" si="41">O265*Q264*H264</f>
        <v>1.4243850565036514E-6</v>
      </c>
      <c r="Q265" s="21">
        <v>8.6879999999999999E-2</v>
      </c>
      <c r="R265" s="106" t="s">
        <v>172</v>
      </c>
      <c r="T265" s="150">
        <f t="shared" ref="T265:T270" si="42">E279</f>
        <v>3.6268480000000002E-3</v>
      </c>
    </row>
    <row r="266" spans="1:21">
      <c r="A266" s="273"/>
      <c r="B266" s="21">
        <v>4.7199999999999999E-2</v>
      </c>
      <c r="C266" s="277"/>
      <c r="D266" s="21">
        <v>5.0750000000000003E-2</v>
      </c>
      <c r="E266" s="153">
        <f t="shared" si="38"/>
        <v>2.3954000000000002E-3</v>
      </c>
      <c r="F266" s="275"/>
      <c r="G266" s="21">
        <v>0.14837</v>
      </c>
      <c r="H266" s="86">
        <f t="shared" si="39"/>
        <v>3.5540549800000006E-4</v>
      </c>
      <c r="K266" s="67" t="s">
        <v>152</v>
      </c>
      <c r="L266" s="21">
        <v>4.0620000000000003E-2</v>
      </c>
      <c r="M266" s="73">
        <f t="shared" si="40"/>
        <v>1.4436571328760003E-5</v>
      </c>
      <c r="N266" s="67" t="s">
        <v>179</v>
      </c>
      <c r="O266" s="21">
        <v>3.6790000000000003E-2</v>
      </c>
      <c r="P266" s="73">
        <f t="shared" si="41"/>
        <v>1.1359879954209698E-6</v>
      </c>
      <c r="Q266" s="21">
        <v>8.6879999999999999E-2</v>
      </c>
      <c r="R266" s="105" t="s">
        <v>119</v>
      </c>
      <c r="T266" s="150">
        <f t="shared" si="42"/>
        <v>2.5846720000000001E-3</v>
      </c>
    </row>
    <row r="267" spans="1:21">
      <c r="A267" s="273"/>
      <c r="B267" s="21">
        <v>4.7199999999999999E-2</v>
      </c>
      <c r="C267" s="277"/>
      <c r="D267" s="21">
        <v>5.0750000000000003E-2</v>
      </c>
      <c r="E267" s="153">
        <f t="shared" si="38"/>
        <v>2.3954000000000002E-3</v>
      </c>
      <c r="F267" s="275"/>
      <c r="G267" s="21">
        <v>0.14837</v>
      </c>
      <c r="H267" s="86">
        <f t="shared" si="39"/>
        <v>3.5540549800000006E-4</v>
      </c>
      <c r="K267" s="67" t="s">
        <v>52</v>
      </c>
      <c r="L267" s="21">
        <v>3.3829999999999999E-2</v>
      </c>
      <c r="M267" s="73">
        <f t="shared" si="40"/>
        <v>1.2023367997340001E-5</v>
      </c>
      <c r="N267" s="67" t="s">
        <v>221</v>
      </c>
      <c r="O267" s="21">
        <v>3.1220000000000001E-2</v>
      </c>
      <c r="P267" s="73">
        <f t="shared" si="41"/>
        <v>9.6399959818001295E-7</v>
      </c>
      <c r="Q267" s="21">
        <v>8.6879999999999999E-2</v>
      </c>
      <c r="R267" s="106" t="s">
        <v>173</v>
      </c>
      <c r="T267" s="150">
        <f t="shared" si="42"/>
        <v>2.2089599999999998E-3</v>
      </c>
    </row>
    <row r="268" spans="1:21">
      <c r="A268" s="273"/>
      <c r="B268" s="21">
        <v>4.7199999999999999E-2</v>
      </c>
      <c r="C268" s="277"/>
      <c r="D268" s="21">
        <v>5.0750000000000003E-2</v>
      </c>
      <c r="E268" s="153">
        <f t="shared" si="38"/>
        <v>2.3954000000000002E-3</v>
      </c>
      <c r="F268" s="275"/>
      <c r="G268" s="21">
        <v>0.14837</v>
      </c>
      <c r="H268" s="86">
        <f t="shared" si="39"/>
        <v>3.5540549800000006E-4</v>
      </c>
      <c r="K268" s="67" t="s">
        <v>190</v>
      </c>
      <c r="L268" s="21">
        <v>3.1359999999999999E-2</v>
      </c>
      <c r="M268" s="73">
        <f t="shared" si="40"/>
        <v>1.1145516417280001E-5</v>
      </c>
      <c r="N268" s="67" t="s">
        <v>222</v>
      </c>
      <c r="O268" s="21">
        <v>2.2009999999999998E-2</v>
      </c>
      <c r="P268" s="73">
        <f t="shared" si="41"/>
        <v>6.7961662895394247E-7</v>
      </c>
      <c r="Q268" s="21">
        <v>8.6879999999999999E-2</v>
      </c>
      <c r="R268" s="106" t="s">
        <v>83</v>
      </c>
      <c r="T268" s="150">
        <f t="shared" si="42"/>
        <v>2.1735600000000002E-3</v>
      </c>
    </row>
    <row r="269" spans="1:21" ht="15.75" thickBot="1">
      <c r="A269" s="273"/>
      <c r="B269" s="21">
        <v>4.7199999999999999E-2</v>
      </c>
      <c r="C269" s="277"/>
      <c r="D269" s="21">
        <v>5.0750000000000003E-2</v>
      </c>
      <c r="E269" s="153">
        <f t="shared" si="38"/>
        <v>2.3954000000000002E-3</v>
      </c>
      <c r="F269" s="275"/>
      <c r="G269" s="21">
        <v>0.14837</v>
      </c>
      <c r="H269" s="86">
        <f t="shared" si="39"/>
        <v>3.5540549800000006E-4</v>
      </c>
      <c r="K269" s="67" t="s">
        <v>181</v>
      </c>
      <c r="L269" s="21">
        <v>2.6839999999999999E-2</v>
      </c>
      <c r="M269" s="73">
        <f t="shared" si="40"/>
        <v>9.5390835663200012E-6</v>
      </c>
      <c r="N269" s="88" t="s">
        <v>127</v>
      </c>
      <c r="O269" s="24">
        <v>2.0029999999999999E-2</v>
      </c>
      <c r="P269" s="73">
        <f t="shared" si="41"/>
        <v>6.184789222147873E-7</v>
      </c>
      <c r="Q269" s="21">
        <v>8.6879999999999999E-2</v>
      </c>
      <c r="R269" s="106" t="s">
        <v>174</v>
      </c>
      <c r="T269" s="150">
        <f t="shared" si="42"/>
        <v>1.9729599999999997E-3</v>
      </c>
    </row>
    <row r="270" spans="1:21" ht="15.75" thickBot="1">
      <c r="A270" s="273"/>
      <c r="B270" s="21">
        <v>4.7199999999999999E-2</v>
      </c>
      <c r="C270" s="277"/>
      <c r="D270" s="21">
        <v>5.0750000000000003E-2</v>
      </c>
      <c r="E270" s="153">
        <f t="shared" si="38"/>
        <v>2.3954000000000002E-3</v>
      </c>
      <c r="F270" s="275"/>
      <c r="G270" s="21">
        <v>0.14837</v>
      </c>
      <c r="H270" s="86">
        <f t="shared" si="39"/>
        <v>3.5540549800000006E-4</v>
      </c>
      <c r="K270" s="67" t="s">
        <v>176</v>
      </c>
      <c r="L270" s="21">
        <v>2.171E-2</v>
      </c>
      <c r="M270" s="73">
        <f t="shared" si="40"/>
        <v>7.7158533615800014E-6</v>
      </c>
      <c r="N270" s="133" t="s">
        <v>52</v>
      </c>
      <c r="Q270" s="21">
        <v>3.3829999999999999E-2</v>
      </c>
      <c r="R270" s="106" t="s">
        <v>175</v>
      </c>
      <c r="T270" s="150">
        <f t="shared" si="42"/>
        <v>1.5944159999999998E-3</v>
      </c>
    </row>
    <row r="271" spans="1:21">
      <c r="A271" s="273"/>
      <c r="B271" s="21">
        <v>4.7199999999999999E-2</v>
      </c>
      <c r="C271" s="277"/>
      <c r="D271" s="21">
        <v>5.0750000000000003E-2</v>
      </c>
      <c r="E271" s="153">
        <f t="shared" si="38"/>
        <v>2.3954000000000002E-3</v>
      </c>
      <c r="F271" s="275"/>
      <c r="G271" s="21">
        <v>0.14837</v>
      </c>
      <c r="H271" s="86">
        <f t="shared" si="39"/>
        <v>3.5540549800000006E-4</v>
      </c>
      <c r="K271" s="67" t="s">
        <v>93</v>
      </c>
      <c r="L271" s="21">
        <v>2.163E-2</v>
      </c>
      <c r="M271" s="73">
        <f t="shared" si="40"/>
        <v>7.6874209217400013E-6</v>
      </c>
      <c r="N271" s="68" t="s">
        <v>88</v>
      </c>
      <c r="O271" s="18">
        <v>0.3513</v>
      </c>
      <c r="P271" s="73">
        <f>O271*Q271*H265</f>
        <v>4.2238091774655427E-6</v>
      </c>
      <c r="Q271" s="21">
        <v>3.3829999999999999E-2</v>
      </c>
      <c r="R271" s="158" t="s">
        <v>176</v>
      </c>
      <c r="S271" s="64"/>
      <c r="T271" s="60">
        <f>E285+M270</f>
        <v>1.2953318533615798E-3</v>
      </c>
    </row>
    <row r="272" spans="1:21" ht="15.75" thickBot="1">
      <c r="A272" s="273"/>
      <c r="B272" s="21">
        <v>4.7199999999999999E-2</v>
      </c>
      <c r="C272" s="277"/>
      <c r="D272" s="21">
        <v>5.0750000000000003E-2</v>
      </c>
      <c r="E272" s="153">
        <f t="shared" si="38"/>
        <v>2.3954000000000002E-3</v>
      </c>
      <c r="F272" s="275"/>
      <c r="G272" s="21">
        <v>0.14837</v>
      </c>
      <c r="H272" s="86">
        <f t="shared" si="39"/>
        <v>3.5540549800000006E-4</v>
      </c>
      <c r="K272" s="88" t="s">
        <v>88</v>
      </c>
      <c r="L272" s="24">
        <v>2.06E-2</v>
      </c>
      <c r="M272" s="73">
        <f t="shared" si="40"/>
        <v>7.321353258800001E-6</v>
      </c>
      <c r="N272" s="69" t="s">
        <v>191</v>
      </c>
      <c r="O272" s="21">
        <v>0.29557</v>
      </c>
      <c r="P272" s="73">
        <f t="shared" ref="P272:P273" si="43">O272*Q272*H266</f>
        <v>3.5537468789737842E-6</v>
      </c>
      <c r="Q272" s="21">
        <v>3.3829999999999999E-2</v>
      </c>
      <c r="R272" s="158" t="s">
        <v>127</v>
      </c>
      <c r="S272" s="64"/>
      <c r="T272" s="60">
        <f>E286+M278+P269</f>
        <v>9.5372550624963487E-4</v>
      </c>
    </row>
    <row r="273" spans="1:20" ht="15.75" thickBot="1">
      <c r="A273" s="273"/>
      <c r="B273" s="21">
        <v>4.7199999999999999E-2</v>
      </c>
      <c r="C273" s="277"/>
      <c r="D273" s="21">
        <v>5.0750000000000003E-2</v>
      </c>
      <c r="E273" s="153">
        <f t="shared" si="38"/>
        <v>2.3954000000000002E-3</v>
      </c>
      <c r="F273" s="275" t="s">
        <v>71</v>
      </c>
      <c r="G273" s="21">
        <v>3.2410000000000001E-2</v>
      </c>
      <c r="H273" s="86">
        <f t="shared" si="39"/>
        <v>7.7634914000000016E-5</v>
      </c>
      <c r="K273" s="67" t="s">
        <v>190</v>
      </c>
      <c r="L273" s="21">
        <v>5.0090000000000003E-2</v>
      </c>
      <c r="M273" s="73">
        <f t="shared" si="40"/>
        <v>3.8887328422600011E-6</v>
      </c>
      <c r="N273" s="88" t="s">
        <v>192</v>
      </c>
      <c r="O273" s="24">
        <v>6.6610000000000003E-2</v>
      </c>
      <c r="P273" s="73">
        <f t="shared" si="43"/>
        <v>8.0087654230281752E-7</v>
      </c>
      <c r="Q273" s="21">
        <v>3.3829999999999999E-2</v>
      </c>
      <c r="R273" s="151" t="s">
        <v>190</v>
      </c>
      <c r="S273" s="64"/>
      <c r="T273" s="60">
        <f>M268+M273+P264</f>
        <v>1.6580909729521963E-5</v>
      </c>
    </row>
    <row r="274" spans="1:20">
      <c r="A274" s="273"/>
      <c r="B274" s="21">
        <v>4.7199999999999999E-2</v>
      </c>
      <c r="C274" s="277"/>
      <c r="D274" s="21">
        <v>5.0750000000000003E-2</v>
      </c>
      <c r="E274" s="153">
        <f t="shared" si="38"/>
        <v>2.3954000000000002E-3</v>
      </c>
      <c r="F274" s="275"/>
      <c r="G274" s="21">
        <v>3.2410000000000001E-2</v>
      </c>
      <c r="H274" s="86">
        <f t="shared" si="39"/>
        <v>7.7634914000000016E-5</v>
      </c>
      <c r="K274" s="67" t="s">
        <v>220</v>
      </c>
      <c r="L274" s="21">
        <v>4.6129999999999997E-2</v>
      </c>
      <c r="M274" s="73">
        <f t="shared" si="40"/>
        <v>3.5812985828200004E-6</v>
      </c>
      <c r="N274" s="64"/>
      <c r="O274" s="64"/>
      <c r="P274" s="64"/>
      <c r="Q274" s="89"/>
      <c r="R274" s="151" t="s">
        <v>220</v>
      </c>
      <c r="T274" s="60">
        <f>M274+P265</f>
        <v>5.005683639323652E-6</v>
      </c>
    </row>
    <row r="275" spans="1:20">
      <c r="A275" s="273"/>
      <c r="B275" s="21">
        <v>4.7199999999999999E-2</v>
      </c>
      <c r="C275" s="277"/>
      <c r="D275" s="21">
        <v>5.0750000000000003E-2</v>
      </c>
      <c r="E275" s="153">
        <f t="shared" si="38"/>
        <v>2.3954000000000002E-3</v>
      </c>
      <c r="F275" s="275"/>
      <c r="G275" s="21">
        <v>3.2410000000000001E-2</v>
      </c>
      <c r="H275" s="86">
        <f t="shared" si="39"/>
        <v>7.7634914000000016E-5</v>
      </c>
      <c r="K275" s="67" t="s">
        <v>179</v>
      </c>
      <c r="L275" s="21">
        <v>3.6790000000000003E-2</v>
      </c>
      <c r="M275" s="73">
        <f t="shared" si="40"/>
        <v>2.8561884860600007E-6</v>
      </c>
      <c r="N275" s="64"/>
      <c r="O275" s="64"/>
      <c r="P275" s="64"/>
      <c r="Q275" s="89"/>
      <c r="R275" s="151" t="s">
        <v>221</v>
      </c>
      <c r="T275" s="150">
        <f>M276+P267</f>
        <v>3.3877616132600133E-6</v>
      </c>
    </row>
    <row r="276" spans="1:20">
      <c r="A276" s="273"/>
      <c r="B276" s="21">
        <v>4.7199999999999999E-2</v>
      </c>
      <c r="C276" s="277"/>
      <c r="D276" s="21">
        <v>5.0750000000000003E-2</v>
      </c>
      <c r="E276" s="153">
        <f t="shared" si="38"/>
        <v>2.3954000000000002E-3</v>
      </c>
      <c r="F276" s="275"/>
      <c r="G276" s="21">
        <v>3.2410000000000001E-2</v>
      </c>
      <c r="H276" s="86">
        <f t="shared" si="39"/>
        <v>7.7634914000000016E-5</v>
      </c>
      <c r="K276" s="67" t="s">
        <v>221</v>
      </c>
      <c r="L276" s="21">
        <v>3.1220000000000001E-2</v>
      </c>
      <c r="M276" s="73">
        <f t="shared" si="40"/>
        <v>2.4237620150800005E-6</v>
      </c>
      <c r="N276" s="64"/>
      <c r="O276" s="64"/>
      <c r="P276" s="64"/>
      <c r="Q276" s="89"/>
      <c r="R276" s="151" t="s">
        <v>222</v>
      </c>
      <c r="T276" s="150">
        <f>M277+P268</f>
        <v>2.3883610860939427E-6</v>
      </c>
    </row>
    <row r="277" spans="1:20">
      <c r="A277" s="273"/>
      <c r="B277" s="21">
        <v>4.7199999999999999E-2</v>
      </c>
      <c r="C277" s="277"/>
      <c r="D277" s="21">
        <v>5.0750000000000003E-2</v>
      </c>
      <c r="E277" s="153">
        <f t="shared" si="38"/>
        <v>2.3954000000000002E-3</v>
      </c>
      <c r="F277" s="275"/>
      <c r="G277" s="21">
        <v>3.2410000000000001E-2</v>
      </c>
      <c r="H277" s="86">
        <f t="shared" si="39"/>
        <v>7.7634914000000016E-5</v>
      </c>
      <c r="K277" s="67" t="s">
        <v>222</v>
      </c>
      <c r="L277" s="21">
        <v>2.2009999999999998E-2</v>
      </c>
      <c r="M277" s="73">
        <f t="shared" si="40"/>
        <v>1.7087444571400002E-6</v>
      </c>
      <c r="N277" s="64"/>
      <c r="O277" s="64"/>
      <c r="P277" s="64"/>
      <c r="Q277" s="89"/>
      <c r="R277" s="151" t="s">
        <v>188</v>
      </c>
      <c r="T277" s="150">
        <f>M264</f>
        <v>1.7734734350200003E-5</v>
      </c>
    </row>
    <row r="278" spans="1:20" ht="15.75" thickBot="1">
      <c r="A278" s="273"/>
      <c r="B278" s="21">
        <v>4.7199999999999999E-2</v>
      </c>
      <c r="C278" s="277"/>
      <c r="D278" s="21">
        <v>5.0750000000000003E-2</v>
      </c>
      <c r="E278" s="153">
        <f t="shared" si="38"/>
        <v>2.3954000000000002E-3</v>
      </c>
      <c r="F278" s="275"/>
      <c r="G278" s="21">
        <v>3.2410000000000001E-2</v>
      </c>
      <c r="H278" s="86">
        <f t="shared" si="39"/>
        <v>7.7634914000000016E-5</v>
      </c>
      <c r="K278" s="88" t="s">
        <v>127</v>
      </c>
      <c r="L278" s="24">
        <v>2.0029999999999999E-2</v>
      </c>
      <c r="M278" s="73">
        <f t="shared" si="40"/>
        <v>1.5550273274200003E-6</v>
      </c>
      <c r="N278" s="64"/>
      <c r="O278" s="64"/>
      <c r="P278" s="64"/>
      <c r="Q278" s="89"/>
      <c r="R278" s="151" t="s">
        <v>189</v>
      </c>
      <c r="T278" s="150">
        <f>M265</f>
        <v>1.7301139642640004E-5</v>
      </c>
    </row>
    <row r="279" spans="1:20">
      <c r="A279" s="273"/>
      <c r="B279" s="21">
        <v>4.7199999999999999E-2</v>
      </c>
      <c r="C279" s="106" t="s">
        <v>172</v>
      </c>
      <c r="D279" s="21">
        <v>7.6840000000000006E-2</v>
      </c>
      <c r="E279" s="153">
        <f t="shared" si="38"/>
        <v>3.6268480000000002E-3</v>
      </c>
      <c r="R279" s="151" t="s">
        <v>152</v>
      </c>
      <c r="S279" s="64"/>
      <c r="T279" s="150">
        <f>M266</f>
        <v>1.4436571328760003E-5</v>
      </c>
    </row>
    <row r="280" spans="1:20">
      <c r="A280" s="273"/>
      <c r="B280" s="21">
        <v>4.7199999999999999E-2</v>
      </c>
      <c r="C280" s="105" t="s">
        <v>119</v>
      </c>
      <c r="D280" s="21">
        <v>5.4760000000000003E-2</v>
      </c>
      <c r="E280" s="153">
        <f t="shared" si="38"/>
        <v>2.5846720000000001E-3</v>
      </c>
      <c r="R280" s="152" t="s">
        <v>88</v>
      </c>
      <c r="S280" s="64"/>
      <c r="T280" s="150">
        <f>M272+P271</f>
        <v>1.1545162436265545E-5</v>
      </c>
    </row>
    <row r="281" spans="1:20" s="64" customFormat="1">
      <c r="A281" s="273"/>
      <c r="B281" s="21">
        <v>4.7199999999999999E-2</v>
      </c>
      <c r="C281" s="106" t="s">
        <v>173</v>
      </c>
      <c r="D281" s="21">
        <v>4.6800000000000001E-2</v>
      </c>
      <c r="E281" s="153">
        <f t="shared" si="38"/>
        <v>2.2089599999999998E-3</v>
      </c>
      <c r="H281" s="129"/>
      <c r="I281" s="60"/>
      <c r="L281" s="129"/>
      <c r="M281" s="73"/>
      <c r="N281" s="93"/>
      <c r="O281" s="73"/>
      <c r="P281" s="129"/>
      <c r="Q281" s="129"/>
      <c r="R281" s="152" t="s">
        <v>191</v>
      </c>
      <c r="T281" s="150">
        <f>P272</f>
        <v>3.5537468789737842E-6</v>
      </c>
    </row>
    <row r="282" spans="1:20" s="64" customFormat="1">
      <c r="A282" s="273"/>
      <c r="B282" s="21">
        <v>4.7199999999999999E-2</v>
      </c>
      <c r="C282" s="106" t="s">
        <v>83</v>
      </c>
      <c r="D282" s="21">
        <v>4.6050000000000001E-2</v>
      </c>
      <c r="E282" s="153">
        <f t="shared" si="38"/>
        <v>2.1735600000000002E-3</v>
      </c>
      <c r="H282" s="129"/>
      <c r="I282" s="60"/>
      <c r="L282" s="129"/>
      <c r="M282" s="73"/>
      <c r="N282" s="93"/>
      <c r="O282" s="73"/>
      <c r="P282" s="129"/>
      <c r="Q282" s="129"/>
      <c r="R282" s="151" t="s">
        <v>192</v>
      </c>
      <c r="T282" s="150">
        <f>P273</f>
        <v>8.0087654230281752E-7</v>
      </c>
    </row>
    <row r="283" spans="1:20" s="64" customFormat="1">
      <c r="A283" s="273"/>
      <c r="B283" s="21">
        <v>4.7199999999999999E-2</v>
      </c>
      <c r="C283" s="106" t="s">
        <v>174</v>
      </c>
      <c r="D283" s="21">
        <v>4.1799999999999997E-2</v>
      </c>
      <c r="E283" s="153">
        <f t="shared" si="38"/>
        <v>1.9729599999999997E-3</v>
      </c>
      <c r="H283" s="129"/>
      <c r="I283" s="60"/>
      <c r="L283" s="129"/>
      <c r="M283" s="73"/>
      <c r="N283" s="93"/>
      <c r="O283" s="73"/>
      <c r="P283" s="129"/>
      <c r="Q283" s="129"/>
      <c r="R283" s="151" t="s">
        <v>181</v>
      </c>
      <c r="T283" s="150">
        <f>M269</f>
        <v>9.5390835663200012E-6</v>
      </c>
    </row>
    <row r="284" spans="1:20" s="64" customFormat="1">
      <c r="A284" s="273"/>
      <c r="B284" s="21">
        <v>4.7199999999999999E-2</v>
      </c>
      <c r="C284" s="106" t="s">
        <v>175</v>
      </c>
      <c r="D284" s="21">
        <v>3.3779999999999998E-2</v>
      </c>
      <c r="E284" s="153">
        <f t="shared" si="38"/>
        <v>1.5944159999999998E-3</v>
      </c>
      <c r="H284" s="129"/>
      <c r="I284" s="60"/>
      <c r="L284" s="129"/>
      <c r="M284" s="73"/>
      <c r="N284" s="93"/>
      <c r="O284" s="73"/>
      <c r="P284" s="129"/>
      <c r="Q284" s="129"/>
      <c r="R284" s="151" t="s">
        <v>93</v>
      </c>
      <c r="T284" s="150">
        <f>M271</f>
        <v>7.6874209217400013E-6</v>
      </c>
    </row>
    <row r="285" spans="1:20" s="64" customFormat="1">
      <c r="A285" s="273"/>
      <c r="B285" s="21">
        <v>4.7199999999999999E-2</v>
      </c>
      <c r="C285" s="106" t="s">
        <v>176</v>
      </c>
      <c r="D285" s="21">
        <v>2.7279999999999999E-2</v>
      </c>
      <c r="E285" s="153">
        <f t="shared" si="38"/>
        <v>1.2876159999999999E-3</v>
      </c>
      <c r="H285" s="129"/>
      <c r="I285" s="60"/>
      <c r="L285" s="129"/>
      <c r="M285" s="73"/>
      <c r="N285" s="93"/>
      <c r="O285" s="73"/>
      <c r="P285" s="129"/>
      <c r="Q285" s="129"/>
    </row>
    <row r="286" spans="1:20" s="64" customFormat="1" ht="15.75" thickBot="1">
      <c r="A286" s="284"/>
      <c r="B286" s="21">
        <v>4.7199999999999999E-2</v>
      </c>
      <c r="C286" s="107" t="s">
        <v>127</v>
      </c>
      <c r="D286" s="24">
        <v>2.0160000000000001E-2</v>
      </c>
      <c r="E286" s="153">
        <f t="shared" si="38"/>
        <v>9.5155200000000004E-4</v>
      </c>
      <c r="H286" s="129"/>
      <c r="I286" s="60"/>
      <c r="L286" s="129"/>
      <c r="M286" s="73"/>
      <c r="N286" s="93"/>
      <c r="O286" s="73"/>
      <c r="P286" s="129"/>
      <c r="Q286" s="129"/>
    </row>
    <row r="287" spans="1:20" s="64" customFormat="1">
      <c r="A287" s="111" t="s">
        <v>177</v>
      </c>
      <c r="B287" s="18">
        <v>0.58050000000000002</v>
      </c>
      <c r="E287" s="153"/>
      <c r="H287" s="129"/>
      <c r="I287" s="60"/>
      <c r="L287" s="129"/>
      <c r="M287" s="73"/>
      <c r="N287" s="93"/>
      <c r="O287" s="73"/>
      <c r="P287" s="129"/>
      <c r="Q287" s="129"/>
    </row>
    <row r="288" spans="1:20" s="64" customFormat="1" ht="15.75" thickBot="1">
      <c r="A288" s="110" t="s">
        <v>179</v>
      </c>
      <c r="B288" s="24">
        <v>4.0660000000000002E-2</v>
      </c>
      <c r="E288" s="153"/>
      <c r="H288" s="129"/>
      <c r="I288" s="60"/>
      <c r="L288" s="129"/>
      <c r="M288" s="73"/>
      <c r="N288" s="93"/>
      <c r="O288" s="73"/>
      <c r="P288" s="129"/>
      <c r="Q288" s="129"/>
    </row>
    <row r="289" spans="1:18" s="64" customFormat="1">
      <c r="A289" s="105"/>
      <c r="B289" s="21"/>
      <c r="E289" s="153"/>
      <c r="H289" s="129"/>
      <c r="I289" s="60"/>
      <c r="L289" s="129"/>
      <c r="M289" s="73"/>
      <c r="N289" s="93"/>
      <c r="O289" s="73"/>
      <c r="P289" s="129"/>
      <c r="Q289" s="129"/>
      <c r="R289" s="151"/>
    </row>
    <row r="290" spans="1:18" ht="15.75" thickBot="1">
      <c r="R290" s="67"/>
    </row>
    <row r="291" spans="1:18" ht="15.75" thickBot="1">
      <c r="A291" s="70" t="s">
        <v>276</v>
      </c>
      <c r="B291" s="80"/>
      <c r="C291" s="25" t="s">
        <v>46</v>
      </c>
      <c r="D291" s="64"/>
      <c r="F291" s="64"/>
      <c r="G291" s="64"/>
      <c r="H291" s="129"/>
      <c r="J291" s="276" t="s">
        <v>281</v>
      </c>
      <c r="K291" s="276"/>
      <c r="L291" s="276"/>
      <c r="M291" s="135"/>
      <c r="N291" s="101"/>
      <c r="R291" s="67"/>
    </row>
    <row r="292" spans="1:18" ht="15.75" thickBot="1">
      <c r="A292" s="64" t="s">
        <v>277</v>
      </c>
      <c r="B292" s="81" t="s">
        <v>283</v>
      </c>
      <c r="C292" s="65" t="s">
        <v>287</v>
      </c>
      <c r="D292" s="66" t="s">
        <v>283</v>
      </c>
      <c r="E292" s="113" t="s">
        <v>288</v>
      </c>
      <c r="F292" s="65" t="s">
        <v>284</v>
      </c>
      <c r="G292" s="64" t="s">
        <v>283</v>
      </c>
      <c r="I292" s="113" t="s">
        <v>288</v>
      </c>
      <c r="J292" s="153" t="s">
        <v>290</v>
      </c>
      <c r="K292" s="94" t="s">
        <v>279</v>
      </c>
      <c r="L292" s="113" t="s">
        <v>288</v>
      </c>
      <c r="M292" s="135" t="s">
        <v>292</v>
      </c>
      <c r="R292" s="67"/>
    </row>
    <row r="293" spans="1:18">
      <c r="A293" s="274" t="s">
        <v>51</v>
      </c>
      <c r="B293" s="21">
        <v>8.1409999999999996E-2</v>
      </c>
      <c r="C293" s="139" t="s">
        <v>71</v>
      </c>
      <c r="D293" s="21">
        <v>8.6879999999999999E-2</v>
      </c>
      <c r="E293" s="153">
        <f>D293*B293</f>
        <v>7.0729007999999994E-3</v>
      </c>
      <c r="F293" s="132" t="s">
        <v>71</v>
      </c>
      <c r="H293" s="21">
        <v>8.6879999999999999E-2</v>
      </c>
      <c r="I293" s="21"/>
      <c r="J293" s="21"/>
      <c r="K293" s="104" t="s">
        <v>181</v>
      </c>
      <c r="M293" s="153">
        <f>B304+E299</f>
        <v>0.47483504440000002</v>
      </c>
      <c r="R293" s="67"/>
    </row>
    <row r="294" spans="1:18">
      <c r="A294" s="275"/>
      <c r="B294" s="21">
        <v>8.1409999999999996E-2</v>
      </c>
      <c r="C294" s="67" t="s">
        <v>188</v>
      </c>
      <c r="D294" s="21">
        <v>4.99E-2</v>
      </c>
      <c r="E294" s="153">
        <f t="shared" ref="E294:E302" si="44">D294*B294</f>
        <v>4.0623589999999998E-3</v>
      </c>
      <c r="F294" s="67" t="s">
        <v>190</v>
      </c>
      <c r="G294" s="21">
        <v>5.0090000000000003E-2</v>
      </c>
      <c r="H294" s="21">
        <v>8.6879999999999999E-2</v>
      </c>
      <c r="I294" s="86">
        <f>G294*H294*B294</f>
        <v>3.5428160107199997E-4</v>
      </c>
      <c r="J294" s="21">
        <v>0.10045</v>
      </c>
      <c r="K294" s="106" t="s">
        <v>182</v>
      </c>
      <c r="R294" s="67"/>
    </row>
    <row r="295" spans="1:18" ht="15.75" thickBot="1">
      <c r="A295" s="275"/>
      <c r="B295" s="21">
        <v>8.1409999999999996E-2</v>
      </c>
      <c r="C295" s="67" t="s">
        <v>189</v>
      </c>
      <c r="D295" s="21">
        <v>4.8680000000000001E-2</v>
      </c>
      <c r="E295" s="153">
        <f t="shared" si="44"/>
        <v>3.9630387999999997E-3</v>
      </c>
      <c r="F295" s="67" t="s">
        <v>220</v>
      </c>
      <c r="G295" s="21">
        <v>4.6129999999999997E-2</v>
      </c>
      <c r="H295" s="21">
        <v>8.6879999999999999E-2</v>
      </c>
      <c r="I295" s="86">
        <f t="shared" ref="I295:I303" si="45">G295*H295*B295</f>
        <v>3.2627291390399996E-4</v>
      </c>
      <c r="J295" s="24">
        <v>5.0040000000000001E-2</v>
      </c>
      <c r="K295" s="106" t="s">
        <v>180</v>
      </c>
      <c r="R295" s="67"/>
    </row>
    <row r="296" spans="1:18">
      <c r="A296" s="275"/>
      <c r="B296" s="21">
        <v>8.1409999999999996E-2</v>
      </c>
      <c r="C296" s="67" t="s">
        <v>152</v>
      </c>
      <c r="D296" s="21">
        <v>4.0620000000000003E-2</v>
      </c>
      <c r="E296" s="153">
        <f t="shared" si="44"/>
        <v>3.3068742000000001E-3</v>
      </c>
      <c r="F296" s="67" t="s">
        <v>179</v>
      </c>
      <c r="G296" s="21">
        <v>3.6790000000000003E-2</v>
      </c>
      <c r="H296" s="21">
        <v>8.6879999999999999E-2</v>
      </c>
      <c r="I296" s="86">
        <f t="shared" si="45"/>
        <v>2.6021202043200001E-4</v>
      </c>
      <c r="J296" s="21"/>
      <c r="K296" s="67" t="s">
        <v>190</v>
      </c>
      <c r="L296" s="73">
        <f>E298+I294</f>
        <v>2.9072992010719997E-3</v>
      </c>
    </row>
    <row r="297" spans="1:18">
      <c r="A297" s="275"/>
      <c r="B297" s="21">
        <v>8.1409999999999996E-2</v>
      </c>
      <c r="C297" s="139" t="s">
        <v>52</v>
      </c>
      <c r="D297" s="21">
        <v>3.3829999999999999E-2</v>
      </c>
      <c r="E297" s="153">
        <f t="shared" si="44"/>
        <v>2.7541002999999999E-3</v>
      </c>
      <c r="F297" s="67" t="s">
        <v>221</v>
      </c>
      <c r="G297" s="21">
        <v>3.1220000000000001E-2</v>
      </c>
      <c r="H297" s="21">
        <v>8.6879999999999999E-2</v>
      </c>
      <c r="I297" s="86">
        <f t="shared" si="45"/>
        <v>2.2081596297600001E-4</v>
      </c>
      <c r="J297" s="21"/>
      <c r="K297" s="67" t="s">
        <v>220</v>
      </c>
      <c r="L297" s="73">
        <f>I295</f>
        <v>3.2627291390399996E-4</v>
      </c>
    </row>
    <row r="298" spans="1:18">
      <c r="A298" s="275"/>
      <c r="B298" s="21">
        <v>8.1409999999999996E-2</v>
      </c>
      <c r="C298" s="67" t="s">
        <v>190</v>
      </c>
      <c r="D298" s="21">
        <v>3.1359999999999999E-2</v>
      </c>
      <c r="E298" s="153">
        <f t="shared" si="44"/>
        <v>2.5530175999999996E-3</v>
      </c>
      <c r="F298" s="67" t="s">
        <v>222</v>
      </c>
      <c r="G298" s="21">
        <v>2.2009999999999998E-2</v>
      </c>
      <c r="H298" s="21">
        <v>8.6879999999999999E-2</v>
      </c>
      <c r="I298" s="86">
        <f t="shared" si="45"/>
        <v>1.5567454660799998E-4</v>
      </c>
      <c r="J298" s="21"/>
      <c r="K298" s="67" t="s">
        <v>179</v>
      </c>
      <c r="L298" s="73">
        <f t="shared" ref="L298:L301" si="46">I296</f>
        <v>2.6021202043200001E-4</v>
      </c>
    </row>
    <row r="299" spans="1:18" ht="15.75" thickBot="1">
      <c r="A299" s="275"/>
      <c r="B299" s="21">
        <v>8.1409999999999996E-2</v>
      </c>
      <c r="C299" s="67" t="s">
        <v>181</v>
      </c>
      <c r="D299" s="21">
        <v>2.6839999999999999E-2</v>
      </c>
      <c r="E299" s="153">
        <f t="shared" si="44"/>
        <v>2.1850443999999998E-3</v>
      </c>
      <c r="F299" s="128" t="s">
        <v>127</v>
      </c>
      <c r="G299" s="24">
        <v>2.0029999999999999E-2</v>
      </c>
      <c r="H299" s="21">
        <v>8.6879999999999999E-2</v>
      </c>
      <c r="I299" s="86">
        <f t="shared" si="45"/>
        <v>1.41670203024E-4</v>
      </c>
      <c r="J299" s="21"/>
      <c r="K299" s="67" t="s">
        <v>221</v>
      </c>
      <c r="L299" s="73">
        <f t="shared" si="46"/>
        <v>2.2081596297600001E-4</v>
      </c>
    </row>
    <row r="300" spans="1:18" ht="15.75" thickBot="1">
      <c r="A300" s="275"/>
      <c r="B300" s="21">
        <v>8.1409999999999996E-2</v>
      </c>
      <c r="C300" s="67" t="s">
        <v>176</v>
      </c>
      <c r="D300" s="21">
        <v>2.171E-2</v>
      </c>
      <c r="E300" s="153">
        <f t="shared" si="44"/>
        <v>1.7674111E-3</v>
      </c>
      <c r="F300" s="133" t="s">
        <v>52</v>
      </c>
      <c r="H300" s="21">
        <v>3.3829999999999999E-2</v>
      </c>
      <c r="I300" s="86"/>
      <c r="J300" s="21"/>
      <c r="K300" s="67" t="s">
        <v>222</v>
      </c>
      <c r="L300" s="73">
        <f t="shared" si="46"/>
        <v>1.5567454660799998E-4</v>
      </c>
    </row>
    <row r="301" spans="1:18">
      <c r="A301" s="275"/>
      <c r="B301" s="21">
        <v>8.1409999999999996E-2</v>
      </c>
      <c r="C301" s="67" t="s">
        <v>93</v>
      </c>
      <c r="D301" s="21">
        <v>2.163E-2</v>
      </c>
      <c r="E301" s="153">
        <f t="shared" si="44"/>
        <v>1.7608983E-3</v>
      </c>
      <c r="F301" s="68" t="s">
        <v>88</v>
      </c>
      <c r="G301" s="18">
        <v>0.3513</v>
      </c>
      <c r="H301" s="21">
        <v>3.3829999999999999E-2</v>
      </c>
      <c r="I301" s="86">
        <f t="shared" si="45"/>
        <v>9.6751543538999994E-4</v>
      </c>
      <c r="J301" s="21"/>
      <c r="K301" s="67" t="s">
        <v>127</v>
      </c>
      <c r="L301" s="73">
        <f t="shared" si="46"/>
        <v>1.41670203024E-4</v>
      </c>
    </row>
    <row r="302" spans="1:18">
      <c r="A302" s="275"/>
      <c r="B302" s="21">
        <v>8.1409999999999996E-2</v>
      </c>
      <c r="C302" s="67" t="s">
        <v>88</v>
      </c>
      <c r="D302" s="21">
        <v>2.06E-2</v>
      </c>
      <c r="E302" s="153">
        <f t="shared" si="44"/>
        <v>1.677046E-3</v>
      </c>
      <c r="F302" s="69" t="s">
        <v>191</v>
      </c>
      <c r="G302" s="21">
        <v>0.29557</v>
      </c>
      <c r="H302" s="21">
        <v>3.3829999999999999E-2</v>
      </c>
      <c r="I302" s="86">
        <f t="shared" si="45"/>
        <v>8.1402942567099994E-4</v>
      </c>
      <c r="J302" s="129"/>
      <c r="K302" s="67" t="s">
        <v>188</v>
      </c>
      <c r="L302" s="73">
        <f>E294</f>
        <v>4.0623589999999998E-3</v>
      </c>
    </row>
    <row r="303" spans="1:18" ht="15.75" thickBot="1">
      <c r="A303" s="275"/>
      <c r="B303" s="21">
        <v>8.1409999999999996E-2</v>
      </c>
      <c r="C303" s="136"/>
      <c r="D303" s="136"/>
      <c r="E303" s="137"/>
      <c r="F303" s="128" t="s">
        <v>192</v>
      </c>
      <c r="G303" s="24">
        <v>6.6610000000000003E-2</v>
      </c>
      <c r="H303" s="21">
        <v>3.3829999999999999E-2</v>
      </c>
      <c r="I303" s="86">
        <f t="shared" si="45"/>
        <v>1.8345062098299998E-4</v>
      </c>
      <c r="K303" s="67" t="s">
        <v>189</v>
      </c>
      <c r="L303" s="73">
        <f t="shared" ref="L303:L304" si="47">E295</f>
        <v>3.9630387999999997E-3</v>
      </c>
    </row>
    <row r="304" spans="1:18">
      <c r="A304" s="104" t="s">
        <v>181</v>
      </c>
      <c r="B304" s="18">
        <v>0.47265000000000001</v>
      </c>
      <c r="K304" s="67" t="s">
        <v>152</v>
      </c>
      <c r="L304" s="73">
        <f t="shared" si="47"/>
        <v>3.3068742000000001E-3</v>
      </c>
    </row>
    <row r="305" spans="1:17">
      <c r="A305" s="106" t="s">
        <v>182</v>
      </c>
      <c r="B305" s="21">
        <v>0.10045</v>
      </c>
      <c r="K305" s="69" t="s">
        <v>88</v>
      </c>
      <c r="L305" s="73">
        <f>E302+I301</f>
        <v>2.6445614353899998E-3</v>
      </c>
    </row>
    <row r="306" spans="1:17" ht="15.75" thickBot="1">
      <c r="A306" s="107" t="s">
        <v>180</v>
      </c>
      <c r="B306" s="24">
        <v>5.0040000000000001E-2</v>
      </c>
      <c r="K306" s="69" t="s">
        <v>191</v>
      </c>
      <c r="L306" s="73">
        <f>I302</f>
        <v>8.1402942567099994E-4</v>
      </c>
    </row>
    <row r="307" spans="1:17">
      <c r="K307" s="67" t="s">
        <v>192</v>
      </c>
      <c r="L307" s="73">
        <f>I303</f>
        <v>1.8345062098299998E-4</v>
      </c>
    </row>
    <row r="308" spans="1:17">
      <c r="K308" s="67" t="s">
        <v>176</v>
      </c>
      <c r="L308" s="73">
        <f>E300</f>
        <v>1.7674111E-3</v>
      </c>
    </row>
    <row r="309" spans="1:17">
      <c r="K309" s="67" t="s">
        <v>93</v>
      </c>
      <c r="L309" s="73">
        <f>E301</f>
        <v>1.7608983E-3</v>
      </c>
    </row>
    <row r="310" spans="1:17" ht="15.75" thickBot="1"/>
    <row r="311" spans="1:17" ht="15.75" thickBot="1">
      <c r="A311" s="70" t="s">
        <v>276</v>
      </c>
      <c r="B311" s="80"/>
      <c r="C311" s="25" t="s">
        <v>45</v>
      </c>
      <c r="D311" s="64"/>
      <c r="F311" s="64"/>
      <c r="G311" s="64"/>
      <c r="H311" s="129"/>
      <c r="N311" s="276" t="s">
        <v>281</v>
      </c>
      <c r="O311" s="276"/>
      <c r="P311" s="276"/>
      <c r="Q311" s="135"/>
    </row>
    <row r="312" spans="1:17" ht="15.75" thickBot="1">
      <c r="A312" s="64" t="s">
        <v>277</v>
      </c>
      <c r="B312" s="81" t="s">
        <v>283</v>
      </c>
      <c r="C312" s="65" t="s">
        <v>287</v>
      </c>
      <c r="D312" s="66" t="s">
        <v>283</v>
      </c>
      <c r="E312" s="113" t="s">
        <v>288</v>
      </c>
      <c r="F312" s="65" t="s">
        <v>284</v>
      </c>
      <c r="G312" s="64" t="s">
        <v>283</v>
      </c>
      <c r="H312" s="113" t="s">
        <v>288</v>
      </c>
      <c r="J312" s="64" t="s">
        <v>289</v>
      </c>
      <c r="K312" s="65" t="s">
        <v>286</v>
      </c>
      <c r="L312" s="129" t="s">
        <v>283</v>
      </c>
      <c r="M312" s="113" t="s">
        <v>288</v>
      </c>
      <c r="N312" s="94" t="s">
        <v>279</v>
      </c>
      <c r="O312" s="153" t="s">
        <v>290</v>
      </c>
      <c r="P312" s="113" t="s">
        <v>288</v>
      </c>
      <c r="Q312" s="135" t="s">
        <v>292</v>
      </c>
    </row>
    <row r="313" spans="1:17">
      <c r="A313" s="281" t="s">
        <v>46</v>
      </c>
      <c r="B313" s="18">
        <v>0.60262000000000004</v>
      </c>
      <c r="C313" s="274" t="s">
        <v>51</v>
      </c>
      <c r="D313" s="21">
        <f>B293</f>
        <v>8.1409999999999996E-2</v>
      </c>
      <c r="E313" s="86">
        <f t="shared" ref="E313:E325" si="48">D313*B313</f>
        <v>4.9059294199999999E-2</v>
      </c>
      <c r="F313" s="67" t="s">
        <v>71</v>
      </c>
      <c r="G313" s="21">
        <v>8.6879999999999999E-2</v>
      </c>
      <c r="H313" s="73">
        <f t="shared" ref="H313:H322" si="49">G313*D313*B313</f>
        <v>4.262271480096E-3</v>
      </c>
      <c r="I313" s="21">
        <v>8.6879999999999999E-2</v>
      </c>
      <c r="J313" s="278" t="s">
        <v>71</v>
      </c>
      <c r="K313" s="67" t="s">
        <v>190</v>
      </c>
      <c r="L313" s="21">
        <v>5.0090000000000003E-2</v>
      </c>
      <c r="M313" s="73">
        <f>L313*I313*E313</f>
        <v>2.1349717843800864E-4</v>
      </c>
      <c r="N313" s="158" t="s">
        <v>180</v>
      </c>
      <c r="Q313" s="153">
        <f>B326+E325</f>
        <v>5.2355104800000003E-2</v>
      </c>
    </row>
    <row r="314" spans="1:17">
      <c r="A314" s="282"/>
      <c r="B314" s="60">
        <v>0.60262000000000004</v>
      </c>
      <c r="C314" s="275"/>
      <c r="D314" s="21">
        <f t="shared" ref="D314:D322" si="50">B294</f>
        <v>8.1409999999999996E-2</v>
      </c>
      <c r="E314" s="86">
        <f t="shared" si="48"/>
        <v>4.9059294199999999E-2</v>
      </c>
      <c r="F314" s="67" t="s">
        <v>188</v>
      </c>
      <c r="G314" s="21">
        <v>4.99E-2</v>
      </c>
      <c r="H314" s="73">
        <f t="shared" si="49"/>
        <v>2.4480587805799999E-3</v>
      </c>
      <c r="I314" s="21">
        <v>8.6879999999999999E-2</v>
      </c>
      <c r="J314" s="279"/>
      <c r="K314" s="67" t="s">
        <v>220</v>
      </c>
      <c r="L314" s="21">
        <v>4.6129999999999997E-2</v>
      </c>
      <c r="M314" s="73">
        <f t="shared" ref="M314:M321" si="51">L314*I314*E314</f>
        <v>1.9661858337682847E-4</v>
      </c>
      <c r="N314" s="158" t="s">
        <v>181</v>
      </c>
      <c r="P314" s="153">
        <f>E323+H319</f>
        <v>0.28614509445632802</v>
      </c>
    </row>
    <row r="315" spans="1:17">
      <c r="A315" s="282"/>
      <c r="B315" s="60">
        <v>0.60262000000000004</v>
      </c>
      <c r="C315" s="275"/>
      <c r="D315" s="21">
        <f t="shared" si="50"/>
        <v>8.1409999999999996E-2</v>
      </c>
      <c r="E315" s="86">
        <f t="shared" si="48"/>
        <v>4.9059294199999999E-2</v>
      </c>
      <c r="F315" s="67" t="s">
        <v>189</v>
      </c>
      <c r="G315" s="21">
        <v>4.8680000000000001E-2</v>
      </c>
      <c r="H315" s="73">
        <f t="shared" si="49"/>
        <v>2.3882064416559999E-3</v>
      </c>
      <c r="I315" s="21">
        <v>8.6879999999999999E-2</v>
      </c>
      <c r="J315" s="279"/>
      <c r="K315" s="67" t="s">
        <v>179</v>
      </c>
      <c r="L315" s="21">
        <v>3.6790000000000003E-2</v>
      </c>
      <c r="M315" s="73">
        <f t="shared" si="51"/>
        <v>1.5680896775273185E-4</v>
      </c>
      <c r="N315" s="158" t="s">
        <v>182</v>
      </c>
      <c r="P315" s="153">
        <f>E324</f>
        <v>6.0533179000000006E-2</v>
      </c>
    </row>
    <row r="316" spans="1:17">
      <c r="A316" s="282"/>
      <c r="B316" s="60">
        <v>0.60262000000000004</v>
      </c>
      <c r="C316" s="275"/>
      <c r="D316" s="21">
        <f t="shared" si="50"/>
        <v>8.1409999999999996E-2</v>
      </c>
      <c r="E316" s="86">
        <f t="shared" si="48"/>
        <v>4.9059294199999999E-2</v>
      </c>
      <c r="F316" s="67" t="s">
        <v>152</v>
      </c>
      <c r="G316" s="21">
        <v>4.0620000000000003E-2</v>
      </c>
      <c r="H316" s="73">
        <f t="shared" si="49"/>
        <v>1.9927885304040003E-3</v>
      </c>
      <c r="I316" s="21">
        <v>8.6879999999999999E-2</v>
      </c>
      <c r="J316" s="279"/>
      <c r="K316" s="67" t="s">
        <v>221</v>
      </c>
      <c r="L316" s="21">
        <v>3.1220000000000001E-2</v>
      </c>
      <c r="M316" s="73">
        <f t="shared" si="51"/>
        <v>1.3306811560859713E-4</v>
      </c>
      <c r="N316" s="151" t="s">
        <v>190</v>
      </c>
      <c r="P316" s="153">
        <f>H318+M313</f>
        <v>1.7519966445500087E-3</v>
      </c>
    </row>
    <row r="317" spans="1:17">
      <c r="A317" s="282"/>
      <c r="B317" s="60">
        <v>0.60262000000000004</v>
      </c>
      <c r="C317" s="275"/>
      <c r="D317" s="21">
        <f t="shared" si="50"/>
        <v>8.1409999999999996E-2</v>
      </c>
      <c r="E317" s="86">
        <f t="shared" si="48"/>
        <v>4.9059294199999999E-2</v>
      </c>
      <c r="F317" s="67" t="s">
        <v>52</v>
      </c>
      <c r="G317" s="21">
        <v>3.3829999999999999E-2</v>
      </c>
      <c r="H317" s="73">
        <f t="shared" si="49"/>
        <v>1.659675922786E-3</v>
      </c>
      <c r="I317" s="21">
        <v>8.6879999999999999E-2</v>
      </c>
      <c r="J317" s="279"/>
      <c r="K317" s="67" t="s">
        <v>222</v>
      </c>
      <c r="L317" s="21">
        <v>2.2009999999999998E-2</v>
      </c>
      <c r="M317" s="73">
        <f t="shared" si="51"/>
        <v>9.3812595276912943E-5</v>
      </c>
      <c r="N317" s="151" t="s">
        <v>220</v>
      </c>
      <c r="P317" s="153">
        <f>M314</f>
        <v>1.9661858337682847E-4</v>
      </c>
    </row>
    <row r="318" spans="1:17" ht="15.75" thickBot="1">
      <c r="A318" s="282"/>
      <c r="B318" s="60">
        <v>0.60262000000000004</v>
      </c>
      <c r="C318" s="275"/>
      <c r="D318" s="21">
        <f t="shared" si="50"/>
        <v>8.1409999999999996E-2</v>
      </c>
      <c r="E318" s="86">
        <f t="shared" si="48"/>
        <v>4.9059294199999999E-2</v>
      </c>
      <c r="F318" s="67" t="s">
        <v>190</v>
      </c>
      <c r="G318" s="21">
        <v>3.1359999999999999E-2</v>
      </c>
      <c r="H318" s="73">
        <f t="shared" si="49"/>
        <v>1.5384994661119999E-3</v>
      </c>
      <c r="I318" s="21">
        <v>8.6879999999999999E-2</v>
      </c>
      <c r="J318" s="279"/>
      <c r="K318" s="128" t="s">
        <v>127</v>
      </c>
      <c r="L318" s="24">
        <v>2.0029999999999999E-2</v>
      </c>
      <c r="M318" s="73">
        <f t="shared" si="51"/>
        <v>8.5373297746322874E-5</v>
      </c>
      <c r="N318" s="151" t="s">
        <v>179</v>
      </c>
      <c r="P318" s="153">
        <f>M315</f>
        <v>1.5680896775273185E-4</v>
      </c>
    </row>
    <row r="319" spans="1:17">
      <c r="A319" s="282"/>
      <c r="B319" s="60">
        <v>0.60262000000000004</v>
      </c>
      <c r="C319" s="275"/>
      <c r="D319" s="21">
        <f t="shared" si="50"/>
        <v>8.1409999999999996E-2</v>
      </c>
      <c r="E319" s="86">
        <f t="shared" si="48"/>
        <v>4.9059294199999999E-2</v>
      </c>
      <c r="F319" s="67" t="s">
        <v>181</v>
      </c>
      <c r="G319" s="21">
        <v>2.6839999999999999E-2</v>
      </c>
      <c r="H319" s="73">
        <f t="shared" si="49"/>
        <v>1.316751456328E-3</v>
      </c>
      <c r="I319" s="21">
        <v>3.3829999999999999E-2</v>
      </c>
      <c r="J319" s="275" t="s">
        <v>52</v>
      </c>
      <c r="K319" s="68" t="s">
        <v>88</v>
      </c>
      <c r="L319" s="18">
        <v>0.3513</v>
      </c>
      <c r="M319" s="73">
        <f t="shared" si="51"/>
        <v>5.8304415167472173E-4</v>
      </c>
      <c r="N319" s="151" t="s">
        <v>221</v>
      </c>
      <c r="P319" s="153">
        <f>M316</f>
        <v>1.3306811560859713E-4</v>
      </c>
    </row>
    <row r="320" spans="1:17">
      <c r="A320" s="282"/>
      <c r="B320" s="60">
        <v>0.60262000000000004</v>
      </c>
      <c r="C320" s="275"/>
      <c r="D320" s="21">
        <f t="shared" si="50"/>
        <v>8.1409999999999996E-2</v>
      </c>
      <c r="E320" s="86">
        <f t="shared" si="48"/>
        <v>4.9059294199999999E-2</v>
      </c>
      <c r="F320" s="67" t="s">
        <v>176</v>
      </c>
      <c r="G320" s="21">
        <v>2.171E-2</v>
      </c>
      <c r="H320" s="73">
        <f t="shared" si="49"/>
        <v>1.0650772770820001E-3</v>
      </c>
      <c r="I320" s="21">
        <v>3.3829999999999999E-2</v>
      </c>
      <c r="J320" s="275"/>
      <c r="K320" s="69" t="s">
        <v>191</v>
      </c>
      <c r="L320" s="21">
        <v>0.29557</v>
      </c>
      <c r="M320" s="73">
        <f t="shared" si="51"/>
        <v>4.90550412497858E-4</v>
      </c>
      <c r="N320" s="151" t="s">
        <v>222</v>
      </c>
      <c r="P320" s="153">
        <f>M317</f>
        <v>9.3812595276912943E-5</v>
      </c>
    </row>
    <row r="321" spans="1:17" ht="15.75" thickBot="1">
      <c r="A321" s="282"/>
      <c r="B321" s="60">
        <v>0.60262000000000004</v>
      </c>
      <c r="C321" s="275"/>
      <c r="D321" s="21">
        <f t="shared" si="50"/>
        <v>8.1409999999999996E-2</v>
      </c>
      <c r="E321" s="86">
        <f t="shared" si="48"/>
        <v>4.9059294199999999E-2</v>
      </c>
      <c r="F321" s="67" t="s">
        <v>93</v>
      </c>
      <c r="G321" s="21">
        <v>2.163E-2</v>
      </c>
      <c r="H321" s="73">
        <f t="shared" si="49"/>
        <v>1.061152533546E-3</v>
      </c>
      <c r="I321" s="21">
        <v>3.3829999999999999E-2</v>
      </c>
      <c r="J321" s="275"/>
      <c r="K321" s="128" t="s">
        <v>192</v>
      </c>
      <c r="L321" s="24">
        <v>6.6610000000000003E-2</v>
      </c>
      <c r="M321" s="73">
        <f t="shared" si="51"/>
        <v>1.1055101321677546E-4</v>
      </c>
      <c r="N321" s="151" t="s">
        <v>127</v>
      </c>
      <c r="P321" s="153">
        <f>M318</f>
        <v>8.5373297746322874E-5</v>
      </c>
    </row>
    <row r="322" spans="1:17" ht="15.75" thickBot="1">
      <c r="A322" s="282"/>
      <c r="B322" s="60">
        <v>0.60262000000000004</v>
      </c>
      <c r="C322" s="275"/>
      <c r="D322" s="21">
        <f t="shared" si="50"/>
        <v>8.1409999999999996E-2</v>
      </c>
      <c r="E322" s="86">
        <f t="shared" si="48"/>
        <v>4.9059294199999999E-2</v>
      </c>
      <c r="F322" s="128" t="s">
        <v>88</v>
      </c>
      <c r="G322" s="24">
        <v>2.06E-2</v>
      </c>
      <c r="H322" s="73">
        <f t="shared" si="49"/>
        <v>1.0106214605200001E-3</v>
      </c>
      <c r="J322" s="64"/>
      <c r="K322" s="64"/>
      <c r="L322" s="129"/>
      <c r="N322" s="151" t="s">
        <v>188</v>
      </c>
      <c r="P322" s="153">
        <f>H314</f>
        <v>2.4480587805799999E-3</v>
      </c>
    </row>
    <row r="323" spans="1:17">
      <c r="A323" s="282"/>
      <c r="B323" s="60">
        <v>0.60262000000000004</v>
      </c>
      <c r="C323" s="104" t="s">
        <v>181</v>
      </c>
      <c r="D323" s="18">
        <v>0.47265000000000001</v>
      </c>
      <c r="E323" s="86">
        <f t="shared" si="48"/>
        <v>0.28482834300000004</v>
      </c>
      <c r="N323" s="151" t="s">
        <v>189</v>
      </c>
      <c r="P323" s="153">
        <f>H315</f>
        <v>2.3882064416559999E-3</v>
      </c>
    </row>
    <row r="324" spans="1:17">
      <c r="A324" s="282"/>
      <c r="B324" s="60">
        <v>0.60262000000000004</v>
      </c>
      <c r="C324" s="106" t="s">
        <v>182</v>
      </c>
      <c r="D324" s="21">
        <v>0.10045</v>
      </c>
      <c r="E324" s="86">
        <f t="shared" si="48"/>
        <v>6.0533179000000006E-2</v>
      </c>
      <c r="N324" s="151" t="s">
        <v>152</v>
      </c>
      <c r="P324" s="153">
        <f>H316</f>
        <v>1.9927885304040003E-3</v>
      </c>
    </row>
    <row r="325" spans="1:17" ht="15.75" thickBot="1">
      <c r="A325" s="282"/>
      <c r="B325" s="60">
        <v>0.60262000000000004</v>
      </c>
      <c r="C325" s="107" t="s">
        <v>180</v>
      </c>
      <c r="D325" s="24">
        <v>5.0040000000000001E-2</v>
      </c>
      <c r="E325" s="86">
        <f t="shared" si="48"/>
        <v>3.0155104800000002E-2</v>
      </c>
      <c r="N325" s="152" t="s">
        <v>88</v>
      </c>
      <c r="P325" s="153">
        <f>H322+M319</f>
        <v>1.5936656121947218E-3</v>
      </c>
    </row>
    <row r="326" spans="1:17" ht="15.75" thickBot="1">
      <c r="A326" s="107" t="s">
        <v>180</v>
      </c>
      <c r="B326" s="24">
        <v>2.2200000000000001E-2</v>
      </c>
      <c r="N326" s="152" t="s">
        <v>191</v>
      </c>
      <c r="P326" s="153">
        <f>M320</f>
        <v>4.90550412497858E-4</v>
      </c>
    </row>
    <row r="327" spans="1:17" s="64" customFormat="1">
      <c r="A327" s="158"/>
      <c r="B327" s="142"/>
      <c r="E327" s="153"/>
      <c r="H327" s="135"/>
      <c r="I327" s="150"/>
      <c r="L327" s="135"/>
      <c r="M327" s="153"/>
      <c r="N327" s="151" t="s">
        <v>192</v>
      </c>
      <c r="O327" s="73"/>
      <c r="P327" s="153">
        <f>M321</f>
        <v>1.1055101321677546E-4</v>
      </c>
      <c r="Q327" s="135"/>
    </row>
    <row r="328" spans="1:17" s="64" customFormat="1">
      <c r="A328" s="158"/>
      <c r="B328" s="142"/>
      <c r="E328" s="153"/>
      <c r="H328" s="135"/>
      <c r="I328" s="150"/>
      <c r="L328" s="135"/>
      <c r="M328" s="153"/>
      <c r="N328" s="151" t="s">
        <v>176</v>
      </c>
      <c r="O328" s="73"/>
      <c r="P328" s="153">
        <f>H320</f>
        <v>1.0650772770820001E-3</v>
      </c>
      <c r="Q328" s="135"/>
    </row>
    <row r="329" spans="1:17" s="64" customFormat="1">
      <c r="A329" s="158"/>
      <c r="B329" s="142"/>
      <c r="E329" s="153"/>
      <c r="H329" s="135"/>
      <c r="I329" s="150"/>
      <c r="L329" s="135"/>
      <c r="M329" s="153"/>
      <c r="N329" s="151" t="s">
        <v>93</v>
      </c>
      <c r="O329" s="73"/>
      <c r="P329" s="153">
        <f>H321</f>
        <v>1.061152533546E-3</v>
      </c>
      <c r="Q329" s="135"/>
    </row>
    <row r="330" spans="1:17">
      <c r="N330" s="59"/>
      <c r="O330" s="59"/>
      <c r="P330" s="59"/>
    </row>
    <row r="331" spans="1:17" ht="15.75" thickBot="1">
      <c r="N331" s="276" t="s">
        <v>281</v>
      </c>
      <c r="O331" s="276"/>
      <c r="P331" s="276"/>
      <c r="Q331" s="135"/>
    </row>
    <row r="332" spans="1:17" ht="15.75" thickBot="1">
      <c r="A332" s="70" t="s">
        <v>276</v>
      </c>
      <c r="B332" s="80"/>
      <c r="C332" s="25" t="s">
        <v>47</v>
      </c>
      <c r="D332" s="64"/>
      <c r="F332" s="64"/>
      <c r="G332" s="64"/>
      <c r="H332" s="135"/>
      <c r="N332" s="94" t="s">
        <v>279</v>
      </c>
      <c r="O332" s="153" t="s">
        <v>290</v>
      </c>
      <c r="P332" s="113" t="s">
        <v>288</v>
      </c>
      <c r="Q332" s="135" t="s">
        <v>292</v>
      </c>
    </row>
    <row r="333" spans="1:17">
      <c r="A333" s="64" t="s">
        <v>277</v>
      </c>
      <c r="B333" s="81" t="s">
        <v>283</v>
      </c>
      <c r="C333" s="65" t="s">
        <v>287</v>
      </c>
      <c r="D333" s="66" t="s">
        <v>283</v>
      </c>
      <c r="E333" s="113" t="s">
        <v>288</v>
      </c>
      <c r="F333" s="65" t="s">
        <v>284</v>
      </c>
      <c r="G333" s="64" t="s">
        <v>283</v>
      </c>
      <c r="H333" s="113" t="s">
        <v>288</v>
      </c>
      <c r="J333" s="64" t="s">
        <v>289</v>
      </c>
      <c r="K333" s="65" t="s">
        <v>286</v>
      </c>
      <c r="L333" s="135" t="s">
        <v>283</v>
      </c>
      <c r="M333" s="113" t="s">
        <v>288</v>
      </c>
      <c r="N333" s="158" t="s">
        <v>92</v>
      </c>
      <c r="O333" s="141">
        <v>0.59743000000000002</v>
      </c>
    </row>
    <row r="334" spans="1:17" ht="15.75" thickBot="1">
      <c r="A334" s="277" t="s">
        <v>6</v>
      </c>
      <c r="B334" s="142">
        <v>3.322E-2</v>
      </c>
      <c r="C334" s="274" t="s">
        <v>51</v>
      </c>
      <c r="D334" s="142">
        <v>0.14837</v>
      </c>
      <c r="E334" s="86">
        <f t="shared" ref="E334:E359" si="52">D334*B334</f>
        <v>4.9288513999999999E-3</v>
      </c>
      <c r="F334" s="151" t="s">
        <v>71</v>
      </c>
      <c r="G334" s="142">
        <v>8.6879999999999999E-2</v>
      </c>
      <c r="H334" s="153">
        <f t="shared" ref="H334:H349" si="53">G334*D334*B334</f>
        <v>4.28218609632E-4</v>
      </c>
      <c r="I334" s="142">
        <v>8.6879999999999999E-2</v>
      </c>
      <c r="J334" s="278" t="s">
        <v>71</v>
      </c>
      <c r="K334" s="151" t="s">
        <v>190</v>
      </c>
      <c r="L334" s="142">
        <v>5.0090000000000003E-2</v>
      </c>
      <c r="M334" s="153">
        <f>L334*I334*E334</f>
        <v>2.144947015646688E-5</v>
      </c>
      <c r="N334" s="158" t="s">
        <v>183</v>
      </c>
      <c r="O334" s="143">
        <v>1.3129999999999999E-2</v>
      </c>
    </row>
    <row r="335" spans="1:17">
      <c r="A335" s="277"/>
      <c r="B335" s="142">
        <v>3.322E-2</v>
      </c>
      <c r="C335" s="275"/>
      <c r="D335" s="142">
        <v>0.14837</v>
      </c>
      <c r="E335" s="86">
        <f t="shared" si="52"/>
        <v>4.9288513999999999E-3</v>
      </c>
      <c r="F335" s="151" t="s">
        <v>188</v>
      </c>
      <c r="G335" s="142">
        <v>4.99E-2</v>
      </c>
      <c r="H335" s="153">
        <f t="shared" si="53"/>
        <v>2.4594968486000001E-4</v>
      </c>
      <c r="I335" s="142">
        <v>8.6879999999999999E-2</v>
      </c>
      <c r="J335" s="279"/>
      <c r="K335" s="151" t="s">
        <v>220</v>
      </c>
      <c r="L335" s="142">
        <v>4.6129999999999997E-2</v>
      </c>
      <c r="M335" s="153">
        <f t="shared" ref="M335:M342" si="54">L335*I335*E335</f>
        <v>1.9753724462324158E-5</v>
      </c>
      <c r="N335" s="151" t="s">
        <v>190</v>
      </c>
      <c r="P335" s="153">
        <f>E355+H339+H344+H351+M334</f>
        <v>1.5952110074944669E-3</v>
      </c>
    </row>
    <row r="336" spans="1:17">
      <c r="A336" s="277"/>
      <c r="B336" s="142">
        <v>3.322E-2</v>
      </c>
      <c r="C336" s="275"/>
      <c r="D336" s="142">
        <v>0.14837</v>
      </c>
      <c r="E336" s="86">
        <f t="shared" si="52"/>
        <v>4.9288513999999999E-3</v>
      </c>
      <c r="F336" s="151" t="s">
        <v>189</v>
      </c>
      <c r="G336" s="142">
        <v>4.8680000000000001E-2</v>
      </c>
      <c r="H336" s="153">
        <f t="shared" si="53"/>
        <v>2.3993648615200001E-4</v>
      </c>
      <c r="I336" s="142">
        <v>8.6879999999999999E-2</v>
      </c>
      <c r="J336" s="279"/>
      <c r="K336" s="151" t="s">
        <v>179</v>
      </c>
      <c r="L336" s="142">
        <v>3.6790000000000003E-2</v>
      </c>
      <c r="M336" s="153">
        <f t="shared" si="54"/>
        <v>1.5754162648361283E-5</v>
      </c>
      <c r="N336" s="151" t="s">
        <v>220</v>
      </c>
      <c r="P336" s="153">
        <f>H345+H352+M335</f>
        <v>2.2263727480032413E-4</v>
      </c>
    </row>
    <row r="337" spans="1:16">
      <c r="A337" s="277"/>
      <c r="B337" s="142">
        <v>3.322E-2</v>
      </c>
      <c r="C337" s="275"/>
      <c r="D337" s="142">
        <v>0.14837</v>
      </c>
      <c r="E337" s="86">
        <f t="shared" si="52"/>
        <v>4.9288513999999999E-3</v>
      </c>
      <c r="F337" s="151" t="s">
        <v>152</v>
      </c>
      <c r="G337" s="142">
        <v>4.0620000000000003E-2</v>
      </c>
      <c r="H337" s="153">
        <f t="shared" si="53"/>
        <v>2.00209943868E-4</v>
      </c>
      <c r="I337" s="142">
        <v>8.6879999999999999E-2</v>
      </c>
      <c r="J337" s="279"/>
      <c r="K337" s="151" t="s">
        <v>221</v>
      </c>
      <c r="L337" s="142">
        <v>3.1220000000000001E-2</v>
      </c>
      <c r="M337" s="153">
        <f t="shared" si="54"/>
        <v>1.336898499271104E-5</v>
      </c>
      <c r="N337" s="151" t="s">
        <v>179</v>
      </c>
      <c r="P337" s="153">
        <f t="shared" ref="P337:P340" si="55">H346+H353+M336</f>
        <v>1.7755962150236131E-4</v>
      </c>
    </row>
    <row r="338" spans="1:16">
      <c r="A338" s="277"/>
      <c r="B338" s="142">
        <v>3.322E-2</v>
      </c>
      <c r="C338" s="275"/>
      <c r="D338" s="142">
        <v>0.14837</v>
      </c>
      <c r="E338" s="86">
        <f t="shared" si="52"/>
        <v>4.9288513999999999E-3</v>
      </c>
      <c r="F338" s="151" t="s">
        <v>52</v>
      </c>
      <c r="G338" s="142">
        <v>3.3829999999999999E-2</v>
      </c>
      <c r="H338" s="153">
        <f t="shared" si="53"/>
        <v>1.6674304286199999E-4</v>
      </c>
      <c r="I338" s="142">
        <v>8.6879999999999999E-2</v>
      </c>
      <c r="J338" s="279"/>
      <c r="K338" s="151" t="s">
        <v>222</v>
      </c>
      <c r="L338" s="142">
        <v>2.2009999999999998E-2</v>
      </c>
      <c r="M338" s="153">
        <f t="shared" si="54"/>
        <v>9.4250915980003185E-6</v>
      </c>
      <c r="N338" s="151" t="s">
        <v>221</v>
      </c>
      <c r="P338" s="153">
        <f t="shared" si="55"/>
        <v>1.5067712376471107E-4</v>
      </c>
    </row>
    <row r="339" spans="1:16" ht="15.75" thickBot="1">
      <c r="A339" s="277"/>
      <c r="B339" s="142">
        <v>3.322E-2</v>
      </c>
      <c r="C339" s="275"/>
      <c r="D339" s="142">
        <v>0.14837</v>
      </c>
      <c r="E339" s="86">
        <f t="shared" si="52"/>
        <v>4.9288513999999999E-3</v>
      </c>
      <c r="F339" s="151" t="s">
        <v>190</v>
      </c>
      <c r="G339" s="142">
        <v>3.1359999999999999E-2</v>
      </c>
      <c r="H339" s="153">
        <f t="shared" si="53"/>
        <v>1.54568779904E-4</v>
      </c>
      <c r="I339" s="142">
        <v>8.6879999999999999E-2</v>
      </c>
      <c r="J339" s="279"/>
      <c r="K339" s="149" t="s">
        <v>127</v>
      </c>
      <c r="L339" s="143">
        <v>2.0029999999999999E-2</v>
      </c>
      <c r="M339" s="153">
        <f t="shared" si="54"/>
        <v>8.5772187509289591E-6</v>
      </c>
      <c r="N339" s="151" t="s">
        <v>222</v>
      </c>
      <c r="P339" s="153">
        <f t="shared" si="55"/>
        <v>1.0622688962400032E-4</v>
      </c>
    </row>
    <row r="340" spans="1:16">
      <c r="A340" s="277"/>
      <c r="B340" s="142">
        <v>3.322E-2</v>
      </c>
      <c r="C340" s="275"/>
      <c r="D340" s="142">
        <v>0.14837</v>
      </c>
      <c r="E340" s="86">
        <f t="shared" si="52"/>
        <v>4.9288513999999999E-3</v>
      </c>
      <c r="F340" s="151" t="s">
        <v>181</v>
      </c>
      <c r="G340" s="142">
        <v>2.6839999999999999E-2</v>
      </c>
      <c r="H340" s="153">
        <f t="shared" si="53"/>
        <v>1.32290371576E-4</v>
      </c>
      <c r="I340" s="142">
        <v>3.3829999999999999E-2</v>
      </c>
      <c r="J340" s="275" t="s">
        <v>52</v>
      </c>
      <c r="K340" s="68" t="s">
        <v>88</v>
      </c>
      <c r="L340" s="141">
        <v>0.3513</v>
      </c>
      <c r="M340" s="153">
        <f t="shared" si="54"/>
        <v>5.8576830957420598E-5</v>
      </c>
      <c r="N340" s="151" t="s">
        <v>127</v>
      </c>
      <c r="P340" s="153">
        <f t="shared" si="55"/>
        <v>9.6670813228928962E-5</v>
      </c>
    </row>
    <row r="341" spans="1:16">
      <c r="A341" s="277"/>
      <c r="B341" s="142">
        <v>3.322E-2</v>
      </c>
      <c r="C341" s="275"/>
      <c r="D341" s="142">
        <v>0.14837</v>
      </c>
      <c r="E341" s="86">
        <f t="shared" si="52"/>
        <v>4.9288513999999999E-3</v>
      </c>
      <c r="F341" s="151" t="s">
        <v>176</v>
      </c>
      <c r="G341" s="142">
        <v>2.171E-2</v>
      </c>
      <c r="H341" s="153">
        <f t="shared" si="53"/>
        <v>1.07005363894E-4</v>
      </c>
      <c r="I341" s="142">
        <v>3.3829999999999999E-2</v>
      </c>
      <c r="J341" s="275"/>
      <c r="K341" s="152" t="s">
        <v>191</v>
      </c>
      <c r="L341" s="142">
        <v>0.29557</v>
      </c>
      <c r="M341" s="153">
        <f t="shared" si="54"/>
        <v>4.928424117872134E-5</v>
      </c>
      <c r="N341" s="151" t="s">
        <v>188</v>
      </c>
      <c r="P341" s="153">
        <f>E351+H335</f>
        <v>2.1536266848599999E-3</v>
      </c>
    </row>
    <row r="342" spans="1:16" ht="15.75" thickBot="1">
      <c r="A342" s="277"/>
      <c r="B342" s="142">
        <v>3.322E-2</v>
      </c>
      <c r="C342" s="275"/>
      <c r="D342" s="142">
        <v>0.14837</v>
      </c>
      <c r="E342" s="86">
        <f t="shared" si="52"/>
        <v>4.9288513999999999E-3</v>
      </c>
      <c r="F342" s="151" t="s">
        <v>93</v>
      </c>
      <c r="G342" s="142">
        <v>2.163E-2</v>
      </c>
      <c r="H342" s="153">
        <f t="shared" si="53"/>
        <v>1.06611055782E-4</v>
      </c>
      <c r="I342" s="142">
        <v>3.3829999999999999E-2</v>
      </c>
      <c r="J342" s="275"/>
      <c r="K342" s="149" t="s">
        <v>192</v>
      </c>
      <c r="L342" s="143">
        <v>6.6610000000000003E-2</v>
      </c>
      <c r="M342" s="153">
        <f t="shared" si="54"/>
        <v>1.1106754085037819E-5</v>
      </c>
      <c r="N342" s="151" t="s">
        <v>189</v>
      </c>
      <c r="P342" s="153">
        <f t="shared" ref="P342:P343" si="56">E352+H336</f>
        <v>2.1009728861520003E-3</v>
      </c>
    </row>
    <row r="343" spans="1:16" ht="15.75" thickBot="1">
      <c r="A343" s="277"/>
      <c r="B343" s="142">
        <v>3.322E-2</v>
      </c>
      <c r="C343" s="275"/>
      <c r="D343" s="142">
        <v>0.14837</v>
      </c>
      <c r="E343" s="86">
        <f t="shared" si="52"/>
        <v>4.9288513999999999E-3</v>
      </c>
      <c r="F343" s="149" t="s">
        <v>88</v>
      </c>
      <c r="G343" s="143">
        <v>2.06E-2</v>
      </c>
      <c r="H343" s="153">
        <f t="shared" si="53"/>
        <v>1.0153433884E-4</v>
      </c>
      <c r="I343" s="150"/>
      <c r="J343" s="64"/>
      <c r="K343" s="64"/>
      <c r="L343" s="135"/>
      <c r="M343" s="153"/>
      <c r="N343" s="151" t="s">
        <v>152</v>
      </c>
      <c r="P343" s="153">
        <f t="shared" si="56"/>
        <v>1.7531125438680001E-3</v>
      </c>
    </row>
    <row r="344" spans="1:16">
      <c r="A344" s="277"/>
      <c r="B344" s="142">
        <v>3.322E-2</v>
      </c>
      <c r="C344" s="275" t="s">
        <v>71</v>
      </c>
      <c r="D344" s="142">
        <v>3.2410000000000001E-2</v>
      </c>
      <c r="E344" s="86">
        <f t="shared" si="52"/>
        <v>1.0766602E-3</v>
      </c>
      <c r="F344" s="151" t="s">
        <v>190</v>
      </c>
      <c r="G344" s="142">
        <v>5.0090000000000003E-2</v>
      </c>
      <c r="H344" s="153">
        <f t="shared" si="53"/>
        <v>5.3929909418000004E-5</v>
      </c>
      <c r="I344" s="150"/>
      <c r="J344" s="64"/>
      <c r="K344" s="64"/>
      <c r="L344" s="135"/>
      <c r="M344" s="153"/>
      <c r="N344" s="152" t="s">
        <v>88</v>
      </c>
      <c r="P344" s="153">
        <f>E359+H343+H358+M340</f>
        <v>1.4019928019674205E-3</v>
      </c>
    </row>
    <row r="345" spans="1:16">
      <c r="A345" s="277"/>
      <c r="B345" s="142">
        <v>3.322E-2</v>
      </c>
      <c r="C345" s="275"/>
      <c r="D345" s="142">
        <v>3.2410000000000001E-2</v>
      </c>
      <c r="E345" s="86">
        <f t="shared" si="52"/>
        <v>1.0766602E-3</v>
      </c>
      <c r="F345" s="151" t="s">
        <v>220</v>
      </c>
      <c r="G345" s="142">
        <v>4.6129999999999997E-2</v>
      </c>
      <c r="H345" s="153">
        <f t="shared" si="53"/>
        <v>4.9666335026E-5</v>
      </c>
      <c r="I345" s="150"/>
      <c r="J345" s="64"/>
      <c r="K345" s="64"/>
      <c r="L345" s="135"/>
      <c r="M345" s="153"/>
      <c r="N345" s="152" t="s">
        <v>191</v>
      </c>
      <c r="P345" s="153">
        <f>H359+M342</f>
        <v>3.9337361249803783E-4</v>
      </c>
    </row>
    <row r="346" spans="1:16">
      <c r="A346" s="277"/>
      <c r="B346" s="142">
        <v>3.322E-2</v>
      </c>
      <c r="C346" s="275"/>
      <c r="D346" s="142">
        <v>3.2410000000000001E-2</v>
      </c>
      <c r="E346" s="86">
        <f t="shared" si="52"/>
        <v>1.0766602E-3</v>
      </c>
      <c r="F346" s="151" t="s">
        <v>179</v>
      </c>
      <c r="G346" s="142">
        <v>3.6790000000000003E-2</v>
      </c>
      <c r="H346" s="153">
        <f t="shared" si="53"/>
        <v>3.9610328758000005E-5</v>
      </c>
      <c r="I346" s="150"/>
      <c r="J346" s="64"/>
      <c r="K346" s="64"/>
      <c r="L346" s="135"/>
      <c r="M346" s="153"/>
      <c r="N346" s="151" t="s">
        <v>192</v>
      </c>
      <c r="P346" s="153">
        <f>H360+M343</f>
        <v>8.6148105148999997E-5</v>
      </c>
    </row>
    <row r="347" spans="1:16">
      <c r="A347" s="277"/>
      <c r="B347" s="142">
        <v>3.322E-2</v>
      </c>
      <c r="C347" s="275"/>
      <c r="D347" s="142">
        <v>3.2410000000000001E-2</v>
      </c>
      <c r="E347" s="86">
        <f t="shared" si="52"/>
        <v>1.0766602E-3</v>
      </c>
      <c r="F347" s="151" t="s">
        <v>221</v>
      </c>
      <c r="G347" s="142">
        <v>3.1220000000000001E-2</v>
      </c>
      <c r="H347" s="153">
        <f t="shared" si="53"/>
        <v>3.3613331443999997E-5</v>
      </c>
      <c r="I347" s="150"/>
      <c r="J347" s="64"/>
      <c r="K347" s="64"/>
      <c r="L347" s="135"/>
      <c r="M347" s="153"/>
      <c r="N347" s="151" t="s">
        <v>181</v>
      </c>
      <c r="P347" s="153">
        <f>E356+H340</f>
        <v>1.1583835715759999E-3</v>
      </c>
    </row>
    <row r="348" spans="1:16">
      <c r="A348" s="277"/>
      <c r="B348" s="142">
        <v>3.322E-2</v>
      </c>
      <c r="C348" s="275"/>
      <c r="D348" s="142">
        <v>3.2410000000000001E-2</v>
      </c>
      <c r="E348" s="86">
        <f t="shared" si="52"/>
        <v>1.0766602E-3</v>
      </c>
      <c r="F348" s="151" t="s">
        <v>222</v>
      </c>
      <c r="G348" s="142">
        <v>2.2009999999999998E-2</v>
      </c>
      <c r="H348" s="153">
        <f t="shared" si="53"/>
        <v>2.3697291002E-5</v>
      </c>
      <c r="I348" s="150"/>
      <c r="J348" s="64"/>
      <c r="K348" s="64"/>
      <c r="L348" s="135"/>
      <c r="M348" s="153"/>
      <c r="N348" s="151" t="s">
        <v>176</v>
      </c>
      <c r="P348" s="153">
        <f>E357+H341</f>
        <v>9.3697866389399998E-4</v>
      </c>
    </row>
    <row r="349" spans="1:16" ht="15.75" thickBot="1">
      <c r="A349" s="277"/>
      <c r="B349" s="142">
        <v>3.322E-2</v>
      </c>
      <c r="C349" s="275"/>
      <c r="D349" s="142">
        <v>3.2410000000000001E-2</v>
      </c>
      <c r="E349" s="86">
        <f t="shared" si="52"/>
        <v>1.0766602E-3</v>
      </c>
      <c r="F349" s="149" t="s">
        <v>127</v>
      </c>
      <c r="G349" s="143">
        <v>2.0029999999999999E-2</v>
      </c>
      <c r="H349" s="153">
        <f t="shared" si="53"/>
        <v>2.1565503806000002E-5</v>
      </c>
      <c r="I349" s="150"/>
      <c r="J349" s="64"/>
      <c r="K349" s="64"/>
      <c r="L349" s="135"/>
      <c r="M349" s="153"/>
      <c r="N349" s="151" t="s">
        <v>93</v>
      </c>
      <c r="P349" s="153">
        <f>E358+H342</f>
        <v>9.3352595578199992E-4</v>
      </c>
    </row>
    <row r="350" spans="1:16">
      <c r="A350" s="274" t="s">
        <v>51</v>
      </c>
      <c r="B350" s="142">
        <v>3.823E-2</v>
      </c>
      <c r="C350" s="139" t="s">
        <v>71</v>
      </c>
      <c r="D350" s="142">
        <v>8.6879999999999999E-2</v>
      </c>
      <c r="E350" s="86">
        <f t="shared" si="52"/>
        <v>3.3214223999999998E-3</v>
      </c>
      <c r="F350" s="132" t="s">
        <v>71</v>
      </c>
      <c r="G350" s="64"/>
      <c r="I350" s="142">
        <v>8.6879999999999999E-2</v>
      </c>
      <c r="N350" s="151"/>
    </row>
    <row r="351" spans="1:16">
      <c r="A351" s="275"/>
      <c r="B351" s="142">
        <v>3.823E-2</v>
      </c>
      <c r="C351" s="151" t="s">
        <v>188</v>
      </c>
      <c r="D351" s="142">
        <v>4.99E-2</v>
      </c>
      <c r="E351" s="86">
        <f t="shared" si="52"/>
        <v>1.907677E-3</v>
      </c>
      <c r="F351" s="151" t="s">
        <v>190</v>
      </c>
      <c r="G351" s="142">
        <v>5.0090000000000003E-2</v>
      </c>
      <c r="H351" s="86">
        <f>G351*I351*B350</f>
        <v>1.66370048016E-4</v>
      </c>
      <c r="I351" s="142">
        <v>8.6879999999999999E-2</v>
      </c>
      <c r="N351" s="59"/>
      <c r="O351" s="59"/>
      <c r="P351" s="59"/>
    </row>
    <row r="352" spans="1:16">
      <c r="A352" s="275"/>
      <c r="B352" s="142">
        <v>3.823E-2</v>
      </c>
      <c r="C352" s="151" t="s">
        <v>189</v>
      </c>
      <c r="D352" s="142">
        <v>4.8680000000000001E-2</v>
      </c>
      <c r="E352" s="86">
        <f t="shared" si="52"/>
        <v>1.8610364000000001E-3</v>
      </c>
      <c r="F352" s="151" t="s">
        <v>220</v>
      </c>
      <c r="G352" s="142">
        <v>4.6129999999999997E-2</v>
      </c>
      <c r="H352" s="86">
        <f t="shared" ref="H352:H360" si="57">G352*I352*B351</f>
        <v>1.5321721531199998E-4</v>
      </c>
      <c r="I352" s="142">
        <v>8.6879999999999999E-2</v>
      </c>
      <c r="N352" s="151"/>
    </row>
    <row r="353" spans="1:14">
      <c r="A353" s="275"/>
      <c r="B353" s="142">
        <v>3.823E-2</v>
      </c>
      <c r="C353" s="151" t="s">
        <v>152</v>
      </c>
      <c r="D353" s="142">
        <v>4.0620000000000003E-2</v>
      </c>
      <c r="E353" s="86">
        <f t="shared" si="52"/>
        <v>1.5529026000000001E-3</v>
      </c>
      <c r="F353" s="151" t="s">
        <v>179</v>
      </c>
      <c r="G353" s="142">
        <v>3.6790000000000003E-2</v>
      </c>
      <c r="H353" s="86">
        <f t="shared" si="57"/>
        <v>1.2219513009600002E-4</v>
      </c>
      <c r="I353" s="142">
        <v>8.6879999999999999E-2</v>
      </c>
      <c r="N353" s="151"/>
    </row>
    <row r="354" spans="1:14">
      <c r="A354" s="275"/>
      <c r="B354" s="142">
        <v>3.823E-2</v>
      </c>
      <c r="C354" s="139" t="s">
        <v>52</v>
      </c>
      <c r="D354" s="142">
        <v>3.3829999999999999E-2</v>
      </c>
      <c r="E354" s="86">
        <f t="shared" si="52"/>
        <v>1.2933209E-3</v>
      </c>
      <c r="F354" s="151" t="s">
        <v>221</v>
      </c>
      <c r="G354" s="142">
        <v>3.1220000000000001E-2</v>
      </c>
      <c r="H354" s="86">
        <f t="shared" si="57"/>
        <v>1.0369480732800001E-4</v>
      </c>
      <c r="I354" s="142">
        <v>8.6879999999999999E-2</v>
      </c>
      <c r="N354" s="151"/>
    </row>
    <row r="355" spans="1:14">
      <c r="A355" s="275"/>
      <c r="B355" s="142">
        <v>3.823E-2</v>
      </c>
      <c r="C355" s="151" t="s">
        <v>190</v>
      </c>
      <c r="D355" s="142">
        <v>3.1359999999999999E-2</v>
      </c>
      <c r="E355" s="86">
        <f t="shared" si="52"/>
        <v>1.1988928000000001E-3</v>
      </c>
      <c r="F355" s="151" t="s">
        <v>222</v>
      </c>
      <c r="G355" s="142">
        <v>2.2009999999999998E-2</v>
      </c>
      <c r="H355" s="86">
        <f t="shared" si="57"/>
        <v>7.3104507023999998E-5</v>
      </c>
      <c r="I355" s="142">
        <v>8.6879999999999999E-2</v>
      </c>
      <c r="N355" s="151"/>
    </row>
    <row r="356" spans="1:14" ht="15.75" thickBot="1">
      <c r="A356" s="275"/>
      <c r="B356" s="142">
        <v>3.823E-2</v>
      </c>
      <c r="C356" s="151" t="s">
        <v>181</v>
      </c>
      <c r="D356" s="142">
        <v>2.6839999999999999E-2</v>
      </c>
      <c r="E356" s="86">
        <f t="shared" si="52"/>
        <v>1.0260931999999999E-3</v>
      </c>
      <c r="F356" s="149" t="s">
        <v>127</v>
      </c>
      <c r="G356" s="143">
        <v>2.0029999999999999E-2</v>
      </c>
      <c r="H356" s="86">
        <f t="shared" si="57"/>
        <v>6.6528090672000003E-5</v>
      </c>
      <c r="I356" s="142">
        <v>8.6879999999999999E-2</v>
      </c>
      <c r="N356" s="151"/>
    </row>
    <row r="357" spans="1:14" ht="15.75" thickBot="1">
      <c r="A357" s="275"/>
      <c r="B357" s="142">
        <v>3.823E-2</v>
      </c>
      <c r="C357" s="151" t="s">
        <v>176</v>
      </c>
      <c r="D357" s="142">
        <v>2.171E-2</v>
      </c>
      <c r="E357" s="86">
        <f t="shared" si="52"/>
        <v>8.2997330000000001E-4</v>
      </c>
      <c r="F357" s="133" t="s">
        <v>52</v>
      </c>
      <c r="G357" s="64"/>
      <c r="H357" s="86"/>
      <c r="I357" s="142">
        <v>3.3829999999999999E-2</v>
      </c>
      <c r="N357" s="151"/>
    </row>
    <row r="358" spans="1:14">
      <c r="A358" s="275"/>
      <c r="B358" s="142">
        <v>3.823E-2</v>
      </c>
      <c r="C358" s="151" t="s">
        <v>93</v>
      </c>
      <c r="D358" s="142">
        <v>2.163E-2</v>
      </c>
      <c r="E358" s="86">
        <f t="shared" si="52"/>
        <v>8.2691489999999997E-4</v>
      </c>
      <c r="F358" s="68" t="s">
        <v>88</v>
      </c>
      <c r="G358" s="141">
        <v>0.3513</v>
      </c>
      <c r="H358" s="86">
        <f t="shared" si="57"/>
        <v>4.5434363217000001E-4</v>
      </c>
      <c r="I358" s="142">
        <v>3.3829999999999999E-2</v>
      </c>
      <c r="N358" s="151"/>
    </row>
    <row r="359" spans="1:14" ht="15.75" thickBot="1">
      <c r="A359" s="275"/>
      <c r="B359" s="142">
        <v>3.823E-2</v>
      </c>
      <c r="C359" s="149" t="s">
        <v>88</v>
      </c>
      <c r="D359" s="143">
        <v>2.06E-2</v>
      </c>
      <c r="E359" s="86">
        <f t="shared" si="52"/>
        <v>7.8753800000000006E-4</v>
      </c>
      <c r="F359" s="152" t="s">
        <v>191</v>
      </c>
      <c r="G359" s="142">
        <v>0.29557</v>
      </c>
      <c r="H359" s="86">
        <f t="shared" si="57"/>
        <v>3.82266858413E-4</v>
      </c>
      <c r="I359" s="142">
        <v>3.3829999999999999E-2</v>
      </c>
      <c r="N359" s="151"/>
    </row>
    <row r="360" spans="1:14" ht="15.75" thickBot="1">
      <c r="A360" s="275"/>
      <c r="B360" s="142">
        <v>3.823E-2</v>
      </c>
      <c r="F360" s="149" t="s">
        <v>192</v>
      </c>
      <c r="G360" s="143">
        <v>6.6610000000000003E-2</v>
      </c>
      <c r="H360" s="86">
        <f t="shared" si="57"/>
        <v>8.6148105148999997E-5</v>
      </c>
      <c r="I360" s="142">
        <v>3.3829999999999999E-2</v>
      </c>
      <c r="N360" s="151"/>
    </row>
    <row r="361" spans="1:14">
      <c r="A361" s="104" t="s">
        <v>92</v>
      </c>
      <c r="B361" s="141">
        <v>0.59743000000000002</v>
      </c>
      <c r="N361" s="151"/>
    </row>
    <row r="362" spans="1:14" ht="15.75" thickBot="1">
      <c r="A362" s="159" t="s">
        <v>183</v>
      </c>
      <c r="B362" s="143">
        <v>1.3129999999999999E-2</v>
      </c>
      <c r="N362" s="151"/>
    </row>
    <row r="363" spans="1:14">
      <c r="N363" s="151"/>
    </row>
    <row r="364" spans="1:14" ht="15.75" thickBot="1">
      <c r="F364" s="276" t="s">
        <v>281</v>
      </c>
      <c r="G364" s="276"/>
      <c r="H364" s="276"/>
      <c r="I364" s="135"/>
      <c r="N364" s="151"/>
    </row>
    <row r="365" spans="1:14" ht="15.75" thickBot="1">
      <c r="A365" s="70" t="s">
        <v>276</v>
      </c>
      <c r="B365" s="80"/>
      <c r="C365" s="25" t="s">
        <v>51</v>
      </c>
      <c r="D365" s="64"/>
      <c r="F365" s="94" t="s">
        <v>279</v>
      </c>
      <c r="G365" s="153" t="s">
        <v>290</v>
      </c>
      <c r="H365" s="113" t="s">
        <v>288</v>
      </c>
      <c r="I365" s="135" t="s">
        <v>292</v>
      </c>
      <c r="N365" s="151"/>
    </row>
    <row r="366" spans="1:14">
      <c r="A366" s="64" t="s">
        <v>277</v>
      </c>
      <c r="B366" s="81" t="s">
        <v>283</v>
      </c>
      <c r="C366" s="65" t="s">
        <v>287</v>
      </c>
      <c r="D366" s="66" t="s">
        <v>283</v>
      </c>
      <c r="E366" s="113" t="s">
        <v>288</v>
      </c>
      <c r="F366" s="151" t="s">
        <v>188</v>
      </c>
      <c r="G366" s="150">
        <f>B376</f>
        <v>4.99E-2</v>
      </c>
      <c r="H366" s="135"/>
      <c r="N366" s="151"/>
    </row>
    <row r="367" spans="1:14">
      <c r="A367" s="288" t="s">
        <v>71</v>
      </c>
      <c r="B367" s="142">
        <v>8.6879999999999999E-2</v>
      </c>
      <c r="C367" s="151" t="s">
        <v>190</v>
      </c>
      <c r="D367" s="142">
        <v>5.0090000000000003E-2</v>
      </c>
      <c r="E367" s="86">
        <f>D367*B367</f>
        <v>4.3518191999999999E-3</v>
      </c>
      <c r="F367" s="151" t="s">
        <v>189</v>
      </c>
      <c r="G367" s="150">
        <f t="shared" ref="G367:G368" si="58">B377</f>
        <v>4.8680000000000001E-2</v>
      </c>
      <c r="N367" s="152"/>
    </row>
    <row r="368" spans="1:14">
      <c r="A368" s="288"/>
      <c r="B368" s="142">
        <v>8.6879999999999999E-2</v>
      </c>
      <c r="C368" s="151" t="s">
        <v>220</v>
      </c>
      <c r="D368" s="142">
        <v>4.6129999999999997E-2</v>
      </c>
      <c r="E368" s="86">
        <f t="shared" ref="E368:E375" si="59">D368*B368</f>
        <v>4.0077743999999997E-3</v>
      </c>
      <c r="F368" s="151" t="s">
        <v>152</v>
      </c>
      <c r="G368" s="150">
        <f t="shared" si="58"/>
        <v>4.0620000000000003E-2</v>
      </c>
      <c r="N368" s="151"/>
    </row>
    <row r="369" spans="1:14">
      <c r="A369" s="288"/>
      <c r="B369" s="142">
        <v>8.6879999999999999E-2</v>
      </c>
      <c r="C369" s="151" t="s">
        <v>179</v>
      </c>
      <c r="D369" s="142">
        <v>3.6790000000000003E-2</v>
      </c>
      <c r="E369" s="86">
        <f t="shared" si="59"/>
        <v>3.1963152000000004E-3</v>
      </c>
      <c r="F369" s="151" t="s">
        <v>190</v>
      </c>
      <c r="I369" s="60">
        <f>B379+E367</f>
        <v>3.5711819200000001E-2</v>
      </c>
      <c r="N369" s="151"/>
    </row>
    <row r="370" spans="1:14">
      <c r="A370" s="288"/>
      <c r="B370" s="142">
        <v>8.6879999999999999E-2</v>
      </c>
      <c r="C370" s="151" t="s">
        <v>221</v>
      </c>
      <c r="D370" s="142">
        <v>3.1220000000000001E-2</v>
      </c>
      <c r="E370" s="86">
        <f t="shared" si="59"/>
        <v>2.7123936000000002E-3</v>
      </c>
      <c r="F370" s="151" t="s">
        <v>181</v>
      </c>
      <c r="G370" s="150">
        <f>B380</f>
        <v>2.6839999999999999E-2</v>
      </c>
      <c r="N370" s="151"/>
    </row>
    <row r="371" spans="1:14">
      <c r="A371" s="288"/>
      <c r="B371" s="142">
        <v>8.6879999999999999E-2</v>
      </c>
      <c r="C371" s="151" t="s">
        <v>222</v>
      </c>
      <c r="D371" s="142">
        <v>2.2009999999999998E-2</v>
      </c>
      <c r="E371" s="86">
        <f t="shared" si="59"/>
        <v>1.9122287999999998E-3</v>
      </c>
      <c r="F371" s="151" t="s">
        <v>176</v>
      </c>
      <c r="G371" s="150">
        <f t="shared" ref="G371:G372" si="60">B381</f>
        <v>2.171E-2</v>
      </c>
      <c r="N371" s="151"/>
    </row>
    <row r="372" spans="1:14" ht="15.75" thickBot="1">
      <c r="A372" s="288"/>
      <c r="B372" s="142">
        <v>8.6879999999999999E-2</v>
      </c>
      <c r="C372" s="149" t="s">
        <v>127</v>
      </c>
      <c r="D372" s="143">
        <v>2.0029999999999999E-2</v>
      </c>
      <c r="E372" s="86">
        <f t="shared" si="59"/>
        <v>1.7402063999999999E-3</v>
      </c>
      <c r="F372" s="151" t="s">
        <v>93</v>
      </c>
      <c r="G372" s="150">
        <f t="shared" si="60"/>
        <v>2.163E-2</v>
      </c>
      <c r="N372" s="151"/>
    </row>
    <row r="373" spans="1:14">
      <c r="A373" s="288" t="s">
        <v>52</v>
      </c>
      <c r="B373" s="142">
        <v>3.3829999999999999E-2</v>
      </c>
      <c r="C373" s="68" t="s">
        <v>88</v>
      </c>
      <c r="D373" s="141">
        <v>0.3513</v>
      </c>
      <c r="E373" s="86">
        <f t="shared" si="59"/>
        <v>1.1884479E-2</v>
      </c>
      <c r="F373" s="151" t="s">
        <v>88</v>
      </c>
      <c r="I373" s="60">
        <f>B383+E373</f>
        <v>3.2484478999999997E-2</v>
      </c>
      <c r="N373" s="151"/>
    </row>
    <row r="374" spans="1:14">
      <c r="A374" s="288"/>
      <c r="B374" s="142">
        <v>3.3829999999999999E-2</v>
      </c>
      <c r="C374" s="152" t="s">
        <v>191</v>
      </c>
      <c r="D374" s="142">
        <v>0.29557</v>
      </c>
      <c r="E374" s="86">
        <f t="shared" si="59"/>
        <v>9.9991330999999999E-3</v>
      </c>
      <c r="F374" s="151" t="s">
        <v>220</v>
      </c>
      <c r="H374" s="153">
        <f>E368</f>
        <v>4.0077743999999997E-3</v>
      </c>
      <c r="N374" s="156"/>
    </row>
    <row r="375" spans="1:14" ht="15.75" thickBot="1">
      <c r="A375" s="288"/>
      <c r="B375" s="142">
        <v>3.3829999999999999E-2</v>
      </c>
      <c r="C375" s="149" t="s">
        <v>192</v>
      </c>
      <c r="D375" s="143">
        <v>6.6610000000000003E-2</v>
      </c>
      <c r="E375" s="86">
        <f t="shared" si="59"/>
        <v>2.2534162999999999E-3</v>
      </c>
      <c r="F375" s="151" t="s">
        <v>179</v>
      </c>
      <c r="H375" s="153">
        <f>E369</f>
        <v>3.1963152000000004E-3</v>
      </c>
    </row>
    <row r="376" spans="1:14">
      <c r="A376" s="151" t="s">
        <v>188</v>
      </c>
      <c r="B376" s="142">
        <v>4.99E-2</v>
      </c>
      <c r="F376" s="151" t="s">
        <v>221</v>
      </c>
      <c r="H376" s="153">
        <f>E370</f>
        <v>2.7123936000000002E-3</v>
      </c>
    </row>
    <row r="377" spans="1:14">
      <c r="A377" s="151" t="s">
        <v>189</v>
      </c>
      <c r="B377" s="142">
        <v>4.8680000000000001E-2</v>
      </c>
      <c r="C377" s="74"/>
      <c r="D377" s="74"/>
      <c r="E377" s="112"/>
      <c r="F377" s="151" t="s">
        <v>222</v>
      </c>
      <c r="H377" s="153">
        <f>E371</f>
        <v>1.9122287999999998E-3</v>
      </c>
    </row>
    <row r="378" spans="1:14">
      <c r="A378" s="151" t="s">
        <v>152</v>
      </c>
      <c r="B378" s="142">
        <v>4.0620000000000003E-2</v>
      </c>
      <c r="C378" s="162"/>
      <c r="D378" s="74"/>
      <c r="E378" s="86"/>
      <c r="F378" s="151" t="s">
        <v>127</v>
      </c>
      <c r="H378" s="153">
        <f>E372</f>
        <v>1.7402063999999999E-3</v>
      </c>
    </row>
    <row r="379" spans="1:14">
      <c r="A379" s="151" t="s">
        <v>190</v>
      </c>
      <c r="B379" s="142">
        <v>3.1359999999999999E-2</v>
      </c>
      <c r="C379" s="74"/>
      <c r="D379" s="74"/>
      <c r="E379" s="86"/>
      <c r="F379" s="152" t="s">
        <v>191</v>
      </c>
      <c r="H379" s="153">
        <f>E374</f>
        <v>9.9991330999999999E-3</v>
      </c>
    </row>
    <row r="380" spans="1:14">
      <c r="A380" s="151" t="s">
        <v>181</v>
      </c>
      <c r="B380" s="142">
        <v>2.6839999999999999E-2</v>
      </c>
      <c r="C380" s="74"/>
      <c r="D380" s="74"/>
      <c r="E380" s="86"/>
      <c r="F380" s="151" t="s">
        <v>192</v>
      </c>
      <c r="H380" s="153">
        <f>E375</f>
        <v>2.2534162999999999E-3</v>
      </c>
    </row>
    <row r="381" spans="1:14">
      <c r="A381" s="151" t="s">
        <v>176</v>
      </c>
      <c r="B381" s="142">
        <v>2.171E-2</v>
      </c>
      <c r="C381" s="74"/>
      <c r="D381" s="74"/>
      <c r="E381" s="86"/>
      <c r="H381" s="59"/>
    </row>
    <row r="382" spans="1:14">
      <c r="A382" s="151" t="s">
        <v>93</v>
      </c>
      <c r="B382" s="142">
        <v>2.163E-2</v>
      </c>
      <c r="C382" s="74"/>
      <c r="D382" s="74"/>
      <c r="E382" s="112"/>
      <c r="H382" s="59"/>
    </row>
    <row r="383" spans="1:14">
      <c r="A383" s="151" t="s">
        <v>88</v>
      </c>
      <c r="B383" s="142">
        <v>2.06E-2</v>
      </c>
    </row>
    <row r="385" spans="1:21" ht="15.75" thickBot="1"/>
    <row r="386" spans="1:21" ht="15.75" thickBot="1">
      <c r="A386" s="70" t="s">
        <v>276</v>
      </c>
      <c r="B386" s="80"/>
      <c r="C386" s="25" t="s">
        <v>53</v>
      </c>
      <c r="D386" s="64"/>
      <c r="F386" s="64"/>
      <c r="G386" s="64"/>
      <c r="H386" s="161"/>
    </row>
    <row r="387" spans="1:21" ht="15.75" thickBot="1">
      <c r="A387" s="64" t="s">
        <v>277</v>
      </c>
      <c r="B387" s="81" t="s">
        <v>283</v>
      </c>
      <c r="C387" s="65" t="s">
        <v>287</v>
      </c>
      <c r="D387" s="66" t="s">
        <v>283</v>
      </c>
      <c r="E387" s="113" t="s">
        <v>288</v>
      </c>
      <c r="F387" s="65" t="s">
        <v>284</v>
      </c>
      <c r="G387" s="64" t="s">
        <v>283</v>
      </c>
      <c r="H387" s="113" t="s">
        <v>288</v>
      </c>
    </row>
    <row r="388" spans="1:21" ht="15.75" thickBot="1">
      <c r="A388" s="104" t="s">
        <v>36</v>
      </c>
      <c r="B388" s="141">
        <v>0.63102000000000003</v>
      </c>
      <c r="C388" s="23" t="s">
        <v>152</v>
      </c>
      <c r="D388" s="143">
        <v>0.41637000000000002</v>
      </c>
      <c r="E388" s="153">
        <f>D388*B388</f>
        <v>0.26273779740000003</v>
      </c>
      <c r="F388" s="23" t="s">
        <v>152</v>
      </c>
      <c r="H388" s="153">
        <f>E388</f>
        <v>0.26273779740000003</v>
      </c>
    </row>
    <row r="390" spans="1:21" ht="15.75" thickBot="1"/>
    <row r="391" spans="1:21" ht="15.75" thickBot="1">
      <c r="A391" s="70" t="s">
        <v>276</v>
      </c>
      <c r="B391" s="80"/>
      <c r="C391" s="25" t="s">
        <v>54</v>
      </c>
      <c r="D391" s="64"/>
      <c r="F391" s="64"/>
      <c r="G391" s="64"/>
      <c r="H391" s="161"/>
      <c r="N391" s="151" t="s">
        <v>293</v>
      </c>
      <c r="R391" s="276" t="s">
        <v>281</v>
      </c>
      <c r="S391" s="276"/>
      <c r="T391" s="276"/>
      <c r="U391" s="161"/>
    </row>
    <row r="392" spans="1:21">
      <c r="A392" s="64" t="s">
        <v>277</v>
      </c>
      <c r="B392" s="81" t="s">
        <v>283</v>
      </c>
      <c r="C392" s="65" t="s">
        <v>287</v>
      </c>
      <c r="D392" s="66" t="s">
        <v>283</v>
      </c>
      <c r="E392" s="113" t="s">
        <v>288</v>
      </c>
      <c r="F392" s="65" t="s">
        <v>284</v>
      </c>
      <c r="G392" s="64" t="s">
        <v>283</v>
      </c>
      <c r="H392" s="113" t="s">
        <v>288</v>
      </c>
      <c r="K392" s="65" t="s">
        <v>286</v>
      </c>
      <c r="L392" s="64" t="s">
        <v>283</v>
      </c>
      <c r="M392" s="113" t="s">
        <v>288</v>
      </c>
      <c r="N392" s="64" t="s">
        <v>289</v>
      </c>
      <c r="R392" s="94" t="s">
        <v>279</v>
      </c>
      <c r="S392" s="153" t="s">
        <v>290</v>
      </c>
      <c r="T392" s="113" t="s">
        <v>288</v>
      </c>
      <c r="U392" s="161" t="s">
        <v>292</v>
      </c>
    </row>
    <row r="393" spans="1:21">
      <c r="A393" s="287" t="s">
        <v>178</v>
      </c>
      <c r="B393" s="142">
        <v>2.4379999999999999E-2</v>
      </c>
      <c r="C393" s="277" t="s">
        <v>6</v>
      </c>
      <c r="D393" s="142">
        <v>5.0750000000000003E-2</v>
      </c>
      <c r="E393" s="153">
        <f>D393*B393</f>
        <v>1.2372850000000001E-3</v>
      </c>
      <c r="F393" s="274" t="s">
        <v>51</v>
      </c>
      <c r="G393" s="142">
        <v>0.14837</v>
      </c>
      <c r="H393" s="86">
        <f>G393*E393</f>
        <v>1.8357597545000002E-4</v>
      </c>
      <c r="I393" s="150"/>
      <c r="J393" s="64"/>
      <c r="K393" s="139" t="s">
        <v>71</v>
      </c>
      <c r="L393" s="142">
        <v>8.6879999999999999E-2</v>
      </c>
      <c r="M393" s="153">
        <f>L393*H393</f>
        <v>1.5949080747096E-5</v>
      </c>
      <c r="N393" s="132" t="s">
        <v>71</v>
      </c>
      <c r="O393" s="153"/>
      <c r="P393" s="113" t="s">
        <v>288</v>
      </c>
      <c r="Q393" s="142">
        <v>8.6879999999999999E-2</v>
      </c>
      <c r="R393" s="158" t="s">
        <v>133</v>
      </c>
      <c r="S393" s="142">
        <v>7.5649999999999995E-2</v>
      </c>
    </row>
    <row r="394" spans="1:21">
      <c r="A394" s="287"/>
      <c r="B394" s="142">
        <v>2.4379999999999999E-2</v>
      </c>
      <c r="C394" s="277"/>
      <c r="D394" s="142">
        <v>5.0750000000000003E-2</v>
      </c>
      <c r="E394" s="153">
        <f t="shared" ref="E394:E416" si="61">D394*B394</f>
        <v>1.2372850000000001E-3</v>
      </c>
      <c r="F394" s="275"/>
      <c r="G394" s="142">
        <v>0.14837</v>
      </c>
      <c r="H394" s="86">
        <f t="shared" ref="H394:H408" si="62">G394*E394</f>
        <v>1.8357597545000002E-4</v>
      </c>
      <c r="I394" s="150"/>
      <c r="J394" s="64"/>
      <c r="K394" s="151" t="s">
        <v>188</v>
      </c>
      <c r="L394" s="142">
        <v>4.99E-2</v>
      </c>
      <c r="M394" s="153">
        <f t="shared" ref="M394:M408" si="63">L394*H394</f>
        <v>9.1604411749550009E-6</v>
      </c>
      <c r="N394" s="151" t="s">
        <v>190</v>
      </c>
      <c r="O394" s="142">
        <v>5.0090000000000003E-2</v>
      </c>
      <c r="P394" s="153">
        <f>O394*Q393*H393</f>
        <v>7.9888945462203872E-7</v>
      </c>
      <c r="Q394" s="142">
        <v>8.6879999999999999E-2</v>
      </c>
      <c r="R394" s="158" t="s">
        <v>193</v>
      </c>
      <c r="S394" s="142">
        <v>4.9270000000000001E-2</v>
      </c>
    </row>
    <row r="395" spans="1:21">
      <c r="A395" s="287"/>
      <c r="B395" s="142">
        <v>2.4379999999999999E-2</v>
      </c>
      <c r="C395" s="277"/>
      <c r="D395" s="142">
        <v>5.0750000000000003E-2</v>
      </c>
      <c r="E395" s="153">
        <f t="shared" si="61"/>
        <v>1.2372850000000001E-3</v>
      </c>
      <c r="F395" s="275"/>
      <c r="G395" s="142">
        <v>0.14837</v>
      </c>
      <c r="H395" s="86">
        <f t="shared" si="62"/>
        <v>1.8357597545000002E-4</v>
      </c>
      <c r="I395" s="150"/>
      <c r="J395" s="64"/>
      <c r="K395" s="151" t="s">
        <v>189</v>
      </c>
      <c r="L395" s="142">
        <v>4.8680000000000001E-2</v>
      </c>
      <c r="M395" s="153">
        <f t="shared" si="63"/>
        <v>8.936478484906001E-6</v>
      </c>
      <c r="N395" s="151" t="s">
        <v>220</v>
      </c>
      <c r="O395" s="142">
        <v>4.6129999999999997E-2</v>
      </c>
      <c r="P395" s="153">
        <f t="shared" ref="P395:P399" si="64">O395*Q394*H394</f>
        <v>7.3573109486353848E-7</v>
      </c>
      <c r="Q395" s="142">
        <v>8.6879999999999999E-2</v>
      </c>
      <c r="R395" s="158" t="s">
        <v>172</v>
      </c>
      <c r="T395" s="142">
        <v>1.8733592000000001E-3</v>
      </c>
    </row>
    <row r="396" spans="1:21">
      <c r="A396" s="287"/>
      <c r="B396" s="142">
        <v>2.4379999999999999E-2</v>
      </c>
      <c r="C396" s="277"/>
      <c r="D396" s="142">
        <v>5.0750000000000003E-2</v>
      </c>
      <c r="E396" s="153">
        <f t="shared" si="61"/>
        <v>1.2372850000000001E-3</v>
      </c>
      <c r="F396" s="275"/>
      <c r="G396" s="142">
        <v>0.14837</v>
      </c>
      <c r="H396" s="86">
        <f t="shared" si="62"/>
        <v>1.8357597545000002E-4</v>
      </c>
      <c r="I396" s="150"/>
      <c r="J396" s="64"/>
      <c r="K396" s="151" t="s">
        <v>152</v>
      </c>
      <c r="L396" s="142">
        <v>4.0620000000000003E-2</v>
      </c>
      <c r="M396" s="153">
        <f t="shared" si="63"/>
        <v>7.4568561227790014E-6</v>
      </c>
      <c r="N396" s="151" t="s">
        <v>179</v>
      </c>
      <c r="O396" s="142">
        <v>3.6790000000000003E-2</v>
      </c>
      <c r="P396" s="153">
        <f t="shared" si="64"/>
        <v>5.8676668068566193E-7</v>
      </c>
      <c r="Q396" s="142">
        <v>8.6879999999999999E-2</v>
      </c>
      <c r="R396" s="157" t="s">
        <v>119</v>
      </c>
      <c r="T396" s="142">
        <v>1.3350488E-3</v>
      </c>
    </row>
    <row r="397" spans="1:21">
      <c r="A397" s="287"/>
      <c r="B397" s="142">
        <v>2.4379999999999999E-2</v>
      </c>
      <c r="C397" s="277"/>
      <c r="D397" s="142">
        <v>5.0750000000000003E-2</v>
      </c>
      <c r="E397" s="153">
        <f t="shared" si="61"/>
        <v>1.2372850000000001E-3</v>
      </c>
      <c r="F397" s="275"/>
      <c r="G397" s="142">
        <v>0.14837</v>
      </c>
      <c r="H397" s="86">
        <f t="shared" si="62"/>
        <v>1.8357597545000002E-4</v>
      </c>
      <c r="I397" s="150"/>
      <c r="J397" s="64"/>
      <c r="K397" s="139" t="s">
        <v>52</v>
      </c>
      <c r="L397" s="142">
        <v>3.3829999999999999E-2</v>
      </c>
      <c r="M397" s="153">
        <f t="shared" si="63"/>
        <v>6.2103752494735001E-6</v>
      </c>
      <c r="N397" s="151" t="s">
        <v>221</v>
      </c>
      <c r="O397" s="142">
        <v>3.1220000000000001E-2</v>
      </c>
      <c r="P397" s="153">
        <f t="shared" si="64"/>
        <v>4.9793030092433724E-7</v>
      </c>
      <c r="Q397" s="142">
        <v>8.6879999999999999E-2</v>
      </c>
      <c r="R397" s="158" t="s">
        <v>173</v>
      </c>
      <c r="T397" s="142">
        <v>1.1409840000000001E-3</v>
      </c>
    </row>
    <row r="398" spans="1:21">
      <c r="A398" s="287"/>
      <c r="B398" s="142">
        <v>2.4379999999999999E-2</v>
      </c>
      <c r="C398" s="277"/>
      <c r="D398" s="142">
        <v>5.0750000000000003E-2</v>
      </c>
      <c r="E398" s="153">
        <f t="shared" si="61"/>
        <v>1.2372850000000001E-3</v>
      </c>
      <c r="F398" s="275"/>
      <c r="G398" s="142">
        <v>0.14837</v>
      </c>
      <c r="H398" s="86">
        <f t="shared" si="62"/>
        <v>1.8357597545000002E-4</v>
      </c>
      <c r="I398" s="150"/>
      <c r="J398" s="64"/>
      <c r="K398" s="151" t="s">
        <v>190</v>
      </c>
      <c r="L398" s="142">
        <v>3.1359999999999999E-2</v>
      </c>
      <c r="M398" s="153">
        <f t="shared" si="63"/>
        <v>5.7569425901120002E-6</v>
      </c>
      <c r="N398" s="151" t="s">
        <v>222</v>
      </c>
      <c r="O398" s="142">
        <v>2.2009999999999998E-2</v>
      </c>
      <c r="P398" s="153">
        <f t="shared" si="64"/>
        <v>3.5103926724358295E-7</v>
      </c>
      <c r="Q398" s="142">
        <v>8.6879999999999999E-2</v>
      </c>
      <c r="R398" s="158" t="s">
        <v>83</v>
      </c>
      <c r="T398" s="142">
        <v>1.122699E-3</v>
      </c>
    </row>
    <row r="399" spans="1:21" ht="15.75" thickBot="1">
      <c r="A399" s="287"/>
      <c r="B399" s="142">
        <v>2.4379999999999999E-2</v>
      </c>
      <c r="C399" s="277"/>
      <c r="D399" s="142">
        <v>5.0750000000000003E-2</v>
      </c>
      <c r="E399" s="153">
        <f t="shared" si="61"/>
        <v>1.2372850000000001E-3</v>
      </c>
      <c r="F399" s="275"/>
      <c r="G399" s="142">
        <v>0.14837</v>
      </c>
      <c r="H399" s="86">
        <f t="shared" si="62"/>
        <v>1.8357597545000002E-4</v>
      </c>
      <c r="I399" s="150"/>
      <c r="J399" s="64"/>
      <c r="K399" s="151" t="s">
        <v>181</v>
      </c>
      <c r="L399" s="142">
        <v>2.6839999999999999E-2</v>
      </c>
      <c r="M399" s="153">
        <f t="shared" si="63"/>
        <v>4.9271791810780005E-6</v>
      </c>
      <c r="N399" s="160" t="s">
        <v>127</v>
      </c>
      <c r="O399" s="143">
        <v>2.0029999999999999E-2</v>
      </c>
      <c r="P399" s="153">
        <f t="shared" si="64"/>
        <v>3.1946008736433288E-7</v>
      </c>
      <c r="Q399" s="142">
        <v>8.6879999999999999E-2</v>
      </c>
      <c r="R399" s="158" t="s">
        <v>174</v>
      </c>
      <c r="T399" s="142">
        <v>1.019084E-3</v>
      </c>
    </row>
    <row r="400" spans="1:21" ht="15.75" thickBot="1">
      <c r="A400" s="287"/>
      <c r="B400" s="142">
        <v>2.4379999999999999E-2</v>
      </c>
      <c r="C400" s="277"/>
      <c r="D400" s="142">
        <v>5.0750000000000003E-2</v>
      </c>
      <c r="E400" s="153">
        <f t="shared" si="61"/>
        <v>1.2372850000000001E-3</v>
      </c>
      <c r="F400" s="275"/>
      <c r="G400" s="142">
        <v>0.14837</v>
      </c>
      <c r="H400" s="86">
        <f t="shared" si="62"/>
        <v>1.8357597545000002E-4</v>
      </c>
      <c r="I400" s="150"/>
      <c r="J400" s="64"/>
      <c r="K400" s="151" t="s">
        <v>176</v>
      </c>
      <c r="L400" s="142">
        <v>2.171E-2</v>
      </c>
      <c r="M400" s="153">
        <f t="shared" si="63"/>
        <v>3.9854344270195009E-6</v>
      </c>
      <c r="N400" s="133" t="s">
        <v>52</v>
      </c>
      <c r="O400" s="153"/>
      <c r="P400" s="161"/>
      <c r="Q400" s="142">
        <v>3.3829999999999999E-2</v>
      </c>
      <c r="R400" s="158" t="s">
        <v>175</v>
      </c>
      <c r="T400" s="142">
        <v>8.2355639999999995E-4</v>
      </c>
    </row>
    <row r="401" spans="1:20">
      <c r="A401" s="287"/>
      <c r="B401" s="142">
        <v>2.4379999999999999E-2</v>
      </c>
      <c r="C401" s="277"/>
      <c r="D401" s="142">
        <v>5.0750000000000003E-2</v>
      </c>
      <c r="E401" s="153">
        <f t="shared" si="61"/>
        <v>1.2372850000000001E-3</v>
      </c>
      <c r="F401" s="275"/>
      <c r="G401" s="142">
        <v>0.14837</v>
      </c>
      <c r="H401" s="86">
        <f t="shared" si="62"/>
        <v>1.8357597545000002E-4</v>
      </c>
      <c r="I401" s="150"/>
      <c r="J401" s="64"/>
      <c r="K401" s="151" t="s">
        <v>93</v>
      </c>
      <c r="L401" s="142">
        <v>2.163E-2</v>
      </c>
      <c r="M401" s="153">
        <f t="shared" si="63"/>
        <v>3.9707483489835005E-6</v>
      </c>
      <c r="N401" s="68" t="s">
        <v>88</v>
      </c>
      <c r="O401" s="141">
        <v>0.3513</v>
      </c>
      <c r="P401" s="153">
        <f>O401*Q401*H395</f>
        <v>2.1817048251400406E-6</v>
      </c>
      <c r="Q401" s="142">
        <v>3.3829999999999999E-2</v>
      </c>
      <c r="R401" s="158" t="s">
        <v>176</v>
      </c>
      <c r="T401" s="150">
        <f>E415+M400</f>
        <v>6.6907183442701948E-4</v>
      </c>
    </row>
    <row r="402" spans="1:20" ht="15.75" thickBot="1">
      <c r="A402" s="287"/>
      <c r="B402" s="142">
        <v>2.4379999999999999E-2</v>
      </c>
      <c r="C402" s="277"/>
      <c r="D402" s="142">
        <v>5.0750000000000003E-2</v>
      </c>
      <c r="E402" s="153">
        <f t="shared" si="61"/>
        <v>1.2372850000000001E-3</v>
      </c>
      <c r="F402" s="275"/>
      <c r="G402" s="142">
        <v>0.14837</v>
      </c>
      <c r="H402" s="86">
        <f t="shared" si="62"/>
        <v>1.8357597545000002E-4</v>
      </c>
      <c r="I402" s="150"/>
      <c r="J402" s="64"/>
      <c r="K402" s="160" t="s">
        <v>88</v>
      </c>
      <c r="L402" s="143">
        <v>2.06E-2</v>
      </c>
      <c r="M402" s="153">
        <f t="shared" si="63"/>
        <v>3.7816650942700006E-6</v>
      </c>
      <c r="N402" s="152" t="s">
        <v>191</v>
      </c>
      <c r="O402" s="142">
        <v>0.29557</v>
      </c>
      <c r="P402" s="153">
        <f t="shared" ref="P402:P403" si="65">O402*Q402*H396</f>
        <v>1.8356006124868825E-6</v>
      </c>
      <c r="Q402" s="142">
        <v>3.3829999999999999E-2</v>
      </c>
      <c r="R402" s="158" t="s">
        <v>127</v>
      </c>
      <c r="T402" s="150">
        <f>E416+M408+P399</f>
        <v>4.9262347123656982E-4</v>
      </c>
    </row>
    <row r="403" spans="1:20" ht="15.75" thickBot="1">
      <c r="A403" s="287"/>
      <c r="B403" s="142">
        <v>2.4379999999999999E-2</v>
      </c>
      <c r="C403" s="277"/>
      <c r="D403" s="142">
        <v>5.0750000000000003E-2</v>
      </c>
      <c r="E403" s="153">
        <f t="shared" si="61"/>
        <v>1.2372850000000001E-3</v>
      </c>
      <c r="F403" s="275" t="s">
        <v>71</v>
      </c>
      <c r="G403" s="142">
        <v>3.2410000000000001E-2</v>
      </c>
      <c r="H403" s="86">
        <f t="shared" si="62"/>
        <v>4.0100406850000005E-5</v>
      </c>
      <c r="I403" s="150"/>
      <c r="J403" s="64"/>
      <c r="K403" s="151" t="s">
        <v>190</v>
      </c>
      <c r="L403" s="142">
        <v>5.0090000000000003E-2</v>
      </c>
      <c r="M403" s="153">
        <f t="shared" si="63"/>
        <v>2.0086293791165001E-6</v>
      </c>
      <c r="N403" s="160" t="s">
        <v>192</v>
      </c>
      <c r="O403" s="143">
        <v>6.6610000000000003E-2</v>
      </c>
      <c r="P403" s="153">
        <f t="shared" si="65"/>
        <v>4.1367309536742984E-7</v>
      </c>
      <c r="Q403" s="142">
        <v>3.3829999999999999E-2</v>
      </c>
      <c r="R403" s="151" t="s">
        <v>190</v>
      </c>
      <c r="T403" s="150">
        <f>M398+M403+P394</f>
        <v>8.5644614238505391E-6</v>
      </c>
    </row>
    <row r="404" spans="1:20">
      <c r="A404" s="287"/>
      <c r="B404" s="142">
        <v>2.4379999999999999E-2</v>
      </c>
      <c r="C404" s="277"/>
      <c r="D404" s="142">
        <v>5.0750000000000003E-2</v>
      </c>
      <c r="E404" s="153">
        <f t="shared" si="61"/>
        <v>1.2372850000000001E-3</v>
      </c>
      <c r="F404" s="275"/>
      <c r="G404" s="142">
        <v>3.2410000000000001E-2</v>
      </c>
      <c r="H404" s="86">
        <f t="shared" si="62"/>
        <v>4.0100406850000005E-5</v>
      </c>
      <c r="I404" s="150"/>
      <c r="J404" s="64"/>
      <c r="K404" s="151" t="s">
        <v>220</v>
      </c>
      <c r="L404" s="142">
        <v>4.6129999999999997E-2</v>
      </c>
      <c r="M404" s="153">
        <f t="shared" si="63"/>
        <v>1.8498317679905002E-6</v>
      </c>
      <c r="N404" s="64"/>
      <c r="O404" s="64"/>
      <c r="P404" s="64"/>
      <c r="Q404" s="161"/>
      <c r="R404" s="151" t="s">
        <v>220</v>
      </c>
      <c r="T404" s="150">
        <f>M404+P395</f>
        <v>2.5855628628540388E-6</v>
      </c>
    </row>
    <row r="405" spans="1:20">
      <c r="A405" s="287"/>
      <c r="B405" s="142">
        <v>2.4379999999999999E-2</v>
      </c>
      <c r="C405" s="277"/>
      <c r="D405" s="142">
        <v>5.0750000000000003E-2</v>
      </c>
      <c r="E405" s="153">
        <f t="shared" si="61"/>
        <v>1.2372850000000001E-3</v>
      </c>
      <c r="F405" s="275"/>
      <c r="G405" s="142">
        <v>3.2410000000000001E-2</v>
      </c>
      <c r="H405" s="86">
        <f t="shared" si="62"/>
        <v>4.0100406850000005E-5</v>
      </c>
      <c r="I405" s="150"/>
      <c r="J405" s="64"/>
      <c r="K405" s="151" t="s">
        <v>179</v>
      </c>
      <c r="L405" s="142">
        <v>3.6790000000000003E-2</v>
      </c>
      <c r="M405" s="153">
        <f t="shared" si="63"/>
        <v>1.4752939680115004E-6</v>
      </c>
      <c r="N405" s="64"/>
      <c r="O405" s="64"/>
      <c r="P405" s="64"/>
      <c r="Q405" s="161"/>
      <c r="R405" s="151" t="s">
        <v>179</v>
      </c>
      <c r="T405" s="150">
        <f t="shared" ref="T405:T407" si="66">M405+P396</f>
        <v>2.0620606486971624E-6</v>
      </c>
    </row>
    <row r="406" spans="1:20">
      <c r="A406" s="287"/>
      <c r="B406" s="142">
        <v>2.4379999999999999E-2</v>
      </c>
      <c r="C406" s="277"/>
      <c r="D406" s="142">
        <v>5.0750000000000003E-2</v>
      </c>
      <c r="E406" s="153">
        <f t="shared" si="61"/>
        <v>1.2372850000000001E-3</v>
      </c>
      <c r="F406" s="275"/>
      <c r="G406" s="142">
        <v>3.2410000000000001E-2</v>
      </c>
      <c r="H406" s="86">
        <f t="shared" si="62"/>
        <v>4.0100406850000005E-5</v>
      </c>
      <c r="I406" s="150"/>
      <c r="J406" s="64"/>
      <c r="K406" s="151" t="s">
        <v>221</v>
      </c>
      <c r="L406" s="142">
        <v>3.1220000000000001E-2</v>
      </c>
      <c r="M406" s="153">
        <f t="shared" si="63"/>
        <v>1.2519347018570002E-6</v>
      </c>
      <c r="N406" s="64"/>
      <c r="O406" s="64"/>
      <c r="P406" s="64"/>
      <c r="Q406" s="161"/>
      <c r="R406" s="151" t="s">
        <v>221</v>
      </c>
      <c r="T406" s="150">
        <f t="shared" si="66"/>
        <v>1.7498650027813373E-6</v>
      </c>
    </row>
    <row r="407" spans="1:20">
      <c r="A407" s="287"/>
      <c r="B407" s="142">
        <v>2.4379999999999999E-2</v>
      </c>
      <c r="C407" s="277"/>
      <c r="D407" s="142">
        <v>5.0750000000000003E-2</v>
      </c>
      <c r="E407" s="153">
        <f t="shared" si="61"/>
        <v>1.2372850000000001E-3</v>
      </c>
      <c r="F407" s="275"/>
      <c r="G407" s="142">
        <v>3.2410000000000001E-2</v>
      </c>
      <c r="H407" s="86">
        <f t="shared" si="62"/>
        <v>4.0100406850000005E-5</v>
      </c>
      <c r="I407" s="150"/>
      <c r="J407" s="64"/>
      <c r="K407" s="151" t="s">
        <v>222</v>
      </c>
      <c r="L407" s="142">
        <v>2.2009999999999998E-2</v>
      </c>
      <c r="M407" s="153">
        <f t="shared" si="63"/>
        <v>8.826099547685E-7</v>
      </c>
      <c r="N407" s="64"/>
      <c r="O407" s="64"/>
      <c r="P407" s="64"/>
      <c r="Q407" s="161"/>
      <c r="R407" s="151" t="s">
        <v>222</v>
      </c>
      <c r="T407" s="150">
        <f t="shared" si="66"/>
        <v>1.2336492220120829E-6</v>
      </c>
    </row>
    <row r="408" spans="1:20" ht="15.75" thickBot="1">
      <c r="A408" s="287"/>
      <c r="B408" s="142">
        <v>2.4379999999999999E-2</v>
      </c>
      <c r="C408" s="277"/>
      <c r="D408" s="142">
        <v>5.0750000000000003E-2</v>
      </c>
      <c r="E408" s="153">
        <f t="shared" si="61"/>
        <v>1.2372850000000001E-3</v>
      </c>
      <c r="F408" s="275"/>
      <c r="G408" s="142">
        <v>3.2410000000000001E-2</v>
      </c>
      <c r="H408" s="86">
        <f t="shared" si="62"/>
        <v>4.0100406850000005E-5</v>
      </c>
      <c r="I408" s="150"/>
      <c r="J408" s="64"/>
      <c r="K408" s="160" t="s">
        <v>127</v>
      </c>
      <c r="L408" s="143">
        <v>2.0029999999999999E-2</v>
      </c>
      <c r="M408" s="153">
        <f t="shared" si="63"/>
        <v>8.0321114920550003E-7</v>
      </c>
      <c r="N408" s="64"/>
      <c r="O408" s="64"/>
      <c r="P408" s="64"/>
      <c r="Q408" s="161"/>
      <c r="R408" s="151" t="s">
        <v>188</v>
      </c>
      <c r="T408" s="150">
        <f>M394</f>
        <v>9.1604411749550009E-6</v>
      </c>
    </row>
    <row r="409" spans="1:20">
      <c r="A409" s="287"/>
      <c r="B409" s="142">
        <v>2.4379999999999999E-2</v>
      </c>
      <c r="C409" s="158" t="s">
        <v>172</v>
      </c>
      <c r="D409" s="142">
        <v>7.6840000000000006E-2</v>
      </c>
      <c r="E409" s="153">
        <f t="shared" si="61"/>
        <v>1.8733592000000001E-3</v>
      </c>
      <c r="R409" s="151" t="s">
        <v>189</v>
      </c>
      <c r="T409" s="150">
        <f>M395</f>
        <v>8.936478484906001E-6</v>
      </c>
    </row>
    <row r="410" spans="1:20">
      <c r="A410" s="287"/>
      <c r="B410" s="142">
        <v>2.4379999999999999E-2</v>
      </c>
      <c r="C410" s="157" t="s">
        <v>119</v>
      </c>
      <c r="D410" s="142">
        <v>5.4760000000000003E-2</v>
      </c>
      <c r="E410" s="153">
        <f t="shared" si="61"/>
        <v>1.3350488E-3</v>
      </c>
      <c r="R410" s="151" t="s">
        <v>152</v>
      </c>
      <c r="T410" s="150">
        <f>M396</f>
        <v>7.4568561227790014E-6</v>
      </c>
    </row>
    <row r="411" spans="1:20">
      <c r="A411" s="287"/>
      <c r="B411" s="142">
        <v>2.4379999999999999E-2</v>
      </c>
      <c r="C411" s="158" t="s">
        <v>173</v>
      </c>
      <c r="D411" s="142">
        <v>4.6800000000000001E-2</v>
      </c>
      <c r="E411" s="153">
        <f t="shared" si="61"/>
        <v>1.1409840000000001E-3</v>
      </c>
      <c r="R411" s="152" t="s">
        <v>88</v>
      </c>
      <c r="T411" s="150">
        <f>M402+P401</f>
        <v>5.9633699194100412E-6</v>
      </c>
    </row>
    <row r="412" spans="1:20">
      <c r="A412" s="287"/>
      <c r="B412" s="142">
        <v>2.4379999999999999E-2</v>
      </c>
      <c r="C412" s="158" t="s">
        <v>83</v>
      </c>
      <c r="D412" s="142">
        <v>4.6050000000000001E-2</v>
      </c>
      <c r="E412" s="153">
        <f t="shared" si="61"/>
        <v>1.122699E-3</v>
      </c>
      <c r="R412" s="152" t="s">
        <v>191</v>
      </c>
      <c r="T412" s="150">
        <f>P402</f>
        <v>1.8356006124868825E-6</v>
      </c>
    </row>
    <row r="413" spans="1:20">
      <c r="A413" s="287"/>
      <c r="B413" s="142">
        <v>2.4379999999999999E-2</v>
      </c>
      <c r="C413" s="158" t="s">
        <v>174</v>
      </c>
      <c r="D413" s="142">
        <v>4.1799999999999997E-2</v>
      </c>
      <c r="E413" s="153">
        <f t="shared" si="61"/>
        <v>1.019084E-3</v>
      </c>
      <c r="R413" s="151" t="s">
        <v>192</v>
      </c>
      <c r="T413" s="150">
        <f>P403</f>
        <v>4.1367309536742984E-7</v>
      </c>
    </row>
    <row r="414" spans="1:20">
      <c r="A414" s="287"/>
      <c r="B414" s="142">
        <v>2.4379999999999999E-2</v>
      </c>
      <c r="C414" s="158" t="s">
        <v>175</v>
      </c>
      <c r="D414" s="142">
        <v>3.3779999999999998E-2</v>
      </c>
      <c r="E414" s="153">
        <f t="shared" si="61"/>
        <v>8.2355639999999995E-4</v>
      </c>
      <c r="R414" s="151" t="s">
        <v>181</v>
      </c>
      <c r="T414" s="150">
        <f>M399</f>
        <v>4.9271791810780005E-6</v>
      </c>
    </row>
    <row r="415" spans="1:20">
      <c r="A415" s="287"/>
      <c r="B415" s="142">
        <v>2.4379999999999999E-2</v>
      </c>
      <c r="C415" s="158" t="s">
        <v>176</v>
      </c>
      <c r="D415" s="142">
        <v>2.7279999999999999E-2</v>
      </c>
      <c r="E415" s="153">
        <f t="shared" si="61"/>
        <v>6.6508639999999998E-4</v>
      </c>
      <c r="R415" s="151" t="s">
        <v>93</v>
      </c>
      <c r="T415" s="150">
        <f>M401</f>
        <v>3.9707483489835005E-6</v>
      </c>
    </row>
    <row r="416" spans="1:20" ht="15.75" thickBot="1">
      <c r="A416" s="287"/>
      <c r="B416" s="142">
        <v>2.4379999999999999E-2</v>
      </c>
      <c r="C416" s="159" t="s">
        <v>127</v>
      </c>
      <c r="D416" s="143">
        <v>2.0160000000000001E-2</v>
      </c>
      <c r="E416" s="153">
        <f t="shared" si="61"/>
        <v>4.9150080000000002E-4</v>
      </c>
      <c r="R416" s="74"/>
    </row>
    <row r="417" spans="1:18">
      <c r="A417" s="158" t="s">
        <v>133</v>
      </c>
      <c r="B417" s="142">
        <v>7.5649999999999995E-2</v>
      </c>
      <c r="R417" s="151"/>
    </row>
    <row r="418" spans="1:18" ht="15.75" thickBot="1">
      <c r="A418" s="159" t="s">
        <v>193</v>
      </c>
      <c r="B418" s="142">
        <v>4.9270000000000001E-2</v>
      </c>
      <c r="R418" s="74"/>
    </row>
    <row r="419" spans="1:18">
      <c r="R419" s="151"/>
    </row>
    <row r="420" spans="1:18" ht="15.75" thickBot="1"/>
    <row r="421" spans="1:18" ht="15.75" thickBot="1">
      <c r="A421" s="70" t="s">
        <v>276</v>
      </c>
      <c r="B421" s="80"/>
      <c r="C421" s="25" t="s">
        <v>55</v>
      </c>
      <c r="D421" s="64"/>
      <c r="F421" s="64"/>
      <c r="G421" s="64"/>
      <c r="H421" s="161"/>
      <c r="N421" s="276" t="s">
        <v>281</v>
      </c>
      <c r="O421" s="276"/>
      <c r="P421" s="276"/>
      <c r="Q421" s="161"/>
    </row>
    <row r="422" spans="1:18">
      <c r="A422" s="64" t="s">
        <v>277</v>
      </c>
      <c r="B422" s="81" t="s">
        <v>283</v>
      </c>
      <c r="C422" s="65" t="s">
        <v>287</v>
      </c>
      <c r="D422" s="66" t="s">
        <v>283</v>
      </c>
      <c r="E422" s="113" t="s">
        <v>288</v>
      </c>
      <c r="F422" s="65" t="s">
        <v>284</v>
      </c>
      <c r="G422" s="64" t="s">
        <v>283</v>
      </c>
      <c r="H422" s="113" t="s">
        <v>288</v>
      </c>
      <c r="N422" s="94" t="s">
        <v>279</v>
      </c>
      <c r="O422" s="153" t="s">
        <v>290</v>
      </c>
      <c r="P422" s="113" t="s">
        <v>288</v>
      </c>
      <c r="Q422" s="161" t="s">
        <v>292</v>
      </c>
    </row>
    <row r="423" spans="1:18">
      <c r="A423" s="277" t="s">
        <v>6</v>
      </c>
      <c r="B423" s="142">
        <v>5.3359999999999998E-2</v>
      </c>
      <c r="C423" s="274" t="s">
        <v>51</v>
      </c>
      <c r="D423" s="142">
        <v>0.14837</v>
      </c>
      <c r="E423" s="86">
        <f t="shared" ref="E423:E448" si="67">D423*B423</f>
        <v>7.9170231999999997E-3</v>
      </c>
      <c r="F423" s="151" t="s">
        <v>71</v>
      </c>
      <c r="G423" s="142">
        <v>8.6879999999999999E-2</v>
      </c>
      <c r="H423" s="153">
        <f t="shared" ref="H423:H438" si="68">G423*D423*B423</f>
        <v>6.8783097561599994E-4</v>
      </c>
      <c r="I423" s="142">
        <v>8.6879999999999999E-2</v>
      </c>
      <c r="J423" s="278" t="s">
        <v>71</v>
      </c>
      <c r="K423" s="151" t="s">
        <v>190</v>
      </c>
      <c r="L423" s="142">
        <v>5.0090000000000003E-2</v>
      </c>
      <c r="M423" s="153">
        <f>L423*I423*E423</f>
        <v>3.4453453568605434E-5</v>
      </c>
      <c r="N423" s="158" t="s">
        <v>194</v>
      </c>
      <c r="O423" s="142">
        <v>0.25564999999999999</v>
      </c>
    </row>
    <row r="424" spans="1:18">
      <c r="A424" s="277"/>
      <c r="B424" s="142">
        <v>5.3359999999999998E-2</v>
      </c>
      <c r="C424" s="275"/>
      <c r="D424" s="142">
        <v>0.14837</v>
      </c>
      <c r="E424" s="86">
        <f t="shared" si="67"/>
        <v>7.9170231999999997E-3</v>
      </c>
      <c r="F424" s="151" t="s">
        <v>188</v>
      </c>
      <c r="G424" s="142">
        <v>4.99E-2</v>
      </c>
      <c r="H424" s="153">
        <f t="shared" si="68"/>
        <v>3.9505945768000003E-4</v>
      </c>
      <c r="I424" s="142">
        <v>8.6879999999999999E-2</v>
      </c>
      <c r="J424" s="279"/>
      <c r="K424" s="151" t="s">
        <v>220</v>
      </c>
      <c r="L424" s="142">
        <v>4.6129999999999997E-2</v>
      </c>
      <c r="M424" s="153">
        <f t="shared" ref="M424:M431" si="69">L424*I424*E424</f>
        <v>3.1729642905166076E-5</v>
      </c>
      <c r="N424" s="158" t="s">
        <v>93</v>
      </c>
      <c r="Q424" s="153">
        <f>B451+E447+H431</f>
        <v>4.8756495411816002E-2</v>
      </c>
    </row>
    <row r="425" spans="1:18">
      <c r="A425" s="277"/>
      <c r="B425" s="142">
        <v>5.3359999999999998E-2</v>
      </c>
      <c r="C425" s="275"/>
      <c r="D425" s="142">
        <v>0.14837</v>
      </c>
      <c r="E425" s="86">
        <f t="shared" si="67"/>
        <v>7.9170231999999997E-3</v>
      </c>
      <c r="F425" s="151" t="s">
        <v>189</v>
      </c>
      <c r="G425" s="142">
        <v>4.8680000000000001E-2</v>
      </c>
      <c r="H425" s="153">
        <f t="shared" si="68"/>
        <v>3.8540068937600001E-4</v>
      </c>
      <c r="I425" s="142">
        <v>8.6879999999999999E-2</v>
      </c>
      <c r="J425" s="279"/>
      <c r="K425" s="151" t="s">
        <v>179</v>
      </c>
      <c r="L425" s="142">
        <v>3.6790000000000003E-2</v>
      </c>
      <c r="M425" s="153">
        <f t="shared" si="69"/>
        <v>2.5305301592912644E-5</v>
      </c>
      <c r="N425" s="158" t="s">
        <v>297</v>
      </c>
      <c r="O425" s="142"/>
      <c r="Q425" s="153">
        <f>B452+H437+H444+M427</f>
        <v>4.5328812727701305E-2</v>
      </c>
    </row>
    <row r="426" spans="1:18">
      <c r="A426" s="277"/>
      <c r="B426" s="142">
        <v>5.3359999999999998E-2</v>
      </c>
      <c r="C426" s="275"/>
      <c r="D426" s="142">
        <v>0.14837</v>
      </c>
      <c r="E426" s="86">
        <f t="shared" si="67"/>
        <v>7.9170231999999997E-3</v>
      </c>
      <c r="F426" s="151" t="s">
        <v>152</v>
      </c>
      <c r="G426" s="142">
        <v>4.0620000000000003E-2</v>
      </c>
      <c r="H426" s="153">
        <f t="shared" si="68"/>
        <v>3.2158948238399999E-4</v>
      </c>
      <c r="I426" s="142">
        <v>8.6879999999999999E-2</v>
      </c>
      <c r="J426" s="279"/>
      <c r="K426" s="151" t="s">
        <v>221</v>
      </c>
      <c r="L426" s="142">
        <v>3.1220000000000001E-2</v>
      </c>
      <c r="M426" s="153">
        <f t="shared" si="69"/>
        <v>2.1474083058731521E-5</v>
      </c>
      <c r="N426" s="158" t="s">
        <v>152</v>
      </c>
      <c r="Q426" s="153">
        <f>B453+E442+H426</f>
        <v>4.6747704282383999E-2</v>
      </c>
    </row>
    <row r="427" spans="1:18">
      <c r="A427" s="277"/>
      <c r="B427" s="142">
        <v>5.3359999999999998E-2</v>
      </c>
      <c r="C427" s="275"/>
      <c r="D427" s="142">
        <v>0.14837</v>
      </c>
      <c r="E427" s="86">
        <f t="shared" si="67"/>
        <v>7.9170231999999997E-3</v>
      </c>
      <c r="F427" s="151" t="s">
        <v>52</v>
      </c>
      <c r="G427" s="142">
        <v>3.3829999999999999E-2</v>
      </c>
      <c r="H427" s="153">
        <f t="shared" si="68"/>
        <v>2.6783289485599998E-4</v>
      </c>
      <c r="I427" s="142">
        <v>8.6879999999999999E-2</v>
      </c>
      <c r="J427" s="279"/>
      <c r="K427" s="151" t="s">
        <v>222</v>
      </c>
      <c r="L427" s="142">
        <v>2.2009999999999998E-2</v>
      </c>
      <c r="M427" s="153">
        <f t="shared" si="69"/>
        <v>1.5139159773308159E-5</v>
      </c>
      <c r="N427" s="151" t="s">
        <v>188</v>
      </c>
      <c r="P427" s="153">
        <f>E440+H424</f>
        <v>2.3681054576799999E-3</v>
      </c>
    </row>
    <row r="428" spans="1:18" ht="15.75" thickBot="1">
      <c r="A428" s="277"/>
      <c r="B428" s="142">
        <v>5.3359999999999998E-2</v>
      </c>
      <c r="C428" s="275"/>
      <c r="D428" s="142">
        <v>0.14837</v>
      </c>
      <c r="E428" s="86">
        <f t="shared" si="67"/>
        <v>7.9170231999999997E-3</v>
      </c>
      <c r="F428" s="151" t="s">
        <v>190</v>
      </c>
      <c r="G428" s="142">
        <v>3.1359999999999999E-2</v>
      </c>
      <c r="H428" s="153">
        <f t="shared" si="68"/>
        <v>2.4827784755199997E-4</v>
      </c>
      <c r="I428" s="142">
        <v>8.6879999999999999E-2</v>
      </c>
      <c r="J428" s="279"/>
      <c r="K428" s="160" t="s">
        <v>127</v>
      </c>
      <c r="L428" s="143">
        <v>2.0029999999999999E-2</v>
      </c>
      <c r="M428" s="153">
        <f t="shared" si="69"/>
        <v>1.3777254441588479E-5</v>
      </c>
      <c r="N428" s="151" t="s">
        <v>189</v>
      </c>
      <c r="P428" s="153">
        <f t="shared" ref="P428" si="70">E441+H425</f>
        <v>2.3102078893759998E-3</v>
      </c>
    </row>
    <row r="429" spans="1:18">
      <c r="A429" s="277"/>
      <c r="B429" s="142">
        <v>5.3359999999999998E-2</v>
      </c>
      <c r="C429" s="275"/>
      <c r="D429" s="142">
        <v>0.14837</v>
      </c>
      <c r="E429" s="86">
        <f t="shared" si="67"/>
        <v>7.9170231999999997E-3</v>
      </c>
      <c r="F429" s="151" t="s">
        <v>181</v>
      </c>
      <c r="G429" s="142">
        <v>2.6839999999999999E-2</v>
      </c>
      <c r="H429" s="153">
        <f t="shared" si="68"/>
        <v>2.1249290268799998E-4</v>
      </c>
      <c r="I429" s="142">
        <v>3.3829999999999999E-2</v>
      </c>
      <c r="J429" s="275" t="s">
        <v>52</v>
      </c>
      <c r="K429" s="68" t="s">
        <v>88</v>
      </c>
      <c r="L429" s="141">
        <v>0.3513</v>
      </c>
      <c r="M429" s="153">
        <f t="shared" si="69"/>
        <v>9.4089695962912802E-5</v>
      </c>
      <c r="N429" s="151" t="s">
        <v>190</v>
      </c>
      <c r="P429" s="153">
        <f>E444+H428+H433+H440+M423</f>
        <v>1.7814021580726054E-3</v>
      </c>
    </row>
    <row r="430" spans="1:18">
      <c r="A430" s="277"/>
      <c r="B430" s="142">
        <v>5.3359999999999998E-2</v>
      </c>
      <c r="C430" s="275"/>
      <c r="D430" s="142">
        <v>0.14837</v>
      </c>
      <c r="E430" s="86">
        <f t="shared" si="67"/>
        <v>7.9170231999999997E-3</v>
      </c>
      <c r="F430" s="151" t="s">
        <v>176</v>
      </c>
      <c r="G430" s="142">
        <v>2.171E-2</v>
      </c>
      <c r="H430" s="153">
        <f t="shared" si="68"/>
        <v>1.71878573672E-4</v>
      </c>
      <c r="I430" s="142">
        <v>3.3829999999999999E-2</v>
      </c>
      <c r="J430" s="275"/>
      <c r="K430" s="152" t="s">
        <v>191</v>
      </c>
      <c r="L430" s="142">
        <v>0.29557</v>
      </c>
      <c r="M430" s="153">
        <f t="shared" si="69"/>
        <v>7.9163368732587921E-5</v>
      </c>
      <c r="N430" s="151" t="s">
        <v>181</v>
      </c>
      <c r="P430" s="153">
        <f>E445+H429</f>
        <v>1.2737465026879998E-3</v>
      </c>
    </row>
    <row r="431" spans="1:18" ht="15.75" thickBot="1">
      <c r="A431" s="277"/>
      <c r="B431" s="142">
        <v>5.3359999999999998E-2</v>
      </c>
      <c r="C431" s="275"/>
      <c r="D431" s="142">
        <v>0.14837</v>
      </c>
      <c r="E431" s="86">
        <f t="shared" si="67"/>
        <v>7.9170231999999997E-3</v>
      </c>
      <c r="F431" s="151" t="s">
        <v>93</v>
      </c>
      <c r="G431" s="142">
        <v>2.163E-2</v>
      </c>
      <c r="H431" s="153">
        <f t="shared" si="68"/>
        <v>1.7124521181600001E-4</v>
      </c>
      <c r="I431" s="142">
        <v>3.3829999999999999E-2</v>
      </c>
      <c r="J431" s="275"/>
      <c r="K431" s="160" t="s">
        <v>192</v>
      </c>
      <c r="L431" s="143">
        <v>6.6610000000000003E-2</v>
      </c>
      <c r="M431" s="153">
        <f t="shared" si="69"/>
        <v>1.7840349126358159E-5</v>
      </c>
      <c r="N431" s="151" t="s">
        <v>176</v>
      </c>
      <c r="P431" s="153">
        <f>E446+H430</f>
        <v>1.030291973672E-3</v>
      </c>
    </row>
    <row r="432" spans="1:18" ht="15.75" thickBot="1">
      <c r="A432" s="277"/>
      <c r="B432" s="142">
        <v>5.3359999999999998E-2</v>
      </c>
      <c r="C432" s="275"/>
      <c r="D432" s="142">
        <v>0.14837</v>
      </c>
      <c r="E432" s="86">
        <f t="shared" si="67"/>
        <v>7.9170231999999997E-3</v>
      </c>
      <c r="F432" s="160" t="s">
        <v>88</v>
      </c>
      <c r="G432" s="143">
        <v>2.06E-2</v>
      </c>
      <c r="H432" s="153">
        <f t="shared" si="68"/>
        <v>1.6309067791999999E-4</v>
      </c>
      <c r="I432" s="150"/>
      <c r="J432" s="64"/>
      <c r="K432" s="64"/>
      <c r="L432" s="161"/>
      <c r="M432" s="153"/>
      <c r="N432" s="151" t="s">
        <v>88</v>
      </c>
      <c r="P432" s="153">
        <f>E448+H432+H447+M429</f>
        <v>1.5416166735429128E-3</v>
      </c>
    </row>
    <row r="433" spans="1:16">
      <c r="A433" s="277"/>
      <c r="B433" s="142">
        <v>5.3359999999999998E-2</v>
      </c>
      <c r="C433" s="275" t="s">
        <v>71</v>
      </c>
      <c r="D433" s="142">
        <v>3.2410000000000001E-2</v>
      </c>
      <c r="E433" s="86">
        <f t="shared" si="67"/>
        <v>1.7293975999999999E-3</v>
      </c>
      <c r="F433" s="151" t="s">
        <v>190</v>
      </c>
      <c r="G433" s="142">
        <v>5.0090000000000003E-2</v>
      </c>
      <c r="H433" s="153">
        <f t="shared" si="68"/>
        <v>8.6625525784000002E-5</v>
      </c>
      <c r="I433" s="150"/>
      <c r="J433" s="64"/>
      <c r="K433" s="64"/>
      <c r="L433" s="161"/>
      <c r="M433" s="153"/>
      <c r="N433" s="151" t="s">
        <v>220</v>
      </c>
      <c r="P433" s="153">
        <f>H434+H441+M424</f>
        <v>2.6997415396916606E-4</v>
      </c>
    </row>
    <row r="434" spans="1:16">
      <c r="A434" s="277"/>
      <c r="B434" s="142">
        <v>5.3359999999999998E-2</v>
      </c>
      <c r="C434" s="275"/>
      <c r="D434" s="142">
        <v>3.2410000000000001E-2</v>
      </c>
      <c r="E434" s="86">
        <f t="shared" si="67"/>
        <v>1.7293975999999999E-3</v>
      </c>
      <c r="F434" s="151" t="s">
        <v>220</v>
      </c>
      <c r="G434" s="142">
        <v>4.6129999999999997E-2</v>
      </c>
      <c r="H434" s="153">
        <f t="shared" si="68"/>
        <v>7.9777111288000007E-5</v>
      </c>
      <c r="I434" s="150"/>
      <c r="J434" s="64"/>
      <c r="K434" s="64"/>
      <c r="L434" s="161"/>
      <c r="M434" s="153"/>
      <c r="N434" s="151" t="s">
        <v>179</v>
      </c>
      <c r="P434" s="153">
        <f>H435+H442+M425</f>
        <v>2.1531214230491265E-4</v>
      </c>
    </row>
    <row r="435" spans="1:16">
      <c r="A435" s="277"/>
      <c r="B435" s="142">
        <v>5.3359999999999998E-2</v>
      </c>
      <c r="C435" s="275"/>
      <c r="D435" s="142">
        <v>3.2410000000000001E-2</v>
      </c>
      <c r="E435" s="86">
        <f t="shared" si="67"/>
        <v>1.7293975999999999E-3</v>
      </c>
      <c r="F435" s="151" t="s">
        <v>179</v>
      </c>
      <c r="G435" s="142">
        <v>3.6790000000000003E-2</v>
      </c>
      <c r="H435" s="153">
        <f t="shared" si="68"/>
        <v>6.3624537704000004E-5</v>
      </c>
      <c r="I435" s="150"/>
      <c r="J435" s="64"/>
      <c r="K435" s="64"/>
      <c r="L435" s="161"/>
      <c r="M435" s="153"/>
      <c r="N435" s="151" t="s">
        <v>221</v>
      </c>
      <c r="P435" s="153">
        <f>H436+H443+M426</f>
        <v>1.8271391907473153E-4</v>
      </c>
    </row>
    <row r="436" spans="1:16">
      <c r="A436" s="277"/>
      <c r="B436" s="142">
        <v>5.3359999999999998E-2</v>
      </c>
      <c r="C436" s="275"/>
      <c r="D436" s="142">
        <v>3.2410000000000001E-2</v>
      </c>
      <c r="E436" s="86">
        <f t="shared" si="67"/>
        <v>1.7293975999999999E-3</v>
      </c>
      <c r="F436" s="151" t="s">
        <v>221</v>
      </c>
      <c r="G436" s="142">
        <v>3.1220000000000001E-2</v>
      </c>
      <c r="H436" s="153">
        <f t="shared" si="68"/>
        <v>5.3991793071999997E-5</v>
      </c>
      <c r="I436" s="150"/>
      <c r="J436" s="64"/>
      <c r="K436" s="64"/>
      <c r="L436" s="161"/>
      <c r="M436" s="153"/>
      <c r="N436" s="151" t="s">
        <v>127</v>
      </c>
      <c r="P436" s="153">
        <f>H438+H445+M428</f>
        <v>1.1722484942558849E-4</v>
      </c>
    </row>
    <row r="437" spans="1:16">
      <c r="A437" s="277"/>
      <c r="B437" s="142">
        <v>5.3359999999999998E-2</v>
      </c>
      <c r="C437" s="275"/>
      <c r="D437" s="142">
        <v>3.2410000000000001E-2</v>
      </c>
      <c r="E437" s="86">
        <f t="shared" si="67"/>
        <v>1.7293975999999999E-3</v>
      </c>
      <c r="F437" s="151" t="s">
        <v>222</v>
      </c>
      <c r="G437" s="142">
        <v>2.2009999999999998E-2</v>
      </c>
      <c r="H437" s="153">
        <f t="shared" si="68"/>
        <v>3.8064041176000001E-5</v>
      </c>
      <c r="I437" s="150"/>
      <c r="J437" s="64"/>
      <c r="K437" s="64"/>
      <c r="L437" s="161"/>
      <c r="M437" s="153"/>
      <c r="N437" s="152" t="s">
        <v>191</v>
      </c>
      <c r="P437" s="153">
        <f>H448+M430</f>
        <v>4.7452909150658791E-4</v>
      </c>
    </row>
    <row r="438" spans="1:16" ht="15.75" thickBot="1">
      <c r="A438" s="277"/>
      <c r="B438" s="142">
        <v>5.3359999999999998E-2</v>
      </c>
      <c r="C438" s="275"/>
      <c r="D438" s="142">
        <v>3.2410000000000001E-2</v>
      </c>
      <c r="E438" s="86">
        <f t="shared" si="67"/>
        <v>1.7293975999999999E-3</v>
      </c>
      <c r="F438" s="160" t="s">
        <v>127</v>
      </c>
      <c r="G438" s="143">
        <v>2.0029999999999999E-2</v>
      </c>
      <c r="H438" s="153">
        <f t="shared" si="68"/>
        <v>3.4639833928000004E-5</v>
      </c>
      <c r="I438" s="150"/>
      <c r="J438" s="64"/>
      <c r="K438" s="64"/>
      <c r="L438" s="161"/>
      <c r="M438" s="153"/>
      <c r="N438" s="151" t="s">
        <v>192</v>
      </c>
      <c r="P438" s="153">
        <f>H449+M431</f>
        <v>1.0694042962835816E-4</v>
      </c>
    </row>
    <row r="439" spans="1:16">
      <c r="A439" s="274" t="s">
        <v>51</v>
      </c>
      <c r="B439" s="142">
        <v>3.9539999999999999E-2</v>
      </c>
      <c r="C439" s="139" t="s">
        <v>71</v>
      </c>
      <c r="D439" s="142">
        <v>8.6879999999999999E-2</v>
      </c>
      <c r="E439" s="86">
        <f t="shared" si="67"/>
        <v>3.4352351999999997E-3</v>
      </c>
      <c r="F439" s="132" t="s">
        <v>71</v>
      </c>
      <c r="G439" s="64"/>
      <c r="H439" s="161"/>
      <c r="I439" s="142">
        <v>8.6879999999999999E-2</v>
      </c>
      <c r="N439" s="156"/>
    </row>
    <row r="440" spans="1:16">
      <c r="A440" s="275"/>
      <c r="B440" s="142">
        <v>3.9539999999999999E-2</v>
      </c>
      <c r="C440" s="151" t="s">
        <v>188</v>
      </c>
      <c r="D440" s="142">
        <v>4.99E-2</v>
      </c>
      <c r="E440" s="86">
        <f t="shared" si="67"/>
        <v>1.973046E-3</v>
      </c>
      <c r="F440" s="151" t="s">
        <v>190</v>
      </c>
      <c r="G440" s="142">
        <v>5.0090000000000003E-2</v>
      </c>
      <c r="H440" s="86">
        <f>G440*I440*B439</f>
        <v>1.7207093116799999E-4</v>
      </c>
      <c r="I440" s="142">
        <v>8.6879999999999999E-2</v>
      </c>
    </row>
    <row r="441" spans="1:16">
      <c r="A441" s="275"/>
      <c r="B441" s="142">
        <v>3.9539999999999999E-2</v>
      </c>
      <c r="C441" s="151" t="s">
        <v>189</v>
      </c>
      <c r="D441" s="142">
        <v>4.8680000000000001E-2</v>
      </c>
      <c r="E441" s="86">
        <f t="shared" si="67"/>
        <v>1.9248072E-3</v>
      </c>
      <c r="F441" s="151" t="s">
        <v>220</v>
      </c>
      <c r="G441" s="142">
        <v>4.6129999999999997E-2</v>
      </c>
      <c r="H441" s="86">
        <f t="shared" ref="H441:H445" si="71">G441*I441*B440</f>
        <v>1.5846739977599998E-4</v>
      </c>
      <c r="I441" s="142">
        <v>8.6879999999999999E-2</v>
      </c>
      <c r="N441" s="151"/>
    </row>
    <row r="442" spans="1:16">
      <c r="A442" s="275"/>
      <c r="B442" s="142">
        <v>3.9539999999999999E-2</v>
      </c>
      <c r="C442" s="151" t="s">
        <v>152</v>
      </c>
      <c r="D442" s="142">
        <v>4.0620000000000003E-2</v>
      </c>
      <c r="E442" s="86">
        <f t="shared" si="67"/>
        <v>1.6061148000000001E-3</v>
      </c>
      <c r="F442" s="151" t="s">
        <v>179</v>
      </c>
      <c r="G442" s="142">
        <v>3.6790000000000003E-2</v>
      </c>
      <c r="H442" s="86">
        <f t="shared" si="71"/>
        <v>1.2638230300800001E-4</v>
      </c>
      <c r="I442" s="142">
        <v>8.6879999999999999E-2</v>
      </c>
      <c r="N442" s="151"/>
    </row>
    <row r="443" spans="1:16">
      <c r="A443" s="275"/>
      <c r="B443" s="142">
        <v>3.9539999999999999E-2</v>
      </c>
      <c r="C443" s="139" t="s">
        <v>52</v>
      </c>
      <c r="D443" s="142">
        <v>3.3829999999999999E-2</v>
      </c>
      <c r="E443" s="86">
        <f t="shared" si="67"/>
        <v>1.3376382E-3</v>
      </c>
      <c r="F443" s="151" t="s">
        <v>221</v>
      </c>
      <c r="G443" s="142">
        <v>3.1220000000000001E-2</v>
      </c>
      <c r="H443" s="86">
        <f t="shared" si="71"/>
        <v>1.07248042944E-4</v>
      </c>
      <c r="I443" s="142">
        <v>8.6879999999999999E-2</v>
      </c>
      <c r="N443" s="151"/>
    </row>
    <row r="444" spans="1:16">
      <c r="A444" s="275"/>
      <c r="B444" s="142">
        <v>3.9539999999999999E-2</v>
      </c>
      <c r="C444" s="151" t="s">
        <v>190</v>
      </c>
      <c r="D444" s="142">
        <v>3.1359999999999999E-2</v>
      </c>
      <c r="E444" s="86">
        <f t="shared" si="67"/>
        <v>1.2399743999999999E-3</v>
      </c>
      <c r="F444" s="151" t="s">
        <v>222</v>
      </c>
      <c r="G444" s="142">
        <v>2.2009999999999998E-2</v>
      </c>
      <c r="H444" s="86">
        <f t="shared" si="71"/>
        <v>7.5609526751999984E-5</v>
      </c>
      <c r="I444" s="142">
        <v>8.6879999999999999E-2</v>
      </c>
      <c r="N444" s="156"/>
    </row>
    <row r="445" spans="1:16" ht="15.75" thickBot="1">
      <c r="A445" s="275"/>
      <c r="B445" s="142">
        <v>3.9539999999999999E-2</v>
      </c>
      <c r="C445" s="151" t="s">
        <v>181</v>
      </c>
      <c r="D445" s="142">
        <v>2.6839999999999999E-2</v>
      </c>
      <c r="E445" s="86">
        <f t="shared" si="67"/>
        <v>1.0612535999999998E-3</v>
      </c>
      <c r="F445" s="160" t="s">
        <v>127</v>
      </c>
      <c r="G445" s="143">
        <v>2.0029999999999999E-2</v>
      </c>
      <c r="H445" s="86">
        <f t="shared" si="71"/>
        <v>6.8807761055999993E-5</v>
      </c>
      <c r="I445" s="142">
        <v>8.6879999999999999E-2</v>
      </c>
      <c r="N445" s="156"/>
    </row>
    <row r="446" spans="1:16" ht="15.75" thickBot="1">
      <c r="A446" s="275"/>
      <c r="B446" s="142">
        <v>3.9539999999999999E-2</v>
      </c>
      <c r="C446" s="151" t="s">
        <v>176</v>
      </c>
      <c r="D446" s="142">
        <v>2.171E-2</v>
      </c>
      <c r="E446" s="86">
        <f t="shared" si="67"/>
        <v>8.5841339999999996E-4</v>
      </c>
      <c r="F446" s="133" t="s">
        <v>52</v>
      </c>
      <c r="G446" s="64"/>
      <c r="H446" s="86"/>
      <c r="I446" s="142">
        <v>3.3829999999999999E-2</v>
      </c>
      <c r="N446" s="156"/>
    </row>
    <row r="447" spans="1:16">
      <c r="A447" s="275"/>
      <c r="B447" s="142">
        <v>3.9539999999999999E-2</v>
      </c>
      <c r="C447" s="151" t="s">
        <v>93</v>
      </c>
      <c r="D447" s="142">
        <v>2.163E-2</v>
      </c>
      <c r="E447" s="86">
        <f t="shared" si="67"/>
        <v>8.5525019999999996E-4</v>
      </c>
      <c r="F447" s="68" t="s">
        <v>88</v>
      </c>
      <c r="G447" s="141">
        <v>0.3513</v>
      </c>
      <c r="H447" s="86">
        <f t="shared" ref="H447:H449" si="72">G447*I447*B446</f>
        <v>4.6991229966E-4</v>
      </c>
      <c r="I447" s="142">
        <v>3.3829999999999999E-2</v>
      </c>
      <c r="N447" s="156"/>
    </row>
    <row r="448" spans="1:16" ht="15.75" thickBot="1">
      <c r="A448" s="275"/>
      <c r="B448" s="142">
        <v>3.9539999999999999E-2</v>
      </c>
      <c r="C448" s="160" t="s">
        <v>88</v>
      </c>
      <c r="D448" s="143">
        <v>2.06E-2</v>
      </c>
      <c r="E448" s="86">
        <f t="shared" si="67"/>
        <v>8.1452399999999996E-4</v>
      </c>
      <c r="F448" s="152" t="s">
        <v>191</v>
      </c>
      <c r="G448" s="142">
        <v>0.29557</v>
      </c>
      <c r="H448" s="86">
        <f t="shared" si="72"/>
        <v>3.95365722774E-4</v>
      </c>
      <c r="I448" s="142">
        <v>3.3829999999999999E-2</v>
      </c>
      <c r="N448" s="156"/>
    </row>
    <row r="449" spans="1:14" ht="15.75" thickBot="1">
      <c r="A449" s="275"/>
      <c r="B449" s="142">
        <v>3.9539999999999999E-2</v>
      </c>
      <c r="C449" s="64"/>
      <c r="D449" s="64"/>
      <c r="F449" s="160" t="s">
        <v>192</v>
      </c>
      <c r="G449" s="143">
        <v>6.6610000000000003E-2</v>
      </c>
      <c r="H449" s="86">
        <f t="shared" si="72"/>
        <v>8.9100080502000002E-5</v>
      </c>
      <c r="I449" s="142">
        <v>3.3829999999999999E-2</v>
      </c>
      <c r="N449" s="156"/>
    </row>
    <row r="450" spans="1:14">
      <c r="A450" s="158" t="s">
        <v>194</v>
      </c>
      <c r="B450" s="142">
        <v>0.25564999999999999</v>
      </c>
      <c r="N450" s="151"/>
    </row>
    <row r="451" spans="1:14">
      <c r="A451" s="158" t="s">
        <v>93</v>
      </c>
      <c r="B451" s="142">
        <v>4.7730000000000002E-2</v>
      </c>
      <c r="N451" s="151"/>
    </row>
    <row r="452" spans="1:14">
      <c r="A452" s="158" t="s">
        <v>297</v>
      </c>
      <c r="B452" s="142">
        <v>4.5199999999999997E-2</v>
      </c>
      <c r="N452" s="151"/>
    </row>
    <row r="453" spans="1:14" ht="15.75" thickBot="1">
      <c r="A453" s="159" t="s">
        <v>152</v>
      </c>
      <c r="B453" s="143">
        <v>4.4819999999999999E-2</v>
      </c>
      <c r="N453" s="151"/>
    </row>
    <row r="454" spans="1:14">
      <c r="N454" s="151"/>
    </row>
    <row r="455" spans="1:14" ht="15.75" thickBot="1">
      <c r="N455" s="152"/>
    </row>
    <row r="456" spans="1:14" ht="15.75" thickBot="1">
      <c r="A456" s="70" t="s">
        <v>276</v>
      </c>
      <c r="B456" s="80"/>
      <c r="C456" s="25" t="s">
        <v>56</v>
      </c>
      <c r="D456" s="64"/>
      <c r="F456" s="64"/>
      <c r="G456" s="64"/>
      <c r="H456" s="161"/>
      <c r="N456" s="156"/>
    </row>
    <row r="457" spans="1:14">
      <c r="A457" s="64" t="s">
        <v>277</v>
      </c>
      <c r="B457" s="81" t="s">
        <v>283</v>
      </c>
      <c r="C457" s="65" t="s">
        <v>287</v>
      </c>
      <c r="D457" s="66" t="s">
        <v>283</v>
      </c>
      <c r="E457" s="113" t="s">
        <v>288</v>
      </c>
      <c r="F457" s="65" t="s">
        <v>284</v>
      </c>
      <c r="G457" s="64" t="s">
        <v>283</v>
      </c>
      <c r="H457" s="113" t="s">
        <v>288</v>
      </c>
    </row>
    <row r="458" spans="1:14">
      <c r="A458" s="273" t="s">
        <v>195</v>
      </c>
      <c r="B458" s="142">
        <v>0.56450999999999996</v>
      </c>
      <c r="C458" s="277" t="s">
        <v>6</v>
      </c>
      <c r="D458" s="142">
        <v>5.3359999999999998E-2</v>
      </c>
      <c r="E458" s="168">
        <f>D458*B458</f>
        <v>3.0122253599999996E-2</v>
      </c>
      <c r="F458" s="274" t="s">
        <v>51</v>
      </c>
      <c r="G458" s="142">
        <v>0.14837</v>
      </c>
      <c r="H458" s="86">
        <f>G458*E458</f>
        <v>4.4692387666319996E-3</v>
      </c>
      <c r="I458" s="150"/>
      <c r="J458" s="64"/>
      <c r="K458" s="139" t="s">
        <v>71</v>
      </c>
      <c r="L458" s="142">
        <v>8.6879999999999999E-2</v>
      </c>
      <c r="M458" s="153">
        <f>L458*H458</f>
        <v>3.8828746404498811E-4</v>
      </c>
    </row>
    <row r="459" spans="1:14">
      <c r="A459" s="273"/>
      <c r="B459" s="142">
        <v>0.56450999999999996</v>
      </c>
      <c r="C459" s="277"/>
      <c r="D459" s="142">
        <v>5.3359999999999998E-2</v>
      </c>
      <c r="E459" s="168">
        <f t="shared" ref="E459:E488" si="73">D459*B459</f>
        <v>3.0122253599999996E-2</v>
      </c>
      <c r="F459" s="275"/>
      <c r="G459" s="142">
        <v>0.14837</v>
      </c>
      <c r="H459" s="86">
        <f t="shared" ref="H459:H473" si="74">G459*E459</f>
        <v>4.4692387666319996E-3</v>
      </c>
      <c r="I459" s="150"/>
      <c r="J459" s="64"/>
      <c r="K459" s="151" t="s">
        <v>188</v>
      </c>
      <c r="L459" s="142">
        <v>4.99E-2</v>
      </c>
      <c r="M459" s="153">
        <f t="shared" ref="M459:M473" si="75">L459*H459</f>
        <v>2.2301501445493678E-4</v>
      </c>
    </row>
    <row r="460" spans="1:14">
      <c r="A460" s="273"/>
      <c r="B460" s="142">
        <v>0.56450999999999996</v>
      </c>
      <c r="C460" s="277"/>
      <c r="D460" s="142">
        <v>5.3359999999999998E-2</v>
      </c>
      <c r="E460" s="168">
        <f t="shared" si="73"/>
        <v>3.0122253599999996E-2</v>
      </c>
      <c r="F460" s="275"/>
      <c r="G460" s="142">
        <v>0.14837</v>
      </c>
      <c r="H460" s="86">
        <f t="shared" si="74"/>
        <v>4.4692387666319996E-3</v>
      </c>
      <c r="I460" s="150"/>
      <c r="J460" s="64"/>
      <c r="K460" s="151" t="s">
        <v>189</v>
      </c>
      <c r="L460" s="142">
        <v>4.8680000000000001E-2</v>
      </c>
      <c r="M460" s="153">
        <f t="shared" si="75"/>
        <v>2.1756254315964573E-4</v>
      </c>
    </row>
    <row r="461" spans="1:14">
      <c r="A461" s="273"/>
      <c r="B461" s="142">
        <v>0.56450999999999996</v>
      </c>
      <c r="C461" s="277"/>
      <c r="D461" s="142">
        <v>5.3359999999999998E-2</v>
      </c>
      <c r="E461" s="168">
        <f t="shared" si="73"/>
        <v>3.0122253599999996E-2</v>
      </c>
      <c r="F461" s="275"/>
      <c r="G461" s="142">
        <v>0.14837</v>
      </c>
      <c r="H461" s="86">
        <f t="shared" si="74"/>
        <v>4.4692387666319996E-3</v>
      </c>
      <c r="I461" s="150"/>
      <c r="J461" s="64"/>
      <c r="K461" s="151" t="s">
        <v>152</v>
      </c>
      <c r="L461" s="142">
        <v>4.0620000000000003E-2</v>
      </c>
      <c r="M461" s="153">
        <f t="shared" si="75"/>
        <v>1.8154047870059183E-4</v>
      </c>
    </row>
    <row r="462" spans="1:14">
      <c r="A462" s="273"/>
      <c r="B462" s="142">
        <v>0.56450999999999996</v>
      </c>
      <c r="C462" s="277"/>
      <c r="D462" s="142">
        <v>5.3359999999999998E-2</v>
      </c>
      <c r="E462" s="168">
        <f t="shared" si="73"/>
        <v>3.0122253599999996E-2</v>
      </c>
      <c r="F462" s="275"/>
      <c r="G462" s="142">
        <v>0.14837</v>
      </c>
      <c r="H462" s="86">
        <f t="shared" si="74"/>
        <v>4.4692387666319996E-3</v>
      </c>
      <c r="I462" s="150"/>
      <c r="J462" s="64"/>
      <c r="K462" s="139" t="s">
        <v>52</v>
      </c>
      <c r="L462" s="142">
        <v>3.3829999999999999E-2</v>
      </c>
      <c r="M462" s="153">
        <f t="shared" si="75"/>
        <v>1.5119434747516055E-4</v>
      </c>
    </row>
    <row r="463" spans="1:14">
      <c r="A463" s="273"/>
      <c r="B463" s="142">
        <v>0.56450999999999996</v>
      </c>
      <c r="C463" s="277"/>
      <c r="D463" s="142">
        <v>5.3359999999999998E-2</v>
      </c>
      <c r="E463" s="168">
        <f t="shared" si="73"/>
        <v>3.0122253599999996E-2</v>
      </c>
      <c r="F463" s="275"/>
      <c r="G463" s="142">
        <v>0.14837</v>
      </c>
      <c r="H463" s="86">
        <f t="shared" si="74"/>
        <v>4.4692387666319996E-3</v>
      </c>
      <c r="I463" s="150"/>
      <c r="J463" s="64"/>
      <c r="K463" s="151" t="s">
        <v>190</v>
      </c>
      <c r="L463" s="142">
        <v>3.1359999999999999E-2</v>
      </c>
      <c r="M463" s="153">
        <f t="shared" si="75"/>
        <v>1.4015532772157949E-4</v>
      </c>
    </row>
    <row r="464" spans="1:14">
      <c r="A464" s="273"/>
      <c r="B464" s="142">
        <v>0.56450999999999996</v>
      </c>
      <c r="C464" s="277"/>
      <c r="D464" s="142">
        <v>5.3359999999999998E-2</v>
      </c>
      <c r="E464" s="168">
        <f t="shared" si="73"/>
        <v>3.0122253599999996E-2</v>
      </c>
      <c r="F464" s="275"/>
      <c r="G464" s="142">
        <v>0.14837</v>
      </c>
      <c r="H464" s="86">
        <f t="shared" si="74"/>
        <v>4.4692387666319996E-3</v>
      </c>
      <c r="I464" s="150"/>
      <c r="J464" s="64"/>
      <c r="K464" s="151" t="s">
        <v>181</v>
      </c>
      <c r="L464" s="142">
        <v>2.6839999999999999E-2</v>
      </c>
      <c r="M464" s="153">
        <f t="shared" si="75"/>
        <v>1.1995436849640286E-4</v>
      </c>
    </row>
    <row r="465" spans="1:13">
      <c r="A465" s="273"/>
      <c r="B465" s="142">
        <v>0.56450999999999996</v>
      </c>
      <c r="C465" s="277"/>
      <c r="D465" s="142">
        <v>5.3359999999999998E-2</v>
      </c>
      <c r="E465" s="168">
        <f t="shared" si="73"/>
        <v>3.0122253599999996E-2</v>
      </c>
      <c r="F465" s="275"/>
      <c r="G465" s="142">
        <v>0.14837</v>
      </c>
      <c r="H465" s="86">
        <f t="shared" si="74"/>
        <v>4.4692387666319996E-3</v>
      </c>
      <c r="I465" s="150"/>
      <c r="J465" s="64"/>
      <c r="K465" s="151" t="s">
        <v>176</v>
      </c>
      <c r="L465" s="142">
        <v>2.171E-2</v>
      </c>
      <c r="M465" s="153">
        <f t="shared" si="75"/>
        <v>9.7027173623580714E-5</v>
      </c>
    </row>
    <row r="466" spans="1:13">
      <c r="A466" s="273"/>
      <c r="B466" s="142">
        <v>0.56450999999999996</v>
      </c>
      <c r="C466" s="277"/>
      <c r="D466" s="142">
        <v>5.3359999999999998E-2</v>
      </c>
      <c r="E466" s="168">
        <f t="shared" si="73"/>
        <v>3.0122253599999996E-2</v>
      </c>
      <c r="F466" s="275"/>
      <c r="G466" s="142">
        <v>0.14837</v>
      </c>
      <c r="H466" s="86">
        <f t="shared" si="74"/>
        <v>4.4692387666319996E-3</v>
      </c>
      <c r="I466" s="150"/>
      <c r="J466" s="64"/>
      <c r="K466" s="151" t="s">
        <v>93</v>
      </c>
      <c r="L466" s="142">
        <v>2.163E-2</v>
      </c>
      <c r="M466" s="153">
        <f t="shared" si="75"/>
        <v>9.6669634522250151E-5</v>
      </c>
    </row>
    <row r="467" spans="1:13" ht="15.75" thickBot="1">
      <c r="A467" s="273"/>
      <c r="B467" s="142">
        <v>0.56450999999999996</v>
      </c>
      <c r="C467" s="277"/>
      <c r="D467" s="142">
        <v>5.3359999999999998E-2</v>
      </c>
      <c r="E467" s="168">
        <f t="shared" si="73"/>
        <v>3.0122253599999996E-2</v>
      </c>
      <c r="F467" s="275"/>
      <c r="G467" s="142">
        <v>0.14837</v>
      </c>
      <c r="H467" s="86">
        <f t="shared" si="74"/>
        <v>4.4692387666319996E-3</v>
      </c>
      <c r="I467" s="150"/>
      <c r="J467" s="64"/>
      <c r="K467" s="160" t="s">
        <v>88</v>
      </c>
      <c r="L467" s="143">
        <v>2.06E-2</v>
      </c>
      <c r="M467" s="153">
        <f t="shared" si="75"/>
        <v>9.2066318592619187E-5</v>
      </c>
    </row>
    <row r="468" spans="1:13">
      <c r="A468" s="273"/>
      <c r="B468" s="142">
        <v>0.56450999999999996</v>
      </c>
      <c r="C468" s="277"/>
      <c r="D468" s="142">
        <v>5.3359999999999998E-2</v>
      </c>
      <c r="E468" s="168">
        <f t="shared" si="73"/>
        <v>3.0122253599999996E-2</v>
      </c>
      <c r="F468" s="275" t="s">
        <v>71</v>
      </c>
      <c r="G468" s="142">
        <v>3.2410000000000001E-2</v>
      </c>
      <c r="H468" s="86">
        <f t="shared" si="74"/>
        <v>9.7626223917599995E-4</v>
      </c>
      <c r="I468" s="150"/>
      <c r="J468" s="64"/>
      <c r="K468" s="151" t="s">
        <v>190</v>
      </c>
      <c r="L468" s="142">
        <v>5.0090000000000003E-2</v>
      </c>
      <c r="M468" s="153">
        <f t="shared" si="75"/>
        <v>4.8900975560325844E-5</v>
      </c>
    </row>
    <row r="469" spans="1:13">
      <c r="A469" s="273"/>
      <c r="B469" s="142">
        <v>0.56450999999999996</v>
      </c>
      <c r="C469" s="277"/>
      <c r="D469" s="142">
        <v>5.3359999999999998E-2</v>
      </c>
      <c r="E469" s="168">
        <f t="shared" si="73"/>
        <v>3.0122253599999996E-2</v>
      </c>
      <c r="F469" s="275"/>
      <c r="G469" s="142">
        <v>3.2410000000000001E-2</v>
      </c>
      <c r="H469" s="86">
        <f t="shared" si="74"/>
        <v>9.7626223917599995E-4</v>
      </c>
      <c r="I469" s="150"/>
      <c r="J469" s="64"/>
      <c r="K469" s="151" t="s">
        <v>220</v>
      </c>
      <c r="L469" s="142">
        <v>4.6129999999999997E-2</v>
      </c>
      <c r="M469" s="153">
        <f t="shared" si="75"/>
        <v>4.5034977093188873E-5</v>
      </c>
    </row>
    <row r="470" spans="1:13">
      <c r="A470" s="273"/>
      <c r="B470" s="142">
        <v>0.56450999999999996</v>
      </c>
      <c r="C470" s="277"/>
      <c r="D470" s="142">
        <v>5.3359999999999998E-2</v>
      </c>
      <c r="E470" s="168">
        <f t="shared" si="73"/>
        <v>3.0122253599999996E-2</v>
      </c>
      <c r="F470" s="275"/>
      <c r="G470" s="142">
        <v>3.2410000000000001E-2</v>
      </c>
      <c r="H470" s="86">
        <f t="shared" si="74"/>
        <v>9.7626223917599995E-4</v>
      </c>
      <c r="I470" s="150"/>
      <c r="J470" s="64"/>
      <c r="K470" s="151" t="s">
        <v>179</v>
      </c>
      <c r="L470" s="142">
        <v>3.6790000000000003E-2</v>
      </c>
      <c r="M470" s="153">
        <f t="shared" si="75"/>
        <v>3.5916687779285042E-5</v>
      </c>
    </row>
    <row r="471" spans="1:13">
      <c r="A471" s="273"/>
      <c r="B471" s="142">
        <v>0.56450999999999996</v>
      </c>
      <c r="C471" s="277"/>
      <c r="D471" s="142">
        <v>5.3359999999999998E-2</v>
      </c>
      <c r="E471" s="168">
        <f t="shared" si="73"/>
        <v>3.0122253599999996E-2</v>
      </c>
      <c r="F471" s="275"/>
      <c r="G471" s="142">
        <v>3.2410000000000001E-2</v>
      </c>
      <c r="H471" s="86">
        <f t="shared" si="74"/>
        <v>9.7626223917599995E-4</v>
      </c>
      <c r="I471" s="150"/>
      <c r="J471" s="64"/>
      <c r="K471" s="151" t="s">
        <v>221</v>
      </c>
      <c r="L471" s="142">
        <v>3.1220000000000001E-2</v>
      </c>
      <c r="M471" s="153">
        <f t="shared" si="75"/>
        <v>3.0478907107074719E-5</v>
      </c>
    </row>
    <row r="472" spans="1:13">
      <c r="A472" s="273"/>
      <c r="B472" s="142">
        <v>0.56450999999999996</v>
      </c>
      <c r="C472" s="277"/>
      <c r="D472" s="142">
        <v>5.3359999999999998E-2</v>
      </c>
      <c r="E472" s="168">
        <f t="shared" si="73"/>
        <v>3.0122253599999996E-2</v>
      </c>
      <c r="F472" s="275"/>
      <c r="G472" s="142">
        <v>3.2410000000000001E-2</v>
      </c>
      <c r="H472" s="86">
        <f t="shared" si="74"/>
        <v>9.7626223917599995E-4</v>
      </c>
      <c r="I472" s="150"/>
      <c r="J472" s="64"/>
      <c r="K472" s="151" t="s">
        <v>222</v>
      </c>
      <c r="L472" s="142">
        <v>2.2009999999999998E-2</v>
      </c>
      <c r="M472" s="153">
        <f t="shared" si="75"/>
        <v>2.1487531884263757E-5</v>
      </c>
    </row>
    <row r="473" spans="1:13" ht="15.75" thickBot="1">
      <c r="A473" s="273"/>
      <c r="B473" s="142">
        <v>0.56450999999999996</v>
      </c>
      <c r="C473" s="277"/>
      <c r="D473" s="142">
        <v>5.3359999999999998E-2</v>
      </c>
      <c r="E473" s="168">
        <f t="shared" si="73"/>
        <v>3.0122253599999996E-2</v>
      </c>
      <c r="F473" s="275"/>
      <c r="G473" s="142">
        <v>3.2410000000000001E-2</v>
      </c>
      <c r="H473" s="86">
        <f t="shared" si="74"/>
        <v>9.7626223917599995E-4</v>
      </c>
      <c r="I473" s="150"/>
      <c r="J473" s="64"/>
      <c r="K473" s="160" t="s">
        <v>127</v>
      </c>
      <c r="L473" s="143">
        <v>2.0029999999999999E-2</v>
      </c>
      <c r="M473" s="153">
        <f t="shared" si="75"/>
        <v>1.9554532650695279E-5</v>
      </c>
    </row>
    <row r="474" spans="1:13">
      <c r="A474" s="273"/>
      <c r="B474" s="142">
        <v>0.56450999999999996</v>
      </c>
      <c r="C474" s="274" t="s">
        <v>51</v>
      </c>
      <c r="D474" s="142">
        <v>3.9539999999999999E-2</v>
      </c>
      <c r="E474" s="168">
        <f t="shared" si="73"/>
        <v>2.2320725399999998E-2</v>
      </c>
      <c r="F474" s="142"/>
      <c r="G474" s="86"/>
    </row>
    <row r="475" spans="1:13">
      <c r="A475" s="273"/>
      <c r="B475" s="142">
        <v>0.56450999999999996</v>
      </c>
      <c r="C475" s="275"/>
      <c r="D475" s="142">
        <v>3.9539999999999999E-2</v>
      </c>
      <c r="E475" s="168">
        <f t="shared" si="73"/>
        <v>2.2320725399999998E-2</v>
      </c>
      <c r="F475" s="142"/>
      <c r="G475" s="86"/>
    </row>
    <row r="476" spans="1:13">
      <c r="A476" s="273"/>
      <c r="B476" s="142">
        <v>0.56450999999999996</v>
      </c>
      <c r="C476" s="275"/>
      <c r="D476" s="142">
        <v>3.9539999999999999E-2</v>
      </c>
      <c r="E476" s="168">
        <f t="shared" si="73"/>
        <v>2.2320725399999998E-2</v>
      </c>
      <c r="F476" s="142"/>
      <c r="G476" s="86"/>
    </row>
    <row r="477" spans="1:13">
      <c r="A477" s="273"/>
      <c r="B477" s="142">
        <v>0.56450999999999996</v>
      </c>
      <c r="C477" s="275"/>
      <c r="D477" s="142">
        <v>3.9539999999999999E-2</v>
      </c>
      <c r="E477" s="168">
        <f t="shared" si="73"/>
        <v>2.2320725399999998E-2</v>
      </c>
      <c r="F477" s="142"/>
      <c r="G477" s="86"/>
    </row>
    <row r="478" spans="1:13">
      <c r="A478" s="273"/>
      <c r="B478" s="142">
        <v>0.56450999999999996</v>
      </c>
      <c r="C478" s="275"/>
      <c r="D478" s="142">
        <v>3.9539999999999999E-2</v>
      </c>
      <c r="E478" s="168">
        <f t="shared" si="73"/>
        <v>2.2320725399999998E-2</v>
      </c>
      <c r="F478" s="142"/>
      <c r="G478" s="86"/>
    </row>
    <row r="479" spans="1:13">
      <c r="A479" s="273"/>
      <c r="B479" s="142">
        <v>0.56450999999999996</v>
      </c>
      <c r="C479" s="275"/>
      <c r="D479" s="142">
        <v>3.9539999999999999E-2</v>
      </c>
      <c r="E479" s="168">
        <f t="shared" si="73"/>
        <v>2.2320725399999998E-2</v>
      </c>
      <c r="F479" s="142"/>
      <c r="G479" s="86"/>
    </row>
    <row r="480" spans="1:13">
      <c r="A480" s="273"/>
      <c r="B480" s="142">
        <v>0.56450999999999996</v>
      </c>
      <c r="C480" s="275"/>
      <c r="D480" s="142">
        <v>3.9539999999999999E-2</v>
      </c>
      <c r="E480" s="168">
        <f t="shared" si="73"/>
        <v>2.2320725399999998E-2</v>
      </c>
      <c r="F480" s="142"/>
      <c r="G480" s="86"/>
    </row>
    <row r="481" spans="1:7">
      <c r="A481" s="273"/>
      <c r="B481" s="142">
        <v>0.56450999999999996</v>
      </c>
      <c r="C481" s="275"/>
      <c r="D481" s="142">
        <v>3.9539999999999999E-2</v>
      </c>
      <c r="E481" s="168">
        <f t="shared" si="73"/>
        <v>2.2320725399999998E-2</v>
      </c>
      <c r="F481" s="142"/>
      <c r="G481" s="86"/>
    </row>
    <row r="482" spans="1:7">
      <c r="A482" s="273"/>
      <c r="B482" s="142">
        <v>0.56450999999999996</v>
      </c>
      <c r="C482" s="275"/>
      <c r="D482" s="142">
        <v>3.9539999999999999E-2</v>
      </c>
      <c r="E482" s="168">
        <f t="shared" si="73"/>
        <v>2.2320725399999998E-2</v>
      </c>
      <c r="F482" s="142"/>
      <c r="G482" s="86"/>
    </row>
    <row r="483" spans="1:7">
      <c r="A483" s="273"/>
      <c r="B483" s="142">
        <v>0.56450999999999996</v>
      </c>
      <c r="C483" s="275"/>
      <c r="D483" s="142">
        <v>3.9539999999999999E-2</v>
      </c>
      <c r="E483" s="168">
        <f t="shared" si="73"/>
        <v>2.2320725399999998E-2</v>
      </c>
      <c r="F483" s="142"/>
      <c r="G483" s="86"/>
    </row>
    <row r="484" spans="1:7">
      <c r="A484" s="273"/>
      <c r="B484" s="142">
        <v>0.56450999999999996</v>
      </c>
      <c r="C484" s="275"/>
      <c r="D484" s="142">
        <v>3.9539999999999999E-2</v>
      </c>
      <c r="E484" s="168">
        <f t="shared" si="73"/>
        <v>2.2320725399999998E-2</v>
      </c>
      <c r="F484" s="64"/>
      <c r="G484" s="153"/>
    </row>
    <row r="485" spans="1:7">
      <c r="A485" s="273"/>
      <c r="B485" s="142">
        <v>0.56450999999999996</v>
      </c>
      <c r="C485" s="158" t="s">
        <v>194</v>
      </c>
      <c r="D485" s="142">
        <v>0.25564999999999999</v>
      </c>
      <c r="E485" s="168">
        <f t="shared" si="73"/>
        <v>0.14431698149999997</v>
      </c>
      <c r="F485" s="64"/>
      <c r="G485" s="153"/>
    </row>
    <row r="486" spans="1:7">
      <c r="A486" s="273"/>
      <c r="B486" s="142">
        <v>0.56450999999999996</v>
      </c>
      <c r="C486" s="158" t="s">
        <v>93</v>
      </c>
      <c r="D486" s="142">
        <v>4.7730000000000002E-2</v>
      </c>
      <c r="E486" s="168">
        <f t="shared" si="73"/>
        <v>2.6944062299999998E-2</v>
      </c>
      <c r="F486" s="64"/>
      <c r="G486" s="153"/>
    </row>
    <row r="487" spans="1:7">
      <c r="A487" s="273"/>
      <c r="B487" s="142">
        <v>0.56450999999999996</v>
      </c>
      <c r="C487" s="158" t="s">
        <v>297</v>
      </c>
      <c r="D487" s="142">
        <v>4.5199999999999997E-2</v>
      </c>
      <c r="E487" s="168">
        <f t="shared" si="73"/>
        <v>2.5515851999999995E-2</v>
      </c>
      <c r="F487" s="64"/>
      <c r="G487" s="153"/>
    </row>
    <row r="488" spans="1:7" ht="15.75" thickBot="1">
      <c r="A488" s="273"/>
      <c r="B488" s="142">
        <v>0.56450999999999996</v>
      </c>
      <c r="C488" s="159" t="s">
        <v>152</v>
      </c>
      <c r="D488" s="143">
        <v>4.4819999999999999E-2</v>
      </c>
      <c r="E488" s="168">
        <f t="shared" si="73"/>
        <v>2.5301338199999999E-2</v>
      </c>
      <c r="F488" s="64"/>
      <c r="G488" s="153"/>
    </row>
  </sheetData>
  <mergeCells count="106">
    <mergeCell ref="A193:A208"/>
    <mergeCell ref="C193:C202"/>
    <mergeCell ref="J193:J198"/>
    <mergeCell ref="J199:J201"/>
    <mergeCell ref="C203:C208"/>
    <mergeCell ref="N234:P234"/>
    <mergeCell ref="A216:A231"/>
    <mergeCell ref="C216:C225"/>
    <mergeCell ref="J216:J221"/>
    <mergeCell ref="J222:J224"/>
    <mergeCell ref="C226:C231"/>
    <mergeCell ref="N3:O3"/>
    <mergeCell ref="C15:C20"/>
    <mergeCell ref="C5:C14"/>
    <mergeCell ref="A5:A20"/>
    <mergeCell ref="A92:A107"/>
    <mergeCell ref="C92:C101"/>
    <mergeCell ref="J92:J97"/>
    <mergeCell ref="J98:J100"/>
    <mergeCell ref="C102:C107"/>
    <mergeCell ref="C71:C80"/>
    <mergeCell ref="J71:J76"/>
    <mergeCell ref="J77:J79"/>
    <mergeCell ref="C81:C86"/>
    <mergeCell ref="A71:A86"/>
    <mergeCell ref="N69:P69"/>
    <mergeCell ref="N90:P90"/>
    <mergeCell ref="N22:P22"/>
    <mergeCell ref="A47:A62"/>
    <mergeCell ref="C47:C56"/>
    <mergeCell ref="J47:J52"/>
    <mergeCell ref="J53:J55"/>
    <mergeCell ref="C57:C62"/>
    <mergeCell ref="A24:A33"/>
    <mergeCell ref="A34:A39"/>
    <mergeCell ref="N45:P45"/>
    <mergeCell ref="J153:J158"/>
    <mergeCell ref="J159:J161"/>
    <mergeCell ref="C163:C168"/>
    <mergeCell ref="C393:C408"/>
    <mergeCell ref="A393:A416"/>
    <mergeCell ref="F393:F402"/>
    <mergeCell ref="F403:F408"/>
    <mergeCell ref="A367:A372"/>
    <mergeCell ref="A373:A375"/>
    <mergeCell ref="F364:H364"/>
    <mergeCell ref="N121:P121"/>
    <mergeCell ref="F142:H142"/>
    <mergeCell ref="F146:H146"/>
    <mergeCell ref="J169:J174"/>
    <mergeCell ref="F273:F278"/>
    <mergeCell ref="A334:A349"/>
    <mergeCell ref="C334:C343"/>
    <mergeCell ref="C344:C349"/>
    <mergeCell ref="A350:A360"/>
    <mergeCell ref="N331:P331"/>
    <mergeCell ref="J334:J339"/>
    <mergeCell ref="J340:J342"/>
    <mergeCell ref="N214:P214"/>
    <mergeCell ref="A1:F1"/>
    <mergeCell ref="J5:J10"/>
    <mergeCell ref="J11:J13"/>
    <mergeCell ref="A123:A138"/>
    <mergeCell ref="C123:C132"/>
    <mergeCell ref="J123:J128"/>
    <mergeCell ref="J129:J131"/>
    <mergeCell ref="C133:C138"/>
    <mergeCell ref="F112:H112"/>
    <mergeCell ref="J24:J29"/>
    <mergeCell ref="J30:J32"/>
    <mergeCell ref="R391:T391"/>
    <mergeCell ref="A179:A184"/>
    <mergeCell ref="N150:P150"/>
    <mergeCell ref="A313:A325"/>
    <mergeCell ref="A263:A286"/>
    <mergeCell ref="C313:C322"/>
    <mergeCell ref="J313:J318"/>
    <mergeCell ref="J319:J321"/>
    <mergeCell ref="A293:A303"/>
    <mergeCell ref="N191:P191"/>
    <mergeCell ref="R261:T261"/>
    <mergeCell ref="J291:L291"/>
    <mergeCell ref="N311:P311"/>
    <mergeCell ref="A236:A251"/>
    <mergeCell ref="C236:C245"/>
    <mergeCell ref="J236:J241"/>
    <mergeCell ref="J242:J244"/>
    <mergeCell ref="C246:C251"/>
    <mergeCell ref="C263:C278"/>
    <mergeCell ref="F263:F272"/>
    <mergeCell ref="J175:J177"/>
    <mergeCell ref="A169:A178"/>
    <mergeCell ref="A153:A168"/>
    <mergeCell ref="C153:C162"/>
    <mergeCell ref="A458:A488"/>
    <mergeCell ref="F458:F467"/>
    <mergeCell ref="F468:F473"/>
    <mergeCell ref="N421:P421"/>
    <mergeCell ref="C458:C473"/>
    <mergeCell ref="C474:C484"/>
    <mergeCell ref="A439:A449"/>
    <mergeCell ref="A423:A438"/>
    <mergeCell ref="C423:C432"/>
    <mergeCell ref="J423:J428"/>
    <mergeCell ref="J429:J431"/>
    <mergeCell ref="C433:C438"/>
  </mergeCells>
  <conditionalFormatting sqref="I11:I13">
    <cfRule type="duplicateValues" dxfId="230" priority="289"/>
  </conditionalFormatting>
  <conditionalFormatting sqref="C24:F33 E34:E39">
    <cfRule type="duplicateValues" dxfId="229" priority="281"/>
  </conditionalFormatting>
  <conditionalFormatting sqref="I5:I11">
    <cfRule type="duplicateValues" dxfId="228" priority="307"/>
  </conditionalFormatting>
  <conditionalFormatting sqref="C24:E39">
    <cfRule type="duplicateValues" dxfId="227" priority="280"/>
  </conditionalFormatting>
  <conditionalFormatting sqref="F24:F34">
    <cfRule type="duplicateValues" dxfId="226" priority="279"/>
  </conditionalFormatting>
  <conditionalFormatting sqref="K5:K13 J5 F5:G20 K18 J18:J19">
    <cfRule type="duplicateValues" dxfId="225" priority="404"/>
  </conditionalFormatting>
  <conditionalFormatting sqref="I30:I32">
    <cfRule type="duplicateValues" dxfId="224" priority="272"/>
  </conditionalFormatting>
  <conditionalFormatting sqref="I24:I30">
    <cfRule type="duplicateValues" dxfId="223" priority="271"/>
  </conditionalFormatting>
  <conditionalFormatting sqref="K24:K32 J24">
    <cfRule type="duplicateValues" dxfId="222" priority="270"/>
  </conditionalFormatting>
  <conditionalFormatting sqref="K33:K38">
    <cfRule type="duplicateValues" dxfId="221" priority="265"/>
  </conditionalFormatting>
  <conditionalFormatting sqref="I53:I55">
    <cfRule type="duplicateValues" dxfId="220" priority="259"/>
  </conditionalFormatting>
  <conditionalFormatting sqref="I47:I53">
    <cfRule type="duplicateValues" dxfId="219" priority="258"/>
  </conditionalFormatting>
  <conditionalFormatting sqref="K47:K55 J47 F47:G62 K60 J60:J61">
    <cfRule type="duplicateValues" dxfId="218" priority="255"/>
  </conditionalFormatting>
  <conditionalFormatting sqref="I77:I79">
    <cfRule type="duplicateValues" dxfId="217" priority="245"/>
  </conditionalFormatting>
  <conditionalFormatting sqref="I71:I77">
    <cfRule type="duplicateValues" dxfId="216" priority="244"/>
  </conditionalFormatting>
  <conditionalFormatting sqref="K71:K79 J71 F71:G86 K84 J84:J85">
    <cfRule type="duplicateValues" dxfId="215" priority="243"/>
  </conditionalFormatting>
  <conditionalFormatting sqref="I98:I100">
    <cfRule type="duplicateValues" dxfId="214" priority="236"/>
  </conditionalFormatting>
  <conditionalFormatting sqref="I92:I98">
    <cfRule type="duplicateValues" dxfId="213" priority="235"/>
  </conditionalFormatting>
  <conditionalFormatting sqref="K92:K100 J92 F92:G107 K105 J105:J106">
    <cfRule type="duplicateValues" dxfId="212" priority="234"/>
  </conditionalFormatting>
  <conditionalFormatting sqref="I129:I131">
    <cfRule type="duplicateValues" dxfId="211" priority="218"/>
  </conditionalFormatting>
  <conditionalFormatting sqref="I123:I129">
    <cfRule type="duplicateValues" dxfId="210" priority="217"/>
  </conditionalFormatting>
  <conditionalFormatting sqref="K123:K131 J123 F123:G138 K136 J136:J137">
    <cfRule type="duplicateValues" dxfId="209" priority="216"/>
  </conditionalFormatting>
  <conditionalFormatting sqref="I159:I161">
    <cfRule type="duplicateValues" dxfId="208" priority="197"/>
  </conditionalFormatting>
  <conditionalFormatting sqref="I153:I159">
    <cfRule type="duplicateValues" dxfId="207" priority="196"/>
  </conditionalFormatting>
  <conditionalFormatting sqref="K153:K161 J153 F153:G168 K166 J166:J167">
    <cfRule type="duplicateValues" dxfId="206" priority="195"/>
  </conditionalFormatting>
  <conditionalFormatting sqref="C169:C178">
    <cfRule type="duplicateValues" dxfId="205" priority="1006"/>
  </conditionalFormatting>
  <conditionalFormatting sqref="C179:C184">
    <cfRule type="duplicateValues" dxfId="204" priority="193"/>
  </conditionalFormatting>
  <conditionalFormatting sqref="K176:K178">
    <cfRule type="duplicateValues" dxfId="203" priority="192"/>
  </conditionalFormatting>
  <conditionalFormatting sqref="K170:K176">
    <cfRule type="duplicateValues" dxfId="202" priority="191"/>
  </conditionalFormatting>
  <conditionalFormatting sqref="J183:J184 L170 F170:F185 G179:G185 I170:I178 K183 M178">
    <cfRule type="duplicateValues" dxfId="201" priority="190"/>
  </conditionalFormatting>
  <conditionalFormatting sqref="I199:I201">
    <cfRule type="duplicateValues" dxfId="200" priority="172"/>
  </conditionalFormatting>
  <conditionalFormatting sqref="I193:I199">
    <cfRule type="duplicateValues" dxfId="199" priority="171"/>
  </conditionalFormatting>
  <conditionalFormatting sqref="K193:K201 J193 F193:G208 K206 J206:J207">
    <cfRule type="duplicateValues" dxfId="198" priority="170"/>
  </conditionalFormatting>
  <conditionalFormatting sqref="I222:I224">
    <cfRule type="duplicateValues" dxfId="197" priority="150"/>
  </conditionalFormatting>
  <conditionalFormatting sqref="I216:I222">
    <cfRule type="duplicateValues" dxfId="196" priority="149"/>
  </conditionalFormatting>
  <conditionalFormatting sqref="K216:K224 J216 F216:G231 K229 J229:J230">
    <cfRule type="duplicateValues" dxfId="195" priority="148"/>
  </conditionalFormatting>
  <conditionalFormatting sqref="I242:I244">
    <cfRule type="duplicateValues" dxfId="194" priority="125"/>
  </conditionalFormatting>
  <conditionalFormatting sqref="I236:I242">
    <cfRule type="duplicateValues" dxfId="193" priority="124"/>
  </conditionalFormatting>
  <conditionalFormatting sqref="K236:K244 J236 F236:G251 K249 J249:J250">
    <cfRule type="duplicateValues" dxfId="192" priority="123"/>
  </conditionalFormatting>
  <conditionalFormatting sqref="Q270:Q273">
    <cfRule type="duplicateValues" dxfId="191" priority="102"/>
  </conditionalFormatting>
  <conditionalFormatting sqref="Q263:Q271">
    <cfRule type="duplicateValues" dxfId="190" priority="1311"/>
  </conditionalFormatting>
  <conditionalFormatting sqref="H300:H303">
    <cfRule type="duplicateValues" dxfId="189" priority="94"/>
  </conditionalFormatting>
  <conditionalFormatting sqref="C293:D302 I293:I303">
    <cfRule type="duplicateValues" dxfId="188" priority="1548"/>
  </conditionalFormatting>
  <conditionalFormatting sqref="F293:F302">
    <cfRule type="duplicateValues" dxfId="187" priority="91"/>
  </conditionalFormatting>
  <conditionalFormatting sqref="F301:F303 F293:F299">
    <cfRule type="duplicateValues" dxfId="186" priority="90"/>
  </conditionalFormatting>
  <conditionalFormatting sqref="H293:H300">
    <cfRule type="duplicateValues" dxfId="185" priority="1666"/>
  </conditionalFormatting>
  <conditionalFormatting sqref="G294:G297">
    <cfRule type="duplicateValues" dxfId="184" priority="89"/>
  </conditionalFormatting>
  <conditionalFormatting sqref="K296:K301">
    <cfRule type="duplicateValues" dxfId="183" priority="87"/>
  </conditionalFormatting>
  <conditionalFormatting sqref="K302:K304">
    <cfRule type="duplicateValues" dxfId="182" priority="85"/>
  </conditionalFormatting>
  <conditionalFormatting sqref="K305:K306">
    <cfRule type="duplicateValues" dxfId="181" priority="84"/>
  </conditionalFormatting>
  <conditionalFormatting sqref="K305:K307">
    <cfRule type="duplicateValues" dxfId="180" priority="83"/>
  </conditionalFormatting>
  <conditionalFormatting sqref="K312 K308:K309">
    <cfRule type="duplicateValues" dxfId="179" priority="1797"/>
  </conditionalFormatting>
  <conditionalFormatting sqref="K312 K293:K309">
    <cfRule type="duplicateValues" dxfId="178" priority="1799"/>
  </conditionalFormatting>
  <conditionalFormatting sqref="I319:I321">
    <cfRule type="duplicateValues" dxfId="177" priority="80"/>
  </conditionalFormatting>
  <conditionalFormatting sqref="I313:I319">
    <cfRule type="duplicateValues" dxfId="176" priority="79"/>
  </conditionalFormatting>
  <conditionalFormatting sqref="K313:K321 J313 F313:G322">
    <cfRule type="duplicateValues" dxfId="175" priority="78"/>
  </conditionalFormatting>
  <conditionalFormatting sqref="R289 R263:R284">
    <cfRule type="duplicateValues" dxfId="174" priority="2464"/>
  </conditionalFormatting>
  <conditionalFormatting sqref="I340:I342">
    <cfRule type="duplicateValues" dxfId="173" priority="61"/>
  </conditionalFormatting>
  <conditionalFormatting sqref="I334:I340">
    <cfRule type="duplicateValues" dxfId="172" priority="60"/>
  </conditionalFormatting>
  <conditionalFormatting sqref="K334:K342 J334 F334:G349 K347 J347:J348">
    <cfRule type="duplicateValues" dxfId="171" priority="59"/>
  </conditionalFormatting>
  <conditionalFormatting sqref="K333">
    <cfRule type="duplicateValues" dxfId="170" priority="58"/>
  </conditionalFormatting>
  <conditionalFormatting sqref="K333">
    <cfRule type="duplicateValues" dxfId="169" priority="57"/>
  </conditionalFormatting>
  <conditionalFormatting sqref="C350:D359">
    <cfRule type="duplicateValues" dxfId="168" priority="56"/>
  </conditionalFormatting>
  <conditionalFormatting sqref="I357:I360">
    <cfRule type="duplicateValues" dxfId="167" priority="55"/>
  </conditionalFormatting>
  <conditionalFormatting sqref="H351:H360">
    <cfRule type="duplicateValues" dxfId="166" priority="54"/>
  </conditionalFormatting>
  <conditionalFormatting sqref="F350:F359">
    <cfRule type="duplicateValues" dxfId="165" priority="53"/>
  </conditionalFormatting>
  <conditionalFormatting sqref="F358:F360 F350:F356">
    <cfRule type="duplicateValues" dxfId="164" priority="52"/>
  </conditionalFormatting>
  <conditionalFormatting sqref="I350:I357">
    <cfRule type="duplicateValues" dxfId="163" priority="51"/>
  </conditionalFormatting>
  <conditionalFormatting sqref="G351:G354">
    <cfRule type="duplicateValues" dxfId="162" priority="50"/>
  </conditionalFormatting>
  <conditionalFormatting sqref="C367:C375">
    <cfRule type="duplicateValues" dxfId="161" priority="34"/>
  </conditionalFormatting>
  <conditionalFormatting sqref="D367:D370">
    <cfRule type="duplicateValues" dxfId="160" priority="32"/>
  </conditionalFormatting>
  <conditionalFormatting sqref="A376:B383 A367:B367 A373:B373 B368:B372 B374:B375">
    <cfRule type="duplicateValues" dxfId="159" priority="2736"/>
  </conditionalFormatting>
  <conditionalFormatting sqref="E378:E381 E367:E375">
    <cfRule type="duplicateValues" dxfId="158" priority="2873"/>
  </conditionalFormatting>
  <conditionalFormatting sqref="C378 C367:C374">
    <cfRule type="duplicateValues" dxfId="157" priority="2875"/>
  </conditionalFormatting>
  <conditionalFormatting sqref="F377 F367:F372">
    <cfRule type="duplicateValues" dxfId="156" priority="2878"/>
  </conditionalFormatting>
  <conditionalFormatting sqref="F366:F373">
    <cfRule type="duplicateValues" dxfId="155" priority="31"/>
  </conditionalFormatting>
  <conditionalFormatting sqref="F374:F378">
    <cfRule type="duplicateValues" dxfId="154" priority="30"/>
  </conditionalFormatting>
  <conditionalFormatting sqref="F379:F380">
    <cfRule type="duplicateValues" dxfId="153" priority="28"/>
  </conditionalFormatting>
  <conditionalFormatting sqref="F379">
    <cfRule type="duplicateValues" dxfId="152" priority="27"/>
  </conditionalFormatting>
  <conditionalFormatting sqref="F377:F379">
    <cfRule type="duplicateValues" dxfId="151" priority="3148"/>
  </conditionalFormatting>
  <conditionalFormatting sqref="F366:F380">
    <cfRule type="duplicateValues" dxfId="150" priority="3168"/>
  </conditionalFormatting>
  <conditionalFormatting sqref="Q400:Q403">
    <cfRule type="duplicateValues" dxfId="149" priority="25"/>
  </conditionalFormatting>
  <conditionalFormatting sqref="Q393:Q401">
    <cfRule type="duplicateValues" dxfId="148" priority="24"/>
  </conditionalFormatting>
  <conditionalFormatting sqref="R419 R417 R393:R415">
    <cfRule type="duplicateValues" dxfId="147" priority="3466"/>
  </conditionalFormatting>
  <conditionalFormatting sqref="I429:I431">
    <cfRule type="duplicateValues" dxfId="146" priority="22"/>
  </conditionalFormatting>
  <conditionalFormatting sqref="I423:I429">
    <cfRule type="duplicateValues" dxfId="145" priority="21"/>
  </conditionalFormatting>
  <conditionalFormatting sqref="K423:K431 J423 F423:G438 K436 J436:J437">
    <cfRule type="duplicateValues" dxfId="144" priority="20"/>
  </conditionalFormatting>
  <conditionalFormatting sqref="C439:D448">
    <cfRule type="duplicateValues" dxfId="143" priority="19"/>
  </conditionalFormatting>
  <conditionalFormatting sqref="I446:I449">
    <cfRule type="duplicateValues" dxfId="142" priority="18"/>
  </conditionalFormatting>
  <conditionalFormatting sqref="H440:H449">
    <cfRule type="duplicateValues" dxfId="141" priority="17"/>
  </conditionalFormatting>
  <conditionalFormatting sqref="F439:F448">
    <cfRule type="duplicateValues" dxfId="140" priority="16"/>
  </conditionalFormatting>
  <conditionalFormatting sqref="F447:F449 F439:F445">
    <cfRule type="duplicateValues" dxfId="139" priority="15"/>
  </conditionalFormatting>
  <conditionalFormatting sqref="I439:I446">
    <cfRule type="duplicateValues" dxfId="138" priority="14"/>
  </conditionalFormatting>
  <conditionalFormatting sqref="G440:G443">
    <cfRule type="duplicateValues" dxfId="137" priority="13"/>
  </conditionalFormatting>
  <conditionalFormatting sqref="N423:N438">
    <cfRule type="duplicateValues" dxfId="136" priority="2"/>
  </conditionalFormatting>
  <conditionalFormatting sqref="F474:F483">
    <cfRule type="duplicateValues" dxfId="135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D15" sqref="D15"/>
    </sheetView>
  </sheetViews>
  <sheetFormatPr defaultRowHeight="15"/>
  <cols>
    <col min="1" max="1" width="24.5703125" bestFit="1" customWidth="1"/>
    <col min="2" max="2" width="6.42578125" bestFit="1" customWidth="1"/>
    <col min="3" max="3" width="21" bestFit="1" customWidth="1"/>
    <col min="6" max="6" width="24.5703125" bestFit="1" customWidth="1"/>
  </cols>
  <sheetData>
    <row r="1" spans="1:9" ht="15.75" thickBot="1">
      <c r="A1" s="70" t="s">
        <v>276</v>
      </c>
      <c r="B1" s="80"/>
      <c r="C1" s="71" t="s">
        <v>10</v>
      </c>
      <c r="D1" s="64"/>
      <c r="E1" s="153"/>
      <c r="F1" s="276" t="s">
        <v>281</v>
      </c>
      <c r="G1" s="276"/>
      <c r="H1" s="276"/>
      <c r="I1" s="165"/>
    </row>
    <row r="2" spans="1:9" ht="15.75" thickBot="1">
      <c r="A2" s="74" t="s">
        <v>277</v>
      </c>
      <c r="B2" s="74" t="s">
        <v>283</v>
      </c>
      <c r="C2" s="74" t="s">
        <v>287</v>
      </c>
      <c r="D2" s="74" t="s">
        <v>283</v>
      </c>
      <c r="E2" s="113" t="s">
        <v>288</v>
      </c>
      <c r="F2" s="94" t="s">
        <v>279</v>
      </c>
      <c r="G2" s="153" t="s">
        <v>290</v>
      </c>
      <c r="H2" s="113" t="s">
        <v>288</v>
      </c>
      <c r="I2" s="165" t="s">
        <v>292</v>
      </c>
    </row>
    <row r="3" spans="1:9" ht="15.75" thickBot="1">
      <c r="A3" s="70" t="s">
        <v>115</v>
      </c>
      <c r="B3" s="14">
        <v>4.4790000000000003E-2</v>
      </c>
      <c r="C3" s="29" t="s">
        <v>127</v>
      </c>
      <c r="D3" s="14">
        <v>2.018E-2</v>
      </c>
      <c r="E3" s="229">
        <f>D3*B3</f>
        <v>9.0386220000000003E-4</v>
      </c>
      <c r="F3" s="27" t="s">
        <v>100</v>
      </c>
      <c r="G3" s="142">
        <v>4.9709999999999997E-2</v>
      </c>
      <c r="H3" s="165"/>
      <c r="I3" s="150"/>
    </row>
    <row r="4" spans="1:9">
      <c r="A4" s="27" t="s">
        <v>100</v>
      </c>
      <c r="B4" s="142">
        <v>4.9709999999999997E-2</v>
      </c>
      <c r="C4" s="64"/>
      <c r="D4" s="64"/>
      <c r="E4" s="153"/>
      <c r="F4" s="27" t="s">
        <v>101</v>
      </c>
      <c r="G4" s="142">
        <v>3.6830000000000002E-2</v>
      </c>
      <c r="H4" s="165"/>
      <c r="I4" s="150"/>
    </row>
    <row r="5" spans="1:9">
      <c r="A5" s="27" t="s">
        <v>101</v>
      </c>
      <c r="B5" s="142">
        <v>3.6830000000000002E-2</v>
      </c>
      <c r="C5" s="64"/>
      <c r="D5" s="64"/>
      <c r="E5" s="153"/>
      <c r="F5" s="27" t="s">
        <v>222</v>
      </c>
      <c r="G5" s="142">
        <v>2.349E-2</v>
      </c>
      <c r="H5" s="165"/>
      <c r="I5" s="150"/>
    </row>
    <row r="6" spans="1:9">
      <c r="A6" s="27" t="s">
        <v>302</v>
      </c>
      <c r="B6" s="142">
        <v>2.349E-2</v>
      </c>
      <c r="C6" s="64"/>
      <c r="D6" s="64"/>
      <c r="E6" s="153"/>
      <c r="F6" s="27" t="s">
        <v>109</v>
      </c>
      <c r="G6" s="142">
        <v>2.1430000000000001E-2</v>
      </c>
      <c r="H6" s="165"/>
      <c r="I6" s="150"/>
    </row>
    <row r="7" spans="1:9">
      <c r="A7" s="27" t="s">
        <v>109</v>
      </c>
      <c r="B7" s="142">
        <v>2.1430000000000001E-2</v>
      </c>
      <c r="C7" s="64"/>
      <c r="D7" s="64"/>
      <c r="E7" s="153"/>
      <c r="F7" s="27" t="s">
        <v>103</v>
      </c>
      <c r="G7" s="142">
        <v>2.0199999999999999E-2</v>
      </c>
      <c r="H7" s="165"/>
      <c r="I7" s="150"/>
    </row>
    <row r="8" spans="1:9">
      <c r="A8" s="27" t="s">
        <v>103</v>
      </c>
      <c r="B8" s="142">
        <v>2.0199999999999999E-2</v>
      </c>
      <c r="C8" s="64"/>
      <c r="D8" s="64"/>
      <c r="E8" s="153"/>
      <c r="F8" s="27" t="s">
        <v>127</v>
      </c>
      <c r="G8" s="74"/>
      <c r="H8" s="153">
        <f>E3</f>
        <v>9.0386220000000003E-4</v>
      </c>
      <c r="I8" s="150"/>
    </row>
  </sheetData>
  <mergeCells count="1">
    <mergeCell ref="F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4"/>
  <sheetViews>
    <sheetView topLeftCell="A10" workbookViewId="0">
      <selection activeCell="F32" sqref="F32"/>
    </sheetView>
  </sheetViews>
  <sheetFormatPr defaultRowHeight="15"/>
  <cols>
    <col min="1" max="1" width="31.5703125" bestFit="1" customWidth="1"/>
    <col min="3" max="3" width="21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11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 ht="15.75" thickBot="1">
      <c r="A3" s="294" t="s">
        <v>6</v>
      </c>
      <c r="B3" s="143">
        <v>4.0869999999999997E-2</v>
      </c>
      <c r="C3" s="299" t="s">
        <v>51</v>
      </c>
      <c r="D3" s="172">
        <v>0.14837</v>
      </c>
      <c r="E3" s="173">
        <f>D3*B3</f>
        <v>6.0638819E-3</v>
      </c>
      <c r="F3" s="301" t="s">
        <v>71</v>
      </c>
      <c r="G3" s="175">
        <v>8.6879999999999999E-2</v>
      </c>
      <c r="H3" s="178">
        <f>G3*E3</f>
        <v>5.2683005947199997E-4</v>
      </c>
      <c r="I3" s="174" t="s">
        <v>190</v>
      </c>
      <c r="J3" s="175">
        <v>5.0090000000000003E-2</v>
      </c>
      <c r="K3" s="179">
        <f>J3*H3</f>
        <v>2.638891767895248E-5</v>
      </c>
      <c r="L3" s="173"/>
    </row>
    <row r="4" spans="1:12">
      <c r="A4" s="294"/>
      <c r="B4" s="172">
        <v>4.0869999999999997E-2</v>
      </c>
      <c r="C4" s="299"/>
      <c r="D4" s="172">
        <v>0.14837</v>
      </c>
      <c r="E4" s="173">
        <f t="shared" ref="E4:E19" si="0">D4*B4</f>
        <v>6.0638819E-3</v>
      </c>
      <c r="F4" s="302"/>
      <c r="G4" s="172">
        <v>8.6879999999999999E-2</v>
      </c>
      <c r="H4" s="173">
        <f t="shared" ref="H4:H11" si="1">G4*E4</f>
        <v>5.2683005947199997E-4</v>
      </c>
      <c r="I4" s="121" t="s">
        <v>220</v>
      </c>
      <c r="J4" s="172">
        <v>4.6129999999999997E-2</v>
      </c>
      <c r="K4" s="180">
        <f t="shared" ref="K4:K11" si="2">J4*H4</f>
        <v>2.4302670643443355E-5</v>
      </c>
      <c r="L4" s="173"/>
    </row>
    <row r="5" spans="1:12">
      <c r="A5" s="294"/>
      <c r="B5" s="172">
        <v>4.0869999999999997E-2</v>
      </c>
      <c r="C5" s="299"/>
      <c r="D5" s="172">
        <v>0.14837</v>
      </c>
      <c r="E5" s="173">
        <f t="shared" si="0"/>
        <v>6.0638819E-3</v>
      </c>
      <c r="F5" s="302"/>
      <c r="G5" s="172">
        <v>8.6879999999999999E-2</v>
      </c>
      <c r="H5" s="173">
        <f t="shared" si="1"/>
        <v>5.2683005947199997E-4</v>
      </c>
      <c r="I5" s="121" t="s">
        <v>179</v>
      </c>
      <c r="J5" s="172">
        <v>3.6790000000000003E-2</v>
      </c>
      <c r="K5" s="180">
        <f t="shared" si="2"/>
        <v>1.938207788797488E-5</v>
      </c>
      <c r="L5" s="173"/>
    </row>
    <row r="6" spans="1:12">
      <c r="A6" s="294"/>
      <c r="B6" s="172">
        <v>4.0869999999999997E-2</v>
      </c>
      <c r="C6" s="299"/>
      <c r="D6" s="172">
        <v>0.14837</v>
      </c>
      <c r="E6" s="173">
        <f t="shared" si="0"/>
        <v>6.0638819E-3</v>
      </c>
      <c r="F6" s="302"/>
      <c r="G6" s="172">
        <v>8.6879999999999999E-2</v>
      </c>
      <c r="H6" s="173">
        <f t="shared" si="1"/>
        <v>5.2683005947199997E-4</v>
      </c>
      <c r="I6" s="121" t="s">
        <v>221</v>
      </c>
      <c r="J6" s="172">
        <v>3.1220000000000001E-2</v>
      </c>
      <c r="K6" s="180">
        <f t="shared" si="2"/>
        <v>1.644763445671584E-5</v>
      </c>
      <c r="L6" s="173"/>
    </row>
    <row r="7" spans="1:12">
      <c r="A7" s="294"/>
      <c r="B7" s="172">
        <v>4.0869999999999997E-2</v>
      </c>
      <c r="C7" s="299"/>
      <c r="D7" s="172">
        <v>0.14837</v>
      </c>
      <c r="E7" s="173">
        <f t="shared" si="0"/>
        <v>6.0638819E-3</v>
      </c>
      <c r="F7" s="302"/>
      <c r="G7" s="172">
        <v>8.6879999999999999E-2</v>
      </c>
      <c r="H7" s="173">
        <f t="shared" si="1"/>
        <v>5.2683005947199997E-4</v>
      </c>
      <c r="I7" s="121" t="s">
        <v>222</v>
      </c>
      <c r="J7" s="172">
        <v>2.2009999999999998E-2</v>
      </c>
      <c r="K7" s="180">
        <f t="shared" si="2"/>
        <v>1.1595529608978719E-5</v>
      </c>
      <c r="L7" s="173"/>
    </row>
    <row r="8" spans="1:12" ht="15.75" thickBot="1">
      <c r="A8" s="294"/>
      <c r="B8" s="172">
        <v>4.0869999999999997E-2</v>
      </c>
      <c r="C8" s="299"/>
      <c r="D8" s="172">
        <v>0.14837</v>
      </c>
      <c r="E8" s="173">
        <f t="shared" si="0"/>
        <v>6.0638819E-3</v>
      </c>
      <c r="F8" s="303"/>
      <c r="G8" s="122">
        <v>8.6879999999999999E-2</v>
      </c>
      <c r="H8" s="176">
        <f t="shared" si="1"/>
        <v>5.2683005947199997E-4</v>
      </c>
      <c r="I8" s="123" t="s">
        <v>127</v>
      </c>
      <c r="J8" s="122">
        <v>2.0029999999999999E-2</v>
      </c>
      <c r="K8" s="181">
        <f t="shared" si="2"/>
        <v>1.0552406091224158E-5</v>
      </c>
      <c r="L8" s="173"/>
    </row>
    <row r="9" spans="1:12">
      <c r="A9" s="294"/>
      <c r="B9" s="172">
        <v>4.0869999999999997E-2</v>
      </c>
      <c r="C9" s="299"/>
      <c r="D9" s="172">
        <v>0.14837</v>
      </c>
      <c r="E9" s="173">
        <f t="shared" si="0"/>
        <v>6.0638819E-3</v>
      </c>
      <c r="F9" s="301" t="s">
        <v>52</v>
      </c>
      <c r="G9" s="175">
        <v>3.3829999999999999E-2</v>
      </c>
      <c r="H9" s="178">
        <f t="shared" si="1"/>
        <v>2.05141124677E-4</v>
      </c>
      <c r="I9" s="174" t="s">
        <v>88</v>
      </c>
      <c r="J9" s="175">
        <v>0.3513</v>
      </c>
      <c r="K9" s="179">
        <f t="shared" si="2"/>
        <v>7.2066077099030106E-5</v>
      </c>
      <c r="L9" s="173"/>
    </row>
    <row r="10" spans="1:12">
      <c r="A10" s="294"/>
      <c r="B10" s="172">
        <v>4.0869999999999997E-2</v>
      </c>
      <c r="C10" s="299"/>
      <c r="D10" s="172">
        <v>0.14837</v>
      </c>
      <c r="E10" s="173">
        <f t="shared" si="0"/>
        <v>6.0638819E-3</v>
      </c>
      <c r="F10" s="302"/>
      <c r="G10" s="172">
        <v>3.3829999999999999E-2</v>
      </c>
      <c r="H10" s="173">
        <f t="shared" si="1"/>
        <v>2.05141124677E-4</v>
      </c>
      <c r="I10" s="121" t="s">
        <v>191</v>
      </c>
      <c r="J10" s="172">
        <v>0.29557</v>
      </c>
      <c r="K10" s="180">
        <f t="shared" si="2"/>
        <v>6.063356222078089E-5</v>
      </c>
      <c r="L10" s="173"/>
    </row>
    <row r="11" spans="1:12" ht="15.75" thickBot="1">
      <c r="A11" s="294"/>
      <c r="B11" s="172">
        <v>4.0869999999999997E-2</v>
      </c>
      <c r="C11" s="299"/>
      <c r="D11" s="172">
        <v>0.14837</v>
      </c>
      <c r="E11" s="173">
        <f t="shared" si="0"/>
        <v>6.0638819E-3</v>
      </c>
      <c r="F11" s="303"/>
      <c r="G11" s="122">
        <v>3.3829999999999999E-2</v>
      </c>
      <c r="H11" s="176">
        <f t="shared" si="1"/>
        <v>2.05141124677E-4</v>
      </c>
      <c r="I11" s="123" t="s">
        <v>192</v>
      </c>
      <c r="J11" s="122">
        <v>6.6610000000000003E-2</v>
      </c>
      <c r="K11" s="181">
        <f t="shared" si="2"/>
        <v>1.3664450314734971E-5</v>
      </c>
      <c r="L11" s="173"/>
    </row>
    <row r="12" spans="1:12" ht="15.75" thickBot="1">
      <c r="A12" s="294"/>
      <c r="B12" s="172">
        <v>4.0869999999999997E-2</v>
      </c>
      <c r="C12" s="299"/>
      <c r="D12" s="172">
        <v>0.14837</v>
      </c>
      <c r="E12" s="173">
        <f t="shared" si="0"/>
        <v>6.0638819E-3</v>
      </c>
      <c r="F12" s="121" t="s">
        <v>188</v>
      </c>
      <c r="G12" s="172">
        <v>4.99E-2</v>
      </c>
      <c r="H12" s="180">
        <f>G12*E12</f>
        <v>3.0258770681000001E-4</v>
      </c>
      <c r="I12" s="223"/>
      <c r="J12" s="189"/>
      <c r="K12" s="188"/>
      <c r="L12" s="173"/>
    </row>
    <row r="13" spans="1:12">
      <c r="A13" s="294"/>
      <c r="B13" s="172">
        <v>4.0869999999999997E-2</v>
      </c>
      <c r="C13" s="299"/>
      <c r="D13" s="172">
        <v>0.14837</v>
      </c>
      <c r="E13" s="173">
        <f t="shared" si="0"/>
        <v>6.0638819E-3</v>
      </c>
      <c r="F13" s="121" t="s">
        <v>189</v>
      </c>
      <c r="G13" s="172">
        <v>4.8680000000000001E-2</v>
      </c>
      <c r="H13" s="173">
        <f t="shared" ref="H13:H19" si="3">G13*E13</f>
        <v>2.9518977089199998E-4</v>
      </c>
      <c r="I13" s="304" t="s">
        <v>281</v>
      </c>
      <c r="J13" s="296"/>
      <c r="K13" s="296"/>
      <c r="L13" s="297"/>
    </row>
    <row r="14" spans="1:12" ht="15.75" thickBot="1">
      <c r="A14" s="294"/>
      <c r="B14" s="172">
        <v>4.0869999999999997E-2</v>
      </c>
      <c r="C14" s="299"/>
      <c r="D14" s="172">
        <v>0.14837</v>
      </c>
      <c r="E14" s="173">
        <f t="shared" si="0"/>
        <v>6.0638819E-3</v>
      </c>
      <c r="F14" s="121" t="s">
        <v>152</v>
      </c>
      <c r="G14" s="172">
        <v>4.0620000000000003E-2</v>
      </c>
      <c r="H14" s="173">
        <f t="shared" si="3"/>
        <v>2.4631488277800003E-4</v>
      </c>
      <c r="I14" s="224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72">
        <v>4.0869999999999997E-2</v>
      </c>
      <c r="C15" s="299"/>
      <c r="D15" s="172">
        <v>0.14837</v>
      </c>
      <c r="E15" s="173">
        <f t="shared" si="0"/>
        <v>6.0638819E-3</v>
      </c>
      <c r="F15" s="121" t="s">
        <v>190</v>
      </c>
      <c r="G15" s="172">
        <v>3.1359999999999999E-2</v>
      </c>
      <c r="H15" s="180">
        <f t="shared" si="3"/>
        <v>1.90163336384E-4</v>
      </c>
      <c r="I15" s="26" t="s">
        <v>104</v>
      </c>
      <c r="J15" s="141">
        <v>0.43373</v>
      </c>
      <c r="L15" s="188"/>
    </row>
    <row r="16" spans="1:12">
      <c r="A16" s="294"/>
      <c r="B16" s="172">
        <v>4.0869999999999997E-2</v>
      </c>
      <c r="C16" s="299"/>
      <c r="D16" s="172">
        <v>0.14837</v>
      </c>
      <c r="E16" s="173">
        <f t="shared" si="0"/>
        <v>6.0638819E-3</v>
      </c>
      <c r="F16" s="121" t="s">
        <v>181</v>
      </c>
      <c r="G16" s="172">
        <v>2.6839999999999999E-2</v>
      </c>
      <c r="H16" s="180">
        <f t="shared" si="3"/>
        <v>1.6275459019599999E-4</v>
      </c>
      <c r="I16" s="27" t="s">
        <v>105</v>
      </c>
      <c r="J16" s="142">
        <v>0.11022</v>
      </c>
      <c r="L16" s="188"/>
    </row>
    <row r="17" spans="1:12">
      <c r="A17" s="294"/>
      <c r="B17" s="172">
        <v>4.0869999999999997E-2</v>
      </c>
      <c r="C17" s="299"/>
      <c r="D17" s="172">
        <v>0.14837</v>
      </c>
      <c r="E17" s="173">
        <f t="shared" si="0"/>
        <v>6.0638819E-3</v>
      </c>
      <c r="F17" s="121" t="s">
        <v>176</v>
      </c>
      <c r="G17" s="172">
        <v>2.171E-2</v>
      </c>
      <c r="H17" s="180">
        <f t="shared" si="3"/>
        <v>1.3164687604899999E-4</v>
      </c>
      <c r="I17" s="48" t="s">
        <v>91</v>
      </c>
      <c r="J17" s="188"/>
      <c r="K17" s="180">
        <v>2.24627562E-2</v>
      </c>
      <c r="L17" s="188"/>
    </row>
    <row r="18" spans="1:12">
      <c r="A18" s="294"/>
      <c r="B18" s="172">
        <v>4.0869999999999997E-2</v>
      </c>
      <c r="C18" s="299"/>
      <c r="D18" s="172">
        <v>0.14837</v>
      </c>
      <c r="E18" s="173">
        <f t="shared" si="0"/>
        <v>6.0638819E-3</v>
      </c>
      <c r="F18" s="121" t="s">
        <v>93</v>
      </c>
      <c r="G18" s="172">
        <v>2.163E-2</v>
      </c>
      <c r="H18" s="180">
        <f t="shared" si="3"/>
        <v>1.3116176549699999E-4</v>
      </c>
      <c r="I18" s="48" t="s">
        <v>92</v>
      </c>
      <c r="J18" s="188"/>
      <c r="K18" s="180">
        <v>1.3476647999999999E-2</v>
      </c>
      <c r="L18" s="188"/>
    </row>
    <row r="19" spans="1:12" ht="15.75" thickBot="1">
      <c r="A19" s="294"/>
      <c r="B19" s="172">
        <v>4.0869999999999997E-2</v>
      </c>
      <c r="C19" s="300"/>
      <c r="D19" s="122">
        <v>0.14837</v>
      </c>
      <c r="E19" s="176">
        <f t="shared" si="0"/>
        <v>6.0638819E-3</v>
      </c>
      <c r="F19" s="123" t="s">
        <v>88</v>
      </c>
      <c r="G19" s="122">
        <v>2.06E-2</v>
      </c>
      <c r="H19" s="181">
        <f t="shared" si="3"/>
        <v>1.2491596714E-4</v>
      </c>
      <c r="I19" s="48" t="s">
        <v>129</v>
      </c>
      <c r="J19" s="188"/>
      <c r="K19" s="180">
        <v>1.0404173399999999E-2</v>
      </c>
      <c r="L19" s="188"/>
    </row>
    <row r="20" spans="1:12" ht="15.75" thickBot="1">
      <c r="A20" s="294"/>
      <c r="B20" s="172">
        <v>4.0869999999999997E-2</v>
      </c>
      <c r="C20" s="298" t="s">
        <v>71</v>
      </c>
      <c r="D20" s="175">
        <v>3.2410000000000001E-2</v>
      </c>
      <c r="E20" s="178">
        <f t="shared" ref="E20:E25" si="4">D20*B13</f>
        <v>1.3245967E-3</v>
      </c>
      <c r="F20" s="174" t="s">
        <v>190</v>
      </c>
      <c r="G20" s="175">
        <v>5.0090000000000003E-2</v>
      </c>
      <c r="H20" s="179">
        <f>G20*E20</f>
        <v>6.6349048703000005E-5</v>
      </c>
      <c r="I20" s="177" t="s">
        <v>127</v>
      </c>
      <c r="J20" s="188"/>
      <c r="K20" s="188">
        <f>E29+H25+K8</f>
        <v>8.5489277799222414E-4</v>
      </c>
      <c r="L20" s="188"/>
    </row>
    <row r="21" spans="1:12">
      <c r="A21" s="294"/>
      <c r="B21" s="172">
        <v>4.0869999999999997E-2</v>
      </c>
      <c r="C21" s="299"/>
      <c r="D21" s="172">
        <v>3.2410000000000001E-2</v>
      </c>
      <c r="E21" s="173">
        <f t="shared" si="4"/>
        <v>1.3245967E-3</v>
      </c>
      <c r="F21" s="121" t="s">
        <v>220</v>
      </c>
      <c r="G21" s="172">
        <v>4.6129999999999997E-2</v>
      </c>
      <c r="H21" s="180">
        <f t="shared" ref="H21:H25" si="5">G21*E21</f>
        <v>6.1103645770999989E-5</v>
      </c>
      <c r="I21" s="121" t="s">
        <v>188</v>
      </c>
      <c r="J21" s="188"/>
      <c r="K21" s="188">
        <f>H12</f>
        <v>3.0258770681000001E-4</v>
      </c>
      <c r="L21" s="188"/>
    </row>
    <row r="22" spans="1:12">
      <c r="A22" s="294"/>
      <c r="B22" s="172">
        <v>4.0869999999999997E-2</v>
      </c>
      <c r="C22" s="299"/>
      <c r="D22" s="172">
        <v>3.2410000000000001E-2</v>
      </c>
      <c r="E22" s="173">
        <f t="shared" si="4"/>
        <v>1.3245967E-3</v>
      </c>
      <c r="F22" s="121" t="s">
        <v>179</v>
      </c>
      <c r="G22" s="172">
        <v>3.6790000000000003E-2</v>
      </c>
      <c r="H22" s="180">
        <f t="shared" si="5"/>
        <v>4.8731912593E-5</v>
      </c>
      <c r="I22" s="121" t="s">
        <v>189</v>
      </c>
      <c r="J22" s="188"/>
      <c r="K22" s="188">
        <f>H13</f>
        <v>2.9518977089199998E-4</v>
      </c>
      <c r="L22" s="188"/>
    </row>
    <row r="23" spans="1:12">
      <c r="A23" s="294"/>
      <c r="B23" s="172">
        <v>4.0869999999999997E-2</v>
      </c>
      <c r="C23" s="299"/>
      <c r="D23" s="172">
        <v>3.2410000000000001E-2</v>
      </c>
      <c r="E23" s="173">
        <f t="shared" si="4"/>
        <v>1.3245967E-3</v>
      </c>
      <c r="F23" s="121" t="s">
        <v>221</v>
      </c>
      <c r="G23" s="172">
        <v>3.1220000000000001E-2</v>
      </c>
      <c r="H23" s="180">
        <f t="shared" si="5"/>
        <v>4.1353908974E-5</v>
      </c>
      <c r="I23" s="121" t="s">
        <v>152</v>
      </c>
      <c r="J23" s="188"/>
      <c r="K23" s="188">
        <f>H14</f>
        <v>2.4631488277800003E-4</v>
      </c>
      <c r="L23" s="188"/>
    </row>
    <row r="24" spans="1:12">
      <c r="A24" s="294"/>
      <c r="B24" s="172">
        <v>4.0869999999999997E-2</v>
      </c>
      <c r="C24" s="299"/>
      <c r="D24" s="172">
        <v>3.2410000000000001E-2</v>
      </c>
      <c r="E24" s="173">
        <f t="shared" si="4"/>
        <v>1.3245967E-3</v>
      </c>
      <c r="F24" s="121" t="s">
        <v>222</v>
      </c>
      <c r="G24" s="172">
        <v>2.2009999999999998E-2</v>
      </c>
      <c r="H24" s="180">
        <f t="shared" si="5"/>
        <v>2.9154373366999995E-5</v>
      </c>
      <c r="I24" s="121" t="s">
        <v>190</v>
      </c>
      <c r="J24" s="188"/>
      <c r="K24" s="188">
        <f>H15+H20+K3</f>
        <v>2.8290130276595251E-4</v>
      </c>
      <c r="L24" s="188"/>
    </row>
    <row r="25" spans="1:12" ht="15.75" thickBot="1">
      <c r="A25" s="294"/>
      <c r="B25" s="172">
        <v>4.0869999999999997E-2</v>
      </c>
      <c r="C25" s="300"/>
      <c r="D25" s="122">
        <v>3.2410000000000001E-2</v>
      </c>
      <c r="E25" s="176">
        <f t="shared" si="4"/>
        <v>1.3245967E-3</v>
      </c>
      <c r="F25" s="123" t="s">
        <v>127</v>
      </c>
      <c r="G25" s="122">
        <v>2.0029999999999999E-2</v>
      </c>
      <c r="H25" s="181">
        <f t="shared" si="5"/>
        <v>2.6531671900999998E-5</v>
      </c>
      <c r="I25" s="121" t="s">
        <v>181</v>
      </c>
      <c r="J25" s="188"/>
      <c r="K25" s="188">
        <f>H16</f>
        <v>1.6275459019599999E-4</v>
      </c>
      <c r="L25" s="188"/>
    </row>
    <row r="26" spans="1:12">
      <c r="A26" s="294"/>
      <c r="B26" s="172">
        <v>4.0869999999999997E-2</v>
      </c>
      <c r="C26" s="197" t="s">
        <v>91</v>
      </c>
      <c r="D26" s="175">
        <v>4.4670000000000001E-2</v>
      </c>
      <c r="E26" s="179">
        <f t="shared" ref="E26:E29" si="6">D26*B19</f>
        <v>1.8256628999999999E-3</v>
      </c>
      <c r="F26" s="189"/>
      <c r="G26" s="189"/>
      <c r="H26" s="189"/>
      <c r="I26" s="121" t="s">
        <v>176</v>
      </c>
      <c r="J26" s="188"/>
      <c r="K26" s="188">
        <f>H17</f>
        <v>1.3164687604899999E-4</v>
      </c>
      <c r="L26" s="188"/>
    </row>
    <row r="27" spans="1:12">
      <c r="A27" s="294"/>
      <c r="B27" s="172">
        <v>4.0869999999999997E-2</v>
      </c>
      <c r="C27" s="198" t="s">
        <v>92</v>
      </c>
      <c r="D27" s="172">
        <v>2.6800000000000001E-2</v>
      </c>
      <c r="E27" s="180">
        <f t="shared" si="6"/>
        <v>1.095316E-3</v>
      </c>
      <c r="F27" s="189"/>
      <c r="G27" s="189"/>
      <c r="H27" s="200"/>
      <c r="I27" s="121" t="s">
        <v>93</v>
      </c>
      <c r="J27" s="188"/>
      <c r="K27" s="188">
        <f>H18</f>
        <v>1.3116176549699999E-4</v>
      </c>
      <c r="L27" s="188"/>
    </row>
    <row r="28" spans="1:12" ht="15.75" thickBot="1">
      <c r="A28" s="294"/>
      <c r="B28" s="172">
        <v>4.0869999999999997E-2</v>
      </c>
      <c r="C28" s="198" t="s">
        <v>129</v>
      </c>
      <c r="D28" s="172">
        <v>2.069E-2</v>
      </c>
      <c r="E28" s="180">
        <f t="shared" si="6"/>
        <v>8.4560029999999995E-4</v>
      </c>
      <c r="F28" s="189"/>
      <c r="G28" s="189"/>
      <c r="H28" s="200"/>
      <c r="I28" s="123" t="s">
        <v>88</v>
      </c>
      <c r="J28" s="188"/>
      <c r="K28" s="188">
        <f>H19+K9</f>
        <v>1.9698204423903009E-4</v>
      </c>
      <c r="L28" s="188"/>
    </row>
    <row r="29" spans="1:12" ht="15.75" thickBot="1">
      <c r="A29" s="295"/>
      <c r="B29" s="172">
        <v>4.0869999999999997E-2</v>
      </c>
      <c r="C29" s="199" t="s">
        <v>127</v>
      </c>
      <c r="D29" s="122">
        <v>2.001E-2</v>
      </c>
      <c r="E29" s="181">
        <f t="shared" si="6"/>
        <v>8.1780869999999997E-4</v>
      </c>
      <c r="F29" s="189"/>
      <c r="G29" s="189"/>
      <c r="H29" s="200"/>
      <c r="I29" s="121" t="s">
        <v>220</v>
      </c>
      <c r="J29" s="188"/>
      <c r="K29" s="188">
        <f>H21+K4</f>
        <v>8.5406316414443341E-5</v>
      </c>
      <c r="L29" s="188"/>
    </row>
    <row r="30" spans="1:12">
      <c r="A30" s="26" t="s">
        <v>104</v>
      </c>
      <c r="B30" s="141">
        <v>0.43373</v>
      </c>
      <c r="I30" s="121" t="s">
        <v>179</v>
      </c>
      <c r="J30" s="188"/>
      <c r="K30" s="188">
        <f>H22+K5</f>
        <v>6.8113990480974884E-5</v>
      </c>
    </row>
    <row r="31" spans="1:12">
      <c r="A31" s="27" t="s">
        <v>105</v>
      </c>
      <c r="B31" s="142">
        <v>0.11022</v>
      </c>
      <c r="I31" s="121" t="s">
        <v>221</v>
      </c>
      <c r="J31" s="188"/>
      <c r="K31" s="188">
        <f>H23+K6</f>
        <v>5.7801543430715843E-5</v>
      </c>
    </row>
    <row r="32" spans="1:12">
      <c r="I32" s="140" t="s">
        <v>222</v>
      </c>
      <c r="J32" s="140"/>
      <c r="K32" s="167">
        <v>5.0138233938098011E-4</v>
      </c>
    </row>
    <row r="33" spans="9:11">
      <c r="I33" s="140" t="s">
        <v>191</v>
      </c>
      <c r="J33" s="140"/>
      <c r="K33" s="167">
        <v>7.4602870316471442E-4</v>
      </c>
    </row>
    <row r="34" spans="9:11">
      <c r="I34" s="140" t="s">
        <v>192</v>
      </c>
      <c r="J34" s="140"/>
      <c r="K34" s="167">
        <v>1.6812589883209267E-4</v>
      </c>
    </row>
  </sheetData>
  <mergeCells count="6">
    <mergeCell ref="A3:A29"/>
    <mergeCell ref="C3:C19"/>
    <mergeCell ref="F3:F8"/>
    <mergeCell ref="F9:F11"/>
    <mergeCell ref="I13:L13"/>
    <mergeCell ref="C20:C25"/>
  </mergeCells>
  <conditionalFormatting sqref="I17:I31">
    <cfRule type="duplicateValues" dxfId="4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G9" sqref="G9"/>
    </sheetView>
  </sheetViews>
  <sheetFormatPr defaultRowHeight="15"/>
  <cols>
    <col min="1" max="1" width="14.7109375" bestFit="1" customWidth="1"/>
    <col min="3" max="3" width="21" bestFit="1" customWidth="1"/>
    <col min="6" max="6" width="21" bestFit="1" customWidth="1"/>
  </cols>
  <sheetData>
    <row r="1" spans="1:9" ht="15.75" thickBot="1">
      <c r="A1" s="70" t="s">
        <v>276</v>
      </c>
      <c r="B1" s="80"/>
      <c r="C1" s="71" t="s">
        <v>12</v>
      </c>
      <c r="D1" s="64"/>
      <c r="E1" s="153"/>
      <c r="F1" s="276" t="s">
        <v>281</v>
      </c>
      <c r="G1" s="276"/>
      <c r="H1" s="276"/>
      <c r="I1" s="165"/>
    </row>
    <row r="2" spans="1:9" ht="15.75" thickBot="1">
      <c r="A2" s="65" t="s">
        <v>277</v>
      </c>
      <c r="B2" s="65" t="s">
        <v>283</v>
      </c>
      <c r="C2" s="74" t="s">
        <v>287</v>
      </c>
      <c r="D2" s="74" t="s">
        <v>283</v>
      </c>
      <c r="E2" s="113" t="s">
        <v>288</v>
      </c>
      <c r="F2" s="94" t="s">
        <v>279</v>
      </c>
      <c r="G2" s="153" t="s">
        <v>290</v>
      </c>
      <c r="H2" s="113" t="s">
        <v>288</v>
      </c>
      <c r="I2" s="165" t="s">
        <v>292</v>
      </c>
    </row>
    <row r="3" spans="1:9">
      <c r="A3" s="64" t="s">
        <v>115</v>
      </c>
      <c r="B3" s="141">
        <v>0.84447000000000005</v>
      </c>
      <c r="C3" s="27" t="s">
        <v>127</v>
      </c>
      <c r="D3" s="142">
        <v>2.018E-2</v>
      </c>
      <c r="E3" s="153">
        <f>D3*B3</f>
        <v>1.7041404600000001E-2</v>
      </c>
      <c r="F3" s="27" t="s">
        <v>127</v>
      </c>
      <c r="G3" s="142"/>
      <c r="H3" s="153">
        <f>E3</f>
        <v>1.7041404600000001E-2</v>
      </c>
      <c r="I3" s="150"/>
    </row>
  </sheetData>
  <mergeCells count="1">
    <mergeCell ref="F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72"/>
  <sheetViews>
    <sheetView zoomScale="85" zoomScaleNormal="85" workbookViewId="0">
      <selection sqref="A1:L46"/>
    </sheetView>
  </sheetViews>
  <sheetFormatPr defaultRowHeight="15"/>
  <cols>
    <col min="1" max="1" width="27.7109375" bestFit="1" customWidth="1"/>
    <col min="3" max="3" width="35.140625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37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>
      <c r="A3" s="294" t="s">
        <v>6</v>
      </c>
      <c r="B3" s="142">
        <v>2.879E-2</v>
      </c>
      <c r="C3" s="298" t="s">
        <v>51</v>
      </c>
      <c r="D3" s="175">
        <v>0.14837</v>
      </c>
      <c r="E3" s="178">
        <f>D3*B3</f>
        <v>4.2715723000000001E-3</v>
      </c>
      <c r="F3" s="301" t="s">
        <v>71</v>
      </c>
      <c r="G3" s="175">
        <v>8.6879999999999999E-2</v>
      </c>
      <c r="H3" s="179">
        <f>G3*E3</f>
        <v>3.7111420142400001E-4</v>
      </c>
      <c r="I3" s="174" t="s">
        <v>190</v>
      </c>
      <c r="J3" s="175">
        <v>5.0090000000000003E-2</v>
      </c>
      <c r="K3" s="179">
        <f>J3*H3</f>
        <v>1.858911034932816E-5</v>
      </c>
      <c r="L3" s="173"/>
    </row>
    <row r="4" spans="1:12">
      <c r="A4" s="294"/>
      <c r="B4" s="142">
        <v>2.879E-2</v>
      </c>
      <c r="C4" s="299"/>
      <c r="D4" s="172">
        <v>0.14837</v>
      </c>
      <c r="E4" s="173">
        <f t="shared" ref="E4:E19" si="0">D4*B4</f>
        <v>4.2715723000000001E-3</v>
      </c>
      <c r="F4" s="302"/>
      <c r="G4" s="172">
        <v>8.6879999999999999E-2</v>
      </c>
      <c r="H4" s="180">
        <f t="shared" ref="H4:H11" si="1">G4*E4</f>
        <v>3.7111420142400001E-4</v>
      </c>
      <c r="I4" s="121" t="s">
        <v>220</v>
      </c>
      <c r="J4" s="172">
        <v>4.6129999999999997E-2</v>
      </c>
      <c r="K4" s="180">
        <f t="shared" ref="K4:K11" si="2">J4*H4</f>
        <v>1.711949811168912E-5</v>
      </c>
      <c r="L4" s="173"/>
    </row>
    <row r="5" spans="1:12">
      <c r="A5" s="294"/>
      <c r="B5" s="142">
        <v>2.879E-2</v>
      </c>
      <c r="C5" s="299"/>
      <c r="D5" s="172">
        <v>0.14837</v>
      </c>
      <c r="E5" s="173">
        <f t="shared" si="0"/>
        <v>4.2715723000000001E-3</v>
      </c>
      <c r="F5" s="302"/>
      <c r="G5" s="172">
        <v>8.6879999999999999E-2</v>
      </c>
      <c r="H5" s="180">
        <f t="shared" si="1"/>
        <v>3.7111420142400001E-4</v>
      </c>
      <c r="I5" s="121" t="s">
        <v>179</v>
      </c>
      <c r="J5" s="172">
        <v>3.6790000000000003E-2</v>
      </c>
      <c r="K5" s="180">
        <f t="shared" si="2"/>
        <v>1.3653291470388962E-5</v>
      </c>
      <c r="L5" s="173"/>
    </row>
    <row r="6" spans="1:12">
      <c r="A6" s="294"/>
      <c r="B6" s="142">
        <v>2.879E-2</v>
      </c>
      <c r="C6" s="299"/>
      <c r="D6" s="172">
        <v>0.14837</v>
      </c>
      <c r="E6" s="173">
        <f t="shared" si="0"/>
        <v>4.2715723000000001E-3</v>
      </c>
      <c r="F6" s="302"/>
      <c r="G6" s="172">
        <v>8.6879999999999999E-2</v>
      </c>
      <c r="H6" s="180">
        <f t="shared" si="1"/>
        <v>3.7111420142400001E-4</v>
      </c>
      <c r="I6" s="121" t="s">
        <v>221</v>
      </c>
      <c r="J6" s="172">
        <v>3.1220000000000001E-2</v>
      </c>
      <c r="K6" s="180">
        <f t="shared" si="2"/>
        <v>1.158618536845728E-5</v>
      </c>
      <c r="L6" s="173"/>
    </row>
    <row r="7" spans="1:12">
      <c r="A7" s="294"/>
      <c r="B7" s="142">
        <v>2.879E-2</v>
      </c>
      <c r="C7" s="299"/>
      <c r="D7" s="172">
        <v>0.14837</v>
      </c>
      <c r="E7" s="173">
        <f t="shared" si="0"/>
        <v>4.2715723000000001E-3</v>
      </c>
      <c r="F7" s="302"/>
      <c r="G7" s="172">
        <v>8.6879999999999999E-2</v>
      </c>
      <c r="H7" s="180">
        <f t="shared" si="1"/>
        <v>3.7111420142400001E-4</v>
      </c>
      <c r="I7" s="121" t="s">
        <v>222</v>
      </c>
      <c r="J7" s="172">
        <v>2.2009999999999998E-2</v>
      </c>
      <c r="K7" s="180">
        <f t="shared" si="2"/>
        <v>8.1682235733422401E-6</v>
      </c>
      <c r="L7" s="173"/>
    </row>
    <row r="8" spans="1:12" ht="15.75" thickBot="1">
      <c r="A8" s="294"/>
      <c r="B8" s="142">
        <v>2.879E-2</v>
      </c>
      <c r="C8" s="299"/>
      <c r="D8" s="172">
        <v>0.14837</v>
      </c>
      <c r="E8" s="173">
        <f t="shared" si="0"/>
        <v>4.2715723000000001E-3</v>
      </c>
      <c r="F8" s="303"/>
      <c r="G8" s="122">
        <v>8.6879999999999999E-2</v>
      </c>
      <c r="H8" s="181">
        <f t="shared" si="1"/>
        <v>3.7111420142400001E-4</v>
      </c>
      <c r="I8" s="123" t="s">
        <v>127</v>
      </c>
      <c r="J8" s="122">
        <v>2.0029999999999999E-2</v>
      </c>
      <c r="K8" s="181">
        <f t="shared" si="2"/>
        <v>7.43341745452272E-6</v>
      </c>
      <c r="L8" s="173"/>
    </row>
    <row r="9" spans="1:12">
      <c r="A9" s="294"/>
      <c r="B9" s="142">
        <v>2.879E-2</v>
      </c>
      <c r="C9" s="299"/>
      <c r="D9" s="172">
        <v>0.14837</v>
      </c>
      <c r="E9" s="173">
        <f t="shared" si="0"/>
        <v>4.2715723000000001E-3</v>
      </c>
      <c r="F9" s="301" t="s">
        <v>52</v>
      </c>
      <c r="G9" s="175">
        <v>3.3829999999999999E-2</v>
      </c>
      <c r="H9" s="179">
        <f t="shared" si="1"/>
        <v>1.44507290909E-4</v>
      </c>
      <c r="I9" s="174" t="s">
        <v>88</v>
      </c>
      <c r="J9" s="175">
        <v>0.3513</v>
      </c>
      <c r="K9" s="179">
        <f t="shared" si="2"/>
        <v>5.0765411296331702E-5</v>
      </c>
      <c r="L9" s="173"/>
    </row>
    <row r="10" spans="1:12">
      <c r="A10" s="294"/>
      <c r="B10" s="142">
        <v>2.879E-2</v>
      </c>
      <c r="C10" s="299"/>
      <c r="D10" s="172">
        <v>0.14837</v>
      </c>
      <c r="E10" s="173">
        <f t="shared" si="0"/>
        <v>4.2715723000000001E-3</v>
      </c>
      <c r="F10" s="302"/>
      <c r="G10" s="172">
        <v>3.3829999999999999E-2</v>
      </c>
      <c r="H10" s="180">
        <f t="shared" si="1"/>
        <v>1.44507290909E-4</v>
      </c>
      <c r="I10" s="121" t="s">
        <v>191</v>
      </c>
      <c r="J10" s="172">
        <v>0.29557</v>
      </c>
      <c r="K10" s="180">
        <f t="shared" si="2"/>
        <v>4.2712019973973132E-5</v>
      </c>
      <c r="L10" s="173"/>
    </row>
    <row r="11" spans="1:12" ht="15.75" thickBot="1">
      <c r="A11" s="294"/>
      <c r="B11" s="142">
        <v>2.879E-2</v>
      </c>
      <c r="C11" s="299"/>
      <c r="D11" s="172">
        <v>0.14837</v>
      </c>
      <c r="E11" s="173">
        <f t="shared" si="0"/>
        <v>4.2715723000000001E-3</v>
      </c>
      <c r="F11" s="303"/>
      <c r="G11" s="122">
        <v>3.3829999999999999E-2</v>
      </c>
      <c r="H11" s="181">
        <f t="shared" si="1"/>
        <v>1.44507290909E-4</v>
      </c>
      <c r="I11" s="123" t="s">
        <v>192</v>
      </c>
      <c r="J11" s="122">
        <v>6.6610000000000003E-2</v>
      </c>
      <c r="K11" s="181">
        <f t="shared" si="2"/>
        <v>9.6256306474484901E-6</v>
      </c>
      <c r="L11" s="173"/>
    </row>
    <row r="12" spans="1:12" ht="15.75" thickBot="1">
      <c r="A12" s="294"/>
      <c r="B12" s="142">
        <v>2.879E-2</v>
      </c>
      <c r="C12" s="299"/>
      <c r="D12" s="172">
        <v>0.14837</v>
      </c>
      <c r="E12" s="173">
        <f t="shared" si="0"/>
        <v>4.2715723000000001E-3</v>
      </c>
      <c r="F12" s="121" t="s">
        <v>188</v>
      </c>
      <c r="G12" s="172">
        <v>4.99E-2</v>
      </c>
      <c r="H12" s="180">
        <f>G12*E12</f>
        <v>2.1315145777000001E-4</v>
      </c>
      <c r="I12" s="231"/>
      <c r="J12" s="189"/>
      <c r="K12" s="188"/>
      <c r="L12" s="173"/>
    </row>
    <row r="13" spans="1:12">
      <c r="A13" s="294"/>
      <c r="B13" s="142">
        <v>2.879E-2</v>
      </c>
      <c r="C13" s="299"/>
      <c r="D13" s="172">
        <v>0.14837</v>
      </c>
      <c r="E13" s="173">
        <f t="shared" si="0"/>
        <v>4.2715723000000001E-3</v>
      </c>
      <c r="F13" s="121" t="s">
        <v>189</v>
      </c>
      <c r="G13" s="172">
        <v>4.8680000000000001E-2</v>
      </c>
      <c r="H13" s="180">
        <f t="shared" ref="H13:H19" si="3">G13*E13</f>
        <v>2.07940139564E-4</v>
      </c>
      <c r="I13" s="296" t="s">
        <v>281</v>
      </c>
      <c r="J13" s="296"/>
      <c r="K13" s="296"/>
      <c r="L13" s="297"/>
    </row>
    <row r="14" spans="1:12" ht="15.75" thickBot="1">
      <c r="A14" s="294"/>
      <c r="B14" s="142">
        <v>2.879E-2</v>
      </c>
      <c r="C14" s="299"/>
      <c r="D14" s="172">
        <v>0.14837</v>
      </c>
      <c r="E14" s="173">
        <f t="shared" si="0"/>
        <v>4.2715723000000001E-3</v>
      </c>
      <c r="F14" s="121" t="s">
        <v>152</v>
      </c>
      <c r="G14" s="172">
        <v>4.0620000000000003E-2</v>
      </c>
      <c r="H14" s="180">
        <f t="shared" si="3"/>
        <v>1.7351126682600002E-4</v>
      </c>
      <c r="I14" s="232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42">
        <v>2.879E-2</v>
      </c>
      <c r="C15" s="299"/>
      <c r="D15" s="172">
        <v>0.14837</v>
      </c>
      <c r="E15" s="173">
        <f t="shared" si="0"/>
        <v>4.2715723000000001E-3</v>
      </c>
      <c r="F15" s="121" t="s">
        <v>190</v>
      </c>
      <c r="G15" s="172">
        <v>3.1359999999999999E-2</v>
      </c>
      <c r="H15" s="180">
        <f t="shared" si="3"/>
        <v>1.3395650732799999E-4</v>
      </c>
      <c r="I15" s="17" t="s">
        <v>93</v>
      </c>
      <c r="J15" s="188"/>
      <c r="K15" s="180"/>
      <c r="L15" s="188">
        <f>B53+E45+H18</f>
        <v>0.34643163720884895</v>
      </c>
    </row>
    <row r="16" spans="1:12">
      <c r="A16" s="294"/>
      <c r="B16" s="142">
        <v>2.879E-2</v>
      </c>
      <c r="C16" s="299"/>
      <c r="D16" s="172">
        <v>0.14837</v>
      </c>
      <c r="E16" s="173">
        <f t="shared" si="0"/>
        <v>4.2715723000000001E-3</v>
      </c>
      <c r="F16" s="121" t="s">
        <v>181</v>
      </c>
      <c r="G16" s="172">
        <v>2.6839999999999999E-2</v>
      </c>
      <c r="H16" s="180">
        <f t="shared" si="3"/>
        <v>1.14649000532E-4</v>
      </c>
      <c r="I16" s="20" t="s">
        <v>153</v>
      </c>
      <c r="J16" s="188">
        <f>B54</f>
        <v>0.12265</v>
      </c>
      <c r="K16" s="180"/>
      <c r="L16" s="188"/>
    </row>
    <row r="17" spans="1:12">
      <c r="A17" s="294"/>
      <c r="B17" s="142">
        <v>2.879E-2</v>
      </c>
      <c r="C17" s="299"/>
      <c r="D17" s="172">
        <v>0.14837</v>
      </c>
      <c r="E17" s="173">
        <f t="shared" si="0"/>
        <v>4.2715723000000001E-3</v>
      </c>
      <c r="F17" s="121" t="s">
        <v>176</v>
      </c>
      <c r="G17" s="172">
        <v>2.171E-2</v>
      </c>
      <c r="H17" s="173">
        <f t="shared" si="3"/>
        <v>9.2735834633E-5</v>
      </c>
      <c r="I17" s="20" t="s">
        <v>152</v>
      </c>
      <c r="J17" s="188"/>
      <c r="K17" s="180"/>
      <c r="L17" s="188">
        <f>B55+E41+H14</f>
        <v>3.6290300666826002E-2</v>
      </c>
    </row>
    <row r="18" spans="1:12">
      <c r="A18" s="294"/>
      <c r="B18" s="142">
        <v>2.879E-2</v>
      </c>
      <c r="C18" s="299"/>
      <c r="D18" s="172">
        <v>0.14837</v>
      </c>
      <c r="E18" s="173">
        <f t="shared" si="0"/>
        <v>4.2715723000000001E-3</v>
      </c>
      <c r="F18" s="121" t="s">
        <v>93</v>
      </c>
      <c r="G18" s="172">
        <v>2.163E-2</v>
      </c>
      <c r="H18" s="173">
        <f t="shared" si="3"/>
        <v>9.2394108849E-5</v>
      </c>
      <c r="I18" s="20" t="s">
        <v>96</v>
      </c>
      <c r="J18" s="188">
        <f>B56</f>
        <v>1.8780000000000002E-2</v>
      </c>
    </row>
    <row r="19" spans="1:12" ht="15.75" thickBot="1">
      <c r="A19" s="294"/>
      <c r="B19" s="142">
        <v>2.879E-2</v>
      </c>
      <c r="C19" s="300"/>
      <c r="D19" s="122">
        <v>0.14837</v>
      </c>
      <c r="E19" s="176">
        <f t="shared" si="0"/>
        <v>4.2715723000000001E-3</v>
      </c>
      <c r="F19" s="123" t="s">
        <v>88</v>
      </c>
      <c r="G19" s="122">
        <v>2.06E-2</v>
      </c>
      <c r="H19" s="176">
        <f t="shared" si="3"/>
        <v>8.7994389380000002E-5</v>
      </c>
      <c r="I19" s="103" t="s">
        <v>91</v>
      </c>
      <c r="J19" s="188"/>
      <c r="K19" s="188">
        <f>E26</f>
        <v>1.2860492999999999E-3</v>
      </c>
    </row>
    <row r="20" spans="1:12">
      <c r="A20" s="294"/>
      <c r="B20" s="142">
        <v>2.879E-2</v>
      </c>
      <c r="C20" s="298" t="s">
        <v>71</v>
      </c>
      <c r="D20" s="175">
        <v>3.2410000000000001E-2</v>
      </c>
      <c r="E20" s="178">
        <f t="shared" ref="E20:E25" si="4">D20*B13</f>
        <v>9.3308390000000001E-4</v>
      </c>
      <c r="F20" s="174" t="s">
        <v>190</v>
      </c>
      <c r="G20" s="175">
        <v>5.0090000000000003E-2</v>
      </c>
      <c r="H20" s="178">
        <f>G20*E20</f>
        <v>4.6738172551000003E-5</v>
      </c>
      <c r="I20" s="103" t="s">
        <v>92</v>
      </c>
      <c r="J20" s="188"/>
      <c r="K20" s="188">
        <f>E27</f>
        <v>7.7157199999999999E-4</v>
      </c>
    </row>
    <row r="21" spans="1:12">
      <c r="A21" s="294"/>
      <c r="B21" s="142">
        <v>2.879E-2</v>
      </c>
      <c r="C21" s="299"/>
      <c r="D21" s="172">
        <v>3.2410000000000001E-2</v>
      </c>
      <c r="E21" s="173">
        <f t="shared" si="4"/>
        <v>9.3308390000000001E-4</v>
      </c>
      <c r="F21" s="121" t="s">
        <v>220</v>
      </c>
      <c r="G21" s="172">
        <v>4.6129999999999997E-2</v>
      </c>
      <c r="H21" s="173">
        <f t="shared" ref="H21:H25" si="5">G21*E21</f>
        <v>4.3043160306999996E-5</v>
      </c>
      <c r="I21" s="103" t="s">
        <v>129</v>
      </c>
      <c r="J21" s="188"/>
      <c r="K21" s="188">
        <f>E28</f>
        <v>5.9566510000000003E-4</v>
      </c>
    </row>
    <row r="22" spans="1:12">
      <c r="A22" s="294"/>
      <c r="B22" s="142">
        <v>2.879E-2</v>
      </c>
      <c r="C22" s="299"/>
      <c r="D22" s="172">
        <v>3.2410000000000001E-2</v>
      </c>
      <c r="E22" s="173">
        <f t="shared" si="4"/>
        <v>9.3308390000000001E-4</v>
      </c>
      <c r="F22" s="121" t="s">
        <v>179</v>
      </c>
      <c r="G22" s="172">
        <v>3.6790000000000003E-2</v>
      </c>
      <c r="H22" s="173">
        <f t="shared" si="5"/>
        <v>3.4328156681000003E-5</v>
      </c>
      <c r="I22" s="103" t="s">
        <v>127</v>
      </c>
      <c r="J22" s="188"/>
      <c r="K22" s="188">
        <f>E29+E52+H25+H35+K8</f>
        <v>1.5095777115395226E-3</v>
      </c>
    </row>
    <row r="23" spans="1:12">
      <c r="A23" s="294"/>
      <c r="B23" s="142">
        <v>2.879E-2</v>
      </c>
      <c r="C23" s="299"/>
      <c r="D23" s="172">
        <v>3.2410000000000001E-2</v>
      </c>
      <c r="E23" s="173">
        <f t="shared" si="4"/>
        <v>9.3308390000000001E-4</v>
      </c>
      <c r="F23" s="121" t="s">
        <v>221</v>
      </c>
      <c r="G23" s="172">
        <v>3.1220000000000001E-2</v>
      </c>
      <c r="H23" s="173">
        <f t="shared" si="5"/>
        <v>2.9130879358000002E-5</v>
      </c>
      <c r="I23" s="121" t="s">
        <v>188</v>
      </c>
      <c r="J23" s="188"/>
      <c r="K23" s="188">
        <f>E39+H12</f>
        <v>7.6168144577700003E-3</v>
      </c>
    </row>
    <row r="24" spans="1:12">
      <c r="A24" s="294"/>
      <c r="B24" s="142">
        <v>2.879E-2</v>
      </c>
      <c r="C24" s="299"/>
      <c r="D24" s="172">
        <v>3.2410000000000001E-2</v>
      </c>
      <c r="E24" s="173">
        <f t="shared" si="4"/>
        <v>9.3308390000000001E-4</v>
      </c>
      <c r="F24" s="121" t="s">
        <v>222</v>
      </c>
      <c r="G24" s="172">
        <v>2.2009999999999998E-2</v>
      </c>
      <c r="H24" s="173">
        <f t="shared" si="5"/>
        <v>2.0537176639E-5</v>
      </c>
      <c r="I24" s="121" t="s">
        <v>189</v>
      </c>
      <c r="J24" s="188"/>
      <c r="K24" s="188">
        <f>E40+H13</f>
        <v>7.4305917395640006E-3</v>
      </c>
    </row>
    <row r="25" spans="1:12" ht="15.75" thickBot="1">
      <c r="A25" s="294"/>
      <c r="B25" s="142">
        <v>2.879E-2</v>
      </c>
      <c r="C25" s="300"/>
      <c r="D25" s="122">
        <v>3.2410000000000001E-2</v>
      </c>
      <c r="E25" s="176">
        <f t="shared" si="4"/>
        <v>9.3308390000000001E-4</v>
      </c>
      <c r="F25" s="123" t="s">
        <v>127</v>
      </c>
      <c r="G25" s="122">
        <v>2.0029999999999999E-2</v>
      </c>
      <c r="H25" s="176">
        <f t="shared" si="5"/>
        <v>1.8689670517E-5</v>
      </c>
      <c r="I25" s="121" t="s">
        <v>190</v>
      </c>
      <c r="J25" s="188"/>
      <c r="K25" s="188">
        <f>E42+E47+H15+H30+K3</f>
        <v>7.074525132381328E-3</v>
      </c>
      <c r="L25" s="188"/>
    </row>
    <row r="26" spans="1:12">
      <c r="A26" s="294"/>
      <c r="B26" s="142">
        <v>2.879E-2</v>
      </c>
      <c r="C26" s="197" t="s">
        <v>91</v>
      </c>
      <c r="D26" s="175">
        <v>4.4670000000000001E-2</v>
      </c>
      <c r="E26" s="179">
        <f t="shared" ref="E26:E29" si="6">D26*B19</f>
        <v>1.2860492999999999E-3</v>
      </c>
      <c r="F26" s="189"/>
      <c r="G26" s="189"/>
      <c r="H26" s="189"/>
      <c r="I26" s="121" t="s">
        <v>181</v>
      </c>
      <c r="J26" s="188"/>
      <c r="K26" s="188">
        <f>E43+H16</f>
        <v>4.0968998005320003E-3</v>
      </c>
      <c r="L26" s="188"/>
    </row>
    <row r="27" spans="1:12">
      <c r="A27" s="294"/>
      <c r="B27" s="142">
        <v>2.879E-2</v>
      </c>
      <c r="C27" s="198" t="s">
        <v>92</v>
      </c>
      <c r="D27" s="172">
        <v>2.6800000000000001E-2</v>
      </c>
      <c r="E27" s="180">
        <f t="shared" si="6"/>
        <v>7.7157199999999999E-4</v>
      </c>
      <c r="F27" s="189"/>
      <c r="G27" s="189"/>
      <c r="H27" s="200"/>
      <c r="I27" s="121" t="s">
        <v>176</v>
      </c>
      <c r="J27" s="188"/>
      <c r="K27" s="188">
        <f>E44+H17</f>
        <v>3.3138485346330001E-3</v>
      </c>
      <c r="L27" s="188"/>
    </row>
    <row r="28" spans="1:12">
      <c r="A28" s="294"/>
      <c r="B28" s="142">
        <v>2.879E-2</v>
      </c>
      <c r="C28" s="198" t="s">
        <v>129</v>
      </c>
      <c r="D28" s="172">
        <v>2.069E-2</v>
      </c>
      <c r="E28" s="180">
        <f t="shared" si="6"/>
        <v>5.9566510000000003E-4</v>
      </c>
      <c r="F28" s="189"/>
      <c r="G28" s="189"/>
      <c r="H28" s="200"/>
      <c r="I28" s="121" t="s">
        <v>88</v>
      </c>
      <c r="K28" s="206">
        <f>E46+H19+H36+K9</f>
        <v>4.9584819499063314E-3</v>
      </c>
      <c r="L28" s="188"/>
    </row>
    <row r="29" spans="1:12" ht="15.75" thickBot="1">
      <c r="A29" s="295"/>
      <c r="B29" s="142">
        <v>2.879E-2</v>
      </c>
      <c r="C29" s="199" t="s">
        <v>127</v>
      </c>
      <c r="D29" s="122">
        <v>2.001E-2</v>
      </c>
      <c r="E29" s="181">
        <f t="shared" si="6"/>
        <v>5.7608789999999996E-4</v>
      </c>
      <c r="F29" s="189"/>
      <c r="G29" s="189"/>
      <c r="H29" s="200"/>
      <c r="I29" s="121" t="s">
        <v>220</v>
      </c>
      <c r="K29" s="206">
        <f>E48+H21+H31+K4</f>
        <v>2.149869446146689E-3</v>
      </c>
      <c r="L29" s="188"/>
    </row>
    <row r="30" spans="1:12">
      <c r="A30" s="298" t="s">
        <v>51</v>
      </c>
      <c r="B30" s="175">
        <v>0.14837</v>
      </c>
      <c r="C30" s="301" t="s">
        <v>71</v>
      </c>
      <c r="D30" s="175">
        <v>8.6879999999999999E-2</v>
      </c>
      <c r="E30" s="179">
        <f>D30*B30</f>
        <v>1.28903856E-2</v>
      </c>
      <c r="F30" s="174" t="s">
        <v>190</v>
      </c>
      <c r="G30" s="175">
        <v>5.0090000000000003E-2</v>
      </c>
      <c r="H30" s="178">
        <f>G30*E30</f>
        <v>6.45679414704E-4</v>
      </c>
      <c r="I30" s="121" t="s">
        <v>179</v>
      </c>
      <c r="K30" s="206">
        <f>E49+H22+H32+K5</f>
        <v>1.7145826343753891E-3</v>
      </c>
    </row>
    <row r="31" spans="1:12">
      <c r="A31" s="299"/>
      <c r="B31" s="172">
        <v>0.14837</v>
      </c>
      <c r="C31" s="302"/>
      <c r="D31" s="172">
        <v>8.6879999999999999E-2</v>
      </c>
      <c r="E31" s="180">
        <f t="shared" ref="E31:E52" si="7">D31*B31</f>
        <v>1.28903856E-2</v>
      </c>
      <c r="F31" s="121" t="s">
        <v>220</v>
      </c>
      <c r="G31" s="172">
        <v>4.6129999999999997E-2</v>
      </c>
      <c r="H31" s="173">
        <f t="shared" ref="H31:H38" si="8">G31*E31</f>
        <v>5.9463348772799992E-4</v>
      </c>
      <c r="I31" s="121" t="s">
        <v>221</v>
      </c>
      <c r="K31" s="206">
        <f>E50+H23+H33+K6</f>
        <v>1.4549951031584572E-3</v>
      </c>
    </row>
    <row r="32" spans="1:12">
      <c r="A32" s="299"/>
      <c r="B32" s="172">
        <v>0.14837</v>
      </c>
      <c r="C32" s="302"/>
      <c r="D32" s="172">
        <v>8.6879999999999999E-2</v>
      </c>
      <c r="E32" s="180">
        <f t="shared" si="7"/>
        <v>1.28903856E-2</v>
      </c>
      <c r="F32" s="121" t="s">
        <v>179</v>
      </c>
      <c r="G32" s="172">
        <v>3.6790000000000003E-2</v>
      </c>
      <c r="H32" s="173">
        <f t="shared" si="8"/>
        <v>4.7423728622400003E-4</v>
      </c>
      <c r="I32" s="121" t="s">
        <v>222</v>
      </c>
      <c r="K32" s="206">
        <f>E51+H24+H34+K7</f>
        <v>1.0257668872683421E-3</v>
      </c>
    </row>
    <row r="33" spans="1:14">
      <c r="A33" s="299"/>
      <c r="B33" s="172">
        <v>0.14837</v>
      </c>
      <c r="C33" s="302"/>
      <c r="D33" s="172">
        <v>8.6879999999999999E-2</v>
      </c>
      <c r="E33" s="180">
        <f t="shared" si="7"/>
        <v>1.28903856E-2</v>
      </c>
      <c r="F33" s="121" t="s">
        <v>221</v>
      </c>
      <c r="G33" s="172">
        <v>3.1220000000000001E-2</v>
      </c>
      <c r="H33" s="173">
        <f t="shared" si="8"/>
        <v>4.02437838432E-4</v>
      </c>
      <c r="I33" s="121" t="s">
        <v>191</v>
      </c>
      <c r="K33" s="206">
        <f>H37+K10</f>
        <v>1.526283398020973E-3</v>
      </c>
    </row>
    <row r="34" spans="1:14">
      <c r="A34" s="299"/>
      <c r="B34" s="172">
        <v>0.14837</v>
      </c>
      <c r="C34" s="302"/>
      <c r="D34" s="172">
        <v>8.6879999999999999E-2</v>
      </c>
      <c r="E34" s="180">
        <f t="shared" si="7"/>
        <v>1.28903856E-2</v>
      </c>
      <c r="F34" s="121" t="s">
        <v>222</v>
      </c>
      <c r="G34" s="172">
        <v>2.2009999999999998E-2</v>
      </c>
      <c r="H34" s="173">
        <f t="shared" si="8"/>
        <v>2.83717387056E-4</v>
      </c>
      <c r="I34" s="121" t="s">
        <v>192</v>
      </c>
      <c r="K34" s="206">
        <f>H38+K11</f>
        <v>3.4396500707844845E-4</v>
      </c>
    </row>
    <row r="35" spans="1:14" ht="15.75" thickBot="1">
      <c r="A35" s="299"/>
      <c r="B35" s="172">
        <v>0.14837</v>
      </c>
      <c r="C35" s="303"/>
      <c r="D35" s="122">
        <v>8.6879999999999999E-2</v>
      </c>
      <c r="E35" s="181">
        <f t="shared" si="7"/>
        <v>1.28903856E-2</v>
      </c>
      <c r="F35" s="123" t="s">
        <v>127</v>
      </c>
      <c r="G35" s="122">
        <v>2.0029999999999999E-2</v>
      </c>
      <c r="H35" s="176">
        <f t="shared" si="8"/>
        <v>2.5819442356800001E-4</v>
      </c>
    </row>
    <row r="36" spans="1:14">
      <c r="A36" s="299"/>
      <c r="B36" s="172">
        <v>0.14837</v>
      </c>
      <c r="C36" s="301" t="s">
        <v>52</v>
      </c>
      <c r="D36" s="175">
        <v>3.3829999999999999E-2</v>
      </c>
      <c r="E36" s="179">
        <f t="shared" si="7"/>
        <v>5.0193570999999999E-3</v>
      </c>
      <c r="F36" s="174" t="s">
        <v>88</v>
      </c>
      <c r="G36" s="175">
        <v>0.3513</v>
      </c>
      <c r="H36" s="178">
        <f t="shared" si="8"/>
        <v>1.7633001492300001E-3</v>
      </c>
      <c r="I36" s="121"/>
      <c r="N36" s="121"/>
    </row>
    <row r="37" spans="1:14">
      <c r="A37" s="299"/>
      <c r="B37" s="172">
        <v>0.14837</v>
      </c>
      <c r="C37" s="302"/>
      <c r="D37" s="172">
        <v>3.3829999999999999E-2</v>
      </c>
      <c r="E37" s="180">
        <f t="shared" si="7"/>
        <v>5.0193570999999999E-3</v>
      </c>
      <c r="F37" s="121" t="s">
        <v>191</v>
      </c>
      <c r="G37" s="172">
        <v>0.29557</v>
      </c>
      <c r="H37" s="173">
        <f t="shared" si="8"/>
        <v>1.4835713780469999E-3</v>
      </c>
      <c r="I37" s="121"/>
      <c r="N37" s="121"/>
    </row>
    <row r="38" spans="1:14" ht="15.75" thickBot="1">
      <c r="A38" s="299"/>
      <c r="B38" s="172">
        <v>0.14837</v>
      </c>
      <c r="C38" s="303"/>
      <c r="D38" s="122">
        <v>3.3829999999999999E-2</v>
      </c>
      <c r="E38" s="181">
        <f t="shared" si="7"/>
        <v>5.0193570999999999E-3</v>
      </c>
      <c r="F38" s="123" t="s">
        <v>192</v>
      </c>
      <c r="G38" s="122">
        <v>6.6610000000000003E-2</v>
      </c>
      <c r="H38" s="176">
        <f t="shared" si="8"/>
        <v>3.3433937643099999E-4</v>
      </c>
      <c r="I38" s="201"/>
      <c r="N38" s="121"/>
    </row>
    <row r="39" spans="1:14">
      <c r="A39" s="299"/>
      <c r="B39" s="172">
        <v>0.14837</v>
      </c>
      <c r="C39" s="121" t="s">
        <v>188</v>
      </c>
      <c r="D39" s="172">
        <v>4.99E-2</v>
      </c>
      <c r="E39" s="180">
        <f t="shared" si="7"/>
        <v>7.4036630000000004E-3</v>
      </c>
      <c r="F39" s="173"/>
      <c r="G39" s="202"/>
      <c r="H39" s="203"/>
      <c r="I39" s="201"/>
      <c r="N39" s="121"/>
    </row>
    <row r="40" spans="1:14">
      <c r="A40" s="299"/>
      <c r="B40" s="172">
        <v>0.14837</v>
      </c>
      <c r="C40" s="121" t="s">
        <v>189</v>
      </c>
      <c r="D40" s="172">
        <v>4.8680000000000001E-2</v>
      </c>
      <c r="E40" s="180">
        <f t="shared" si="7"/>
        <v>7.2226516000000003E-3</v>
      </c>
      <c r="F40" s="233"/>
      <c r="G40" s="234"/>
      <c r="H40" s="234"/>
      <c r="I40" s="121"/>
      <c r="N40" s="121"/>
    </row>
    <row r="41" spans="1:14">
      <c r="A41" s="299"/>
      <c r="B41" s="172">
        <v>0.14837</v>
      </c>
      <c r="C41" s="121" t="s">
        <v>152</v>
      </c>
      <c r="D41" s="172">
        <v>4.0620000000000003E-2</v>
      </c>
      <c r="E41" s="180">
        <f t="shared" si="7"/>
        <v>6.0267894000000004E-3</v>
      </c>
      <c r="F41" s="166"/>
      <c r="G41" s="171"/>
      <c r="H41" s="173"/>
      <c r="I41" s="121"/>
      <c r="N41" s="121"/>
    </row>
    <row r="42" spans="1:14">
      <c r="A42" s="299"/>
      <c r="B42" s="172">
        <v>0.14837</v>
      </c>
      <c r="C42" s="121" t="s">
        <v>190</v>
      </c>
      <c r="D42" s="172">
        <v>3.1359999999999999E-2</v>
      </c>
      <c r="E42" s="180">
        <f t="shared" si="7"/>
        <v>4.6528832000000001E-3</v>
      </c>
      <c r="F42" s="103"/>
      <c r="G42" s="172"/>
      <c r="H42" s="201"/>
      <c r="I42" s="121"/>
      <c r="N42" s="121"/>
    </row>
    <row r="43" spans="1:14">
      <c r="A43" s="299"/>
      <c r="B43" s="172">
        <v>0.14837</v>
      </c>
      <c r="C43" s="121" t="s">
        <v>181</v>
      </c>
      <c r="D43" s="172">
        <v>2.6839999999999999E-2</v>
      </c>
      <c r="E43" s="180">
        <f t="shared" si="7"/>
        <v>3.9822508E-3</v>
      </c>
      <c r="F43" s="103"/>
      <c r="G43" s="172"/>
      <c r="H43" s="201"/>
      <c r="I43" s="121"/>
      <c r="N43" s="121"/>
    </row>
    <row r="44" spans="1:14">
      <c r="A44" s="299"/>
      <c r="B44" s="172">
        <v>0.14837</v>
      </c>
      <c r="C44" s="121" t="s">
        <v>176</v>
      </c>
      <c r="D44" s="172">
        <v>2.171E-2</v>
      </c>
      <c r="E44" s="180">
        <f t="shared" si="7"/>
        <v>3.2211127000000002E-3</v>
      </c>
      <c r="F44" s="103"/>
      <c r="G44" s="172"/>
      <c r="H44" s="201"/>
      <c r="I44" s="121"/>
    </row>
    <row r="45" spans="1:14">
      <c r="A45" s="299"/>
      <c r="B45" s="172">
        <v>0.14837</v>
      </c>
      <c r="C45" s="121" t="s">
        <v>93</v>
      </c>
      <c r="D45" s="172">
        <v>2.163E-2</v>
      </c>
      <c r="E45" s="180">
        <f t="shared" si="7"/>
        <v>3.2092431000000001E-3</v>
      </c>
      <c r="F45" s="103"/>
      <c r="G45" s="201"/>
      <c r="H45" s="201"/>
      <c r="I45" s="121"/>
    </row>
    <row r="46" spans="1:14" ht="15.75" thickBot="1">
      <c r="A46" s="300"/>
      <c r="B46" s="122">
        <v>0.14837</v>
      </c>
      <c r="C46" s="123" t="s">
        <v>88</v>
      </c>
      <c r="D46" s="122">
        <v>2.06E-2</v>
      </c>
      <c r="E46" s="181">
        <f t="shared" si="7"/>
        <v>3.056422E-3</v>
      </c>
      <c r="F46" s="121"/>
      <c r="G46" s="201"/>
      <c r="H46" s="230"/>
      <c r="I46" s="121"/>
    </row>
    <row r="47" spans="1:14">
      <c r="A47" s="298" t="s">
        <v>71</v>
      </c>
      <c r="B47" s="175">
        <v>3.2410000000000001E-2</v>
      </c>
      <c r="C47" s="174" t="s">
        <v>190</v>
      </c>
      <c r="D47" s="175">
        <v>5.0090000000000003E-2</v>
      </c>
      <c r="E47" s="179">
        <f t="shared" si="7"/>
        <v>1.6234169000000002E-3</v>
      </c>
      <c r="F47" s="121"/>
      <c r="G47" s="201"/>
      <c r="H47" s="230"/>
      <c r="I47" s="121"/>
    </row>
    <row r="48" spans="1:14">
      <c r="A48" s="299"/>
      <c r="B48" s="172">
        <v>3.2410000000000001E-2</v>
      </c>
      <c r="C48" s="121" t="s">
        <v>220</v>
      </c>
      <c r="D48" s="172">
        <v>4.6129999999999997E-2</v>
      </c>
      <c r="E48" s="180">
        <f t="shared" si="7"/>
        <v>1.4950733000000001E-3</v>
      </c>
      <c r="F48" s="121"/>
      <c r="G48" s="201"/>
      <c r="H48" s="230"/>
      <c r="I48" s="121"/>
    </row>
    <row r="49" spans="1:9">
      <c r="A49" s="299"/>
      <c r="B49" s="172">
        <v>3.2410000000000001E-2</v>
      </c>
      <c r="C49" s="121" t="s">
        <v>179</v>
      </c>
      <c r="D49" s="172">
        <v>3.6790000000000003E-2</v>
      </c>
      <c r="E49" s="180">
        <f t="shared" si="7"/>
        <v>1.1923639000000002E-3</v>
      </c>
      <c r="F49" s="121"/>
      <c r="G49" s="201"/>
      <c r="H49" s="230"/>
      <c r="I49" s="121"/>
    </row>
    <row r="50" spans="1:9">
      <c r="A50" s="299"/>
      <c r="B50" s="172">
        <v>3.2410000000000001E-2</v>
      </c>
      <c r="C50" s="121" t="s">
        <v>221</v>
      </c>
      <c r="D50" s="172">
        <v>3.1220000000000001E-2</v>
      </c>
      <c r="E50" s="180">
        <f t="shared" si="7"/>
        <v>1.0118402E-3</v>
      </c>
      <c r="F50" s="121"/>
      <c r="G50" s="201"/>
      <c r="H50" s="230"/>
      <c r="I50" s="121"/>
    </row>
    <row r="51" spans="1:9">
      <c r="A51" s="299"/>
      <c r="B51" s="172">
        <v>3.2410000000000001E-2</v>
      </c>
      <c r="C51" s="121" t="s">
        <v>222</v>
      </c>
      <c r="D51" s="172">
        <v>2.2009999999999998E-2</v>
      </c>
      <c r="E51" s="180">
        <f t="shared" si="7"/>
        <v>7.1334410000000001E-4</v>
      </c>
      <c r="F51" s="121"/>
      <c r="G51" s="201"/>
      <c r="H51" s="230"/>
      <c r="I51" s="121"/>
    </row>
    <row r="52" spans="1:9" ht="15.75" thickBot="1">
      <c r="A52" s="300"/>
      <c r="B52" s="122">
        <v>3.2410000000000001E-2</v>
      </c>
      <c r="C52" s="123" t="s">
        <v>127</v>
      </c>
      <c r="D52" s="122">
        <v>2.0029999999999999E-2</v>
      </c>
      <c r="E52" s="181">
        <f t="shared" si="7"/>
        <v>6.4917230000000005E-4</v>
      </c>
      <c r="F52" s="121"/>
      <c r="G52" s="201"/>
      <c r="H52" s="230"/>
      <c r="I52" s="121"/>
    </row>
    <row r="53" spans="1:9">
      <c r="A53" s="17" t="s">
        <v>93</v>
      </c>
      <c r="B53" s="141">
        <v>0.34312999999999999</v>
      </c>
      <c r="I53" s="121"/>
    </row>
    <row r="54" spans="1:9">
      <c r="A54" s="20" t="s">
        <v>153</v>
      </c>
      <c r="B54" s="142">
        <v>0.12265</v>
      </c>
      <c r="I54" s="121"/>
    </row>
    <row r="55" spans="1:9">
      <c r="A55" s="20" t="s">
        <v>152</v>
      </c>
      <c r="B55" s="142">
        <v>3.0089999999999999E-2</v>
      </c>
      <c r="I55" s="121"/>
    </row>
    <row r="56" spans="1:9" ht="15.75" thickBot="1">
      <c r="A56" s="23" t="s">
        <v>96</v>
      </c>
      <c r="B56" s="143">
        <v>1.8780000000000002E-2</v>
      </c>
      <c r="I56" s="121"/>
    </row>
    <row r="57" spans="1:9">
      <c r="I57" s="121"/>
    </row>
    <row r="58" spans="1:9">
      <c r="I58" s="201"/>
    </row>
    <row r="59" spans="1:9">
      <c r="I59" s="201"/>
    </row>
    <row r="60" spans="1:9">
      <c r="I60" s="121"/>
    </row>
    <row r="61" spans="1:9">
      <c r="I61" s="121"/>
    </row>
    <row r="62" spans="1:9">
      <c r="I62" s="121"/>
    </row>
    <row r="63" spans="1:9">
      <c r="I63" s="121"/>
    </row>
    <row r="64" spans="1:9">
      <c r="I64" s="121"/>
    </row>
    <row r="65" spans="9:9">
      <c r="I65" s="121"/>
    </row>
    <row r="66" spans="9:9">
      <c r="I66" s="121"/>
    </row>
    <row r="67" spans="9:9">
      <c r="I67" s="121"/>
    </row>
    <row r="68" spans="9:9">
      <c r="I68" s="121"/>
    </row>
    <row r="69" spans="9:9">
      <c r="I69" s="201"/>
    </row>
    <row r="70" spans="9:9">
      <c r="I70" s="201"/>
    </row>
    <row r="71" spans="9:9">
      <c r="I71" s="201"/>
    </row>
    <row r="72" spans="9:9">
      <c r="I72" s="201"/>
    </row>
  </sheetData>
  <mergeCells count="10">
    <mergeCell ref="A47:A52"/>
    <mergeCell ref="I13:L13"/>
    <mergeCell ref="C20:C25"/>
    <mergeCell ref="A30:A46"/>
    <mergeCell ref="C30:C35"/>
    <mergeCell ref="C36:C38"/>
    <mergeCell ref="A3:A29"/>
    <mergeCell ref="C3:C19"/>
    <mergeCell ref="F3:F8"/>
    <mergeCell ref="F9:F11"/>
  </mergeCells>
  <conditionalFormatting sqref="F42:F52">
    <cfRule type="duplicateValues" dxfId="43" priority="2"/>
  </conditionalFormatting>
  <conditionalFormatting sqref="I60:I68 I40:I57 I36:I37 I15:I34">
    <cfRule type="duplicateValues" dxfId="42" priority="8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6"/>
  <sheetViews>
    <sheetView topLeftCell="A7" workbookViewId="0">
      <selection activeCell="E26" sqref="E26"/>
    </sheetView>
  </sheetViews>
  <sheetFormatPr defaultRowHeight="15"/>
  <cols>
    <col min="1" max="1" width="27.7109375" bestFit="1" customWidth="1"/>
    <col min="3" max="3" width="23.85546875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39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>
      <c r="A3" s="294" t="s">
        <v>6</v>
      </c>
      <c r="B3" s="142">
        <v>2.647E-2</v>
      </c>
      <c r="C3" s="298" t="s">
        <v>51</v>
      </c>
      <c r="D3" s="175">
        <v>0.14837</v>
      </c>
      <c r="E3" s="178">
        <f>D3*B3</f>
        <v>3.9273539000000005E-3</v>
      </c>
      <c r="F3" s="301" t="s">
        <v>71</v>
      </c>
      <c r="G3" s="175">
        <v>8.6879999999999999E-2</v>
      </c>
      <c r="H3" s="179">
        <f>G3*E3</f>
        <v>3.4120850683200005E-4</v>
      </c>
      <c r="I3" s="174" t="s">
        <v>190</v>
      </c>
      <c r="J3" s="175">
        <v>5.0090000000000003E-2</v>
      </c>
      <c r="K3" s="179">
        <f>J3*H3</f>
        <v>1.7091134107214882E-5</v>
      </c>
      <c r="L3" s="173"/>
    </row>
    <row r="4" spans="1:12">
      <c r="A4" s="294"/>
      <c r="B4" s="142">
        <v>2.647E-2</v>
      </c>
      <c r="C4" s="299"/>
      <c r="D4" s="172">
        <v>0.14837</v>
      </c>
      <c r="E4" s="173">
        <f t="shared" ref="E4:E19" si="0">D4*B4</f>
        <v>3.9273539000000005E-3</v>
      </c>
      <c r="F4" s="302"/>
      <c r="G4" s="172">
        <v>8.6879999999999999E-2</v>
      </c>
      <c r="H4" s="180">
        <f t="shared" ref="H4:H11" si="1">G4*E4</f>
        <v>3.4120850683200005E-4</v>
      </c>
      <c r="I4" s="121" t="s">
        <v>220</v>
      </c>
      <c r="J4" s="172">
        <v>4.6129999999999997E-2</v>
      </c>
      <c r="K4" s="180">
        <f t="shared" ref="K4:K11" si="2">J4*H4</f>
        <v>1.5739948420160163E-5</v>
      </c>
      <c r="L4" s="173"/>
    </row>
    <row r="5" spans="1:12">
      <c r="A5" s="294"/>
      <c r="B5" s="142">
        <v>2.647E-2</v>
      </c>
      <c r="C5" s="299"/>
      <c r="D5" s="172">
        <v>0.14837</v>
      </c>
      <c r="E5" s="173">
        <f t="shared" si="0"/>
        <v>3.9273539000000005E-3</v>
      </c>
      <c r="F5" s="302"/>
      <c r="G5" s="172">
        <v>8.6879999999999999E-2</v>
      </c>
      <c r="H5" s="180">
        <f t="shared" si="1"/>
        <v>3.4120850683200005E-4</v>
      </c>
      <c r="I5" s="121" t="s">
        <v>179</v>
      </c>
      <c r="J5" s="172">
        <v>3.6790000000000003E-2</v>
      </c>
      <c r="K5" s="180">
        <f t="shared" si="2"/>
        <v>1.2553060966349284E-5</v>
      </c>
      <c r="L5" s="173"/>
    </row>
    <row r="6" spans="1:12">
      <c r="A6" s="294"/>
      <c r="B6" s="142">
        <v>2.647E-2</v>
      </c>
      <c r="C6" s="299"/>
      <c r="D6" s="172">
        <v>0.14837</v>
      </c>
      <c r="E6" s="173">
        <f t="shared" si="0"/>
        <v>3.9273539000000005E-3</v>
      </c>
      <c r="F6" s="302"/>
      <c r="G6" s="172">
        <v>8.6879999999999999E-2</v>
      </c>
      <c r="H6" s="180">
        <f t="shared" si="1"/>
        <v>3.4120850683200005E-4</v>
      </c>
      <c r="I6" s="121" t="s">
        <v>221</v>
      </c>
      <c r="J6" s="172">
        <v>3.1220000000000001E-2</v>
      </c>
      <c r="K6" s="180">
        <f t="shared" si="2"/>
        <v>1.0652529583295042E-5</v>
      </c>
      <c r="L6" s="173"/>
    </row>
    <row r="7" spans="1:12">
      <c r="A7" s="294"/>
      <c r="B7" s="142">
        <v>2.647E-2</v>
      </c>
      <c r="C7" s="299"/>
      <c r="D7" s="172">
        <v>0.14837</v>
      </c>
      <c r="E7" s="173">
        <f t="shared" si="0"/>
        <v>3.9273539000000005E-3</v>
      </c>
      <c r="F7" s="302"/>
      <c r="G7" s="172">
        <v>8.6879999999999999E-2</v>
      </c>
      <c r="H7" s="180">
        <f t="shared" si="1"/>
        <v>3.4120850683200005E-4</v>
      </c>
      <c r="I7" s="121" t="s">
        <v>222</v>
      </c>
      <c r="J7" s="172">
        <v>2.2009999999999998E-2</v>
      </c>
      <c r="K7" s="180">
        <f t="shared" si="2"/>
        <v>7.5099992353723209E-6</v>
      </c>
      <c r="L7" s="173"/>
    </row>
    <row r="8" spans="1:12" ht="15.75" thickBot="1">
      <c r="A8" s="294"/>
      <c r="B8" s="142">
        <v>2.647E-2</v>
      </c>
      <c r="C8" s="299"/>
      <c r="D8" s="172">
        <v>0.14837</v>
      </c>
      <c r="E8" s="173">
        <f t="shared" si="0"/>
        <v>3.9273539000000005E-3</v>
      </c>
      <c r="F8" s="303"/>
      <c r="G8" s="122">
        <v>8.6879999999999999E-2</v>
      </c>
      <c r="H8" s="181">
        <f t="shared" si="1"/>
        <v>3.4120850683200005E-4</v>
      </c>
      <c r="I8" s="123" t="s">
        <v>127</v>
      </c>
      <c r="J8" s="122">
        <v>2.0029999999999999E-2</v>
      </c>
      <c r="K8" s="181">
        <f t="shared" si="2"/>
        <v>6.8344063918449604E-6</v>
      </c>
      <c r="L8" s="173"/>
    </row>
    <row r="9" spans="1:12">
      <c r="A9" s="294"/>
      <c r="B9" s="142">
        <v>2.647E-2</v>
      </c>
      <c r="C9" s="299"/>
      <c r="D9" s="172">
        <v>0.14837</v>
      </c>
      <c r="E9" s="173">
        <f t="shared" si="0"/>
        <v>3.9273539000000005E-3</v>
      </c>
      <c r="F9" s="301" t="s">
        <v>52</v>
      </c>
      <c r="G9" s="175">
        <v>3.3829999999999999E-2</v>
      </c>
      <c r="H9" s="179">
        <f t="shared" si="1"/>
        <v>1.3286238243700001E-4</v>
      </c>
      <c r="I9" s="174" t="s">
        <v>88</v>
      </c>
      <c r="J9" s="175">
        <v>0.3513</v>
      </c>
      <c r="K9" s="179">
        <f t="shared" si="2"/>
        <v>4.6674554950118107E-5</v>
      </c>
      <c r="L9" s="173"/>
    </row>
    <row r="10" spans="1:12">
      <c r="A10" s="294"/>
      <c r="B10" s="142">
        <v>2.647E-2</v>
      </c>
      <c r="C10" s="299"/>
      <c r="D10" s="172">
        <v>0.14837</v>
      </c>
      <c r="E10" s="173">
        <f t="shared" si="0"/>
        <v>3.9273539000000005E-3</v>
      </c>
      <c r="F10" s="302"/>
      <c r="G10" s="172">
        <v>3.3829999999999999E-2</v>
      </c>
      <c r="H10" s="180">
        <f t="shared" si="1"/>
        <v>1.3286238243700001E-4</v>
      </c>
      <c r="I10" s="121" t="s">
        <v>191</v>
      </c>
      <c r="J10" s="172">
        <v>0.29557</v>
      </c>
      <c r="K10" s="180">
        <f t="shared" si="2"/>
        <v>3.9270134376904096E-5</v>
      </c>
      <c r="L10" s="173"/>
    </row>
    <row r="11" spans="1:12" ht="15.75" thickBot="1">
      <c r="A11" s="294"/>
      <c r="B11" s="142">
        <v>2.647E-2</v>
      </c>
      <c r="C11" s="299"/>
      <c r="D11" s="172">
        <v>0.14837</v>
      </c>
      <c r="E11" s="173">
        <f t="shared" si="0"/>
        <v>3.9273539000000005E-3</v>
      </c>
      <c r="F11" s="303"/>
      <c r="G11" s="122">
        <v>3.3829999999999999E-2</v>
      </c>
      <c r="H11" s="181">
        <f t="shared" si="1"/>
        <v>1.3286238243700001E-4</v>
      </c>
      <c r="I11" s="123" t="s">
        <v>192</v>
      </c>
      <c r="J11" s="122">
        <v>6.6610000000000003E-2</v>
      </c>
      <c r="K11" s="181">
        <f t="shared" si="2"/>
        <v>8.8499632941285711E-6</v>
      </c>
      <c r="L11" s="173"/>
    </row>
    <row r="12" spans="1:12" ht="15.75" thickBot="1">
      <c r="A12" s="294"/>
      <c r="B12" s="142">
        <v>2.647E-2</v>
      </c>
      <c r="C12" s="299"/>
      <c r="D12" s="172">
        <v>0.14837</v>
      </c>
      <c r="E12" s="173">
        <f t="shared" si="0"/>
        <v>3.9273539000000005E-3</v>
      </c>
      <c r="F12" s="121" t="s">
        <v>188</v>
      </c>
      <c r="G12" s="172">
        <v>4.99E-2</v>
      </c>
      <c r="H12" s="180">
        <f>G12*E12</f>
        <v>1.9597495961000001E-4</v>
      </c>
      <c r="I12" s="231"/>
      <c r="J12" s="189"/>
      <c r="K12" s="188"/>
      <c r="L12" s="173"/>
    </row>
    <row r="13" spans="1:12">
      <c r="A13" s="294"/>
      <c r="B13" s="142">
        <v>2.647E-2</v>
      </c>
      <c r="C13" s="299"/>
      <c r="D13" s="172">
        <v>0.14837</v>
      </c>
      <c r="E13" s="173">
        <f t="shared" si="0"/>
        <v>3.9273539000000005E-3</v>
      </c>
      <c r="F13" s="121" t="s">
        <v>189</v>
      </c>
      <c r="G13" s="172">
        <v>4.8680000000000001E-2</v>
      </c>
      <c r="H13" s="180">
        <f t="shared" ref="H13:H19" si="3">G13*E13</f>
        <v>1.9118358785200003E-4</v>
      </c>
      <c r="I13" s="296" t="s">
        <v>281</v>
      </c>
      <c r="J13" s="296"/>
      <c r="K13" s="296"/>
      <c r="L13" s="297"/>
    </row>
    <row r="14" spans="1:12" ht="15.75" thickBot="1">
      <c r="A14" s="294"/>
      <c r="B14" s="142">
        <v>2.647E-2</v>
      </c>
      <c r="C14" s="299"/>
      <c r="D14" s="172">
        <v>0.14837</v>
      </c>
      <c r="E14" s="173">
        <f t="shared" si="0"/>
        <v>3.9273539000000005E-3</v>
      </c>
      <c r="F14" s="121" t="s">
        <v>152</v>
      </c>
      <c r="G14" s="172">
        <v>4.0620000000000003E-2</v>
      </c>
      <c r="H14" s="180">
        <f t="shared" si="3"/>
        <v>1.5952911541800002E-4</v>
      </c>
      <c r="I14" s="232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42">
        <v>2.647E-2</v>
      </c>
      <c r="C15" s="299"/>
      <c r="D15" s="172">
        <v>0.14837</v>
      </c>
      <c r="E15" s="173">
        <f t="shared" si="0"/>
        <v>3.9273539000000005E-3</v>
      </c>
      <c r="F15" s="121" t="s">
        <v>190</v>
      </c>
      <c r="G15" s="172">
        <v>3.1359999999999999E-2</v>
      </c>
      <c r="H15" s="180">
        <f t="shared" si="3"/>
        <v>1.2316181830400002E-4</v>
      </c>
      <c r="I15" s="17" t="s">
        <v>130</v>
      </c>
      <c r="J15" s="141">
        <v>0.53947999999999996</v>
      </c>
      <c r="K15" s="180"/>
      <c r="L15" s="188"/>
    </row>
    <row r="16" spans="1:12">
      <c r="A16" s="294"/>
      <c r="B16" s="142">
        <v>2.647E-2</v>
      </c>
      <c r="C16" s="299"/>
      <c r="D16" s="172">
        <v>0.14837</v>
      </c>
      <c r="E16" s="173">
        <f t="shared" si="0"/>
        <v>3.9273539000000005E-3</v>
      </c>
      <c r="F16" s="121" t="s">
        <v>181</v>
      </c>
      <c r="G16" s="172">
        <v>2.6839999999999999E-2</v>
      </c>
      <c r="H16" s="180">
        <f t="shared" si="3"/>
        <v>1.0541017867600002E-4</v>
      </c>
      <c r="I16" s="20" t="s">
        <v>155</v>
      </c>
      <c r="J16" s="142">
        <v>0.10671</v>
      </c>
      <c r="K16" s="180"/>
      <c r="L16" s="188"/>
    </row>
    <row r="17" spans="1:12">
      <c r="A17" s="294"/>
      <c r="B17" s="142">
        <v>2.647E-2</v>
      </c>
      <c r="C17" s="299"/>
      <c r="D17" s="172">
        <v>0.14837</v>
      </c>
      <c r="E17" s="173">
        <f t="shared" si="0"/>
        <v>3.9273539000000005E-3</v>
      </c>
      <c r="F17" s="121" t="s">
        <v>176</v>
      </c>
      <c r="G17" s="172">
        <v>2.171E-2</v>
      </c>
      <c r="H17" s="180">
        <f t="shared" si="3"/>
        <v>8.5262853169000005E-5</v>
      </c>
      <c r="I17" s="20" t="s">
        <v>156</v>
      </c>
      <c r="J17" s="142">
        <v>2.359E-2</v>
      </c>
      <c r="K17" s="180"/>
      <c r="L17" s="188"/>
    </row>
    <row r="18" spans="1:12" ht="15.75" thickBot="1">
      <c r="A18" s="294"/>
      <c r="B18" s="142">
        <v>2.647E-2</v>
      </c>
      <c r="C18" s="299"/>
      <c r="D18" s="172">
        <v>0.14837</v>
      </c>
      <c r="E18" s="173">
        <f t="shared" si="0"/>
        <v>3.9273539000000005E-3</v>
      </c>
      <c r="F18" s="121" t="s">
        <v>93</v>
      </c>
      <c r="G18" s="172">
        <v>2.163E-2</v>
      </c>
      <c r="H18" s="180">
        <f t="shared" si="3"/>
        <v>8.4948664857000008E-5</v>
      </c>
      <c r="I18" s="23" t="s">
        <v>157</v>
      </c>
      <c r="J18" s="143">
        <v>2.001E-2</v>
      </c>
      <c r="K18" s="188"/>
      <c r="L18" s="188"/>
    </row>
    <row r="19" spans="1:12" ht="15.75" thickBot="1">
      <c r="A19" s="294"/>
      <c r="B19" s="142">
        <v>2.647E-2</v>
      </c>
      <c r="C19" s="300"/>
      <c r="D19" s="122">
        <v>0.14837</v>
      </c>
      <c r="E19" s="176">
        <f t="shared" si="0"/>
        <v>3.9273539000000005E-3</v>
      </c>
      <c r="F19" s="123" t="s">
        <v>88</v>
      </c>
      <c r="G19" s="122">
        <v>2.06E-2</v>
      </c>
      <c r="H19" s="181">
        <f t="shared" si="3"/>
        <v>8.0903490340000016E-5</v>
      </c>
      <c r="I19" s="48" t="s">
        <v>91</v>
      </c>
      <c r="J19" s="188"/>
      <c r="K19" s="180">
        <f>E26</f>
        <v>1.1824149E-3</v>
      </c>
      <c r="L19" s="188"/>
    </row>
    <row r="20" spans="1:12">
      <c r="A20" s="294"/>
      <c r="B20" s="142">
        <v>2.647E-2</v>
      </c>
      <c r="C20" s="298" t="s">
        <v>71</v>
      </c>
      <c r="D20" s="175">
        <v>3.2410000000000001E-2</v>
      </c>
      <c r="E20" s="178">
        <f t="shared" ref="E20:E25" si="4">D20*B13</f>
        <v>8.5789270000000009E-4</v>
      </c>
      <c r="F20" s="174" t="s">
        <v>190</v>
      </c>
      <c r="G20" s="175">
        <v>5.0090000000000003E-2</v>
      </c>
      <c r="H20" s="179">
        <f>G20*E20</f>
        <v>4.2971845343000006E-5</v>
      </c>
      <c r="I20" s="48" t="s">
        <v>92</v>
      </c>
      <c r="J20" s="188"/>
      <c r="K20" s="180">
        <f t="shared" ref="K20:K21" si="5">E27</f>
        <v>7.0939600000000005E-4</v>
      </c>
      <c r="L20" s="188"/>
    </row>
    <row r="21" spans="1:12">
      <c r="A21" s="294"/>
      <c r="B21" s="142">
        <v>2.647E-2</v>
      </c>
      <c r="C21" s="299"/>
      <c r="D21" s="172">
        <v>3.2410000000000001E-2</v>
      </c>
      <c r="E21" s="173">
        <f t="shared" si="4"/>
        <v>8.5789270000000009E-4</v>
      </c>
      <c r="F21" s="121" t="s">
        <v>220</v>
      </c>
      <c r="G21" s="172">
        <v>4.6129999999999997E-2</v>
      </c>
      <c r="H21" s="180">
        <f t="shared" ref="H21:H25" si="6">G21*E21</f>
        <v>3.9574590251000004E-5</v>
      </c>
      <c r="I21" s="48" t="s">
        <v>129</v>
      </c>
      <c r="J21" s="188"/>
      <c r="K21" s="180">
        <f t="shared" si="5"/>
        <v>5.476643E-4</v>
      </c>
      <c r="L21" s="188"/>
    </row>
    <row r="22" spans="1:12">
      <c r="A22" s="294"/>
      <c r="B22" s="142">
        <v>2.647E-2</v>
      </c>
      <c r="C22" s="299"/>
      <c r="D22" s="172">
        <v>3.2410000000000001E-2</v>
      </c>
      <c r="E22" s="173">
        <f t="shared" si="4"/>
        <v>8.5789270000000009E-4</v>
      </c>
      <c r="F22" s="121" t="s">
        <v>179</v>
      </c>
      <c r="G22" s="172">
        <v>3.6790000000000003E-2</v>
      </c>
      <c r="H22" s="180">
        <f t="shared" si="6"/>
        <v>3.1561872433000007E-5</v>
      </c>
      <c r="I22" s="48" t="s">
        <v>127</v>
      </c>
      <c r="J22" s="188"/>
      <c r="K22" s="188">
        <f>E29+H25+K8</f>
        <v>5.5368269717284496E-4</v>
      </c>
      <c r="L22" s="188"/>
    </row>
    <row r="23" spans="1:12">
      <c r="A23" s="294"/>
      <c r="B23" s="142">
        <v>2.647E-2</v>
      </c>
      <c r="C23" s="299"/>
      <c r="D23" s="172">
        <v>3.2410000000000001E-2</v>
      </c>
      <c r="E23" s="173">
        <f t="shared" si="4"/>
        <v>8.5789270000000009E-4</v>
      </c>
      <c r="F23" s="121" t="s">
        <v>221</v>
      </c>
      <c r="G23" s="172">
        <v>3.1220000000000001E-2</v>
      </c>
      <c r="H23" s="180">
        <f t="shared" si="6"/>
        <v>2.6783410094000006E-5</v>
      </c>
      <c r="I23" s="121" t="s">
        <v>188</v>
      </c>
      <c r="J23" s="188"/>
      <c r="K23" s="188">
        <f>H12</f>
        <v>1.9597495961000001E-4</v>
      </c>
      <c r="L23" s="188"/>
    </row>
    <row r="24" spans="1:12">
      <c r="A24" s="294"/>
      <c r="B24" s="142">
        <v>2.647E-2</v>
      </c>
      <c r="C24" s="299"/>
      <c r="D24" s="172">
        <v>3.2410000000000001E-2</v>
      </c>
      <c r="E24" s="173">
        <f t="shared" si="4"/>
        <v>8.5789270000000009E-4</v>
      </c>
      <c r="F24" s="121" t="s">
        <v>222</v>
      </c>
      <c r="G24" s="172">
        <v>2.2009999999999998E-2</v>
      </c>
      <c r="H24" s="180">
        <f t="shared" si="6"/>
        <v>1.8882218326999999E-5</v>
      </c>
      <c r="I24" s="121" t="s">
        <v>189</v>
      </c>
      <c r="J24" s="188"/>
      <c r="K24" s="188">
        <f t="shared" ref="K24:K25" si="7">H13</f>
        <v>1.9118358785200003E-4</v>
      </c>
      <c r="L24" s="188"/>
    </row>
    <row r="25" spans="1:12" ht="15.75" thickBot="1">
      <c r="A25" s="294"/>
      <c r="B25" s="142">
        <v>2.647E-2</v>
      </c>
      <c r="C25" s="300"/>
      <c r="D25" s="122">
        <v>3.2410000000000001E-2</v>
      </c>
      <c r="E25" s="176">
        <f t="shared" si="4"/>
        <v>8.5789270000000009E-4</v>
      </c>
      <c r="F25" s="123" t="s">
        <v>127</v>
      </c>
      <c r="G25" s="122">
        <v>2.0029999999999999E-2</v>
      </c>
      <c r="H25" s="181">
        <f t="shared" si="6"/>
        <v>1.7183590781000002E-5</v>
      </c>
      <c r="I25" s="121" t="s">
        <v>152</v>
      </c>
      <c r="J25" s="188"/>
      <c r="K25" s="188">
        <f t="shared" si="7"/>
        <v>1.5952911541800002E-4</v>
      </c>
      <c r="L25" s="188"/>
    </row>
    <row r="26" spans="1:12">
      <c r="A26" s="294"/>
      <c r="B26" s="142">
        <v>2.647E-2</v>
      </c>
      <c r="C26" s="197" t="s">
        <v>91</v>
      </c>
      <c r="D26" s="175">
        <v>4.4670000000000001E-2</v>
      </c>
      <c r="E26" s="179">
        <f t="shared" ref="E26:E29" si="8">D26*B19</f>
        <v>1.1824149E-3</v>
      </c>
      <c r="F26" s="189"/>
      <c r="G26" s="189"/>
      <c r="H26" s="189"/>
      <c r="I26" s="121" t="s">
        <v>190</v>
      </c>
      <c r="J26" s="188"/>
      <c r="K26" s="188">
        <f>H15+H20+K3</f>
        <v>1.8322479775421493E-4</v>
      </c>
      <c r="L26" s="188"/>
    </row>
    <row r="27" spans="1:12">
      <c r="A27" s="294"/>
      <c r="B27" s="142">
        <v>2.647E-2</v>
      </c>
      <c r="C27" s="198" t="s">
        <v>92</v>
      </c>
      <c r="D27" s="172">
        <v>2.6800000000000001E-2</v>
      </c>
      <c r="E27" s="180">
        <f t="shared" si="8"/>
        <v>7.0939600000000005E-4</v>
      </c>
      <c r="F27" s="189"/>
      <c r="G27" s="189"/>
      <c r="H27" s="200"/>
      <c r="I27" s="121" t="s">
        <v>181</v>
      </c>
      <c r="J27" s="188"/>
      <c r="K27" s="188">
        <f>H16</f>
        <v>1.0541017867600002E-4</v>
      </c>
      <c r="L27" s="188"/>
    </row>
    <row r="28" spans="1:12">
      <c r="A28" s="294"/>
      <c r="B28" s="142">
        <v>2.647E-2</v>
      </c>
      <c r="C28" s="198" t="s">
        <v>129</v>
      </c>
      <c r="D28" s="172">
        <v>2.069E-2</v>
      </c>
      <c r="E28" s="180">
        <f t="shared" si="8"/>
        <v>5.476643E-4</v>
      </c>
      <c r="F28" s="189"/>
      <c r="G28" s="189"/>
      <c r="H28" s="200"/>
      <c r="I28" s="121" t="s">
        <v>176</v>
      </c>
      <c r="J28" s="188"/>
      <c r="K28" s="188">
        <f>H17</f>
        <v>8.5262853169000005E-5</v>
      </c>
      <c r="L28" s="188"/>
    </row>
    <row r="29" spans="1:12" ht="15.75" thickBot="1">
      <c r="A29" s="295"/>
      <c r="B29" s="142">
        <v>2.647E-2</v>
      </c>
      <c r="C29" s="199" t="s">
        <v>127</v>
      </c>
      <c r="D29" s="122">
        <v>2.001E-2</v>
      </c>
      <c r="E29" s="181">
        <f t="shared" si="8"/>
        <v>5.2966470000000002E-4</v>
      </c>
      <c r="F29" s="189"/>
      <c r="G29" s="189"/>
      <c r="H29" s="200"/>
      <c r="I29" s="121" t="s">
        <v>93</v>
      </c>
      <c r="J29" s="188"/>
      <c r="K29" s="188">
        <f>H18</f>
        <v>8.4948664857000008E-5</v>
      </c>
      <c r="L29" s="188"/>
    </row>
    <row r="30" spans="1:12">
      <c r="A30" s="17" t="s">
        <v>130</v>
      </c>
      <c r="B30" s="141">
        <v>0.53947999999999996</v>
      </c>
      <c r="I30" s="121" t="s">
        <v>88</v>
      </c>
      <c r="K30" s="188">
        <f>H19+K9</f>
        <v>1.2757804529011811E-4</v>
      </c>
    </row>
    <row r="31" spans="1:12">
      <c r="A31" s="20" t="s">
        <v>155</v>
      </c>
      <c r="B31" s="142">
        <v>0.10671</v>
      </c>
      <c r="I31" s="121" t="s">
        <v>220</v>
      </c>
      <c r="K31" s="188">
        <f>H21+K4</f>
        <v>5.5314538671160167E-5</v>
      </c>
    </row>
    <row r="32" spans="1:12">
      <c r="A32" s="20" t="s">
        <v>156</v>
      </c>
      <c r="B32" s="142">
        <v>2.359E-2</v>
      </c>
      <c r="I32" s="121" t="s">
        <v>179</v>
      </c>
      <c r="K32" s="188">
        <f t="shared" ref="K32:K33" si="9">H22+K5</f>
        <v>4.4114933399349292E-5</v>
      </c>
    </row>
    <row r="33" spans="1:11" ht="15.75" thickBot="1">
      <c r="A33" s="23" t="s">
        <v>157</v>
      </c>
      <c r="B33" s="143">
        <v>2.001E-2</v>
      </c>
      <c r="I33" s="121" t="s">
        <v>221</v>
      </c>
      <c r="K33" s="188">
        <f t="shared" si="9"/>
        <v>3.7435939677295051E-5</v>
      </c>
    </row>
    <row r="34" spans="1:11">
      <c r="I34" s="121" t="s">
        <v>222</v>
      </c>
      <c r="K34" s="188">
        <f>H24+K7</f>
        <v>2.639221756237232E-5</v>
      </c>
    </row>
    <row r="35" spans="1:11">
      <c r="I35" s="121" t="s">
        <v>191</v>
      </c>
      <c r="K35" s="188">
        <f>K10</f>
        <v>3.9270134376904096E-5</v>
      </c>
    </row>
    <row r="36" spans="1:11">
      <c r="I36" s="121" t="s">
        <v>192</v>
      </c>
      <c r="K36" s="188">
        <f>K11</f>
        <v>8.8499632941285711E-6</v>
      </c>
    </row>
  </sheetData>
  <mergeCells count="6">
    <mergeCell ref="A3:A29"/>
    <mergeCell ref="C3:C19"/>
    <mergeCell ref="F3:F8"/>
    <mergeCell ref="F9:F11"/>
    <mergeCell ref="I13:L13"/>
    <mergeCell ref="C20:C25"/>
  </mergeCells>
  <conditionalFormatting sqref="I19:I29">
    <cfRule type="duplicateValues" dxfId="41" priority="3"/>
  </conditionalFormatting>
  <conditionalFormatting sqref="I19:I36">
    <cfRule type="duplicateValues" dxfId="40" priority="2"/>
  </conditionalFormatting>
  <conditionalFormatting sqref="I15:I36">
    <cfRule type="duplicateValues" dxfId="3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K19" sqref="K19"/>
    </sheetView>
  </sheetViews>
  <sheetFormatPr defaultRowHeight="15"/>
  <cols>
    <col min="1" max="1" width="19" bestFit="1" customWidth="1"/>
    <col min="3" max="3" width="21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41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>
      <c r="A3" s="294" t="s">
        <v>6</v>
      </c>
      <c r="B3" s="172">
        <v>2.7550000000000002E-2</v>
      </c>
      <c r="C3" s="298" t="s">
        <v>51</v>
      </c>
      <c r="D3" s="175">
        <v>0.14837</v>
      </c>
      <c r="E3" s="178">
        <f>D3*B3</f>
        <v>4.0875935000000002E-3</v>
      </c>
      <c r="F3" s="301" t="s">
        <v>71</v>
      </c>
      <c r="G3" s="175">
        <v>8.6879999999999999E-2</v>
      </c>
      <c r="H3" s="179">
        <f>G3*E3</f>
        <v>3.5513012328000003E-4</v>
      </c>
      <c r="I3" s="174" t="s">
        <v>190</v>
      </c>
      <c r="J3" s="175">
        <v>5.0090000000000003E-2</v>
      </c>
      <c r="K3" s="179">
        <f>J3*H3</f>
        <v>1.7788467875095204E-5</v>
      </c>
      <c r="L3" s="173"/>
    </row>
    <row r="4" spans="1:12">
      <c r="A4" s="294"/>
      <c r="B4" s="172">
        <v>2.7550000000000002E-2</v>
      </c>
      <c r="C4" s="299"/>
      <c r="D4" s="172">
        <v>0.14837</v>
      </c>
      <c r="E4" s="173">
        <f t="shared" ref="E4:E19" si="0">D4*B4</f>
        <v>4.0875935000000002E-3</v>
      </c>
      <c r="F4" s="302"/>
      <c r="G4" s="172">
        <v>8.6879999999999999E-2</v>
      </c>
      <c r="H4" s="180">
        <f t="shared" ref="H4:H11" si="1">G4*E4</f>
        <v>3.5513012328000003E-4</v>
      </c>
      <c r="I4" s="121" t="s">
        <v>220</v>
      </c>
      <c r="J4" s="172">
        <v>4.6129999999999997E-2</v>
      </c>
      <c r="K4" s="180">
        <f t="shared" ref="K4:K11" si="2">J4*H4</f>
        <v>1.6382152586906401E-5</v>
      </c>
      <c r="L4" s="173"/>
    </row>
    <row r="5" spans="1:12">
      <c r="A5" s="294"/>
      <c r="B5" s="172">
        <v>2.7550000000000002E-2</v>
      </c>
      <c r="C5" s="299"/>
      <c r="D5" s="172">
        <v>0.14837</v>
      </c>
      <c r="E5" s="173">
        <f t="shared" si="0"/>
        <v>4.0875935000000002E-3</v>
      </c>
      <c r="F5" s="302"/>
      <c r="G5" s="172">
        <v>8.6879999999999999E-2</v>
      </c>
      <c r="H5" s="180">
        <f t="shared" si="1"/>
        <v>3.5513012328000003E-4</v>
      </c>
      <c r="I5" s="121" t="s">
        <v>179</v>
      </c>
      <c r="J5" s="172">
        <v>3.6790000000000003E-2</v>
      </c>
      <c r="K5" s="180">
        <f t="shared" si="2"/>
        <v>1.3065237235471201E-5</v>
      </c>
      <c r="L5" s="173"/>
    </row>
    <row r="6" spans="1:12">
      <c r="A6" s="294"/>
      <c r="B6" s="172">
        <v>2.7550000000000002E-2</v>
      </c>
      <c r="C6" s="299"/>
      <c r="D6" s="172">
        <v>0.14837</v>
      </c>
      <c r="E6" s="173">
        <f t="shared" si="0"/>
        <v>4.0875935000000002E-3</v>
      </c>
      <c r="F6" s="302"/>
      <c r="G6" s="172">
        <v>8.6879999999999999E-2</v>
      </c>
      <c r="H6" s="180">
        <f t="shared" si="1"/>
        <v>3.5513012328000003E-4</v>
      </c>
      <c r="I6" s="121" t="s">
        <v>221</v>
      </c>
      <c r="J6" s="172">
        <v>3.1220000000000001E-2</v>
      </c>
      <c r="K6" s="180">
        <f t="shared" si="2"/>
        <v>1.1087162448801602E-5</v>
      </c>
      <c r="L6" s="173"/>
    </row>
    <row r="7" spans="1:12">
      <c r="A7" s="294"/>
      <c r="B7" s="172">
        <v>2.7550000000000002E-2</v>
      </c>
      <c r="C7" s="299"/>
      <c r="D7" s="172">
        <v>0.14837</v>
      </c>
      <c r="E7" s="173">
        <f t="shared" si="0"/>
        <v>4.0875935000000002E-3</v>
      </c>
      <c r="F7" s="302"/>
      <c r="G7" s="172">
        <v>8.6879999999999999E-2</v>
      </c>
      <c r="H7" s="180">
        <f t="shared" si="1"/>
        <v>3.5513012328000003E-4</v>
      </c>
      <c r="I7" s="121" t="s">
        <v>222</v>
      </c>
      <c r="J7" s="172">
        <v>2.2009999999999998E-2</v>
      </c>
      <c r="K7" s="180">
        <f t="shared" si="2"/>
        <v>7.8164140133928007E-6</v>
      </c>
      <c r="L7" s="173"/>
    </row>
    <row r="8" spans="1:12" ht="15.75" thickBot="1">
      <c r="A8" s="294"/>
      <c r="B8" s="172">
        <v>2.7550000000000002E-2</v>
      </c>
      <c r="C8" s="299"/>
      <c r="D8" s="172">
        <v>0.14837</v>
      </c>
      <c r="E8" s="173">
        <f t="shared" si="0"/>
        <v>4.0875935000000002E-3</v>
      </c>
      <c r="F8" s="303"/>
      <c r="G8" s="122">
        <v>8.6879999999999999E-2</v>
      </c>
      <c r="H8" s="181">
        <f t="shared" si="1"/>
        <v>3.5513012328000003E-4</v>
      </c>
      <c r="I8" s="123" t="s">
        <v>127</v>
      </c>
      <c r="J8" s="122">
        <v>2.0029999999999999E-2</v>
      </c>
      <c r="K8" s="181">
        <f t="shared" si="2"/>
        <v>7.1132563692984001E-6</v>
      </c>
      <c r="L8" s="173"/>
    </row>
    <row r="9" spans="1:12">
      <c r="A9" s="294"/>
      <c r="B9" s="172">
        <v>2.7550000000000002E-2</v>
      </c>
      <c r="C9" s="299"/>
      <c r="D9" s="172">
        <v>0.14837</v>
      </c>
      <c r="E9" s="173">
        <f t="shared" si="0"/>
        <v>4.0875935000000002E-3</v>
      </c>
      <c r="F9" s="301" t="s">
        <v>52</v>
      </c>
      <c r="G9" s="175">
        <v>3.3829999999999999E-2</v>
      </c>
      <c r="H9" s="179">
        <f t="shared" si="1"/>
        <v>1.3828328810500001E-4</v>
      </c>
      <c r="I9" s="174" t="s">
        <v>88</v>
      </c>
      <c r="J9" s="175">
        <v>0.3513</v>
      </c>
      <c r="K9" s="179">
        <f t="shared" si="2"/>
        <v>4.8578919111286504E-5</v>
      </c>
      <c r="L9" s="173"/>
    </row>
    <row r="10" spans="1:12">
      <c r="A10" s="294"/>
      <c r="B10" s="172">
        <v>2.7550000000000002E-2</v>
      </c>
      <c r="C10" s="299"/>
      <c r="D10" s="172">
        <v>0.14837</v>
      </c>
      <c r="E10" s="173">
        <f t="shared" si="0"/>
        <v>4.0875935000000002E-3</v>
      </c>
      <c r="F10" s="302"/>
      <c r="G10" s="172">
        <v>3.3829999999999999E-2</v>
      </c>
      <c r="H10" s="180">
        <f t="shared" si="1"/>
        <v>1.3828328810500001E-4</v>
      </c>
      <c r="I10" s="121" t="s">
        <v>191</v>
      </c>
      <c r="J10" s="172">
        <v>0.29557</v>
      </c>
      <c r="K10" s="180">
        <f t="shared" si="2"/>
        <v>4.0872391465194852E-5</v>
      </c>
      <c r="L10" s="173"/>
    </row>
    <row r="11" spans="1:12" ht="15.75" thickBot="1">
      <c r="A11" s="294"/>
      <c r="B11" s="172">
        <v>2.7550000000000002E-2</v>
      </c>
      <c r="C11" s="299"/>
      <c r="D11" s="172">
        <v>0.14837</v>
      </c>
      <c r="E11" s="173">
        <f t="shared" si="0"/>
        <v>4.0875935000000002E-3</v>
      </c>
      <c r="F11" s="303"/>
      <c r="G11" s="122">
        <v>3.3829999999999999E-2</v>
      </c>
      <c r="H11" s="181">
        <f t="shared" si="1"/>
        <v>1.3828328810500001E-4</v>
      </c>
      <c r="I11" s="123" t="s">
        <v>192</v>
      </c>
      <c r="J11" s="122">
        <v>6.6610000000000003E-2</v>
      </c>
      <c r="K11" s="181">
        <f t="shared" si="2"/>
        <v>9.2110498206740505E-6</v>
      </c>
      <c r="L11" s="173"/>
    </row>
    <row r="12" spans="1:12" ht="15.75" thickBot="1">
      <c r="A12" s="294"/>
      <c r="B12" s="172">
        <v>2.7550000000000002E-2</v>
      </c>
      <c r="C12" s="299"/>
      <c r="D12" s="172">
        <v>0.14837</v>
      </c>
      <c r="E12" s="173">
        <f t="shared" si="0"/>
        <v>4.0875935000000002E-3</v>
      </c>
      <c r="F12" s="121" t="s">
        <v>188</v>
      </c>
      <c r="G12" s="172">
        <v>4.99E-2</v>
      </c>
      <c r="H12" s="180">
        <f>G12*E12</f>
        <v>2.0397091565000001E-4</v>
      </c>
      <c r="I12" s="231"/>
      <c r="J12" s="189"/>
      <c r="K12" s="188"/>
      <c r="L12" s="173"/>
    </row>
    <row r="13" spans="1:12">
      <c r="A13" s="294"/>
      <c r="B13" s="172">
        <v>2.7550000000000002E-2</v>
      </c>
      <c r="C13" s="299"/>
      <c r="D13" s="172">
        <v>0.14837</v>
      </c>
      <c r="E13" s="173">
        <f t="shared" si="0"/>
        <v>4.0875935000000002E-3</v>
      </c>
      <c r="F13" s="121" t="s">
        <v>189</v>
      </c>
      <c r="G13" s="172">
        <v>4.8680000000000001E-2</v>
      </c>
      <c r="H13" s="180">
        <f t="shared" ref="H13:H19" si="3">G13*E13</f>
        <v>1.9898405158000001E-4</v>
      </c>
      <c r="I13" s="296" t="s">
        <v>281</v>
      </c>
      <c r="J13" s="296"/>
      <c r="K13" s="296"/>
      <c r="L13" s="297"/>
    </row>
    <row r="14" spans="1:12" ht="15.75" thickBot="1">
      <c r="A14" s="294"/>
      <c r="B14" s="172">
        <v>2.7550000000000002E-2</v>
      </c>
      <c r="C14" s="299"/>
      <c r="D14" s="172">
        <v>0.14837</v>
      </c>
      <c r="E14" s="173">
        <f t="shared" si="0"/>
        <v>4.0875935000000002E-3</v>
      </c>
      <c r="F14" s="121" t="s">
        <v>152</v>
      </c>
      <c r="G14" s="172">
        <v>4.0620000000000003E-2</v>
      </c>
      <c r="H14" s="180">
        <f t="shared" si="3"/>
        <v>1.6603804797000001E-4</v>
      </c>
      <c r="I14" s="232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72">
        <v>2.7550000000000002E-2</v>
      </c>
      <c r="C15" s="299"/>
      <c r="D15" s="172">
        <v>0.14837</v>
      </c>
      <c r="E15" s="173">
        <f t="shared" si="0"/>
        <v>4.0875935000000002E-3</v>
      </c>
      <c r="F15" s="121" t="s">
        <v>190</v>
      </c>
      <c r="G15" s="172">
        <v>3.1359999999999999E-2</v>
      </c>
      <c r="H15" s="180">
        <f t="shared" si="3"/>
        <v>1.2818693216000001E-4</v>
      </c>
      <c r="I15" s="34" t="s">
        <v>166</v>
      </c>
      <c r="J15" s="142">
        <v>0.29865999999999998</v>
      </c>
      <c r="L15" s="188"/>
    </row>
    <row r="16" spans="1:12">
      <c r="A16" s="294"/>
      <c r="B16" s="172">
        <v>2.7550000000000002E-2</v>
      </c>
      <c r="C16" s="299"/>
      <c r="D16" s="172">
        <v>0.14837</v>
      </c>
      <c r="E16" s="173">
        <f t="shared" si="0"/>
        <v>4.0875935000000002E-3</v>
      </c>
      <c r="F16" s="121" t="s">
        <v>181</v>
      </c>
      <c r="G16" s="172">
        <v>2.6839999999999999E-2</v>
      </c>
      <c r="H16" s="180">
        <f t="shared" si="3"/>
        <v>1.0971100954000001E-4</v>
      </c>
      <c r="I16" s="48" t="s">
        <v>91</v>
      </c>
      <c r="J16" s="188"/>
      <c r="K16" s="180">
        <f>E26</f>
        <v>1.2306585000000001E-3</v>
      </c>
      <c r="L16" s="188"/>
    </row>
    <row r="17" spans="1:12">
      <c r="A17" s="294"/>
      <c r="B17" s="172">
        <v>2.7550000000000002E-2</v>
      </c>
      <c r="C17" s="299"/>
      <c r="D17" s="172">
        <v>0.14837</v>
      </c>
      <c r="E17" s="173">
        <f t="shared" si="0"/>
        <v>4.0875935000000002E-3</v>
      </c>
      <c r="F17" s="121" t="s">
        <v>176</v>
      </c>
      <c r="G17" s="172">
        <v>2.171E-2</v>
      </c>
      <c r="H17" s="180">
        <f t="shared" si="3"/>
        <v>8.8741654885000012E-5</v>
      </c>
      <c r="I17" s="48" t="s">
        <v>92</v>
      </c>
      <c r="J17" s="188"/>
      <c r="K17" s="180">
        <f t="shared" ref="K17:K18" si="4">E27</f>
        <v>7.3834000000000009E-4</v>
      </c>
      <c r="L17" s="188"/>
    </row>
    <row r="18" spans="1:12">
      <c r="A18" s="294"/>
      <c r="B18" s="172">
        <v>2.7550000000000002E-2</v>
      </c>
      <c r="C18" s="299"/>
      <c r="D18" s="172">
        <v>0.14837</v>
      </c>
      <c r="E18" s="173">
        <f t="shared" si="0"/>
        <v>4.0875935000000002E-3</v>
      </c>
      <c r="F18" s="121" t="s">
        <v>93</v>
      </c>
      <c r="G18" s="172">
        <v>2.163E-2</v>
      </c>
      <c r="H18" s="180">
        <f t="shared" si="3"/>
        <v>8.8414647405000009E-5</v>
      </c>
      <c r="I18" s="48" t="s">
        <v>129</v>
      </c>
      <c r="J18" s="188"/>
      <c r="K18" s="180">
        <f t="shared" si="4"/>
        <v>5.7000950000000007E-4</v>
      </c>
      <c r="L18" s="188"/>
    </row>
    <row r="19" spans="1:12" ht="15.75" thickBot="1">
      <c r="A19" s="294"/>
      <c r="B19" s="172">
        <v>2.7550000000000002E-2</v>
      </c>
      <c r="C19" s="300"/>
      <c r="D19" s="122">
        <v>0.14837</v>
      </c>
      <c r="E19" s="176">
        <f t="shared" si="0"/>
        <v>4.0875935000000002E-3</v>
      </c>
      <c r="F19" s="123" t="s">
        <v>88</v>
      </c>
      <c r="G19" s="122">
        <v>2.06E-2</v>
      </c>
      <c r="H19" s="181">
        <f t="shared" si="3"/>
        <v>8.4204426100000006E-5</v>
      </c>
      <c r="I19" s="48" t="s">
        <v>127</v>
      </c>
      <c r="J19" s="188"/>
      <c r="K19" s="188">
        <f>E29+H25+K8</f>
        <v>5.7627345323429838E-4</v>
      </c>
      <c r="L19" s="188"/>
    </row>
    <row r="20" spans="1:12">
      <c r="A20" s="294"/>
      <c r="B20" s="172">
        <v>2.7550000000000002E-2</v>
      </c>
      <c r="C20" s="298" t="s">
        <v>71</v>
      </c>
      <c r="D20" s="175">
        <v>3.2410000000000001E-2</v>
      </c>
      <c r="E20" s="178">
        <f t="shared" ref="E20:E25" si="5">D20*B13</f>
        <v>8.9289550000000006E-4</v>
      </c>
      <c r="F20" s="174" t="s">
        <v>190</v>
      </c>
      <c r="G20" s="175">
        <v>5.0090000000000003E-2</v>
      </c>
      <c r="H20" s="179">
        <f>G20*E20</f>
        <v>4.4725135595000007E-5</v>
      </c>
      <c r="I20" s="121" t="s">
        <v>188</v>
      </c>
      <c r="J20" s="188"/>
      <c r="K20" s="188">
        <f>H12</f>
        <v>2.0397091565000001E-4</v>
      </c>
      <c r="L20" s="188"/>
    </row>
    <row r="21" spans="1:12">
      <c r="A21" s="294"/>
      <c r="B21" s="172">
        <v>2.7550000000000002E-2</v>
      </c>
      <c r="C21" s="299"/>
      <c r="D21" s="172">
        <v>3.2410000000000001E-2</v>
      </c>
      <c r="E21" s="173">
        <f t="shared" si="5"/>
        <v>8.9289550000000006E-4</v>
      </c>
      <c r="F21" s="121" t="s">
        <v>220</v>
      </c>
      <c r="G21" s="172">
        <v>4.6129999999999997E-2</v>
      </c>
      <c r="H21" s="180">
        <f t="shared" ref="H21:H25" si="6">G21*E21</f>
        <v>4.1189269415000002E-5</v>
      </c>
      <c r="I21" s="121" t="s">
        <v>189</v>
      </c>
      <c r="J21" s="188"/>
      <c r="K21" s="188">
        <f>H13</f>
        <v>1.9898405158000001E-4</v>
      </c>
      <c r="L21" s="188"/>
    </row>
    <row r="22" spans="1:12">
      <c r="A22" s="294"/>
      <c r="B22" s="172">
        <v>2.7550000000000002E-2</v>
      </c>
      <c r="C22" s="299"/>
      <c r="D22" s="172">
        <v>3.2410000000000001E-2</v>
      </c>
      <c r="E22" s="173">
        <f t="shared" si="5"/>
        <v>8.9289550000000006E-4</v>
      </c>
      <c r="F22" s="121" t="s">
        <v>179</v>
      </c>
      <c r="G22" s="172">
        <v>3.6790000000000003E-2</v>
      </c>
      <c r="H22" s="180">
        <f t="shared" si="6"/>
        <v>3.2849625445000007E-5</v>
      </c>
      <c r="I22" s="121" t="s">
        <v>152</v>
      </c>
      <c r="J22" s="188"/>
      <c r="K22" s="188">
        <f>H14</f>
        <v>1.6603804797000001E-4</v>
      </c>
      <c r="L22" s="188"/>
    </row>
    <row r="23" spans="1:12">
      <c r="A23" s="294"/>
      <c r="B23" s="172">
        <v>2.7550000000000002E-2</v>
      </c>
      <c r="C23" s="299"/>
      <c r="D23" s="172">
        <v>3.2410000000000001E-2</v>
      </c>
      <c r="E23" s="173">
        <f t="shared" si="5"/>
        <v>8.9289550000000006E-4</v>
      </c>
      <c r="F23" s="121" t="s">
        <v>221</v>
      </c>
      <c r="G23" s="172">
        <v>3.1220000000000001E-2</v>
      </c>
      <c r="H23" s="180">
        <f t="shared" si="6"/>
        <v>2.7876197510000002E-5</v>
      </c>
      <c r="I23" s="121" t="s">
        <v>190</v>
      </c>
      <c r="J23" s="188"/>
      <c r="K23" s="188">
        <f>H15+H20+K3</f>
        <v>1.9070053563009521E-4</v>
      </c>
      <c r="L23" s="188"/>
    </row>
    <row r="24" spans="1:12">
      <c r="A24" s="294"/>
      <c r="B24" s="172">
        <v>2.7550000000000002E-2</v>
      </c>
      <c r="C24" s="299"/>
      <c r="D24" s="172">
        <v>3.2410000000000001E-2</v>
      </c>
      <c r="E24" s="173">
        <f t="shared" si="5"/>
        <v>8.9289550000000006E-4</v>
      </c>
      <c r="F24" s="121" t="s">
        <v>222</v>
      </c>
      <c r="G24" s="172">
        <v>2.2009999999999998E-2</v>
      </c>
      <c r="H24" s="180">
        <f t="shared" si="6"/>
        <v>1.9652629955E-5</v>
      </c>
      <c r="I24" s="121" t="s">
        <v>181</v>
      </c>
      <c r="J24" s="188"/>
      <c r="K24" s="188">
        <f>H16</f>
        <v>1.0971100954000001E-4</v>
      </c>
      <c r="L24" s="188"/>
    </row>
    <row r="25" spans="1:12" ht="15.75" thickBot="1">
      <c r="A25" s="294"/>
      <c r="B25" s="172">
        <v>2.7550000000000002E-2</v>
      </c>
      <c r="C25" s="300"/>
      <c r="D25" s="122">
        <v>3.2410000000000001E-2</v>
      </c>
      <c r="E25" s="176">
        <f t="shared" si="5"/>
        <v>8.9289550000000006E-4</v>
      </c>
      <c r="F25" s="123" t="s">
        <v>127</v>
      </c>
      <c r="G25" s="122">
        <v>2.0029999999999999E-2</v>
      </c>
      <c r="H25" s="181">
        <f t="shared" si="6"/>
        <v>1.7884696865000001E-5</v>
      </c>
      <c r="I25" s="121" t="s">
        <v>176</v>
      </c>
      <c r="J25" s="188"/>
      <c r="K25" s="188">
        <f>H17</f>
        <v>8.8741654885000012E-5</v>
      </c>
      <c r="L25" s="188"/>
    </row>
    <row r="26" spans="1:12">
      <c r="A26" s="294"/>
      <c r="B26" s="172">
        <v>2.7550000000000002E-2</v>
      </c>
      <c r="C26" s="197" t="s">
        <v>91</v>
      </c>
      <c r="D26" s="175">
        <v>4.4670000000000001E-2</v>
      </c>
      <c r="E26" s="179">
        <f t="shared" ref="E26:E29" si="7">D26*B19</f>
        <v>1.2306585000000001E-3</v>
      </c>
      <c r="F26" s="189"/>
      <c r="G26" s="189"/>
      <c r="H26" s="189"/>
      <c r="I26" s="121" t="s">
        <v>93</v>
      </c>
      <c r="J26" s="188"/>
      <c r="K26" s="188">
        <f>H18</f>
        <v>8.8414647405000009E-5</v>
      </c>
      <c r="L26" s="188"/>
    </row>
    <row r="27" spans="1:12">
      <c r="A27" s="294"/>
      <c r="B27" s="172">
        <v>2.7550000000000002E-2</v>
      </c>
      <c r="C27" s="198" t="s">
        <v>92</v>
      </c>
      <c r="D27" s="172">
        <v>2.6800000000000001E-2</v>
      </c>
      <c r="E27" s="180">
        <f t="shared" si="7"/>
        <v>7.3834000000000009E-4</v>
      </c>
      <c r="F27" s="189"/>
      <c r="G27" s="189"/>
      <c r="H27" s="200"/>
      <c r="I27" s="121" t="s">
        <v>88</v>
      </c>
      <c r="J27" s="188"/>
      <c r="K27" s="188">
        <f>H19+K9</f>
        <v>1.3278334521128651E-4</v>
      </c>
      <c r="L27" s="188"/>
    </row>
    <row r="28" spans="1:12">
      <c r="A28" s="294"/>
      <c r="B28" s="172">
        <v>2.7550000000000002E-2</v>
      </c>
      <c r="C28" s="198" t="s">
        <v>129</v>
      </c>
      <c r="D28" s="172">
        <v>2.069E-2</v>
      </c>
      <c r="E28" s="180">
        <f t="shared" si="7"/>
        <v>5.7000950000000007E-4</v>
      </c>
      <c r="F28" s="189"/>
      <c r="G28" s="189"/>
      <c r="H28" s="200"/>
      <c r="I28" s="121" t="s">
        <v>220</v>
      </c>
      <c r="J28" s="188"/>
      <c r="K28" s="188">
        <f>H21+K4</f>
        <v>5.7571422001906403E-5</v>
      </c>
      <c r="L28" s="188"/>
    </row>
    <row r="29" spans="1:12" ht="15.75" thickBot="1">
      <c r="A29" s="295"/>
      <c r="B29" s="172">
        <v>2.7550000000000002E-2</v>
      </c>
      <c r="C29" s="199" t="s">
        <v>127</v>
      </c>
      <c r="D29" s="122">
        <v>2.001E-2</v>
      </c>
      <c r="E29" s="181">
        <f t="shared" si="7"/>
        <v>5.512755E-4</v>
      </c>
      <c r="F29" s="189"/>
      <c r="G29" s="189"/>
      <c r="H29" s="200"/>
      <c r="I29" s="121" t="s">
        <v>179</v>
      </c>
      <c r="J29" s="188"/>
      <c r="K29" s="188">
        <f>H22+K5</f>
        <v>4.5914862680471209E-5</v>
      </c>
      <c r="L29" s="188"/>
    </row>
    <row r="30" spans="1:12">
      <c r="A30" s="34" t="s">
        <v>166</v>
      </c>
      <c r="B30" s="142">
        <v>0.29865999999999998</v>
      </c>
      <c r="C30" s="189"/>
      <c r="D30" s="189"/>
      <c r="E30" s="189"/>
      <c r="F30" s="189"/>
      <c r="G30" s="189"/>
      <c r="H30" s="200"/>
      <c r="I30" s="121" t="s">
        <v>221</v>
      </c>
      <c r="J30" s="188"/>
      <c r="K30" s="188">
        <f>H23+K6</f>
        <v>3.8963359958801602E-5</v>
      </c>
      <c r="L30" s="188"/>
    </row>
    <row r="31" spans="1:12">
      <c r="A31" s="189"/>
      <c r="B31" s="189"/>
      <c r="C31" s="189"/>
      <c r="D31" s="189"/>
      <c r="E31" s="189"/>
      <c r="F31" s="189"/>
      <c r="G31" s="189"/>
      <c r="H31" s="200"/>
      <c r="I31" s="121" t="s">
        <v>222</v>
      </c>
      <c r="J31" s="188"/>
      <c r="K31" s="188">
        <f>H24+K7</f>
        <v>2.7469043968392801E-5</v>
      </c>
      <c r="L31" s="188"/>
    </row>
    <row r="32" spans="1:12">
      <c r="A32" s="189"/>
      <c r="B32" s="189"/>
      <c r="C32" s="189"/>
      <c r="D32" s="189"/>
      <c r="E32" s="189"/>
      <c r="F32" s="189"/>
      <c r="G32" s="189"/>
      <c r="H32" s="200"/>
      <c r="I32" s="121" t="s">
        <v>191</v>
      </c>
      <c r="J32" s="188"/>
      <c r="K32" s="188">
        <f>K10</f>
        <v>4.0872391465194852E-5</v>
      </c>
      <c r="L32" s="188"/>
    </row>
    <row r="33" spans="9:11">
      <c r="I33" s="121" t="s">
        <v>192</v>
      </c>
      <c r="J33" s="188"/>
      <c r="K33" s="188">
        <f>K11</f>
        <v>9.2110498206740505E-6</v>
      </c>
    </row>
  </sheetData>
  <mergeCells count="6">
    <mergeCell ref="A3:A29"/>
    <mergeCell ref="C3:C19"/>
    <mergeCell ref="F3:F8"/>
    <mergeCell ref="F9:F11"/>
    <mergeCell ref="I13:L13"/>
    <mergeCell ref="C20:C25"/>
  </mergeCells>
  <conditionalFormatting sqref="I16:I33">
    <cfRule type="duplicateValues" dxfId="3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I15" sqref="I15:I38"/>
    </sheetView>
  </sheetViews>
  <sheetFormatPr defaultRowHeight="15"/>
  <cols>
    <col min="1" max="1" width="30.28515625" bestFit="1" customWidth="1"/>
    <col min="3" max="3" width="21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43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>
      <c r="A3" s="294" t="s">
        <v>6</v>
      </c>
      <c r="B3" s="172">
        <v>5.0750000000000003E-2</v>
      </c>
      <c r="C3" s="298" t="s">
        <v>51</v>
      </c>
      <c r="D3" s="175">
        <v>0.14837</v>
      </c>
      <c r="E3" s="178">
        <f>D3*B3</f>
        <v>7.5297775000000003E-3</v>
      </c>
      <c r="F3" s="301" t="s">
        <v>71</v>
      </c>
      <c r="G3" s="175">
        <v>8.6879999999999999E-2</v>
      </c>
      <c r="H3" s="179">
        <f>G3*E3</f>
        <v>6.5418706919999998E-4</v>
      </c>
      <c r="I3" s="174" t="s">
        <v>190</v>
      </c>
      <c r="J3" s="175">
        <v>5.0090000000000003E-2</v>
      </c>
      <c r="K3" s="179">
        <f>J3*H3</f>
        <v>3.2768230296227999E-5</v>
      </c>
      <c r="L3" s="173"/>
    </row>
    <row r="4" spans="1:12">
      <c r="A4" s="294"/>
      <c r="B4" s="172">
        <v>5.0750000000000003E-2</v>
      </c>
      <c r="C4" s="299"/>
      <c r="D4" s="172">
        <v>0.14837</v>
      </c>
      <c r="E4" s="173">
        <f t="shared" ref="E4:E19" si="0">D4*B4</f>
        <v>7.5297775000000003E-3</v>
      </c>
      <c r="F4" s="302"/>
      <c r="G4" s="172">
        <v>8.6879999999999999E-2</v>
      </c>
      <c r="H4" s="180">
        <f t="shared" ref="H4:H11" si="1">G4*E4</f>
        <v>6.5418706919999998E-4</v>
      </c>
      <c r="I4" s="121" t="s">
        <v>220</v>
      </c>
      <c r="J4" s="172">
        <v>4.6129999999999997E-2</v>
      </c>
      <c r="K4" s="180">
        <f t="shared" ref="K4:K11" si="2">J4*H4</f>
        <v>3.0177649502195997E-5</v>
      </c>
      <c r="L4" s="173"/>
    </row>
    <row r="5" spans="1:12">
      <c r="A5" s="294"/>
      <c r="B5" s="172">
        <v>5.0750000000000003E-2</v>
      </c>
      <c r="C5" s="299"/>
      <c r="D5" s="172">
        <v>0.14837</v>
      </c>
      <c r="E5" s="173">
        <f t="shared" si="0"/>
        <v>7.5297775000000003E-3</v>
      </c>
      <c r="F5" s="302"/>
      <c r="G5" s="172">
        <v>8.6879999999999999E-2</v>
      </c>
      <c r="H5" s="180">
        <f t="shared" si="1"/>
        <v>6.5418706919999998E-4</v>
      </c>
      <c r="I5" s="121" t="s">
        <v>179</v>
      </c>
      <c r="J5" s="172">
        <v>3.6790000000000003E-2</v>
      </c>
      <c r="K5" s="180">
        <f t="shared" si="2"/>
        <v>2.4067542275868E-5</v>
      </c>
      <c r="L5" s="173"/>
    </row>
    <row r="6" spans="1:12">
      <c r="A6" s="294"/>
      <c r="B6" s="172">
        <v>5.0750000000000003E-2</v>
      </c>
      <c r="C6" s="299"/>
      <c r="D6" s="172">
        <v>0.14837</v>
      </c>
      <c r="E6" s="173">
        <f t="shared" si="0"/>
        <v>7.5297775000000003E-3</v>
      </c>
      <c r="F6" s="302"/>
      <c r="G6" s="172">
        <v>8.6879999999999999E-2</v>
      </c>
      <c r="H6" s="180">
        <f t="shared" si="1"/>
        <v>6.5418706919999998E-4</v>
      </c>
      <c r="I6" s="121" t="s">
        <v>221</v>
      </c>
      <c r="J6" s="172">
        <v>3.1220000000000001E-2</v>
      </c>
      <c r="K6" s="180">
        <f t="shared" si="2"/>
        <v>2.0423720300423999E-5</v>
      </c>
      <c r="L6" s="173"/>
    </row>
    <row r="7" spans="1:12">
      <c r="A7" s="294"/>
      <c r="B7" s="172">
        <v>5.0750000000000003E-2</v>
      </c>
      <c r="C7" s="299"/>
      <c r="D7" s="172">
        <v>0.14837</v>
      </c>
      <c r="E7" s="173">
        <f t="shared" si="0"/>
        <v>7.5297775000000003E-3</v>
      </c>
      <c r="F7" s="302"/>
      <c r="G7" s="172">
        <v>8.6879999999999999E-2</v>
      </c>
      <c r="H7" s="180">
        <f t="shared" si="1"/>
        <v>6.5418706919999998E-4</v>
      </c>
      <c r="I7" s="121" t="s">
        <v>222</v>
      </c>
      <c r="J7" s="172">
        <v>2.2009999999999998E-2</v>
      </c>
      <c r="K7" s="180">
        <f t="shared" si="2"/>
        <v>1.4398657393091998E-5</v>
      </c>
      <c r="L7" s="173"/>
    </row>
    <row r="8" spans="1:12" ht="15.75" thickBot="1">
      <c r="A8" s="294"/>
      <c r="B8" s="172">
        <v>5.0750000000000003E-2</v>
      </c>
      <c r="C8" s="299"/>
      <c r="D8" s="172">
        <v>0.14837</v>
      </c>
      <c r="E8" s="173">
        <f t="shared" si="0"/>
        <v>7.5297775000000003E-3</v>
      </c>
      <c r="F8" s="303"/>
      <c r="G8" s="122">
        <v>8.6879999999999999E-2</v>
      </c>
      <c r="H8" s="181">
        <f t="shared" si="1"/>
        <v>6.5418706919999998E-4</v>
      </c>
      <c r="I8" s="123" t="s">
        <v>127</v>
      </c>
      <c r="J8" s="122">
        <v>2.0029999999999999E-2</v>
      </c>
      <c r="K8" s="181">
        <f t="shared" si="2"/>
        <v>1.3103366996076E-5</v>
      </c>
      <c r="L8" s="173"/>
    </row>
    <row r="9" spans="1:12">
      <c r="A9" s="294"/>
      <c r="B9" s="172">
        <v>5.0750000000000003E-2</v>
      </c>
      <c r="C9" s="299"/>
      <c r="D9" s="172">
        <v>0.14837</v>
      </c>
      <c r="E9" s="173">
        <f t="shared" si="0"/>
        <v>7.5297775000000003E-3</v>
      </c>
      <c r="F9" s="301" t="s">
        <v>52</v>
      </c>
      <c r="G9" s="175">
        <v>3.3829999999999999E-2</v>
      </c>
      <c r="H9" s="179">
        <f t="shared" si="1"/>
        <v>2.5473237282500001E-4</v>
      </c>
      <c r="I9" s="174" t="s">
        <v>88</v>
      </c>
      <c r="J9" s="175">
        <v>0.3513</v>
      </c>
      <c r="K9" s="179">
        <f t="shared" si="2"/>
        <v>8.9487482573422499E-5</v>
      </c>
      <c r="L9" s="173"/>
    </row>
    <row r="10" spans="1:12">
      <c r="A10" s="294"/>
      <c r="B10" s="172">
        <v>5.0750000000000003E-2</v>
      </c>
      <c r="C10" s="299"/>
      <c r="D10" s="172">
        <v>0.14837</v>
      </c>
      <c r="E10" s="173">
        <f t="shared" si="0"/>
        <v>7.5297775000000003E-3</v>
      </c>
      <c r="F10" s="302"/>
      <c r="G10" s="172">
        <v>3.3829999999999999E-2</v>
      </c>
      <c r="H10" s="180">
        <f t="shared" si="1"/>
        <v>2.5473237282500001E-4</v>
      </c>
      <c r="I10" s="121" t="s">
        <v>191</v>
      </c>
      <c r="J10" s="172">
        <v>0.29557</v>
      </c>
      <c r="K10" s="180">
        <f t="shared" si="2"/>
        <v>7.5291247435885252E-5</v>
      </c>
      <c r="L10" s="173"/>
    </row>
    <row r="11" spans="1:12" ht="15.75" thickBot="1">
      <c r="A11" s="294"/>
      <c r="B11" s="172">
        <v>5.0750000000000003E-2</v>
      </c>
      <c r="C11" s="299"/>
      <c r="D11" s="172">
        <v>0.14837</v>
      </c>
      <c r="E11" s="173">
        <f t="shared" si="0"/>
        <v>7.5297775000000003E-3</v>
      </c>
      <c r="F11" s="303"/>
      <c r="G11" s="122">
        <v>3.3829999999999999E-2</v>
      </c>
      <c r="H11" s="181">
        <f t="shared" si="1"/>
        <v>2.5473237282500001E-4</v>
      </c>
      <c r="I11" s="123" t="s">
        <v>192</v>
      </c>
      <c r="J11" s="122">
        <v>6.6610000000000003E-2</v>
      </c>
      <c r="K11" s="181">
        <f t="shared" si="2"/>
        <v>1.6967723353873252E-5</v>
      </c>
      <c r="L11" s="173"/>
    </row>
    <row r="12" spans="1:12" ht="15.75" thickBot="1">
      <c r="A12" s="294"/>
      <c r="B12" s="172">
        <v>5.0750000000000003E-2</v>
      </c>
      <c r="C12" s="299"/>
      <c r="D12" s="172">
        <v>0.14837</v>
      </c>
      <c r="E12" s="173">
        <f t="shared" si="0"/>
        <v>7.5297775000000003E-3</v>
      </c>
      <c r="F12" s="121" t="s">
        <v>188</v>
      </c>
      <c r="G12" s="172">
        <v>4.99E-2</v>
      </c>
      <c r="H12" s="180">
        <f>G12*E12</f>
        <v>3.7573589725000003E-4</v>
      </c>
      <c r="I12" s="231"/>
      <c r="J12" s="189"/>
      <c r="K12" s="188"/>
      <c r="L12" s="173"/>
    </row>
    <row r="13" spans="1:12">
      <c r="A13" s="294"/>
      <c r="B13" s="172">
        <v>5.0750000000000003E-2</v>
      </c>
      <c r="C13" s="299"/>
      <c r="D13" s="172">
        <v>0.14837</v>
      </c>
      <c r="E13" s="173">
        <f t="shared" si="0"/>
        <v>7.5297775000000003E-3</v>
      </c>
      <c r="F13" s="121" t="s">
        <v>189</v>
      </c>
      <c r="G13" s="172">
        <v>4.8680000000000001E-2</v>
      </c>
      <c r="H13" s="180">
        <f t="shared" ref="H13:H19" si="3">G13*E13</f>
        <v>3.6654956870000005E-4</v>
      </c>
      <c r="I13" s="296" t="s">
        <v>281</v>
      </c>
      <c r="J13" s="296"/>
      <c r="K13" s="296"/>
      <c r="L13" s="297"/>
    </row>
    <row r="14" spans="1:12" ht="15.75" thickBot="1">
      <c r="A14" s="294"/>
      <c r="B14" s="172">
        <v>5.0750000000000003E-2</v>
      </c>
      <c r="C14" s="299"/>
      <c r="D14" s="172">
        <v>0.14837</v>
      </c>
      <c r="E14" s="173">
        <f t="shared" si="0"/>
        <v>7.5297775000000003E-3</v>
      </c>
      <c r="F14" s="121" t="s">
        <v>152</v>
      </c>
      <c r="G14" s="172">
        <v>4.0620000000000003E-2</v>
      </c>
      <c r="H14" s="180">
        <f t="shared" si="3"/>
        <v>3.0585956205000003E-4</v>
      </c>
      <c r="I14" s="232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72">
        <v>5.0750000000000003E-2</v>
      </c>
      <c r="C15" s="299"/>
      <c r="D15" s="172">
        <v>0.14837</v>
      </c>
      <c r="E15" s="173">
        <f t="shared" si="0"/>
        <v>7.5297775000000003E-3</v>
      </c>
      <c r="F15" s="121" t="s">
        <v>190</v>
      </c>
      <c r="G15" s="172">
        <v>3.1359999999999999E-2</v>
      </c>
      <c r="H15" s="180">
        <f t="shared" si="3"/>
        <v>2.3613382240000001E-4</v>
      </c>
      <c r="I15" s="20" t="s">
        <v>172</v>
      </c>
      <c r="J15" s="142">
        <v>7.6840000000000006E-2</v>
      </c>
      <c r="L15" s="188"/>
    </row>
    <row r="16" spans="1:12">
      <c r="A16" s="294"/>
      <c r="B16" s="172">
        <v>5.0750000000000003E-2</v>
      </c>
      <c r="C16" s="299"/>
      <c r="D16" s="172">
        <v>0.14837</v>
      </c>
      <c r="E16" s="173">
        <f t="shared" si="0"/>
        <v>7.5297775000000003E-3</v>
      </c>
      <c r="F16" s="121" t="s">
        <v>181</v>
      </c>
      <c r="G16" s="172">
        <v>2.6839999999999999E-2</v>
      </c>
      <c r="H16" s="173">
        <f t="shared" si="3"/>
        <v>2.0209922810000001E-4</v>
      </c>
      <c r="I16" s="34" t="s">
        <v>119</v>
      </c>
      <c r="J16" s="142">
        <v>5.4760000000000003E-2</v>
      </c>
      <c r="K16" s="201"/>
      <c r="L16" s="188"/>
    </row>
    <row r="17" spans="1:12">
      <c r="A17" s="294"/>
      <c r="B17" s="172">
        <v>5.0750000000000003E-2</v>
      </c>
      <c r="C17" s="299"/>
      <c r="D17" s="172">
        <v>0.14837</v>
      </c>
      <c r="E17" s="173">
        <f t="shared" si="0"/>
        <v>7.5297775000000003E-3</v>
      </c>
      <c r="F17" s="121" t="s">
        <v>176</v>
      </c>
      <c r="G17" s="172">
        <v>2.171E-2</v>
      </c>
      <c r="H17" s="173">
        <f t="shared" si="3"/>
        <v>1.6347146952500001E-4</v>
      </c>
      <c r="I17" s="20" t="s">
        <v>173</v>
      </c>
      <c r="J17" s="142">
        <v>4.6800000000000001E-2</v>
      </c>
      <c r="K17" s="201"/>
      <c r="L17" s="188"/>
    </row>
    <row r="18" spans="1:12">
      <c r="A18" s="294"/>
      <c r="B18" s="172">
        <v>5.0750000000000003E-2</v>
      </c>
      <c r="C18" s="299"/>
      <c r="D18" s="172">
        <v>0.14837</v>
      </c>
      <c r="E18" s="173">
        <f t="shared" si="0"/>
        <v>7.5297775000000003E-3</v>
      </c>
      <c r="F18" s="121" t="s">
        <v>93</v>
      </c>
      <c r="G18" s="172">
        <v>2.163E-2</v>
      </c>
      <c r="H18" s="173">
        <f t="shared" si="3"/>
        <v>1.6286908732500002E-4</v>
      </c>
      <c r="I18" s="20" t="s">
        <v>83</v>
      </c>
      <c r="J18" s="142">
        <v>4.6050000000000001E-2</v>
      </c>
      <c r="K18" s="201"/>
      <c r="L18" s="188"/>
    </row>
    <row r="19" spans="1:12" ht="15.75" thickBot="1">
      <c r="A19" s="294"/>
      <c r="B19" s="172">
        <v>5.0750000000000003E-2</v>
      </c>
      <c r="C19" s="300"/>
      <c r="D19" s="122">
        <v>0.14837</v>
      </c>
      <c r="E19" s="176">
        <f t="shared" si="0"/>
        <v>7.5297775000000003E-3</v>
      </c>
      <c r="F19" s="123" t="s">
        <v>88</v>
      </c>
      <c r="G19" s="122">
        <v>2.06E-2</v>
      </c>
      <c r="H19" s="176">
        <f t="shared" si="3"/>
        <v>1.5511341650000001E-4</v>
      </c>
      <c r="I19" s="20" t="s">
        <v>174</v>
      </c>
      <c r="J19" s="142">
        <v>4.1799999999999997E-2</v>
      </c>
      <c r="K19" s="201"/>
      <c r="L19" s="188"/>
    </row>
    <row r="20" spans="1:12">
      <c r="A20" s="294"/>
      <c r="B20" s="172">
        <v>5.0750000000000003E-2</v>
      </c>
      <c r="C20" s="298" t="s">
        <v>71</v>
      </c>
      <c r="D20" s="175">
        <v>3.2410000000000001E-2</v>
      </c>
      <c r="E20" s="178">
        <f t="shared" ref="E20:E25" si="4">D20*B13</f>
        <v>1.6448075000000003E-3</v>
      </c>
      <c r="F20" s="174" t="s">
        <v>190</v>
      </c>
      <c r="G20" s="175">
        <v>5.0090000000000003E-2</v>
      </c>
      <c r="H20" s="178">
        <f>G20*E20</f>
        <v>8.2388407675000011E-5</v>
      </c>
      <c r="I20" s="20" t="s">
        <v>175</v>
      </c>
      <c r="J20" s="142">
        <v>3.3779999999999998E-2</v>
      </c>
      <c r="K20" s="201"/>
      <c r="L20" s="188"/>
    </row>
    <row r="21" spans="1:12">
      <c r="A21" s="294"/>
      <c r="B21" s="172">
        <v>5.0750000000000003E-2</v>
      </c>
      <c r="C21" s="299"/>
      <c r="D21" s="172">
        <v>3.2410000000000001E-2</v>
      </c>
      <c r="E21" s="173">
        <f t="shared" si="4"/>
        <v>1.6448075000000003E-3</v>
      </c>
      <c r="F21" s="121" t="s">
        <v>220</v>
      </c>
      <c r="G21" s="172">
        <v>4.6129999999999997E-2</v>
      </c>
      <c r="H21" s="173">
        <f t="shared" ref="H21:H25" si="5">G21*E21</f>
        <v>7.5874969975000005E-5</v>
      </c>
      <c r="I21" s="20" t="s">
        <v>176</v>
      </c>
      <c r="J21" s="201"/>
      <c r="K21" s="201"/>
      <c r="L21" s="188">
        <f>B36+H17</f>
        <v>2.7443471469524999E-2</v>
      </c>
    </row>
    <row r="22" spans="1:12">
      <c r="A22" s="294"/>
      <c r="B22" s="172">
        <v>5.0750000000000003E-2</v>
      </c>
      <c r="C22" s="299"/>
      <c r="D22" s="172">
        <v>3.2410000000000001E-2</v>
      </c>
      <c r="E22" s="173">
        <f t="shared" si="4"/>
        <v>1.6448075000000003E-3</v>
      </c>
      <c r="F22" s="121" t="s">
        <v>179</v>
      </c>
      <c r="G22" s="172">
        <v>3.6790000000000003E-2</v>
      </c>
      <c r="H22" s="173">
        <f t="shared" si="5"/>
        <v>6.0512467925000016E-5</v>
      </c>
      <c r="I22" s="20" t="s">
        <v>127</v>
      </c>
      <c r="J22" s="201"/>
      <c r="K22" s="201"/>
      <c r="L22" s="188">
        <f>B37+E29+H25+K8</f>
        <v>2.1221556361221076E-2</v>
      </c>
    </row>
    <row r="23" spans="1:12">
      <c r="A23" s="294"/>
      <c r="B23" s="172">
        <v>5.0750000000000003E-2</v>
      </c>
      <c r="C23" s="299"/>
      <c r="D23" s="172">
        <v>3.2410000000000001E-2</v>
      </c>
      <c r="E23" s="173">
        <f t="shared" si="4"/>
        <v>1.6448075000000003E-3</v>
      </c>
      <c r="F23" s="121" t="s">
        <v>221</v>
      </c>
      <c r="G23" s="172">
        <v>3.1220000000000001E-2</v>
      </c>
      <c r="H23" s="173">
        <f t="shared" si="5"/>
        <v>5.135089015000001E-5</v>
      </c>
      <c r="I23" s="48" t="s">
        <v>91</v>
      </c>
      <c r="J23" s="173"/>
      <c r="K23" s="173">
        <f>E26</f>
        <v>2.2670025000000003E-3</v>
      </c>
      <c r="L23" s="188"/>
    </row>
    <row r="24" spans="1:12">
      <c r="A24" s="294"/>
      <c r="B24" s="172">
        <v>5.0750000000000003E-2</v>
      </c>
      <c r="C24" s="299"/>
      <c r="D24" s="172">
        <v>3.2410000000000001E-2</v>
      </c>
      <c r="E24" s="173">
        <f t="shared" si="4"/>
        <v>1.6448075000000003E-3</v>
      </c>
      <c r="F24" s="121" t="s">
        <v>222</v>
      </c>
      <c r="G24" s="172">
        <v>2.2009999999999998E-2</v>
      </c>
      <c r="H24" s="173">
        <f t="shared" si="5"/>
        <v>3.6202213075000003E-5</v>
      </c>
      <c r="I24" s="48" t="s">
        <v>92</v>
      </c>
      <c r="J24" s="173"/>
      <c r="K24" s="173">
        <f t="shared" ref="K24:K25" si="6">E27</f>
        <v>1.3601000000000002E-3</v>
      </c>
      <c r="L24" s="188"/>
    </row>
    <row r="25" spans="1:12" ht="15.75" thickBot="1">
      <c r="A25" s="294"/>
      <c r="B25" s="172">
        <v>5.0750000000000003E-2</v>
      </c>
      <c r="C25" s="300"/>
      <c r="D25" s="122">
        <v>3.2410000000000001E-2</v>
      </c>
      <c r="E25" s="176">
        <f t="shared" si="4"/>
        <v>1.6448075000000003E-3</v>
      </c>
      <c r="F25" s="123" t="s">
        <v>127</v>
      </c>
      <c r="G25" s="122">
        <v>2.0029999999999999E-2</v>
      </c>
      <c r="H25" s="176">
        <f t="shared" si="5"/>
        <v>3.2945494225000006E-5</v>
      </c>
      <c r="I25" s="48" t="s">
        <v>129</v>
      </c>
      <c r="J25" s="173"/>
      <c r="K25" s="173">
        <f t="shared" si="6"/>
        <v>1.0500175E-3</v>
      </c>
      <c r="L25" s="188"/>
    </row>
    <row r="26" spans="1:12">
      <c r="A26" s="294"/>
      <c r="B26" s="172">
        <v>5.0750000000000003E-2</v>
      </c>
      <c r="C26" s="197" t="s">
        <v>91</v>
      </c>
      <c r="D26" s="175">
        <v>4.4670000000000001E-2</v>
      </c>
      <c r="E26" s="179">
        <f t="shared" ref="E26:E29" si="7">D26*B19</f>
        <v>2.2670025000000003E-3</v>
      </c>
      <c r="F26" s="189"/>
      <c r="G26" s="189"/>
      <c r="H26" s="189"/>
      <c r="I26" s="121" t="s">
        <v>188</v>
      </c>
      <c r="J26" s="173"/>
      <c r="K26" s="173">
        <f>H12</f>
        <v>3.7573589725000003E-4</v>
      </c>
      <c r="L26" s="188"/>
    </row>
    <row r="27" spans="1:12">
      <c r="A27" s="294"/>
      <c r="B27" s="172">
        <v>5.0750000000000003E-2</v>
      </c>
      <c r="C27" s="198" t="s">
        <v>92</v>
      </c>
      <c r="D27" s="172">
        <v>2.6800000000000001E-2</v>
      </c>
      <c r="E27" s="180">
        <f t="shared" si="7"/>
        <v>1.3601000000000002E-3</v>
      </c>
      <c r="F27" s="189"/>
      <c r="G27" s="189"/>
      <c r="H27" s="200"/>
      <c r="I27" s="121" t="s">
        <v>189</v>
      </c>
      <c r="J27" s="188"/>
      <c r="K27" s="188">
        <f>H13</f>
        <v>3.6654956870000005E-4</v>
      </c>
      <c r="L27" s="188"/>
    </row>
    <row r="28" spans="1:12">
      <c r="A28" s="294"/>
      <c r="B28" s="172">
        <v>5.0750000000000003E-2</v>
      </c>
      <c r="C28" s="198" t="s">
        <v>129</v>
      </c>
      <c r="D28" s="172">
        <v>2.069E-2</v>
      </c>
      <c r="E28" s="180">
        <f t="shared" si="7"/>
        <v>1.0500175E-3</v>
      </c>
      <c r="F28" s="189"/>
      <c r="G28" s="189"/>
      <c r="H28" s="200"/>
      <c r="I28" s="121" t="s">
        <v>152</v>
      </c>
      <c r="J28" s="188"/>
      <c r="K28" s="188">
        <f>H14</f>
        <v>3.0585956205000003E-4</v>
      </c>
      <c r="L28" s="188"/>
    </row>
    <row r="29" spans="1:12" ht="15.75" thickBot="1">
      <c r="A29" s="295"/>
      <c r="B29" s="172">
        <v>5.0750000000000003E-2</v>
      </c>
      <c r="C29" s="199" t="s">
        <v>127</v>
      </c>
      <c r="D29" s="122">
        <v>2.001E-2</v>
      </c>
      <c r="E29" s="181">
        <f t="shared" si="7"/>
        <v>1.0155075000000001E-3</v>
      </c>
      <c r="F29" s="189"/>
      <c r="G29" s="189"/>
      <c r="H29" s="200"/>
      <c r="I29" s="121" t="s">
        <v>190</v>
      </c>
      <c r="J29" s="188"/>
      <c r="K29" s="188">
        <f>H15+H20+K3</f>
        <v>3.5129046037122804E-4</v>
      </c>
      <c r="L29" s="188"/>
    </row>
    <row r="30" spans="1:12">
      <c r="A30" s="20" t="s">
        <v>172</v>
      </c>
      <c r="B30" s="142">
        <v>7.6840000000000006E-2</v>
      </c>
      <c r="C30" s="189"/>
      <c r="D30" s="189"/>
      <c r="E30" s="189"/>
      <c r="F30" s="189"/>
      <c r="G30" s="189"/>
      <c r="H30" s="200"/>
      <c r="I30" s="121" t="s">
        <v>181</v>
      </c>
      <c r="J30" s="188"/>
      <c r="K30" s="188">
        <f>H16</f>
        <v>2.0209922810000001E-4</v>
      </c>
      <c r="L30" s="188"/>
    </row>
    <row r="31" spans="1:12">
      <c r="A31" s="34" t="s">
        <v>119</v>
      </c>
      <c r="B31" s="142">
        <v>5.4760000000000003E-2</v>
      </c>
      <c r="C31" s="189"/>
      <c r="D31" s="189"/>
      <c r="E31" s="189"/>
      <c r="F31" s="189"/>
      <c r="G31" s="189"/>
      <c r="H31" s="200"/>
      <c r="I31" s="121" t="s">
        <v>93</v>
      </c>
      <c r="J31" s="188"/>
      <c r="K31" s="188">
        <f>H18</f>
        <v>1.6286908732500002E-4</v>
      </c>
      <c r="L31" s="188"/>
    </row>
    <row r="32" spans="1:12">
      <c r="A32" s="20" t="s">
        <v>173</v>
      </c>
      <c r="B32" s="142">
        <v>4.6800000000000001E-2</v>
      </c>
      <c r="C32" s="189"/>
      <c r="D32" s="189"/>
      <c r="E32" s="189"/>
      <c r="F32" s="189"/>
      <c r="G32" s="189"/>
      <c r="H32" s="200"/>
      <c r="I32" s="121" t="s">
        <v>88</v>
      </c>
      <c r="J32" s="188"/>
      <c r="K32" s="188">
        <f>H19+K9</f>
        <v>2.4460089907342252E-4</v>
      </c>
      <c r="L32" s="188"/>
    </row>
    <row r="33" spans="1:11">
      <c r="A33" s="20" t="s">
        <v>83</v>
      </c>
      <c r="B33" s="142">
        <v>4.6050000000000001E-2</v>
      </c>
      <c r="I33" s="121" t="s">
        <v>220</v>
      </c>
      <c r="J33" s="188"/>
      <c r="K33" s="188">
        <f>H21+K4</f>
        <v>1.06052619477196E-4</v>
      </c>
    </row>
    <row r="34" spans="1:11">
      <c r="A34" s="20" t="s">
        <v>174</v>
      </c>
      <c r="B34" s="142">
        <v>4.1799999999999997E-2</v>
      </c>
      <c r="I34" s="121" t="s">
        <v>179</v>
      </c>
      <c r="J34" s="188"/>
      <c r="K34" s="188">
        <f>H22+K5</f>
        <v>8.4580010200868016E-5</v>
      </c>
    </row>
    <row r="35" spans="1:11">
      <c r="A35" s="20" t="s">
        <v>175</v>
      </c>
      <c r="B35" s="142">
        <v>3.3779999999999998E-2</v>
      </c>
      <c r="I35" s="121" t="s">
        <v>221</v>
      </c>
      <c r="J35" s="188"/>
      <c r="K35" s="188">
        <f>H23+K6</f>
        <v>7.177461045042401E-5</v>
      </c>
    </row>
    <row r="36" spans="1:11">
      <c r="A36" s="20" t="s">
        <v>176</v>
      </c>
      <c r="B36" s="142">
        <v>2.7279999999999999E-2</v>
      </c>
      <c r="I36" s="121" t="s">
        <v>222</v>
      </c>
      <c r="J36" s="188"/>
      <c r="K36" s="188">
        <f>H24+K7</f>
        <v>5.0600870468091999E-5</v>
      </c>
    </row>
    <row r="37" spans="1:11" ht="15.75" thickBot="1">
      <c r="A37" s="23" t="s">
        <v>127</v>
      </c>
      <c r="B37" s="143">
        <v>2.0160000000000001E-2</v>
      </c>
      <c r="I37" s="121" t="s">
        <v>191</v>
      </c>
      <c r="J37" s="188"/>
      <c r="K37" s="188">
        <f>K10</f>
        <v>7.5291247435885252E-5</v>
      </c>
    </row>
    <row r="38" spans="1:11">
      <c r="I38" s="121" t="s">
        <v>192</v>
      </c>
      <c r="J38" s="188"/>
      <c r="K38" s="188">
        <f>K11</f>
        <v>1.6967723353873252E-5</v>
      </c>
    </row>
  </sheetData>
  <mergeCells count="6">
    <mergeCell ref="A3:A29"/>
    <mergeCell ref="C3:C19"/>
    <mergeCell ref="F3:F8"/>
    <mergeCell ref="F9:F11"/>
    <mergeCell ref="I13:L13"/>
    <mergeCell ref="C20:C25"/>
  </mergeCells>
  <conditionalFormatting sqref="I23:I38">
    <cfRule type="duplicateValues" dxfId="37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43"/>
  <sheetViews>
    <sheetView workbookViewId="0">
      <selection sqref="A1:O37"/>
    </sheetView>
  </sheetViews>
  <sheetFormatPr defaultRowHeight="15"/>
  <cols>
    <col min="1" max="1" width="25" customWidth="1"/>
    <col min="3" max="3" width="30.28515625" bestFit="1" customWidth="1"/>
    <col min="5" max="5" width="9.140625" style="205"/>
    <col min="6" max="6" width="21" bestFit="1" customWidth="1"/>
    <col min="9" max="9" width="35.140625" bestFit="1" customWidth="1"/>
    <col min="12" max="12" width="35.140625" bestFit="1" customWidth="1"/>
  </cols>
  <sheetData>
    <row r="1" spans="1:15" ht="15.75" thickBot="1">
      <c r="A1" s="190" t="s">
        <v>276</v>
      </c>
      <c r="B1" s="174"/>
      <c r="C1" s="191" t="s">
        <v>44</v>
      </c>
      <c r="G1" s="121"/>
      <c r="H1" s="173"/>
      <c r="I1" s="186"/>
      <c r="J1" s="186"/>
      <c r="K1" s="187"/>
      <c r="L1" s="120"/>
      <c r="M1" s="186"/>
      <c r="N1" s="188"/>
      <c r="O1" s="173"/>
    </row>
    <row r="2" spans="1:15" ht="15.75" thickBot="1">
      <c r="A2" s="184" t="s">
        <v>298</v>
      </c>
      <c r="B2" s="238" t="s">
        <v>283</v>
      </c>
      <c r="C2" s="239" t="s">
        <v>287</v>
      </c>
      <c r="D2" s="192" t="s">
        <v>283</v>
      </c>
      <c r="E2" s="192" t="s">
        <v>288</v>
      </c>
      <c r="F2" s="185" t="s">
        <v>284</v>
      </c>
      <c r="G2" s="193" t="s">
        <v>283</v>
      </c>
      <c r="H2" s="194" t="s">
        <v>288</v>
      </c>
      <c r="I2" s="184" t="s">
        <v>286</v>
      </c>
      <c r="J2" s="185" t="s">
        <v>283</v>
      </c>
      <c r="K2" s="194" t="s">
        <v>288</v>
      </c>
      <c r="L2" s="195" t="s">
        <v>293</v>
      </c>
      <c r="M2" s="185" t="s">
        <v>283</v>
      </c>
      <c r="N2" s="196" t="s">
        <v>288</v>
      </c>
      <c r="O2" s="171"/>
    </row>
    <row r="3" spans="1:15">
      <c r="A3" s="283" t="s">
        <v>178</v>
      </c>
      <c r="B3" s="142">
        <v>4.7199999999999999E-2</v>
      </c>
      <c r="C3" s="294" t="s">
        <v>6</v>
      </c>
      <c r="D3" s="172">
        <v>5.0750000000000003E-2</v>
      </c>
      <c r="E3" s="173">
        <f>D3*B3</f>
        <v>2.3954000000000002E-3</v>
      </c>
      <c r="F3" s="298" t="s">
        <v>51</v>
      </c>
      <c r="G3" s="175">
        <v>0.14837</v>
      </c>
      <c r="H3" s="178">
        <f>G3*E3</f>
        <v>3.5540549800000006E-4</v>
      </c>
      <c r="I3" s="301" t="s">
        <v>71</v>
      </c>
      <c r="J3" s="175">
        <v>8.6879999999999999E-2</v>
      </c>
      <c r="K3" s="179">
        <f>J3*H3</f>
        <v>3.0877629666240002E-5</v>
      </c>
      <c r="L3" s="174" t="s">
        <v>190</v>
      </c>
      <c r="M3" s="175">
        <v>5.0090000000000003E-2</v>
      </c>
      <c r="N3" s="179">
        <f>M3*K3</f>
        <v>1.5466604699819617E-6</v>
      </c>
      <c r="O3" s="173"/>
    </row>
    <row r="4" spans="1:15">
      <c r="A4" s="273"/>
      <c r="B4" s="142">
        <v>4.7199999999999999E-2</v>
      </c>
      <c r="C4" s="294"/>
      <c r="D4" s="172">
        <v>5.0750000000000003E-2</v>
      </c>
      <c r="E4" s="173">
        <f t="shared" ref="E4:E37" si="0">D4*B4</f>
        <v>2.3954000000000002E-3</v>
      </c>
      <c r="F4" s="299"/>
      <c r="G4" s="172">
        <v>0.14837</v>
      </c>
      <c r="H4" s="173">
        <f t="shared" ref="H4:H29" si="1">G4*E4</f>
        <v>3.5540549800000006E-4</v>
      </c>
      <c r="I4" s="302"/>
      <c r="J4" s="172">
        <v>8.6879999999999999E-2</v>
      </c>
      <c r="K4" s="180">
        <f t="shared" ref="K4:K11" si="2">J4*H4</f>
        <v>3.0877629666240002E-5</v>
      </c>
      <c r="L4" s="121" t="s">
        <v>220</v>
      </c>
      <c r="M4" s="172">
        <v>4.6129999999999997E-2</v>
      </c>
      <c r="N4" s="180">
        <f t="shared" ref="N4:N11" si="3">M4*K4</f>
        <v>1.4243850565036512E-6</v>
      </c>
      <c r="O4" s="173"/>
    </row>
    <row r="5" spans="1:15">
      <c r="A5" s="273"/>
      <c r="B5" s="142">
        <v>4.7199999999999999E-2</v>
      </c>
      <c r="C5" s="294"/>
      <c r="D5" s="172">
        <v>5.0750000000000003E-2</v>
      </c>
      <c r="E5" s="173">
        <f t="shared" si="0"/>
        <v>2.3954000000000002E-3</v>
      </c>
      <c r="F5" s="299"/>
      <c r="G5" s="172">
        <v>0.14837</v>
      </c>
      <c r="H5" s="173">
        <f t="shared" si="1"/>
        <v>3.5540549800000006E-4</v>
      </c>
      <c r="I5" s="302"/>
      <c r="J5" s="172">
        <v>8.6879999999999999E-2</v>
      </c>
      <c r="K5" s="180">
        <f t="shared" si="2"/>
        <v>3.0877629666240002E-5</v>
      </c>
      <c r="L5" s="121" t="s">
        <v>179</v>
      </c>
      <c r="M5" s="172">
        <v>3.6790000000000003E-2</v>
      </c>
      <c r="N5" s="180">
        <f t="shared" si="3"/>
        <v>1.1359879954209698E-6</v>
      </c>
      <c r="O5" s="173"/>
    </row>
    <row r="6" spans="1:15">
      <c r="A6" s="273"/>
      <c r="B6" s="142">
        <v>4.7199999999999999E-2</v>
      </c>
      <c r="C6" s="294"/>
      <c r="D6" s="172">
        <v>5.0750000000000003E-2</v>
      </c>
      <c r="E6" s="173">
        <f t="shared" si="0"/>
        <v>2.3954000000000002E-3</v>
      </c>
      <c r="F6" s="299"/>
      <c r="G6" s="172">
        <v>0.14837</v>
      </c>
      <c r="H6" s="173">
        <f t="shared" si="1"/>
        <v>3.5540549800000006E-4</v>
      </c>
      <c r="I6" s="302"/>
      <c r="J6" s="172">
        <v>8.6879999999999999E-2</v>
      </c>
      <c r="K6" s="180">
        <f t="shared" si="2"/>
        <v>3.0877629666240002E-5</v>
      </c>
      <c r="L6" s="121" t="s">
        <v>221</v>
      </c>
      <c r="M6" s="172">
        <v>3.1220000000000001E-2</v>
      </c>
      <c r="N6" s="180">
        <f t="shared" si="3"/>
        <v>9.6399959818001295E-7</v>
      </c>
      <c r="O6" s="173"/>
    </row>
    <row r="7" spans="1:15">
      <c r="A7" s="273"/>
      <c r="B7" s="142">
        <v>4.7199999999999999E-2</v>
      </c>
      <c r="C7" s="294"/>
      <c r="D7" s="172">
        <v>5.0750000000000003E-2</v>
      </c>
      <c r="E7" s="173">
        <f t="shared" si="0"/>
        <v>2.3954000000000002E-3</v>
      </c>
      <c r="F7" s="299"/>
      <c r="G7" s="172">
        <v>0.14837</v>
      </c>
      <c r="H7" s="173">
        <f t="shared" si="1"/>
        <v>3.5540549800000006E-4</v>
      </c>
      <c r="I7" s="302"/>
      <c r="J7" s="172">
        <v>8.6879999999999999E-2</v>
      </c>
      <c r="K7" s="180">
        <f t="shared" si="2"/>
        <v>3.0877629666240002E-5</v>
      </c>
      <c r="L7" s="121" t="s">
        <v>222</v>
      </c>
      <c r="M7" s="172">
        <v>2.2009999999999998E-2</v>
      </c>
      <c r="N7" s="180">
        <f t="shared" si="3"/>
        <v>6.7961662895394237E-7</v>
      </c>
      <c r="O7" s="173"/>
    </row>
    <row r="8" spans="1:15" ht="15.75" thickBot="1">
      <c r="A8" s="273"/>
      <c r="B8" s="142">
        <v>4.7199999999999999E-2</v>
      </c>
      <c r="C8" s="294"/>
      <c r="D8" s="172">
        <v>5.0750000000000003E-2</v>
      </c>
      <c r="E8" s="173">
        <f t="shared" si="0"/>
        <v>2.3954000000000002E-3</v>
      </c>
      <c r="F8" s="299"/>
      <c r="G8" s="172">
        <v>0.14837</v>
      </c>
      <c r="H8" s="173">
        <f t="shared" si="1"/>
        <v>3.5540549800000006E-4</v>
      </c>
      <c r="I8" s="303"/>
      <c r="J8" s="122">
        <v>8.6879999999999999E-2</v>
      </c>
      <c r="K8" s="181">
        <f t="shared" si="2"/>
        <v>3.0877629666240002E-5</v>
      </c>
      <c r="L8" s="123" t="s">
        <v>127</v>
      </c>
      <c r="M8" s="122">
        <v>2.0029999999999999E-2</v>
      </c>
      <c r="N8" s="181">
        <f t="shared" si="3"/>
        <v>6.184789222147872E-7</v>
      </c>
      <c r="O8" s="173"/>
    </row>
    <row r="9" spans="1:15">
      <c r="A9" s="273"/>
      <c r="B9" s="142">
        <v>4.7199999999999999E-2</v>
      </c>
      <c r="C9" s="294"/>
      <c r="D9" s="172">
        <v>5.0750000000000003E-2</v>
      </c>
      <c r="E9" s="173">
        <f t="shared" si="0"/>
        <v>2.3954000000000002E-3</v>
      </c>
      <c r="F9" s="299"/>
      <c r="G9" s="172">
        <v>0.14837</v>
      </c>
      <c r="H9" s="173">
        <f t="shared" si="1"/>
        <v>3.5540549800000006E-4</v>
      </c>
      <c r="I9" s="301" t="s">
        <v>52</v>
      </c>
      <c r="J9" s="175">
        <v>3.3829999999999999E-2</v>
      </c>
      <c r="K9" s="179">
        <f t="shared" si="2"/>
        <v>1.2023367997340001E-5</v>
      </c>
      <c r="L9" s="174" t="s">
        <v>88</v>
      </c>
      <c r="M9" s="175">
        <v>0.3513</v>
      </c>
      <c r="N9" s="179">
        <f t="shared" si="3"/>
        <v>4.2238091774655427E-6</v>
      </c>
      <c r="O9" s="173"/>
    </row>
    <row r="10" spans="1:15">
      <c r="A10" s="273"/>
      <c r="B10" s="142">
        <v>4.7199999999999999E-2</v>
      </c>
      <c r="C10" s="294"/>
      <c r="D10" s="172">
        <v>5.0750000000000003E-2</v>
      </c>
      <c r="E10" s="173">
        <f t="shared" si="0"/>
        <v>2.3954000000000002E-3</v>
      </c>
      <c r="F10" s="299"/>
      <c r="G10" s="172">
        <v>0.14837</v>
      </c>
      <c r="H10" s="173">
        <f t="shared" si="1"/>
        <v>3.5540549800000006E-4</v>
      </c>
      <c r="I10" s="302"/>
      <c r="J10" s="172">
        <v>3.3829999999999999E-2</v>
      </c>
      <c r="K10" s="180">
        <f t="shared" si="2"/>
        <v>1.2023367997340001E-5</v>
      </c>
      <c r="L10" s="121" t="s">
        <v>191</v>
      </c>
      <c r="M10" s="172">
        <v>0.29557</v>
      </c>
      <c r="N10" s="180">
        <f t="shared" si="3"/>
        <v>3.5537468789737842E-6</v>
      </c>
      <c r="O10" s="173"/>
    </row>
    <row r="11" spans="1:15" ht="15.75" thickBot="1">
      <c r="A11" s="273"/>
      <c r="B11" s="142">
        <v>4.7199999999999999E-2</v>
      </c>
      <c r="C11" s="294"/>
      <c r="D11" s="172">
        <v>5.0750000000000003E-2</v>
      </c>
      <c r="E11" s="173">
        <f t="shared" si="0"/>
        <v>2.3954000000000002E-3</v>
      </c>
      <c r="F11" s="299"/>
      <c r="G11" s="172">
        <v>0.14837</v>
      </c>
      <c r="H11" s="173">
        <f t="shared" si="1"/>
        <v>3.5540549800000006E-4</v>
      </c>
      <c r="I11" s="303"/>
      <c r="J11" s="122">
        <v>3.3829999999999999E-2</v>
      </c>
      <c r="K11" s="181">
        <f t="shared" si="2"/>
        <v>1.2023367997340001E-5</v>
      </c>
      <c r="L11" s="123" t="s">
        <v>192</v>
      </c>
      <c r="M11" s="122">
        <v>6.6610000000000003E-2</v>
      </c>
      <c r="N11" s="181">
        <f t="shared" si="3"/>
        <v>8.0087654230281752E-7</v>
      </c>
      <c r="O11" s="173"/>
    </row>
    <row r="12" spans="1:15" ht="15.75" thickBot="1">
      <c r="A12" s="273"/>
      <c r="B12" s="142">
        <v>4.7199999999999999E-2</v>
      </c>
      <c r="C12" s="294"/>
      <c r="D12" s="172">
        <v>5.0750000000000003E-2</v>
      </c>
      <c r="E12" s="173">
        <f t="shared" si="0"/>
        <v>2.3954000000000002E-3</v>
      </c>
      <c r="F12" s="299"/>
      <c r="G12" s="172">
        <v>0.14837</v>
      </c>
      <c r="H12" s="173">
        <f t="shared" si="1"/>
        <v>3.5540549800000006E-4</v>
      </c>
      <c r="I12" s="121" t="s">
        <v>188</v>
      </c>
      <c r="J12" s="172">
        <v>4.99E-2</v>
      </c>
      <c r="K12" s="180">
        <f>J12*H12</f>
        <v>1.7734734350200003E-5</v>
      </c>
      <c r="L12" s="231"/>
      <c r="M12" s="189"/>
      <c r="N12" s="188"/>
      <c r="O12" s="173"/>
    </row>
    <row r="13" spans="1:15">
      <c r="A13" s="273"/>
      <c r="B13" s="142">
        <v>4.7199999999999999E-2</v>
      </c>
      <c r="C13" s="294"/>
      <c r="D13" s="172">
        <v>5.0750000000000003E-2</v>
      </c>
      <c r="E13" s="173">
        <f t="shared" si="0"/>
        <v>2.3954000000000002E-3</v>
      </c>
      <c r="F13" s="299"/>
      <c r="G13" s="172">
        <v>0.14837</v>
      </c>
      <c r="H13" s="173">
        <f t="shared" si="1"/>
        <v>3.5540549800000006E-4</v>
      </c>
      <c r="I13" s="121" t="s">
        <v>189</v>
      </c>
      <c r="J13" s="172">
        <v>4.8680000000000001E-2</v>
      </c>
      <c r="K13" s="180">
        <f t="shared" ref="K13:K19" si="4">J13*H13</f>
        <v>1.7301139642640004E-5</v>
      </c>
      <c r="L13" s="296" t="s">
        <v>281</v>
      </c>
      <c r="M13" s="296"/>
      <c r="N13" s="296"/>
      <c r="O13" s="297"/>
    </row>
    <row r="14" spans="1:15" ht="15.75" thickBot="1">
      <c r="A14" s="273"/>
      <c r="B14" s="142">
        <v>4.7199999999999999E-2</v>
      </c>
      <c r="C14" s="294"/>
      <c r="D14" s="172">
        <v>5.0750000000000003E-2</v>
      </c>
      <c r="E14" s="173">
        <f t="shared" si="0"/>
        <v>2.3954000000000002E-3</v>
      </c>
      <c r="F14" s="299"/>
      <c r="G14" s="172">
        <v>0.14837</v>
      </c>
      <c r="H14" s="173">
        <f t="shared" si="1"/>
        <v>3.5540549800000006E-4</v>
      </c>
      <c r="I14" s="121" t="s">
        <v>152</v>
      </c>
      <c r="J14" s="172">
        <v>4.0620000000000003E-2</v>
      </c>
      <c r="K14" s="180">
        <f t="shared" si="4"/>
        <v>1.4436571328760003E-5</v>
      </c>
      <c r="L14" s="232" t="s">
        <v>279</v>
      </c>
      <c r="M14" s="225" t="s">
        <v>290</v>
      </c>
      <c r="N14" s="226" t="s">
        <v>288</v>
      </c>
      <c r="O14" s="227" t="s">
        <v>292</v>
      </c>
    </row>
    <row r="15" spans="1:15">
      <c r="A15" s="273"/>
      <c r="B15" s="142">
        <v>4.7199999999999999E-2</v>
      </c>
      <c r="C15" s="294"/>
      <c r="D15" s="172">
        <v>5.0750000000000003E-2</v>
      </c>
      <c r="E15" s="173">
        <f t="shared" si="0"/>
        <v>2.3954000000000002E-3</v>
      </c>
      <c r="F15" s="299"/>
      <c r="G15" s="172">
        <v>0.14837</v>
      </c>
      <c r="H15" s="173">
        <f t="shared" si="1"/>
        <v>3.5540549800000006E-4</v>
      </c>
      <c r="I15" s="121" t="s">
        <v>190</v>
      </c>
      <c r="J15" s="172">
        <v>3.1359999999999999E-2</v>
      </c>
      <c r="K15" s="180">
        <f t="shared" si="4"/>
        <v>1.1145516417280001E-5</v>
      </c>
      <c r="L15" s="45" t="s">
        <v>177</v>
      </c>
      <c r="M15" s="142">
        <f>B38</f>
        <v>0.58050000000000002</v>
      </c>
      <c r="O15" s="188"/>
    </row>
    <row r="16" spans="1:15">
      <c r="A16" s="273"/>
      <c r="B16" s="142">
        <v>4.7199999999999999E-2</v>
      </c>
      <c r="C16" s="294"/>
      <c r="D16" s="172">
        <v>5.0750000000000003E-2</v>
      </c>
      <c r="E16" s="173">
        <f t="shared" si="0"/>
        <v>2.3954000000000002E-3</v>
      </c>
      <c r="F16" s="299"/>
      <c r="G16" s="172">
        <v>0.14837</v>
      </c>
      <c r="H16" s="173">
        <f t="shared" si="1"/>
        <v>3.5540549800000006E-4</v>
      </c>
      <c r="I16" s="121" t="s">
        <v>181</v>
      </c>
      <c r="J16" s="172">
        <v>2.6839999999999999E-2</v>
      </c>
      <c r="K16" s="173">
        <f t="shared" si="4"/>
        <v>9.5390835663200012E-6</v>
      </c>
      <c r="L16" s="34" t="s">
        <v>179</v>
      </c>
      <c r="N16" s="201"/>
      <c r="O16" s="142">
        <f>B39+K22+N5</f>
        <v>4.0663992176481485E-2</v>
      </c>
    </row>
    <row r="17" spans="1:15">
      <c r="A17" s="273"/>
      <c r="B17" s="142">
        <v>4.7199999999999999E-2</v>
      </c>
      <c r="C17" s="294"/>
      <c r="D17" s="172">
        <v>5.0750000000000003E-2</v>
      </c>
      <c r="E17" s="173">
        <f t="shared" si="0"/>
        <v>2.3954000000000002E-3</v>
      </c>
      <c r="F17" s="299"/>
      <c r="G17" s="172">
        <v>0.14837</v>
      </c>
      <c r="H17" s="173">
        <f t="shared" si="1"/>
        <v>3.5540549800000006E-4</v>
      </c>
      <c r="I17" s="121" t="s">
        <v>176</v>
      </c>
      <c r="J17" s="172">
        <v>2.171E-2</v>
      </c>
      <c r="K17" s="173">
        <f t="shared" si="4"/>
        <v>7.7158533615800014E-6</v>
      </c>
      <c r="L17" s="20" t="s">
        <v>172</v>
      </c>
      <c r="M17" s="142"/>
      <c r="N17" s="230">
        <f>E30</f>
        <v>3.6268480000000002E-3</v>
      </c>
      <c r="O17" s="188"/>
    </row>
    <row r="18" spans="1:15">
      <c r="A18" s="273"/>
      <c r="B18" s="142">
        <v>4.7199999999999999E-2</v>
      </c>
      <c r="C18" s="294"/>
      <c r="D18" s="172">
        <v>5.0750000000000003E-2</v>
      </c>
      <c r="E18" s="173">
        <f t="shared" si="0"/>
        <v>2.3954000000000002E-3</v>
      </c>
      <c r="F18" s="299"/>
      <c r="G18" s="172">
        <v>0.14837</v>
      </c>
      <c r="H18" s="173">
        <f t="shared" si="1"/>
        <v>3.5540549800000006E-4</v>
      </c>
      <c r="I18" s="121" t="s">
        <v>93</v>
      </c>
      <c r="J18" s="172">
        <v>2.163E-2</v>
      </c>
      <c r="K18" s="173">
        <f t="shared" si="4"/>
        <v>7.6874209217400013E-6</v>
      </c>
      <c r="L18" s="34" t="s">
        <v>119</v>
      </c>
      <c r="M18" s="142"/>
      <c r="N18" s="230">
        <f t="shared" ref="N18:N22" si="5">E31</f>
        <v>2.5846720000000001E-3</v>
      </c>
      <c r="O18" s="188"/>
    </row>
    <row r="19" spans="1:15" ht="15.75" thickBot="1">
      <c r="A19" s="273"/>
      <c r="B19" s="142">
        <v>4.7199999999999999E-2</v>
      </c>
      <c r="C19" s="294"/>
      <c r="D19" s="172">
        <v>5.0750000000000003E-2</v>
      </c>
      <c r="E19" s="173">
        <f t="shared" si="0"/>
        <v>2.3954000000000002E-3</v>
      </c>
      <c r="F19" s="300"/>
      <c r="G19" s="122">
        <v>0.14837</v>
      </c>
      <c r="H19" s="176">
        <f t="shared" si="1"/>
        <v>3.5540549800000006E-4</v>
      </c>
      <c r="I19" s="123" t="s">
        <v>88</v>
      </c>
      <c r="J19" s="122">
        <v>2.06E-2</v>
      </c>
      <c r="K19" s="176">
        <f t="shared" si="4"/>
        <v>7.321353258800001E-6</v>
      </c>
      <c r="L19" s="20" t="s">
        <v>173</v>
      </c>
      <c r="M19" s="142"/>
      <c r="N19" s="230">
        <f t="shared" si="5"/>
        <v>2.2089599999999998E-3</v>
      </c>
      <c r="O19" s="188"/>
    </row>
    <row r="20" spans="1:15">
      <c r="A20" s="273"/>
      <c r="B20" s="142">
        <v>4.7199999999999999E-2</v>
      </c>
      <c r="C20" s="294"/>
      <c r="D20" s="172">
        <v>5.0750000000000003E-2</v>
      </c>
      <c r="E20" s="173">
        <f t="shared" si="0"/>
        <v>2.3954000000000002E-3</v>
      </c>
      <c r="F20" s="298" t="s">
        <v>71</v>
      </c>
      <c r="G20" s="175">
        <v>3.2410000000000001E-2</v>
      </c>
      <c r="H20" s="178">
        <f t="shared" si="1"/>
        <v>7.7634914000000016E-5</v>
      </c>
      <c r="I20" s="174" t="s">
        <v>190</v>
      </c>
      <c r="J20" s="175">
        <v>5.0090000000000003E-2</v>
      </c>
      <c r="K20" s="178">
        <f>J20*H20</f>
        <v>3.8887328422600011E-6</v>
      </c>
      <c r="L20" s="20" t="s">
        <v>83</v>
      </c>
      <c r="M20" s="142"/>
      <c r="N20" s="230">
        <f t="shared" si="5"/>
        <v>2.1735600000000002E-3</v>
      </c>
      <c r="O20" s="188"/>
    </row>
    <row r="21" spans="1:15">
      <c r="A21" s="273"/>
      <c r="B21" s="142">
        <v>4.7199999999999999E-2</v>
      </c>
      <c r="C21" s="294"/>
      <c r="D21" s="172">
        <v>5.0750000000000003E-2</v>
      </c>
      <c r="E21" s="173">
        <f t="shared" si="0"/>
        <v>2.3954000000000002E-3</v>
      </c>
      <c r="F21" s="299"/>
      <c r="G21" s="172">
        <v>3.2410000000000001E-2</v>
      </c>
      <c r="H21" s="173">
        <f t="shared" si="1"/>
        <v>7.7634914000000016E-5</v>
      </c>
      <c r="I21" s="121" t="s">
        <v>220</v>
      </c>
      <c r="J21" s="172">
        <v>4.6129999999999997E-2</v>
      </c>
      <c r="K21" s="173">
        <f t="shared" ref="K21:K25" si="6">J21*H21</f>
        <v>3.5812985828200004E-6</v>
      </c>
      <c r="L21" s="20" t="s">
        <v>174</v>
      </c>
      <c r="M21" s="201"/>
      <c r="N21" s="230">
        <f t="shared" si="5"/>
        <v>1.9729599999999997E-3</v>
      </c>
      <c r="O21" s="188"/>
    </row>
    <row r="22" spans="1:15">
      <c r="A22" s="273"/>
      <c r="B22" s="142">
        <v>4.7199999999999999E-2</v>
      </c>
      <c r="C22" s="294"/>
      <c r="D22" s="172">
        <v>5.0750000000000003E-2</v>
      </c>
      <c r="E22" s="173">
        <f t="shared" si="0"/>
        <v>2.3954000000000002E-3</v>
      </c>
      <c r="F22" s="299"/>
      <c r="G22" s="172">
        <v>3.2410000000000001E-2</v>
      </c>
      <c r="H22" s="173">
        <f t="shared" si="1"/>
        <v>7.7634914000000016E-5</v>
      </c>
      <c r="I22" s="121" t="s">
        <v>179</v>
      </c>
      <c r="J22" s="172">
        <v>3.6790000000000003E-2</v>
      </c>
      <c r="K22" s="173">
        <f t="shared" si="6"/>
        <v>2.8561884860600007E-6</v>
      </c>
      <c r="L22" s="20" t="s">
        <v>175</v>
      </c>
      <c r="M22" s="201"/>
      <c r="N22" s="230">
        <f t="shared" si="5"/>
        <v>1.5944159999999998E-3</v>
      </c>
      <c r="O22" s="188"/>
    </row>
    <row r="23" spans="1:15">
      <c r="A23" s="273"/>
      <c r="B23" s="142">
        <v>4.7199999999999999E-2</v>
      </c>
      <c r="C23" s="294"/>
      <c r="D23" s="172">
        <v>5.0750000000000003E-2</v>
      </c>
      <c r="E23" s="173">
        <f t="shared" si="0"/>
        <v>2.3954000000000002E-3</v>
      </c>
      <c r="F23" s="299"/>
      <c r="G23" s="172">
        <v>3.2410000000000001E-2</v>
      </c>
      <c r="H23" s="173">
        <f t="shared" si="1"/>
        <v>7.7634914000000016E-5</v>
      </c>
      <c r="I23" s="121" t="s">
        <v>221</v>
      </c>
      <c r="J23" s="172">
        <v>3.1220000000000001E-2</v>
      </c>
      <c r="K23" s="173">
        <f t="shared" si="6"/>
        <v>2.4237620150800005E-6</v>
      </c>
      <c r="L23" s="20" t="s">
        <v>176</v>
      </c>
      <c r="M23" s="173"/>
      <c r="N23" s="173">
        <f>E36+K17</f>
        <v>1.2953318533615798E-3</v>
      </c>
      <c r="O23" s="188"/>
    </row>
    <row r="24" spans="1:15">
      <c r="A24" s="273"/>
      <c r="B24" s="142">
        <v>4.7199999999999999E-2</v>
      </c>
      <c r="C24" s="294"/>
      <c r="D24" s="172">
        <v>5.0750000000000003E-2</v>
      </c>
      <c r="E24" s="173">
        <f t="shared" si="0"/>
        <v>2.3954000000000002E-3</v>
      </c>
      <c r="F24" s="299"/>
      <c r="G24" s="172">
        <v>3.2410000000000001E-2</v>
      </c>
      <c r="H24" s="173">
        <f t="shared" si="1"/>
        <v>7.7634914000000016E-5</v>
      </c>
      <c r="I24" s="121" t="s">
        <v>222</v>
      </c>
      <c r="J24" s="172">
        <v>2.2009999999999998E-2</v>
      </c>
      <c r="K24" s="173">
        <f t="shared" si="6"/>
        <v>1.7087444571400002E-6</v>
      </c>
      <c r="L24" s="20" t="s">
        <v>127</v>
      </c>
      <c r="M24" s="173"/>
      <c r="N24" s="173">
        <f>E37+H29+K25+N8</f>
        <v>1.0016574602496348E-3</v>
      </c>
      <c r="O24" s="188"/>
    </row>
    <row r="25" spans="1:15" ht="15.75" thickBot="1">
      <c r="A25" s="273"/>
      <c r="B25" s="142">
        <v>4.7199999999999999E-2</v>
      </c>
      <c r="C25" s="294"/>
      <c r="D25" s="172">
        <v>5.0750000000000003E-2</v>
      </c>
      <c r="E25" s="173">
        <f t="shared" si="0"/>
        <v>2.3954000000000002E-3</v>
      </c>
      <c r="F25" s="300"/>
      <c r="G25" s="122">
        <v>3.2410000000000001E-2</v>
      </c>
      <c r="H25" s="176">
        <f t="shared" si="1"/>
        <v>7.7634914000000016E-5</v>
      </c>
      <c r="I25" s="123" t="s">
        <v>127</v>
      </c>
      <c r="J25" s="122">
        <v>2.0029999999999999E-2</v>
      </c>
      <c r="K25" s="176">
        <f t="shared" si="6"/>
        <v>1.5550273274200003E-6</v>
      </c>
      <c r="L25" s="103" t="s">
        <v>91</v>
      </c>
      <c r="M25" s="173"/>
      <c r="N25" s="173">
        <f>H26</f>
        <v>1.0700251800000001E-4</v>
      </c>
      <c r="O25" s="188"/>
    </row>
    <row r="26" spans="1:15">
      <c r="A26" s="273"/>
      <c r="B26" s="142">
        <v>4.7199999999999999E-2</v>
      </c>
      <c r="C26" s="294"/>
      <c r="D26" s="172">
        <v>5.0750000000000003E-2</v>
      </c>
      <c r="E26" s="173">
        <f t="shared" si="0"/>
        <v>2.3954000000000002E-3</v>
      </c>
      <c r="F26" s="197" t="s">
        <v>91</v>
      </c>
      <c r="G26" s="175">
        <v>4.4670000000000001E-2</v>
      </c>
      <c r="H26" s="179">
        <f t="shared" si="1"/>
        <v>1.0700251800000001E-4</v>
      </c>
      <c r="I26" s="189"/>
      <c r="J26" s="189"/>
      <c r="K26" s="189"/>
      <c r="L26" s="103" t="s">
        <v>92</v>
      </c>
      <c r="M26" s="173"/>
      <c r="N26" s="173">
        <f t="shared" ref="N26:N27" si="7">H27</f>
        <v>6.4196720000000003E-5</v>
      </c>
      <c r="O26" s="188"/>
    </row>
    <row r="27" spans="1:15">
      <c r="A27" s="273"/>
      <c r="B27" s="142">
        <v>4.7199999999999999E-2</v>
      </c>
      <c r="C27" s="294"/>
      <c r="D27" s="172">
        <v>5.0750000000000003E-2</v>
      </c>
      <c r="E27" s="173">
        <f t="shared" si="0"/>
        <v>2.3954000000000002E-3</v>
      </c>
      <c r="F27" s="198" t="s">
        <v>92</v>
      </c>
      <c r="G27" s="172">
        <v>2.6800000000000001E-2</v>
      </c>
      <c r="H27" s="180">
        <f t="shared" si="1"/>
        <v>6.4196720000000003E-5</v>
      </c>
      <c r="I27" s="189"/>
      <c r="J27" s="189"/>
      <c r="K27" s="200"/>
      <c r="L27" s="103" t="s">
        <v>129</v>
      </c>
      <c r="M27" s="188"/>
      <c r="N27" s="173">
        <f t="shared" si="7"/>
        <v>4.9560826000000006E-5</v>
      </c>
      <c r="O27" s="188"/>
    </row>
    <row r="28" spans="1:15">
      <c r="A28" s="273"/>
      <c r="B28" s="142">
        <v>4.7199999999999999E-2</v>
      </c>
      <c r="C28" s="294"/>
      <c r="D28" s="172">
        <v>5.0750000000000003E-2</v>
      </c>
      <c r="E28" s="173">
        <f t="shared" si="0"/>
        <v>2.3954000000000002E-3</v>
      </c>
      <c r="F28" s="198" t="s">
        <v>129</v>
      </c>
      <c r="G28" s="172">
        <v>2.069E-2</v>
      </c>
      <c r="H28" s="180">
        <f t="shared" si="1"/>
        <v>4.9560826000000006E-5</v>
      </c>
      <c r="I28" s="189"/>
      <c r="J28" s="189"/>
      <c r="K28" s="200"/>
      <c r="L28" s="121" t="s">
        <v>188</v>
      </c>
      <c r="M28" s="188"/>
      <c r="N28" s="188">
        <f>K12</f>
        <v>1.7734734350200003E-5</v>
      </c>
      <c r="O28" s="188"/>
    </row>
    <row r="29" spans="1:15" ht="15.75" thickBot="1">
      <c r="A29" s="273"/>
      <c r="B29" s="142">
        <v>4.7199999999999999E-2</v>
      </c>
      <c r="C29" s="295"/>
      <c r="D29" s="172">
        <v>5.0750000000000003E-2</v>
      </c>
      <c r="E29" s="173">
        <f t="shared" si="0"/>
        <v>2.3954000000000002E-3</v>
      </c>
      <c r="F29" s="199" t="s">
        <v>127</v>
      </c>
      <c r="G29" s="122">
        <v>2.001E-2</v>
      </c>
      <c r="H29" s="181">
        <f t="shared" si="1"/>
        <v>4.7931954000000002E-5</v>
      </c>
      <c r="I29" s="189"/>
      <c r="J29" s="189"/>
      <c r="K29" s="200"/>
      <c r="L29" s="121" t="s">
        <v>189</v>
      </c>
      <c r="M29" s="188"/>
      <c r="N29" s="188">
        <f>K13</f>
        <v>1.7301139642640004E-5</v>
      </c>
      <c r="O29" s="188"/>
    </row>
    <row r="30" spans="1:15">
      <c r="A30" s="273"/>
      <c r="B30" s="142">
        <v>4.7199999999999999E-2</v>
      </c>
      <c r="C30" s="20" t="s">
        <v>172</v>
      </c>
      <c r="D30" s="142">
        <v>7.6840000000000006E-2</v>
      </c>
      <c r="E30" s="173">
        <f t="shared" si="0"/>
        <v>3.6268480000000002E-3</v>
      </c>
      <c r="F30" s="189"/>
      <c r="G30" s="189"/>
      <c r="H30" s="189"/>
      <c r="I30" s="189"/>
      <c r="J30" s="189"/>
      <c r="K30" s="200"/>
      <c r="L30" s="121" t="s">
        <v>152</v>
      </c>
      <c r="M30" s="188"/>
      <c r="N30" s="188">
        <f>K14</f>
        <v>1.4436571328760003E-5</v>
      </c>
      <c r="O30" s="188"/>
    </row>
    <row r="31" spans="1:15">
      <c r="A31" s="273"/>
      <c r="B31" s="142">
        <v>4.7199999999999999E-2</v>
      </c>
      <c r="C31" s="34" t="s">
        <v>119</v>
      </c>
      <c r="D31" s="142">
        <v>5.4760000000000003E-2</v>
      </c>
      <c r="E31" s="173">
        <f t="shared" si="0"/>
        <v>2.5846720000000001E-3</v>
      </c>
      <c r="F31" s="189"/>
      <c r="G31" s="189"/>
      <c r="H31" s="189"/>
      <c r="I31" s="189"/>
      <c r="J31" s="189"/>
      <c r="K31" s="200"/>
      <c r="L31" s="121" t="s">
        <v>190</v>
      </c>
      <c r="M31" s="188"/>
      <c r="N31" s="188">
        <f>K15+K20+N3</f>
        <v>1.6580909729521963E-5</v>
      </c>
      <c r="O31" s="188"/>
    </row>
    <row r="32" spans="1:15">
      <c r="A32" s="273"/>
      <c r="B32" s="142">
        <v>4.7199999999999999E-2</v>
      </c>
      <c r="C32" s="20" t="s">
        <v>173</v>
      </c>
      <c r="D32" s="142">
        <v>4.6800000000000001E-2</v>
      </c>
      <c r="E32" s="173">
        <f t="shared" si="0"/>
        <v>2.2089599999999998E-3</v>
      </c>
      <c r="F32" s="189"/>
      <c r="G32" s="189"/>
      <c r="H32" s="189"/>
      <c r="I32" s="189"/>
      <c r="J32" s="189"/>
      <c r="K32" s="200"/>
      <c r="L32" s="121" t="s">
        <v>181</v>
      </c>
      <c r="M32" s="188"/>
      <c r="N32" s="188">
        <f>K16</f>
        <v>9.5390835663200012E-6</v>
      </c>
      <c r="O32" s="188"/>
    </row>
    <row r="33" spans="1:14">
      <c r="A33" s="273"/>
      <c r="B33" s="142">
        <v>4.7199999999999999E-2</v>
      </c>
      <c r="C33" s="20" t="s">
        <v>83</v>
      </c>
      <c r="D33" s="142">
        <v>4.6050000000000001E-2</v>
      </c>
      <c r="E33" s="173">
        <f t="shared" si="0"/>
        <v>2.1735600000000002E-3</v>
      </c>
      <c r="L33" s="121" t="s">
        <v>93</v>
      </c>
      <c r="M33" s="188"/>
      <c r="N33" s="188">
        <f>K18</f>
        <v>7.6874209217400013E-6</v>
      </c>
    </row>
    <row r="34" spans="1:14">
      <c r="A34" s="273"/>
      <c r="B34" s="142">
        <v>4.7199999999999999E-2</v>
      </c>
      <c r="C34" s="20" t="s">
        <v>174</v>
      </c>
      <c r="D34" s="142">
        <v>4.1799999999999997E-2</v>
      </c>
      <c r="E34" s="173">
        <f t="shared" si="0"/>
        <v>1.9729599999999997E-3</v>
      </c>
      <c r="L34" s="121" t="s">
        <v>88</v>
      </c>
      <c r="M34" s="188"/>
      <c r="N34" s="188">
        <f>K19+N9</f>
        <v>1.1545162436265545E-5</v>
      </c>
    </row>
    <row r="35" spans="1:14">
      <c r="A35" s="273"/>
      <c r="B35" s="142">
        <v>4.7199999999999999E-2</v>
      </c>
      <c r="C35" s="20" t="s">
        <v>175</v>
      </c>
      <c r="D35" s="142">
        <v>3.3779999999999998E-2</v>
      </c>
      <c r="E35" s="173">
        <f t="shared" si="0"/>
        <v>1.5944159999999998E-3</v>
      </c>
      <c r="L35" s="121" t="s">
        <v>220</v>
      </c>
      <c r="M35" s="188"/>
      <c r="N35" s="188">
        <f>K21+N4</f>
        <v>5.005683639323652E-6</v>
      </c>
    </row>
    <row r="36" spans="1:14">
      <c r="A36" s="273"/>
      <c r="B36" s="142">
        <v>4.7199999999999999E-2</v>
      </c>
      <c r="C36" s="20" t="s">
        <v>176</v>
      </c>
      <c r="D36" s="142">
        <v>2.7279999999999999E-2</v>
      </c>
      <c r="E36" s="173">
        <f t="shared" si="0"/>
        <v>1.2876159999999999E-3</v>
      </c>
      <c r="L36" s="121" t="s">
        <v>221</v>
      </c>
      <c r="N36" s="188">
        <f>K23+N6</f>
        <v>3.3877616132600133E-6</v>
      </c>
    </row>
    <row r="37" spans="1:14" ht="15.75" thickBot="1">
      <c r="A37" s="273"/>
      <c r="B37" s="142">
        <v>4.7199999999999999E-2</v>
      </c>
      <c r="C37" s="23" t="s">
        <v>127</v>
      </c>
      <c r="D37" s="143">
        <v>2.0160000000000001E-2</v>
      </c>
      <c r="E37" s="173">
        <f t="shared" si="0"/>
        <v>9.5155200000000004E-4</v>
      </c>
      <c r="L37" s="121" t="s">
        <v>222</v>
      </c>
      <c r="N37" s="188">
        <f>K24+N7</f>
        <v>2.3883610860939427E-6</v>
      </c>
    </row>
    <row r="38" spans="1:14">
      <c r="A38" s="45" t="s">
        <v>177</v>
      </c>
      <c r="B38" s="141">
        <v>0.58050000000000002</v>
      </c>
      <c r="L38" s="121" t="s">
        <v>191</v>
      </c>
      <c r="N38" s="206">
        <f>N10</f>
        <v>3.5537468789737842E-6</v>
      </c>
    </row>
    <row r="39" spans="1:14" ht="15.75" thickBot="1">
      <c r="A39" s="46" t="s">
        <v>179</v>
      </c>
      <c r="B39" s="143">
        <v>4.0660000000000002E-2</v>
      </c>
      <c r="L39" s="121" t="s">
        <v>192</v>
      </c>
      <c r="N39" s="206">
        <f>N11</f>
        <v>8.0087654230281752E-7</v>
      </c>
    </row>
    <row r="42" spans="1:14" ht="15.75" thickBot="1">
      <c r="L42" s="123"/>
      <c r="N42" s="188"/>
    </row>
    <row r="43" spans="1:14">
      <c r="L43" s="174"/>
    </row>
  </sheetData>
  <mergeCells count="7">
    <mergeCell ref="L13:O13"/>
    <mergeCell ref="F20:F25"/>
    <mergeCell ref="A3:A37"/>
    <mergeCell ref="C3:C29"/>
    <mergeCell ref="F3:F19"/>
    <mergeCell ref="I3:I8"/>
    <mergeCell ref="I9:I11"/>
  </mergeCells>
  <conditionalFormatting sqref="L15:L16">
    <cfRule type="duplicateValues" dxfId="36" priority="2"/>
  </conditionalFormatting>
  <conditionalFormatting sqref="L42:L43 L15:L39">
    <cfRule type="duplicateValues" dxfId="35" priority="8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K17" sqref="K17:K33"/>
    </sheetView>
  </sheetViews>
  <sheetFormatPr defaultRowHeight="15"/>
  <cols>
    <col min="1" max="1" width="22.85546875" bestFit="1" customWidth="1"/>
    <col min="3" max="3" width="35.140625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47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>
      <c r="A3" s="294" t="s">
        <v>6</v>
      </c>
      <c r="B3" s="142">
        <v>3.322E-2</v>
      </c>
      <c r="C3" s="298" t="s">
        <v>51</v>
      </c>
      <c r="D3" s="175">
        <v>0.14837</v>
      </c>
      <c r="E3" s="178">
        <f>D3*B3</f>
        <v>4.9288513999999999E-3</v>
      </c>
      <c r="F3" s="301" t="s">
        <v>71</v>
      </c>
      <c r="G3" s="175">
        <v>8.6879999999999999E-2</v>
      </c>
      <c r="H3" s="179">
        <f>G3*E3</f>
        <v>4.28218609632E-4</v>
      </c>
      <c r="I3" s="174" t="s">
        <v>190</v>
      </c>
      <c r="J3" s="175">
        <v>5.0090000000000003E-2</v>
      </c>
      <c r="K3" s="179">
        <f>J3*H3</f>
        <v>2.144947015646688E-5</v>
      </c>
      <c r="L3" s="173"/>
    </row>
    <row r="4" spans="1:12">
      <c r="A4" s="294"/>
      <c r="B4" s="142">
        <v>3.322E-2</v>
      </c>
      <c r="C4" s="299"/>
      <c r="D4" s="172">
        <v>0.14837</v>
      </c>
      <c r="E4" s="173">
        <f t="shared" ref="E4:E19" si="0">D4*B4</f>
        <v>4.9288513999999999E-3</v>
      </c>
      <c r="F4" s="302"/>
      <c r="G4" s="172">
        <v>8.6879999999999999E-2</v>
      </c>
      <c r="H4" s="180">
        <f t="shared" ref="H4:H11" si="1">G4*E4</f>
        <v>4.28218609632E-4</v>
      </c>
      <c r="I4" s="121" t="s">
        <v>220</v>
      </c>
      <c r="J4" s="172">
        <v>4.6129999999999997E-2</v>
      </c>
      <c r="K4" s="180">
        <f t="shared" ref="K4:K11" si="2">J4*H4</f>
        <v>1.9753724462324158E-5</v>
      </c>
      <c r="L4" s="173"/>
    </row>
    <row r="5" spans="1:12">
      <c r="A5" s="294"/>
      <c r="B5" s="142">
        <v>3.322E-2</v>
      </c>
      <c r="C5" s="299"/>
      <c r="D5" s="172">
        <v>0.14837</v>
      </c>
      <c r="E5" s="173">
        <f t="shared" si="0"/>
        <v>4.9288513999999999E-3</v>
      </c>
      <c r="F5" s="302"/>
      <c r="G5" s="172">
        <v>8.6879999999999999E-2</v>
      </c>
      <c r="H5" s="180">
        <f t="shared" si="1"/>
        <v>4.28218609632E-4</v>
      </c>
      <c r="I5" s="121" t="s">
        <v>179</v>
      </c>
      <c r="J5" s="172">
        <v>3.6790000000000003E-2</v>
      </c>
      <c r="K5" s="180">
        <f t="shared" si="2"/>
        <v>1.5754162648361283E-5</v>
      </c>
      <c r="L5" s="173"/>
    </row>
    <row r="6" spans="1:12">
      <c r="A6" s="294"/>
      <c r="B6" s="142">
        <v>3.322E-2</v>
      </c>
      <c r="C6" s="299"/>
      <c r="D6" s="172">
        <v>0.14837</v>
      </c>
      <c r="E6" s="173">
        <f t="shared" si="0"/>
        <v>4.9288513999999999E-3</v>
      </c>
      <c r="F6" s="302"/>
      <c r="G6" s="172">
        <v>8.6879999999999999E-2</v>
      </c>
      <c r="H6" s="180">
        <f t="shared" si="1"/>
        <v>4.28218609632E-4</v>
      </c>
      <c r="I6" s="121" t="s">
        <v>221</v>
      </c>
      <c r="J6" s="172">
        <v>3.1220000000000001E-2</v>
      </c>
      <c r="K6" s="180">
        <f t="shared" si="2"/>
        <v>1.336898499271104E-5</v>
      </c>
      <c r="L6" s="173"/>
    </row>
    <row r="7" spans="1:12">
      <c r="A7" s="294"/>
      <c r="B7" s="142">
        <v>3.322E-2</v>
      </c>
      <c r="C7" s="299"/>
      <c r="D7" s="172">
        <v>0.14837</v>
      </c>
      <c r="E7" s="173">
        <f t="shared" si="0"/>
        <v>4.9288513999999999E-3</v>
      </c>
      <c r="F7" s="302"/>
      <c r="G7" s="172">
        <v>8.6879999999999999E-2</v>
      </c>
      <c r="H7" s="180">
        <f t="shared" si="1"/>
        <v>4.28218609632E-4</v>
      </c>
      <c r="I7" s="121" t="s">
        <v>222</v>
      </c>
      <c r="J7" s="172">
        <v>2.2009999999999998E-2</v>
      </c>
      <c r="K7" s="180">
        <f t="shared" si="2"/>
        <v>9.4250915980003202E-6</v>
      </c>
      <c r="L7" s="173"/>
    </row>
    <row r="8" spans="1:12" ht="15.75" thickBot="1">
      <c r="A8" s="294"/>
      <c r="B8" s="142">
        <v>3.322E-2</v>
      </c>
      <c r="C8" s="299"/>
      <c r="D8" s="172">
        <v>0.14837</v>
      </c>
      <c r="E8" s="173">
        <f t="shared" si="0"/>
        <v>4.9288513999999999E-3</v>
      </c>
      <c r="F8" s="303"/>
      <c r="G8" s="122">
        <v>8.6879999999999999E-2</v>
      </c>
      <c r="H8" s="181">
        <f t="shared" si="1"/>
        <v>4.28218609632E-4</v>
      </c>
      <c r="I8" s="123" t="s">
        <v>127</v>
      </c>
      <c r="J8" s="122">
        <v>2.0029999999999999E-2</v>
      </c>
      <c r="K8" s="181">
        <f t="shared" si="2"/>
        <v>8.5772187509289591E-6</v>
      </c>
      <c r="L8" s="173"/>
    </row>
    <row r="9" spans="1:12">
      <c r="A9" s="294"/>
      <c r="B9" s="142">
        <v>3.322E-2</v>
      </c>
      <c r="C9" s="299"/>
      <c r="D9" s="172">
        <v>0.14837</v>
      </c>
      <c r="E9" s="173">
        <f t="shared" si="0"/>
        <v>4.9288513999999999E-3</v>
      </c>
      <c r="F9" s="301" t="s">
        <v>52</v>
      </c>
      <c r="G9" s="175">
        <v>3.3829999999999999E-2</v>
      </c>
      <c r="H9" s="179">
        <f t="shared" si="1"/>
        <v>1.6674304286199999E-4</v>
      </c>
      <c r="I9" s="174" t="s">
        <v>88</v>
      </c>
      <c r="J9" s="175">
        <v>0.3513</v>
      </c>
      <c r="K9" s="179">
        <f t="shared" si="2"/>
        <v>5.8576830957420598E-5</v>
      </c>
      <c r="L9" s="173"/>
    </row>
    <row r="10" spans="1:12">
      <c r="A10" s="294"/>
      <c r="B10" s="142">
        <v>3.322E-2</v>
      </c>
      <c r="C10" s="299"/>
      <c r="D10" s="172">
        <v>0.14837</v>
      </c>
      <c r="E10" s="173">
        <f t="shared" si="0"/>
        <v>4.9288513999999999E-3</v>
      </c>
      <c r="F10" s="302"/>
      <c r="G10" s="172">
        <v>3.3829999999999999E-2</v>
      </c>
      <c r="H10" s="180">
        <f t="shared" si="1"/>
        <v>1.6674304286199999E-4</v>
      </c>
      <c r="I10" s="121" t="s">
        <v>191</v>
      </c>
      <c r="J10" s="172">
        <v>0.29557</v>
      </c>
      <c r="K10" s="180">
        <f t="shared" si="2"/>
        <v>4.9284241178721333E-5</v>
      </c>
      <c r="L10" s="173"/>
    </row>
    <row r="11" spans="1:12" ht="15.75" thickBot="1">
      <c r="A11" s="294"/>
      <c r="B11" s="142">
        <v>3.322E-2</v>
      </c>
      <c r="C11" s="299"/>
      <c r="D11" s="172">
        <v>0.14837</v>
      </c>
      <c r="E11" s="173">
        <f t="shared" si="0"/>
        <v>4.9288513999999999E-3</v>
      </c>
      <c r="F11" s="303"/>
      <c r="G11" s="122">
        <v>3.3829999999999999E-2</v>
      </c>
      <c r="H11" s="181">
        <f t="shared" si="1"/>
        <v>1.6674304286199999E-4</v>
      </c>
      <c r="I11" s="123" t="s">
        <v>192</v>
      </c>
      <c r="J11" s="122">
        <v>6.6610000000000003E-2</v>
      </c>
      <c r="K11" s="181">
        <f t="shared" si="2"/>
        <v>1.1106754085037819E-5</v>
      </c>
      <c r="L11" s="173"/>
    </row>
    <row r="12" spans="1:12" ht="15.75" thickBot="1">
      <c r="A12" s="294"/>
      <c r="B12" s="142">
        <v>3.322E-2</v>
      </c>
      <c r="C12" s="299"/>
      <c r="D12" s="172">
        <v>0.14837</v>
      </c>
      <c r="E12" s="173">
        <f t="shared" si="0"/>
        <v>4.9288513999999999E-3</v>
      </c>
      <c r="F12" s="121" t="s">
        <v>188</v>
      </c>
      <c r="G12" s="172">
        <v>4.99E-2</v>
      </c>
      <c r="H12" s="180">
        <f>G12*E12</f>
        <v>2.4594968486000001E-4</v>
      </c>
      <c r="I12" s="231"/>
      <c r="J12" s="189"/>
      <c r="K12" s="188"/>
      <c r="L12" s="173"/>
    </row>
    <row r="13" spans="1:12">
      <c r="A13" s="294"/>
      <c r="B13" s="142">
        <v>3.322E-2</v>
      </c>
      <c r="C13" s="299"/>
      <c r="D13" s="172">
        <v>0.14837</v>
      </c>
      <c r="E13" s="173">
        <f t="shared" si="0"/>
        <v>4.9288513999999999E-3</v>
      </c>
      <c r="F13" s="121" t="s">
        <v>189</v>
      </c>
      <c r="G13" s="172">
        <v>4.8680000000000001E-2</v>
      </c>
      <c r="H13" s="180">
        <f t="shared" ref="H13:H19" si="3">G13*E13</f>
        <v>2.3993648615200001E-4</v>
      </c>
      <c r="I13" s="296" t="s">
        <v>281</v>
      </c>
      <c r="J13" s="296"/>
      <c r="K13" s="296"/>
      <c r="L13" s="297"/>
    </row>
    <row r="14" spans="1:12" ht="15.75" thickBot="1">
      <c r="A14" s="294"/>
      <c r="B14" s="142">
        <v>3.322E-2</v>
      </c>
      <c r="C14" s="299"/>
      <c r="D14" s="172">
        <v>0.14837</v>
      </c>
      <c r="E14" s="173">
        <f t="shared" si="0"/>
        <v>4.9288513999999999E-3</v>
      </c>
      <c r="F14" s="121" t="s">
        <v>152</v>
      </c>
      <c r="G14" s="172">
        <v>4.0620000000000003E-2</v>
      </c>
      <c r="H14" s="180">
        <f t="shared" si="3"/>
        <v>2.00209943868E-4</v>
      </c>
      <c r="I14" s="241" t="s">
        <v>279</v>
      </c>
      <c r="J14" s="242" t="s">
        <v>290</v>
      </c>
      <c r="K14" s="243" t="s">
        <v>288</v>
      </c>
      <c r="L14" s="227" t="s">
        <v>292</v>
      </c>
    </row>
    <row r="15" spans="1:12">
      <c r="A15" s="294"/>
      <c r="B15" s="142">
        <v>3.322E-2</v>
      </c>
      <c r="C15" s="299"/>
      <c r="D15" s="172">
        <v>0.14837</v>
      </c>
      <c r="E15" s="173">
        <f t="shared" si="0"/>
        <v>4.9288513999999999E-3</v>
      </c>
      <c r="F15" s="121" t="s">
        <v>190</v>
      </c>
      <c r="G15" s="172">
        <v>3.1359999999999999E-2</v>
      </c>
      <c r="H15" s="173">
        <f t="shared" si="3"/>
        <v>1.54568779904E-4</v>
      </c>
      <c r="I15" s="20" t="s">
        <v>92</v>
      </c>
      <c r="J15" s="142"/>
      <c r="K15" s="201"/>
      <c r="L15" s="206">
        <f>B47+E27</f>
        <v>0.59832029600000003</v>
      </c>
    </row>
    <row r="16" spans="1:12">
      <c r="A16" s="294"/>
      <c r="B16" s="142">
        <v>3.322E-2</v>
      </c>
      <c r="C16" s="299"/>
      <c r="D16" s="172">
        <v>0.14837</v>
      </c>
      <c r="E16" s="173">
        <f t="shared" si="0"/>
        <v>4.9288513999999999E-3</v>
      </c>
      <c r="F16" s="121" t="s">
        <v>181</v>
      </c>
      <c r="G16" s="172">
        <v>2.6839999999999999E-2</v>
      </c>
      <c r="H16" s="173">
        <f t="shared" si="3"/>
        <v>1.32290371576E-4</v>
      </c>
      <c r="I16" s="20" t="s">
        <v>183</v>
      </c>
      <c r="J16" s="142">
        <v>1.3129999999999999E-2</v>
      </c>
      <c r="K16" s="201"/>
    </row>
    <row r="17" spans="1:12">
      <c r="A17" s="294"/>
      <c r="B17" s="142">
        <v>3.322E-2</v>
      </c>
      <c r="C17" s="299"/>
      <c r="D17" s="172">
        <v>0.14837</v>
      </c>
      <c r="E17" s="173">
        <f t="shared" si="0"/>
        <v>4.9288513999999999E-3</v>
      </c>
      <c r="F17" s="121" t="s">
        <v>176</v>
      </c>
      <c r="G17" s="172">
        <v>2.171E-2</v>
      </c>
      <c r="H17" s="173">
        <f t="shared" si="3"/>
        <v>1.07005363894E-4</v>
      </c>
      <c r="I17" s="103" t="s">
        <v>91</v>
      </c>
      <c r="J17" s="201"/>
      <c r="K17" s="173">
        <f>E26</f>
        <v>1.4839374E-3</v>
      </c>
      <c r="L17" s="188"/>
    </row>
    <row r="18" spans="1:12">
      <c r="A18" s="294"/>
      <c r="B18" s="142">
        <v>3.322E-2</v>
      </c>
      <c r="C18" s="299"/>
      <c r="D18" s="172">
        <v>0.14837</v>
      </c>
      <c r="E18" s="173">
        <f t="shared" si="0"/>
        <v>4.9288513999999999E-3</v>
      </c>
      <c r="F18" s="121" t="s">
        <v>93</v>
      </c>
      <c r="G18" s="172">
        <v>2.163E-2</v>
      </c>
      <c r="H18" s="173">
        <f t="shared" si="3"/>
        <v>1.0661105578199999E-4</v>
      </c>
      <c r="I18" s="103" t="s">
        <v>129</v>
      </c>
      <c r="J18" s="173"/>
      <c r="K18" s="173">
        <f>E28</f>
        <v>6.8732180000000002E-4</v>
      </c>
      <c r="L18" s="188"/>
    </row>
    <row r="19" spans="1:12" ht="15.75" thickBot="1">
      <c r="A19" s="294"/>
      <c r="B19" s="142">
        <v>3.322E-2</v>
      </c>
      <c r="C19" s="300"/>
      <c r="D19" s="122">
        <v>0.14837</v>
      </c>
      <c r="E19" s="176">
        <f t="shared" si="0"/>
        <v>4.9288513999999999E-3</v>
      </c>
      <c r="F19" s="123" t="s">
        <v>88</v>
      </c>
      <c r="G19" s="122">
        <v>2.06E-2</v>
      </c>
      <c r="H19" s="176">
        <f t="shared" si="3"/>
        <v>1.0153433884E-4</v>
      </c>
      <c r="I19" s="103" t="s">
        <v>127</v>
      </c>
      <c r="J19" s="173"/>
      <c r="K19" s="230">
        <f>E29+H25+H35+K8</f>
        <v>7.6140301322892903E-4</v>
      </c>
      <c r="L19" s="188"/>
    </row>
    <row r="20" spans="1:12">
      <c r="A20" s="294"/>
      <c r="B20" s="142">
        <v>3.322E-2</v>
      </c>
      <c r="C20" s="298" t="s">
        <v>71</v>
      </c>
      <c r="D20" s="175">
        <v>3.2410000000000001E-2</v>
      </c>
      <c r="E20" s="178">
        <f t="shared" ref="E20:E29" si="4">D20*B13</f>
        <v>1.0766602E-3</v>
      </c>
      <c r="F20" s="174" t="s">
        <v>190</v>
      </c>
      <c r="G20" s="175">
        <v>5.0090000000000003E-2</v>
      </c>
      <c r="H20" s="178">
        <f>G20*E20</f>
        <v>5.3929909418000004E-5</v>
      </c>
      <c r="I20" s="121" t="s">
        <v>188</v>
      </c>
      <c r="J20" s="173"/>
      <c r="K20" s="173">
        <f>E39+H12</f>
        <v>2.1536266848599999E-3</v>
      </c>
    </row>
    <row r="21" spans="1:12">
      <c r="A21" s="294"/>
      <c r="B21" s="142">
        <v>3.322E-2</v>
      </c>
      <c r="C21" s="299"/>
      <c r="D21" s="172">
        <v>3.2410000000000001E-2</v>
      </c>
      <c r="E21" s="173">
        <f t="shared" si="4"/>
        <v>1.0766602E-3</v>
      </c>
      <c r="F21" s="121" t="s">
        <v>220</v>
      </c>
      <c r="G21" s="172">
        <v>4.6129999999999997E-2</v>
      </c>
      <c r="H21" s="173">
        <f t="shared" ref="H21:H25" si="5">G21*E21</f>
        <v>4.9666335025999993E-5</v>
      </c>
      <c r="I21" s="121" t="s">
        <v>189</v>
      </c>
      <c r="J21" s="173"/>
      <c r="K21" s="173">
        <f>E40+H13</f>
        <v>2.1009728861520003E-3</v>
      </c>
    </row>
    <row r="22" spans="1:12">
      <c r="A22" s="294"/>
      <c r="B22" s="142">
        <v>3.322E-2</v>
      </c>
      <c r="C22" s="299"/>
      <c r="D22" s="172">
        <v>3.2410000000000001E-2</v>
      </c>
      <c r="E22" s="173">
        <f t="shared" si="4"/>
        <v>1.0766602E-3</v>
      </c>
      <c r="F22" s="121" t="s">
        <v>179</v>
      </c>
      <c r="G22" s="172">
        <v>3.6790000000000003E-2</v>
      </c>
      <c r="H22" s="173">
        <f t="shared" si="5"/>
        <v>3.9610328758000005E-5</v>
      </c>
      <c r="I22" s="121" t="s">
        <v>152</v>
      </c>
      <c r="J22" s="173"/>
      <c r="K22" s="173">
        <f>E41+H14</f>
        <v>1.7531125438680001E-3</v>
      </c>
    </row>
    <row r="23" spans="1:12">
      <c r="A23" s="294"/>
      <c r="B23" s="142">
        <v>3.322E-2</v>
      </c>
      <c r="C23" s="299"/>
      <c r="D23" s="172">
        <v>3.2410000000000001E-2</v>
      </c>
      <c r="E23" s="173">
        <f t="shared" si="4"/>
        <v>1.0766602E-3</v>
      </c>
      <c r="F23" s="121" t="s">
        <v>221</v>
      </c>
      <c r="G23" s="172">
        <v>3.1220000000000001E-2</v>
      </c>
      <c r="H23" s="173">
        <f t="shared" si="5"/>
        <v>3.3613331443999997E-5</v>
      </c>
      <c r="I23" s="121" t="s">
        <v>190</v>
      </c>
      <c r="J23" s="173"/>
      <c r="K23" s="173">
        <f>E42+H15+H20+H30+K3</f>
        <v>1.5952110074944669E-3</v>
      </c>
    </row>
    <row r="24" spans="1:12">
      <c r="A24" s="294"/>
      <c r="B24" s="142">
        <v>3.322E-2</v>
      </c>
      <c r="C24" s="299"/>
      <c r="D24" s="172">
        <v>3.2410000000000001E-2</v>
      </c>
      <c r="E24" s="173">
        <f t="shared" si="4"/>
        <v>1.0766602E-3</v>
      </c>
      <c r="F24" s="121" t="s">
        <v>222</v>
      </c>
      <c r="G24" s="172">
        <v>2.2009999999999998E-2</v>
      </c>
      <c r="H24" s="173">
        <f t="shared" si="5"/>
        <v>2.3697291001999997E-5</v>
      </c>
      <c r="I24" s="121" t="s">
        <v>181</v>
      </c>
      <c r="J24" s="173"/>
      <c r="K24" s="173">
        <f>E43+H16</f>
        <v>1.1583835715759999E-3</v>
      </c>
    </row>
    <row r="25" spans="1:12" ht="15.75" thickBot="1">
      <c r="A25" s="294"/>
      <c r="B25" s="142">
        <v>3.322E-2</v>
      </c>
      <c r="C25" s="300"/>
      <c r="D25" s="122">
        <v>3.2410000000000001E-2</v>
      </c>
      <c r="E25" s="176">
        <f t="shared" si="4"/>
        <v>1.0766602E-3</v>
      </c>
      <c r="F25" s="123" t="s">
        <v>127</v>
      </c>
      <c r="G25" s="122">
        <v>2.0029999999999999E-2</v>
      </c>
      <c r="H25" s="176">
        <f t="shared" si="5"/>
        <v>2.1565503805999998E-5</v>
      </c>
      <c r="I25" s="121" t="s">
        <v>176</v>
      </c>
      <c r="J25" s="173"/>
      <c r="K25" s="173">
        <f>E44+H17</f>
        <v>9.3697866389399998E-4</v>
      </c>
    </row>
    <row r="26" spans="1:12">
      <c r="A26" s="294"/>
      <c r="B26" s="142">
        <v>3.322E-2</v>
      </c>
      <c r="C26" s="197" t="s">
        <v>91</v>
      </c>
      <c r="D26" s="175">
        <v>4.4670000000000001E-2</v>
      </c>
      <c r="E26" s="179">
        <f t="shared" si="4"/>
        <v>1.4839374E-3</v>
      </c>
      <c r="F26" s="189"/>
      <c r="G26" s="189"/>
      <c r="H26" s="189"/>
      <c r="I26" s="121" t="s">
        <v>93</v>
      </c>
      <c r="J26" s="173"/>
      <c r="K26" s="173">
        <f>E45+H18</f>
        <v>9.3352595578199992E-4</v>
      </c>
    </row>
    <row r="27" spans="1:12">
      <c r="A27" s="294"/>
      <c r="B27" s="142">
        <v>3.322E-2</v>
      </c>
      <c r="C27" s="198" t="s">
        <v>92</v>
      </c>
      <c r="D27" s="172">
        <v>2.6800000000000001E-2</v>
      </c>
      <c r="E27" s="180">
        <f t="shared" si="4"/>
        <v>8.9029600000000006E-4</v>
      </c>
      <c r="F27" s="189"/>
      <c r="G27" s="189"/>
      <c r="H27" s="200"/>
      <c r="I27" s="121" t="s">
        <v>88</v>
      </c>
      <c r="J27" s="173"/>
      <c r="K27" s="173">
        <f>E46+H19+H36+K9</f>
        <v>1.4019928019674205E-3</v>
      </c>
      <c r="L27" s="188"/>
    </row>
    <row r="28" spans="1:12">
      <c r="A28" s="294"/>
      <c r="B28" s="142">
        <v>3.322E-2</v>
      </c>
      <c r="C28" s="198" t="s">
        <v>129</v>
      </c>
      <c r="D28" s="172">
        <v>2.069E-2</v>
      </c>
      <c r="E28" s="180">
        <f t="shared" si="4"/>
        <v>6.8732180000000002E-4</v>
      </c>
      <c r="F28" s="189"/>
      <c r="G28" s="189"/>
      <c r="H28" s="200"/>
      <c r="I28" s="121" t="s">
        <v>220</v>
      </c>
      <c r="J28" s="201"/>
      <c r="K28" s="230">
        <f>H21+H31+K4</f>
        <v>2.2263727480032413E-4</v>
      </c>
      <c r="L28" s="188"/>
    </row>
    <row r="29" spans="1:12" ht="15.75" thickBot="1">
      <c r="A29" s="295"/>
      <c r="B29" s="142">
        <v>3.322E-2</v>
      </c>
      <c r="C29" s="199" t="s">
        <v>127</v>
      </c>
      <c r="D29" s="122">
        <v>2.001E-2</v>
      </c>
      <c r="E29" s="181">
        <f t="shared" si="4"/>
        <v>6.6473219999999998E-4</v>
      </c>
      <c r="F29" s="189"/>
      <c r="G29" s="189"/>
      <c r="H29" s="200"/>
      <c r="I29" s="121" t="s">
        <v>179</v>
      </c>
      <c r="J29" s="201"/>
      <c r="K29" s="230">
        <f>H22+H32+K5</f>
        <v>1.7755962150236128E-4</v>
      </c>
      <c r="L29" s="188"/>
    </row>
    <row r="30" spans="1:12">
      <c r="A30" s="298" t="s">
        <v>51</v>
      </c>
      <c r="B30" s="142">
        <v>3.823E-2</v>
      </c>
      <c r="C30" s="301" t="s">
        <v>71</v>
      </c>
      <c r="D30" s="175">
        <v>8.6879999999999999E-2</v>
      </c>
      <c r="E30" s="179">
        <f>D30*B30</f>
        <v>3.3214223999999998E-3</v>
      </c>
      <c r="F30" s="174" t="s">
        <v>190</v>
      </c>
      <c r="G30" s="175">
        <v>5.0090000000000003E-2</v>
      </c>
      <c r="H30" s="178">
        <f>G30*E30</f>
        <v>1.66370048016E-4</v>
      </c>
      <c r="I30" s="121" t="s">
        <v>221</v>
      </c>
      <c r="J30" s="201"/>
      <c r="K30" s="230">
        <f>H23+H33+K6</f>
        <v>1.5067712376471104E-4</v>
      </c>
      <c r="L30" s="188"/>
    </row>
    <row r="31" spans="1:12">
      <c r="A31" s="299"/>
      <c r="B31" s="142">
        <v>3.823E-2</v>
      </c>
      <c r="C31" s="302"/>
      <c r="D31" s="172">
        <v>8.6879999999999999E-2</v>
      </c>
      <c r="E31" s="180">
        <f t="shared" ref="E31:E46" si="6">D31*B31</f>
        <v>3.3214223999999998E-3</v>
      </c>
      <c r="F31" s="121" t="s">
        <v>220</v>
      </c>
      <c r="G31" s="172">
        <v>4.6129999999999997E-2</v>
      </c>
      <c r="H31" s="173">
        <f t="shared" ref="H31:H38" si="7">G31*E31</f>
        <v>1.5321721531199998E-4</v>
      </c>
      <c r="I31" s="121" t="s">
        <v>222</v>
      </c>
      <c r="J31" s="201"/>
      <c r="K31" s="230">
        <f>H24+H34+K7</f>
        <v>1.0622688962400029E-4</v>
      </c>
      <c r="L31" s="188"/>
    </row>
    <row r="32" spans="1:12">
      <c r="A32" s="299"/>
      <c r="B32" s="142">
        <v>3.823E-2</v>
      </c>
      <c r="C32" s="302"/>
      <c r="D32" s="172">
        <v>8.6879999999999999E-2</v>
      </c>
      <c r="E32" s="180">
        <f t="shared" si="6"/>
        <v>3.3214223999999998E-3</v>
      </c>
      <c r="F32" s="121" t="s">
        <v>179</v>
      </c>
      <c r="G32" s="172">
        <v>3.6790000000000003E-2</v>
      </c>
      <c r="H32" s="173">
        <f t="shared" si="7"/>
        <v>1.2219513009599999E-4</v>
      </c>
      <c r="I32" s="121" t="s">
        <v>191</v>
      </c>
      <c r="J32" s="201"/>
      <c r="K32" s="230">
        <f>H37+K10</f>
        <v>4.3155109959172133E-4</v>
      </c>
    </row>
    <row r="33" spans="1:11">
      <c r="A33" s="299"/>
      <c r="B33" s="142">
        <v>3.823E-2</v>
      </c>
      <c r="C33" s="302"/>
      <c r="D33" s="172">
        <v>8.6879999999999999E-2</v>
      </c>
      <c r="E33" s="180">
        <f t="shared" si="6"/>
        <v>3.3214223999999998E-3</v>
      </c>
      <c r="F33" s="121" t="s">
        <v>221</v>
      </c>
      <c r="G33" s="172">
        <v>3.1220000000000001E-2</v>
      </c>
      <c r="H33" s="173">
        <f t="shared" si="7"/>
        <v>1.03694807328E-4</v>
      </c>
      <c r="I33" s="121" t="s">
        <v>192</v>
      </c>
      <c r="J33" s="201"/>
      <c r="K33" s="230">
        <f>H38+K11</f>
        <v>9.725485923403783E-5</v>
      </c>
    </row>
    <row r="34" spans="1:11">
      <c r="A34" s="299"/>
      <c r="B34" s="142">
        <v>3.823E-2</v>
      </c>
      <c r="C34" s="302"/>
      <c r="D34" s="172">
        <v>8.6879999999999999E-2</v>
      </c>
      <c r="E34" s="180">
        <f t="shared" si="6"/>
        <v>3.3214223999999998E-3</v>
      </c>
      <c r="F34" s="121" t="s">
        <v>222</v>
      </c>
      <c r="G34" s="172">
        <v>2.2009999999999998E-2</v>
      </c>
      <c r="H34" s="173">
        <f t="shared" si="7"/>
        <v>7.3104507023999984E-5</v>
      </c>
      <c r="I34" s="201"/>
      <c r="J34" s="201"/>
      <c r="K34" s="201"/>
    </row>
    <row r="35" spans="1:11" ht="15.75" thickBot="1">
      <c r="A35" s="299"/>
      <c r="B35" s="142">
        <v>3.823E-2</v>
      </c>
      <c r="C35" s="303"/>
      <c r="D35" s="122">
        <v>8.6879999999999999E-2</v>
      </c>
      <c r="E35" s="181">
        <f t="shared" si="6"/>
        <v>3.3214223999999998E-3</v>
      </c>
      <c r="F35" s="123" t="s">
        <v>127</v>
      </c>
      <c r="G35" s="122">
        <v>2.0029999999999999E-2</v>
      </c>
      <c r="H35" s="176">
        <f t="shared" si="7"/>
        <v>6.6528090671999989E-5</v>
      </c>
      <c r="I35" s="121"/>
    </row>
    <row r="36" spans="1:11">
      <c r="A36" s="299"/>
      <c r="B36" s="142">
        <v>3.823E-2</v>
      </c>
      <c r="C36" s="301" t="s">
        <v>52</v>
      </c>
      <c r="D36" s="175">
        <v>3.3829999999999999E-2</v>
      </c>
      <c r="E36" s="179">
        <f t="shared" si="6"/>
        <v>1.2933209E-3</v>
      </c>
      <c r="F36" s="174" t="s">
        <v>88</v>
      </c>
      <c r="G36" s="175">
        <v>0.3513</v>
      </c>
      <c r="H36" s="178">
        <f t="shared" si="7"/>
        <v>4.5434363217000001E-4</v>
      </c>
      <c r="I36" s="121"/>
    </row>
    <row r="37" spans="1:11">
      <c r="A37" s="299"/>
      <c r="B37" s="142">
        <v>3.823E-2</v>
      </c>
      <c r="C37" s="302"/>
      <c r="D37" s="172">
        <v>3.3829999999999999E-2</v>
      </c>
      <c r="E37" s="180">
        <f t="shared" si="6"/>
        <v>1.2933209E-3</v>
      </c>
      <c r="F37" s="121" t="s">
        <v>191</v>
      </c>
      <c r="G37" s="172">
        <v>0.29557</v>
      </c>
      <c r="H37" s="173">
        <f t="shared" si="7"/>
        <v>3.82266858413E-4</v>
      </c>
      <c r="I37" s="121"/>
    </row>
    <row r="38" spans="1:11" ht="15.75" thickBot="1">
      <c r="A38" s="299"/>
      <c r="B38" s="142">
        <v>3.823E-2</v>
      </c>
      <c r="C38" s="303"/>
      <c r="D38" s="122">
        <v>3.3829999999999999E-2</v>
      </c>
      <c r="E38" s="181">
        <f t="shared" si="6"/>
        <v>1.2933209E-3</v>
      </c>
      <c r="F38" s="123" t="s">
        <v>192</v>
      </c>
      <c r="G38" s="122">
        <v>6.6610000000000003E-2</v>
      </c>
      <c r="H38" s="176">
        <f t="shared" si="7"/>
        <v>8.614810514900001E-5</v>
      </c>
      <c r="I38" s="121"/>
    </row>
    <row r="39" spans="1:11">
      <c r="A39" s="299"/>
      <c r="B39" s="142">
        <v>3.823E-2</v>
      </c>
      <c r="C39" s="121" t="s">
        <v>188</v>
      </c>
      <c r="D39" s="172">
        <v>4.99E-2</v>
      </c>
      <c r="E39" s="180">
        <f t="shared" si="6"/>
        <v>1.907677E-3</v>
      </c>
      <c r="F39" s="173"/>
      <c r="G39" s="202"/>
      <c r="H39" s="203"/>
      <c r="I39" s="121"/>
    </row>
    <row r="40" spans="1:11">
      <c r="A40" s="299"/>
      <c r="B40" s="142">
        <v>3.823E-2</v>
      </c>
      <c r="C40" s="121" t="s">
        <v>189</v>
      </c>
      <c r="D40" s="172">
        <v>4.8680000000000001E-2</v>
      </c>
      <c r="E40" s="180">
        <f t="shared" si="6"/>
        <v>1.8610364000000001E-3</v>
      </c>
      <c r="F40" s="233"/>
      <c r="G40" s="234"/>
      <c r="H40" s="234"/>
      <c r="I40" s="121"/>
    </row>
    <row r="41" spans="1:11">
      <c r="A41" s="299"/>
      <c r="B41" s="142">
        <v>3.823E-2</v>
      </c>
      <c r="C41" s="121" t="s">
        <v>152</v>
      </c>
      <c r="D41" s="172">
        <v>4.0620000000000003E-2</v>
      </c>
      <c r="E41" s="180">
        <f t="shared" si="6"/>
        <v>1.5529026000000001E-3</v>
      </c>
      <c r="F41" s="170"/>
      <c r="G41" s="171"/>
      <c r="H41" s="173"/>
      <c r="I41" s="201"/>
    </row>
    <row r="42" spans="1:11">
      <c r="A42" s="299"/>
      <c r="B42" s="142">
        <v>3.823E-2</v>
      </c>
      <c r="C42" s="121" t="s">
        <v>190</v>
      </c>
      <c r="D42" s="172">
        <v>3.1359999999999999E-2</v>
      </c>
      <c r="E42" s="180">
        <f t="shared" si="6"/>
        <v>1.1988928000000001E-3</v>
      </c>
      <c r="F42" s="103"/>
      <c r="G42" s="172"/>
      <c r="H42" s="201"/>
      <c r="I42" s="201"/>
    </row>
    <row r="43" spans="1:11">
      <c r="A43" s="299"/>
      <c r="B43" s="142">
        <v>3.823E-2</v>
      </c>
      <c r="C43" s="121" t="s">
        <v>181</v>
      </c>
      <c r="D43" s="172">
        <v>2.6839999999999999E-2</v>
      </c>
      <c r="E43" s="180">
        <f t="shared" si="6"/>
        <v>1.0260931999999999E-3</v>
      </c>
      <c r="F43" s="103"/>
      <c r="G43" s="172"/>
      <c r="H43" s="201"/>
      <c r="I43" s="121"/>
    </row>
    <row r="44" spans="1:11">
      <c r="A44" s="299"/>
      <c r="B44" s="142">
        <v>3.823E-2</v>
      </c>
      <c r="C44" s="121" t="s">
        <v>176</v>
      </c>
      <c r="D44" s="172">
        <v>2.171E-2</v>
      </c>
      <c r="E44" s="180">
        <f t="shared" si="6"/>
        <v>8.2997330000000001E-4</v>
      </c>
      <c r="F44" s="103"/>
      <c r="G44" s="172"/>
      <c r="H44" s="201"/>
      <c r="I44" s="121"/>
    </row>
    <row r="45" spans="1:11">
      <c r="A45" s="299"/>
      <c r="B45" s="142">
        <v>3.823E-2</v>
      </c>
      <c r="C45" s="121" t="s">
        <v>93</v>
      </c>
      <c r="D45" s="172">
        <v>2.163E-2</v>
      </c>
      <c r="E45" s="180">
        <f t="shared" si="6"/>
        <v>8.2691489999999997E-4</v>
      </c>
      <c r="F45" s="103"/>
      <c r="G45" s="201"/>
      <c r="H45" s="201"/>
      <c r="I45" s="121"/>
    </row>
    <row r="46" spans="1:11" ht="15.75" thickBot="1">
      <c r="A46" s="300"/>
      <c r="B46" s="142">
        <v>3.823E-2</v>
      </c>
      <c r="C46" s="123" t="s">
        <v>88</v>
      </c>
      <c r="D46" s="122">
        <v>2.06E-2</v>
      </c>
      <c r="E46" s="181">
        <f t="shared" si="6"/>
        <v>7.8753800000000006E-4</v>
      </c>
      <c r="F46" s="121"/>
      <c r="G46" s="201"/>
      <c r="H46" s="230"/>
      <c r="I46" s="121"/>
    </row>
    <row r="47" spans="1:11">
      <c r="A47" s="17" t="s">
        <v>92</v>
      </c>
      <c r="B47" s="141">
        <v>0.59743000000000002</v>
      </c>
      <c r="I47" s="121"/>
    </row>
    <row r="48" spans="1:11" ht="15.75" thickBot="1">
      <c r="A48" s="23" t="s">
        <v>183</v>
      </c>
      <c r="B48" s="143">
        <v>1.3129999999999999E-2</v>
      </c>
      <c r="I48" s="121"/>
    </row>
    <row r="49" spans="9:9">
      <c r="I49" s="121"/>
    </row>
    <row r="50" spans="9:9">
      <c r="I50" s="121"/>
    </row>
    <row r="51" spans="9:9">
      <c r="I51" s="121"/>
    </row>
    <row r="52" spans="9:9">
      <c r="I52" s="201"/>
    </row>
    <row r="53" spans="9:9">
      <c r="I53" s="201"/>
    </row>
    <row r="54" spans="9:9">
      <c r="I54" s="201"/>
    </row>
    <row r="55" spans="9:9">
      <c r="I55" s="201"/>
    </row>
  </sheetData>
  <mergeCells count="9">
    <mergeCell ref="F3:F8"/>
    <mergeCell ref="F9:F11"/>
    <mergeCell ref="I13:L13"/>
    <mergeCell ref="C20:C25"/>
    <mergeCell ref="A30:A46"/>
    <mergeCell ref="C30:C35"/>
    <mergeCell ref="C36:C38"/>
    <mergeCell ref="A3:A29"/>
    <mergeCell ref="C3:C19"/>
  </mergeCells>
  <conditionalFormatting sqref="F42:F46">
    <cfRule type="duplicateValues" dxfId="34" priority="3"/>
  </conditionalFormatting>
  <conditionalFormatting sqref="I43:I51 I35:I40 I15:I33">
    <cfRule type="duplicateValues" dxfId="33" priority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40"/>
  <sheetViews>
    <sheetView topLeftCell="A7" workbookViewId="0">
      <selection activeCell="A3" sqref="A3:O37"/>
    </sheetView>
  </sheetViews>
  <sheetFormatPr defaultRowHeight="15"/>
  <cols>
    <col min="1" max="1" width="24.28515625" bestFit="1" customWidth="1"/>
    <col min="3" max="3" width="30.28515625" bestFit="1" customWidth="1"/>
    <col min="6" max="6" width="21" bestFit="1" customWidth="1"/>
    <col min="9" max="9" width="35.140625" bestFit="1" customWidth="1"/>
    <col min="12" max="12" width="35.140625" bestFit="1" customWidth="1"/>
  </cols>
  <sheetData>
    <row r="1" spans="1:15" ht="15.75" thickBot="1">
      <c r="A1" s="190" t="s">
        <v>276</v>
      </c>
      <c r="B1" s="174"/>
      <c r="C1" s="191" t="s">
        <v>54</v>
      </c>
      <c r="E1" s="205"/>
      <c r="G1" s="121"/>
      <c r="H1" s="173"/>
      <c r="I1" s="186"/>
      <c r="J1" s="186"/>
      <c r="K1" s="187"/>
      <c r="L1" s="120"/>
      <c r="M1" s="186"/>
      <c r="N1" s="188"/>
      <c r="O1" s="173"/>
    </row>
    <row r="2" spans="1:15" ht="15.75" thickBot="1">
      <c r="A2" s="184" t="s">
        <v>298</v>
      </c>
      <c r="B2" s="238" t="s">
        <v>283</v>
      </c>
      <c r="C2" s="239" t="s">
        <v>287</v>
      </c>
      <c r="D2" s="192" t="s">
        <v>283</v>
      </c>
      <c r="E2" s="192" t="s">
        <v>288</v>
      </c>
      <c r="F2" s="185" t="s">
        <v>284</v>
      </c>
      <c r="G2" s="193" t="s">
        <v>283</v>
      </c>
      <c r="H2" s="194" t="s">
        <v>288</v>
      </c>
      <c r="I2" s="184" t="s">
        <v>286</v>
      </c>
      <c r="J2" s="185" t="s">
        <v>283</v>
      </c>
      <c r="K2" s="194" t="s">
        <v>288</v>
      </c>
      <c r="L2" s="195" t="s">
        <v>293</v>
      </c>
      <c r="M2" s="185" t="s">
        <v>283</v>
      </c>
      <c r="N2" s="196" t="s">
        <v>288</v>
      </c>
      <c r="O2" s="171"/>
    </row>
    <row r="3" spans="1:15" ht="15.75" thickBot="1">
      <c r="A3" s="283" t="s">
        <v>178</v>
      </c>
      <c r="B3" s="143">
        <v>2.4379999999999999E-2</v>
      </c>
      <c r="C3" s="294" t="s">
        <v>6</v>
      </c>
      <c r="D3" s="172">
        <v>5.0750000000000003E-2</v>
      </c>
      <c r="E3" s="173">
        <f>D3*B3</f>
        <v>1.2372850000000001E-3</v>
      </c>
      <c r="F3" s="298" t="s">
        <v>51</v>
      </c>
      <c r="G3" s="175">
        <v>0.14837</v>
      </c>
      <c r="H3" s="178">
        <f>G3*E3</f>
        <v>1.8357597545000002E-4</v>
      </c>
      <c r="I3" s="301" t="s">
        <v>71</v>
      </c>
      <c r="J3" s="175">
        <v>8.6879999999999999E-2</v>
      </c>
      <c r="K3" s="179">
        <f>J3*H3</f>
        <v>1.5949080747096E-5</v>
      </c>
      <c r="L3" s="174" t="s">
        <v>190</v>
      </c>
      <c r="M3" s="175">
        <v>5.0090000000000003E-2</v>
      </c>
      <c r="N3" s="179">
        <f>M3*K3</f>
        <v>7.9888945462203872E-7</v>
      </c>
      <c r="O3" s="173"/>
    </row>
    <row r="4" spans="1:15">
      <c r="A4" s="273"/>
      <c r="B4" s="142">
        <v>2.4379999999999999E-2</v>
      </c>
      <c r="C4" s="294"/>
      <c r="D4" s="172">
        <v>5.0750000000000003E-2</v>
      </c>
      <c r="E4" s="173">
        <f t="shared" ref="E4:E37" si="0">D4*B4</f>
        <v>1.2372850000000001E-3</v>
      </c>
      <c r="F4" s="299"/>
      <c r="G4" s="172">
        <v>0.14837</v>
      </c>
      <c r="H4" s="173">
        <f t="shared" ref="H4:H29" si="1">G4*E4</f>
        <v>1.8357597545000002E-4</v>
      </c>
      <c r="I4" s="302"/>
      <c r="J4" s="172">
        <v>8.6879999999999999E-2</v>
      </c>
      <c r="K4" s="180">
        <f t="shared" ref="K4:K11" si="2">J4*H4</f>
        <v>1.5949080747096E-5</v>
      </c>
      <c r="L4" s="121" t="s">
        <v>220</v>
      </c>
      <c r="M4" s="172">
        <v>4.6129999999999997E-2</v>
      </c>
      <c r="N4" s="180">
        <f t="shared" ref="N4:N11" si="3">M4*K4</f>
        <v>7.3573109486353848E-7</v>
      </c>
      <c r="O4" s="173"/>
    </row>
    <row r="5" spans="1:15">
      <c r="A5" s="273"/>
      <c r="B5" s="142">
        <v>2.4379999999999999E-2</v>
      </c>
      <c r="C5" s="294"/>
      <c r="D5" s="172">
        <v>5.0750000000000003E-2</v>
      </c>
      <c r="E5" s="173">
        <f t="shared" si="0"/>
        <v>1.2372850000000001E-3</v>
      </c>
      <c r="F5" s="299"/>
      <c r="G5" s="172">
        <v>0.14837</v>
      </c>
      <c r="H5" s="173">
        <f t="shared" si="1"/>
        <v>1.8357597545000002E-4</v>
      </c>
      <c r="I5" s="302"/>
      <c r="J5" s="172">
        <v>8.6879999999999999E-2</v>
      </c>
      <c r="K5" s="180">
        <f t="shared" si="2"/>
        <v>1.5949080747096E-5</v>
      </c>
      <c r="L5" s="121" t="s">
        <v>179</v>
      </c>
      <c r="M5" s="172">
        <v>3.6790000000000003E-2</v>
      </c>
      <c r="N5" s="180">
        <f t="shared" si="3"/>
        <v>5.8676668068566193E-7</v>
      </c>
      <c r="O5" s="173"/>
    </row>
    <row r="6" spans="1:15">
      <c r="A6" s="273"/>
      <c r="B6" s="142">
        <v>2.4379999999999999E-2</v>
      </c>
      <c r="C6" s="294"/>
      <c r="D6" s="172">
        <v>5.0750000000000003E-2</v>
      </c>
      <c r="E6" s="173">
        <f t="shared" si="0"/>
        <v>1.2372850000000001E-3</v>
      </c>
      <c r="F6" s="299"/>
      <c r="G6" s="172">
        <v>0.14837</v>
      </c>
      <c r="H6" s="173">
        <f t="shared" si="1"/>
        <v>1.8357597545000002E-4</v>
      </c>
      <c r="I6" s="302"/>
      <c r="J6" s="172">
        <v>8.6879999999999999E-2</v>
      </c>
      <c r="K6" s="180">
        <f t="shared" si="2"/>
        <v>1.5949080747096E-5</v>
      </c>
      <c r="L6" s="121" t="s">
        <v>221</v>
      </c>
      <c r="M6" s="172">
        <v>3.1220000000000001E-2</v>
      </c>
      <c r="N6" s="180">
        <f t="shared" si="3"/>
        <v>4.9793030092433713E-7</v>
      </c>
      <c r="O6" s="173"/>
    </row>
    <row r="7" spans="1:15">
      <c r="A7" s="273"/>
      <c r="B7" s="142">
        <v>2.4379999999999999E-2</v>
      </c>
      <c r="C7" s="294"/>
      <c r="D7" s="172">
        <v>5.0750000000000003E-2</v>
      </c>
      <c r="E7" s="173">
        <f t="shared" si="0"/>
        <v>1.2372850000000001E-3</v>
      </c>
      <c r="F7" s="299"/>
      <c r="G7" s="172">
        <v>0.14837</v>
      </c>
      <c r="H7" s="173">
        <f t="shared" si="1"/>
        <v>1.8357597545000002E-4</v>
      </c>
      <c r="I7" s="302"/>
      <c r="J7" s="172">
        <v>8.6879999999999999E-2</v>
      </c>
      <c r="K7" s="180">
        <f t="shared" si="2"/>
        <v>1.5949080747096E-5</v>
      </c>
      <c r="L7" s="121" t="s">
        <v>222</v>
      </c>
      <c r="M7" s="172">
        <v>2.2009999999999998E-2</v>
      </c>
      <c r="N7" s="180">
        <f t="shared" si="3"/>
        <v>3.5103926724358295E-7</v>
      </c>
      <c r="O7" s="173"/>
    </row>
    <row r="8" spans="1:15" ht="15.75" thickBot="1">
      <c r="A8" s="273"/>
      <c r="B8" s="142">
        <v>2.4379999999999999E-2</v>
      </c>
      <c r="C8" s="294"/>
      <c r="D8" s="172">
        <v>5.0750000000000003E-2</v>
      </c>
      <c r="E8" s="173">
        <f t="shared" si="0"/>
        <v>1.2372850000000001E-3</v>
      </c>
      <c r="F8" s="299"/>
      <c r="G8" s="172">
        <v>0.14837</v>
      </c>
      <c r="H8" s="173">
        <f t="shared" si="1"/>
        <v>1.8357597545000002E-4</v>
      </c>
      <c r="I8" s="303"/>
      <c r="J8" s="122">
        <v>8.6879999999999999E-2</v>
      </c>
      <c r="K8" s="181">
        <f t="shared" si="2"/>
        <v>1.5949080747096E-5</v>
      </c>
      <c r="L8" s="123" t="s">
        <v>127</v>
      </c>
      <c r="M8" s="122">
        <v>2.0029999999999999E-2</v>
      </c>
      <c r="N8" s="181">
        <f t="shared" si="3"/>
        <v>3.1946008736433288E-7</v>
      </c>
      <c r="O8" s="173"/>
    </row>
    <row r="9" spans="1:15">
      <c r="A9" s="273"/>
      <c r="B9" s="142">
        <v>2.4379999999999999E-2</v>
      </c>
      <c r="C9" s="294"/>
      <c r="D9" s="172">
        <v>5.0750000000000003E-2</v>
      </c>
      <c r="E9" s="173">
        <f t="shared" si="0"/>
        <v>1.2372850000000001E-3</v>
      </c>
      <c r="F9" s="299"/>
      <c r="G9" s="172">
        <v>0.14837</v>
      </c>
      <c r="H9" s="173">
        <f t="shared" si="1"/>
        <v>1.8357597545000002E-4</v>
      </c>
      <c r="I9" s="301" t="s">
        <v>52</v>
      </c>
      <c r="J9" s="175">
        <v>3.3829999999999999E-2</v>
      </c>
      <c r="K9" s="179">
        <f t="shared" si="2"/>
        <v>6.2103752494735001E-6</v>
      </c>
      <c r="L9" s="174" t="s">
        <v>88</v>
      </c>
      <c r="M9" s="175">
        <v>0.3513</v>
      </c>
      <c r="N9" s="179">
        <f t="shared" si="3"/>
        <v>2.1817048251400406E-6</v>
      </c>
      <c r="O9" s="173"/>
    </row>
    <row r="10" spans="1:15">
      <c r="A10" s="273"/>
      <c r="B10" s="142">
        <v>2.4379999999999999E-2</v>
      </c>
      <c r="C10" s="294"/>
      <c r="D10" s="172">
        <v>5.0750000000000003E-2</v>
      </c>
      <c r="E10" s="173">
        <f t="shared" si="0"/>
        <v>1.2372850000000001E-3</v>
      </c>
      <c r="F10" s="299"/>
      <c r="G10" s="172">
        <v>0.14837</v>
      </c>
      <c r="H10" s="173">
        <f t="shared" si="1"/>
        <v>1.8357597545000002E-4</v>
      </c>
      <c r="I10" s="302"/>
      <c r="J10" s="172">
        <v>3.3829999999999999E-2</v>
      </c>
      <c r="K10" s="180">
        <f t="shared" si="2"/>
        <v>6.2103752494735001E-6</v>
      </c>
      <c r="L10" s="121" t="s">
        <v>191</v>
      </c>
      <c r="M10" s="172">
        <v>0.29557</v>
      </c>
      <c r="N10" s="180">
        <f t="shared" si="3"/>
        <v>1.8356006124868823E-6</v>
      </c>
      <c r="O10" s="173"/>
    </row>
    <row r="11" spans="1:15" ht="15.75" thickBot="1">
      <c r="A11" s="273"/>
      <c r="B11" s="142">
        <v>2.4379999999999999E-2</v>
      </c>
      <c r="C11" s="294"/>
      <c r="D11" s="172">
        <v>5.0750000000000003E-2</v>
      </c>
      <c r="E11" s="173">
        <f t="shared" si="0"/>
        <v>1.2372850000000001E-3</v>
      </c>
      <c r="F11" s="299"/>
      <c r="G11" s="172">
        <v>0.14837</v>
      </c>
      <c r="H11" s="173">
        <f t="shared" si="1"/>
        <v>1.8357597545000002E-4</v>
      </c>
      <c r="I11" s="303"/>
      <c r="J11" s="122">
        <v>3.3829999999999999E-2</v>
      </c>
      <c r="K11" s="181">
        <f t="shared" si="2"/>
        <v>6.2103752494735001E-6</v>
      </c>
      <c r="L11" s="123" t="s">
        <v>192</v>
      </c>
      <c r="M11" s="122">
        <v>6.6610000000000003E-2</v>
      </c>
      <c r="N11" s="181">
        <f t="shared" si="3"/>
        <v>4.1367309536742984E-7</v>
      </c>
      <c r="O11" s="173"/>
    </row>
    <row r="12" spans="1:15" ht="15.75" thickBot="1">
      <c r="A12" s="273"/>
      <c r="B12" s="142">
        <v>2.4379999999999999E-2</v>
      </c>
      <c r="C12" s="294"/>
      <c r="D12" s="172">
        <v>5.0750000000000003E-2</v>
      </c>
      <c r="E12" s="173">
        <f t="shared" si="0"/>
        <v>1.2372850000000001E-3</v>
      </c>
      <c r="F12" s="299"/>
      <c r="G12" s="172">
        <v>0.14837</v>
      </c>
      <c r="H12" s="173">
        <f t="shared" si="1"/>
        <v>1.8357597545000002E-4</v>
      </c>
      <c r="I12" s="121" t="s">
        <v>188</v>
      </c>
      <c r="J12" s="172">
        <v>4.99E-2</v>
      </c>
      <c r="K12" s="180">
        <f>J12*H12</f>
        <v>9.1604411749550009E-6</v>
      </c>
      <c r="L12" s="231"/>
      <c r="M12" s="189"/>
      <c r="N12" s="188"/>
      <c r="O12" s="173"/>
    </row>
    <row r="13" spans="1:15">
      <c r="A13" s="273"/>
      <c r="B13" s="142">
        <v>2.4379999999999999E-2</v>
      </c>
      <c r="C13" s="294"/>
      <c r="D13" s="172">
        <v>5.0750000000000003E-2</v>
      </c>
      <c r="E13" s="173">
        <f t="shared" si="0"/>
        <v>1.2372850000000001E-3</v>
      </c>
      <c r="F13" s="299"/>
      <c r="G13" s="172">
        <v>0.14837</v>
      </c>
      <c r="H13" s="173">
        <f t="shared" si="1"/>
        <v>1.8357597545000002E-4</v>
      </c>
      <c r="I13" s="121" t="s">
        <v>189</v>
      </c>
      <c r="J13" s="172">
        <v>4.8680000000000001E-2</v>
      </c>
      <c r="K13" s="180">
        <f t="shared" ref="K13:K19" si="4">J13*H13</f>
        <v>8.936478484906001E-6</v>
      </c>
      <c r="L13" s="296" t="s">
        <v>281</v>
      </c>
      <c r="M13" s="296"/>
      <c r="N13" s="296"/>
      <c r="O13" s="297"/>
    </row>
    <row r="14" spans="1:15" ht="15.75" thickBot="1">
      <c r="A14" s="273"/>
      <c r="B14" s="142">
        <v>2.4379999999999999E-2</v>
      </c>
      <c r="C14" s="294"/>
      <c r="D14" s="172">
        <v>5.0750000000000003E-2</v>
      </c>
      <c r="E14" s="173">
        <f t="shared" si="0"/>
        <v>1.2372850000000001E-3</v>
      </c>
      <c r="F14" s="299"/>
      <c r="G14" s="172">
        <v>0.14837</v>
      </c>
      <c r="H14" s="173">
        <f t="shared" si="1"/>
        <v>1.8357597545000002E-4</v>
      </c>
      <c r="I14" s="121" t="s">
        <v>152</v>
      </c>
      <c r="J14" s="172">
        <v>4.0620000000000003E-2</v>
      </c>
      <c r="K14" s="180">
        <f t="shared" si="4"/>
        <v>7.4568561227790014E-6</v>
      </c>
      <c r="L14" s="232" t="s">
        <v>279</v>
      </c>
      <c r="M14" s="225" t="s">
        <v>290</v>
      </c>
      <c r="N14" s="226" t="s">
        <v>288</v>
      </c>
      <c r="O14" s="227" t="s">
        <v>292</v>
      </c>
    </row>
    <row r="15" spans="1:15">
      <c r="A15" s="273"/>
      <c r="B15" s="142">
        <v>2.4379999999999999E-2</v>
      </c>
      <c r="C15" s="294"/>
      <c r="D15" s="172">
        <v>5.0750000000000003E-2</v>
      </c>
      <c r="E15" s="173">
        <f t="shared" si="0"/>
        <v>1.2372850000000001E-3</v>
      </c>
      <c r="F15" s="299"/>
      <c r="G15" s="172">
        <v>0.14837</v>
      </c>
      <c r="H15" s="173">
        <f t="shared" si="1"/>
        <v>1.8357597545000002E-4</v>
      </c>
      <c r="I15" s="121" t="s">
        <v>190</v>
      </c>
      <c r="J15" s="172">
        <v>3.1359999999999999E-2</v>
      </c>
      <c r="K15" s="180">
        <f t="shared" si="4"/>
        <v>5.7569425901120002E-6</v>
      </c>
      <c r="L15" s="20" t="s">
        <v>133</v>
      </c>
      <c r="M15" s="142">
        <f>B38</f>
        <v>7.5649999999999995E-2</v>
      </c>
      <c r="O15" s="188"/>
    </row>
    <row r="16" spans="1:15">
      <c r="A16" s="273"/>
      <c r="B16" s="142">
        <v>2.4379999999999999E-2</v>
      </c>
      <c r="C16" s="294"/>
      <c r="D16" s="172">
        <v>5.0750000000000003E-2</v>
      </c>
      <c r="E16" s="173">
        <f t="shared" si="0"/>
        <v>1.2372850000000001E-3</v>
      </c>
      <c r="F16" s="299"/>
      <c r="G16" s="172">
        <v>0.14837</v>
      </c>
      <c r="H16" s="173">
        <f t="shared" si="1"/>
        <v>1.8357597545000002E-4</v>
      </c>
      <c r="I16" s="121" t="s">
        <v>181</v>
      </c>
      <c r="J16" s="172">
        <v>2.6839999999999999E-2</v>
      </c>
      <c r="K16" s="173">
        <f t="shared" si="4"/>
        <v>4.9271791810780005E-6</v>
      </c>
      <c r="L16" s="20" t="s">
        <v>193</v>
      </c>
      <c r="M16" s="142">
        <f>B39</f>
        <v>4.9270000000000001E-2</v>
      </c>
      <c r="N16" s="201"/>
      <c r="O16" s="142"/>
    </row>
    <row r="17" spans="1:15">
      <c r="A17" s="273"/>
      <c r="B17" s="142">
        <v>2.4379999999999999E-2</v>
      </c>
      <c r="C17" s="294"/>
      <c r="D17" s="172">
        <v>5.0750000000000003E-2</v>
      </c>
      <c r="E17" s="173">
        <f t="shared" si="0"/>
        <v>1.2372850000000001E-3</v>
      </c>
      <c r="F17" s="299"/>
      <c r="G17" s="172">
        <v>0.14837</v>
      </c>
      <c r="H17" s="173">
        <f t="shared" si="1"/>
        <v>1.8357597545000002E-4</v>
      </c>
      <c r="I17" s="121" t="s">
        <v>176</v>
      </c>
      <c r="J17" s="172">
        <v>2.171E-2</v>
      </c>
      <c r="K17" s="173">
        <f t="shared" si="4"/>
        <v>3.9854344270195009E-6</v>
      </c>
      <c r="L17" s="20" t="s">
        <v>172</v>
      </c>
      <c r="N17" s="142">
        <f>E30</f>
        <v>1.8733592000000001E-3</v>
      </c>
      <c r="O17" s="188"/>
    </row>
    <row r="18" spans="1:15">
      <c r="A18" s="273"/>
      <c r="B18" s="142">
        <v>2.4379999999999999E-2</v>
      </c>
      <c r="C18" s="294"/>
      <c r="D18" s="172">
        <v>5.0750000000000003E-2</v>
      </c>
      <c r="E18" s="173">
        <f t="shared" si="0"/>
        <v>1.2372850000000001E-3</v>
      </c>
      <c r="F18" s="299"/>
      <c r="G18" s="172">
        <v>0.14837</v>
      </c>
      <c r="H18" s="173">
        <f t="shared" si="1"/>
        <v>1.8357597545000002E-4</v>
      </c>
      <c r="I18" s="121" t="s">
        <v>93</v>
      </c>
      <c r="J18" s="172">
        <v>2.163E-2</v>
      </c>
      <c r="K18" s="173">
        <f t="shared" si="4"/>
        <v>3.9707483489835005E-6</v>
      </c>
      <c r="L18" s="34" t="s">
        <v>119</v>
      </c>
      <c r="M18" s="142"/>
      <c r="N18" s="142">
        <f t="shared" ref="N18:N22" si="5">E31</f>
        <v>1.3350488E-3</v>
      </c>
      <c r="O18" s="188"/>
    </row>
    <row r="19" spans="1:15" ht="15.75" thickBot="1">
      <c r="A19" s="273"/>
      <c r="B19" s="142">
        <v>2.4379999999999999E-2</v>
      </c>
      <c r="C19" s="294"/>
      <c r="D19" s="172">
        <v>5.0750000000000003E-2</v>
      </c>
      <c r="E19" s="173">
        <f t="shared" si="0"/>
        <v>1.2372850000000001E-3</v>
      </c>
      <c r="F19" s="300"/>
      <c r="G19" s="122">
        <v>0.14837</v>
      </c>
      <c r="H19" s="176">
        <f t="shared" si="1"/>
        <v>1.8357597545000002E-4</v>
      </c>
      <c r="I19" s="123" t="s">
        <v>88</v>
      </c>
      <c r="J19" s="122">
        <v>2.06E-2</v>
      </c>
      <c r="K19" s="176">
        <f t="shared" si="4"/>
        <v>3.7816650942700006E-6</v>
      </c>
      <c r="L19" s="20" t="s">
        <v>173</v>
      </c>
      <c r="M19" s="142"/>
      <c r="N19" s="142">
        <f t="shared" si="5"/>
        <v>1.1409840000000001E-3</v>
      </c>
      <c r="O19" s="188"/>
    </row>
    <row r="20" spans="1:15">
      <c r="A20" s="273"/>
      <c r="B20" s="142">
        <v>2.4379999999999999E-2</v>
      </c>
      <c r="C20" s="294"/>
      <c r="D20" s="172">
        <v>5.0750000000000003E-2</v>
      </c>
      <c r="E20" s="173">
        <f t="shared" si="0"/>
        <v>1.2372850000000001E-3</v>
      </c>
      <c r="F20" s="298" t="s">
        <v>71</v>
      </c>
      <c r="G20" s="175">
        <v>3.2410000000000001E-2</v>
      </c>
      <c r="H20" s="178">
        <f t="shared" si="1"/>
        <v>4.0100406850000005E-5</v>
      </c>
      <c r="I20" s="174" t="s">
        <v>190</v>
      </c>
      <c r="J20" s="175">
        <v>5.0090000000000003E-2</v>
      </c>
      <c r="K20" s="178">
        <f>J20*H20</f>
        <v>2.0086293791165001E-6</v>
      </c>
      <c r="L20" s="20" t="s">
        <v>83</v>
      </c>
      <c r="M20" s="142"/>
      <c r="N20" s="142">
        <f t="shared" si="5"/>
        <v>1.122699E-3</v>
      </c>
      <c r="O20" s="188"/>
    </row>
    <row r="21" spans="1:15">
      <c r="A21" s="273"/>
      <c r="B21" s="142">
        <v>2.4379999999999999E-2</v>
      </c>
      <c r="C21" s="294"/>
      <c r="D21" s="172">
        <v>5.0750000000000003E-2</v>
      </c>
      <c r="E21" s="173">
        <f t="shared" si="0"/>
        <v>1.2372850000000001E-3</v>
      </c>
      <c r="F21" s="299"/>
      <c r="G21" s="172">
        <v>3.2410000000000001E-2</v>
      </c>
      <c r="H21" s="173">
        <f t="shared" si="1"/>
        <v>4.0100406850000005E-5</v>
      </c>
      <c r="I21" s="121" t="s">
        <v>220</v>
      </c>
      <c r="J21" s="172">
        <v>4.6129999999999997E-2</v>
      </c>
      <c r="K21" s="173">
        <f t="shared" ref="K21:K25" si="6">J21*H21</f>
        <v>1.8498317679905002E-6</v>
      </c>
      <c r="L21" s="20" t="s">
        <v>174</v>
      </c>
      <c r="M21" s="201"/>
      <c r="N21" s="142">
        <f t="shared" si="5"/>
        <v>1.019084E-3</v>
      </c>
      <c r="O21" s="188"/>
    </row>
    <row r="22" spans="1:15">
      <c r="A22" s="273"/>
      <c r="B22" s="142">
        <v>2.4379999999999999E-2</v>
      </c>
      <c r="C22" s="294"/>
      <c r="D22" s="172">
        <v>5.0750000000000003E-2</v>
      </c>
      <c r="E22" s="173">
        <f t="shared" si="0"/>
        <v>1.2372850000000001E-3</v>
      </c>
      <c r="F22" s="299"/>
      <c r="G22" s="172">
        <v>3.2410000000000001E-2</v>
      </c>
      <c r="H22" s="173">
        <f t="shared" si="1"/>
        <v>4.0100406850000005E-5</v>
      </c>
      <c r="I22" s="121" t="s">
        <v>179</v>
      </c>
      <c r="J22" s="172">
        <v>3.6790000000000003E-2</v>
      </c>
      <c r="K22" s="173">
        <f t="shared" si="6"/>
        <v>1.4752939680115004E-6</v>
      </c>
      <c r="L22" s="20" t="s">
        <v>175</v>
      </c>
      <c r="M22" s="201"/>
      <c r="N22" s="142">
        <f t="shared" si="5"/>
        <v>8.2355639999999995E-4</v>
      </c>
      <c r="O22" s="188"/>
    </row>
    <row r="23" spans="1:15">
      <c r="A23" s="273"/>
      <c r="B23" s="142">
        <v>2.4379999999999999E-2</v>
      </c>
      <c r="C23" s="294"/>
      <c r="D23" s="172">
        <v>5.0750000000000003E-2</v>
      </c>
      <c r="E23" s="173">
        <f t="shared" si="0"/>
        <v>1.2372850000000001E-3</v>
      </c>
      <c r="F23" s="299"/>
      <c r="G23" s="172">
        <v>3.2410000000000001E-2</v>
      </c>
      <c r="H23" s="173">
        <f t="shared" si="1"/>
        <v>4.0100406850000005E-5</v>
      </c>
      <c r="I23" s="121" t="s">
        <v>221</v>
      </c>
      <c r="J23" s="172">
        <v>3.1220000000000001E-2</v>
      </c>
      <c r="K23" s="173">
        <f t="shared" si="6"/>
        <v>1.2519347018570002E-6</v>
      </c>
      <c r="L23" s="20" t="s">
        <v>176</v>
      </c>
      <c r="M23" s="173"/>
      <c r="N23" s="206">
        <f>E36+K17</f>
        <v>6.6907183442701948E-4</v>
      </c>
      <c r="O23" s="188"/>
    </row>
    <row r="24" spans="1:15" ht="15.75" thickBot="1">
      <c r="A24" s="273"/>
      <c r="B24" s="142">
        <v>2.4379999999999999E-2</v>
      </c>
      <c r="C24" s="294"/>
      <c r="D24" s="172">
        <v>5.0750000000000003E-2</v>
      </c>
      <c r="E24" s="173">
        <f t="shared" si="0"/>
        <v>1.2372850000000001E-3</v>
      </c>
      <c r="F24" s="299"/>
      <c r="G24" s="172">
        <v>3.2410000000000001E-2</v>
      </c>
      <c r="H24" s="173">
        <f t="shared" si="1"/>
        <v>4.0100406850000005E-5</v>
      </c>
      <c r="I24" s="121" t="s">
        <v>222</v>
      </c>
      <c r="J24" s="172">
        <v>2.2009999999999998E-2</v>
      </c>
      <c r="K24" s="173">
        <f t="shared" si="6"/>
        <v>8.826099547685E-7</v>
      </c>
      <c r="L24" s="23" t="s">
        <v>127</v>
      </c>
      <c r="M24" s="173"/>
      <c r="N24" s="206">
        <f>E37+H29+K25+N8</f>
        <v>5.1738154408656977E-4</v>
      </c>
      <c r="O24" s="188"/>
    </row>
    <row r="25" spans="1:15" ht="15.75" thickBot="1">
      <c r="A25" s="273"/>
      <c r="B25" s="142">
        <v>2.4379999999999999E-2</v>
      </c>
      <c r="C25" s="294"/>
      <c r="D25" s="172">
        <v>5.0750000000000003E-2</v>
      </c>
      <c r="E25" s="173">
        <f t="shared" si="0"/>
        <v>1.2372850000000001E-3</v>
      </c>
      <c r="F25" s="300"/>
      <c r="G25" s="122">
        <v>3.2410000000000001E-2</v>
      </c>
      <c r="H25" s="176">
        <f t="shared" si="1"/>
        <v>4.0100406850000005E-5</v>
      </c>
      <c r="I25" s="123" t="s">
        <v>127</v>
      </c>
      <c r="J25" s="122">
        <v>2.0029999999999999E-2</v>
      </c>
      <c r="K25" s="176">
        <f t="shared" si="6"/>
        <v>8.0321114920550003E-7</v>
      </c>
      <c r="L25" s="103" t="s">
        <v>91</v>
      </c>
      <c r="M25" s="173"/>
      <c r="N25" s="230">
        <f>H26</f>
        <v>5.5269520950000005E-5</v>
      </c>
      <c r="O25" s="188"/>
    </row>
    <row r="26" spans="1:15">
      <c r="A26" s="273"/>
      <c r="B26" s="142">
        <v>2.4379999999999999E-2</v>
      </c>
      <c r="C26" s="294"/>
      <c r="D26" s="172">
        <v>5.0750000000000003E-2</v>
      </c>
      <c r="E26" s="173">
        <f t="shared" si="0"/>
        <v>1.2372850000000001E-3</v>
      </c>
      <c r="F26" s="197" t="s">
        <v>91</v>
      </c>
      <c r="G26" s="175">
        <v>4.4670000000000001E-2</v>
      </c>
      <c r="H26" s="179">
        <f t="shared" si="1"/>
        <v>5.5269520950000005E-5</v>
      </c>
      <c r="I26" s="189"/>
      <c r="J26" s="189"/>
      <c r="K26" s="189"/>
      <c r="L26" s="103" t="s">
        <v>92</v>
      </c>
      <c r="M26" s="173"/>
      <c r="N26" s="230">
        <f>H27</f>
        <v>3.3159238000000003E-5</v>
      </c>
      <c r="O26" s="188"/>
    </row>
    <row r="27" spans="1:15">
      <c r="A27" s="273"/>
      <c r="B27" s="142">
        <v>2.4379999999999999E-2</v>
      </c>
      <c r="C27" s="294"/>
      <c r="D27" s="172">
        <v>5.0750000000000003E-2</v>
      </c>
      <c r="E27" s="173">
        <f t="shared" si="0"/>
        <v>1.2372850000000001E-3</v>
      </c>
      <c r="F27" s="198" t="s">
        <v>92</v>
      </c>
      <c r="G27" s="172">
        <v>2.6800000000000001E-2</v>
      </c>
      <c r="H27" s="180">
        <f t="shared" si="1"/>
        <v>3.3159238000000003E-5</v>
      </c>
      <c r="I27" s="189"/>
      <c r="J27" s="189"/>
      <c r="K27" s="200"/>
      <c r="L27" s="103" t="s">
        <v>129</v>
      </c>
      <c r="M27" s="188"/>
      <c r="N27" s="230">
        <f>H28</f>
        <v>2.5599426650000001E-5</v>
      </c>
      <c r="O27" s="188"/>
    </row>
    <row r="28" spans="1:15">
      <c r="A28" s="273"/>
      <c r="B28" s="142">
        <v>2.4379999999999999E-2</v>
      </c>
      <c r="C28" s="294"/>
      <c r="D28" s="172">
        <v>5.0750000000000003E-2</v>
      </c>
      <c r="E28" s="173">
        <f t="shared" si="0"/>
        <v>1.2372850000000001E-3</v>
      </c>
      <c r="F28" s="198" t="s">
        <v>129</v>
      </c>
      <c r="G28" s="172">
        <v>2.069E-2</v>
      </c>
      <c r="H28" s="180">
        <f t="shared" si="1"/>
        <v>2.5599426650000001E-5</v>
      </c>
      <c r="I28" s="189"/>
      <c r="J28" s="189"/>
      <c r="K28" s="200"/>
      <c r="L28" s="121" t="s">
        <v>188</v>
      </c>
      <c r="M28" s="188"/>
      <c r="N28" s="230">
        <f>K12</f>
        <v>9.1604411749550009E-6</v>
      </c>
      <c r="O28" s="188"/>
    </row>
    <row r="29" spans="1:15" ht="15.75" thickBot="1">
      <c r="A29" s="273"/>
      <c r="B29" s="142">
        <v>2.4379999999999999E-2</v>
      </c>
      <c r="C29" s="295"/>
      <c r="D29" s="172">
        <v>5.0750000000000003E-2</v>
      </c>
      <c r="E29" s="173">
        <f t="shared" si="0"/>
        <v>1.2372850000000001E-3</v>
      </c>
      <c r="F29" s="199" t="s">
        <v>127</v>
      </c>
      <c r="G29" s="122">
        <v>2.001E-2</v>
      </c>
      <c r="H29" s="181">
        <f t="shared" si="1"/>
        <v>2.4758072850000001E-5</v>
      </c>
      <c r="I29" s="189"/>
      <c r="J29" s="189"/>
      <c r="K29" s="200"/>
      <c r="L29" s="121" t="s">
        <v>189</v>
      </c>
      <c r="M29" s="188"/>
      <c r="N29" s="230">
        <f>K13</f>
        <v>8.936478484906001E-6</v>
      </c>
      <c r="O29" s="188"/>
    </row>
    <row r="30" spans="1:15">
      <c r="A30" s="273"/>
      <c r="B30" s="142">
        <v>2.4379999999999999E-2</v>
      </c>
      <c r="C30" s="20" t="s">
        <v>172</v>
      </c>
      <c r="D30" s="142">
        <v>7.6840000000000006E-2</v>
      </c>
      <c r="E30" s="173">
        <f t="shared" si="0"/>
        <v>1.8733592000000001E-3</v>
      </c>
      <c r="F30" s="189"/>
      <c r="G30" s="189"/>
      <c r="H30" s="189"/>
      <c r="I30" s="189"/>
      <c r="J30" s="189"/>
      <c r="K30" s="200"/>
      <c r="L30" s="121" t="s">
        <v>152</v>
      </c>
      <c r="M30" s="188"/>
      <c r="N30" s="230">
        <f>K14</f>
        <v>7.4568561227790014E-6</v>
      </c>
      <c r="O30" s="188"/>
    </row>
    <row r="31" spans="1:15">
      <c r="A31" s="273"/>
      <c r="B31" s="142">
        <v>2.4379999999999999E-2</v>
      </c>
      <c r="C31" s="34" t="s">
        <v>119</v>
      </c>
      <c r="D31" s="142">
        <v>5.4760000000000003E-2</v>
      </c>
      <c r="E31" s="173">
        <f t="shared" si="0"/>
        <v>1.3350488E-3</v>
      </c>
      <c r="F31" s="189"/>
      <c r="G31" s="189"/>
      <c r="H31" s="189"/>
      <c r="I31" s="189"/>
      <c r="J31" s="189"/>
      <c r="K31" s="200"/>
      <c r="L31" s="121" t="s">
        <v>190</v>
      </c>
      <c r="M31" s="188"/>
      <c r="N31" s="173">
        <f>K15+K20+N3</f>
        <v>8.5644614238505391E-6</v>
      </c>
      <c r="O31" s="188"/>
    </row>
    <row r="32" spans="1:15">
      <c r="A32" s="273"/>
      <c r="B32" s="142">
        <v>2.4379999999999999E-2</v>
      </c>
      <c r="C32" s="20" t="s">
        <v>173</v>
      </c>
      <c r="D32" s="142">
        <v>4.6800000000000001E-2</v>
      </c>
      <c r="E32" s="173">
        <f t="shared" si="0"/>
        <v>1.1409840000000001E-3</v>
      </c>
      <c r="F32" s="189"/>
      <c r="G32" s="189"/>
      <c r="H32" s="189"/>
      <c r="I32" s="189"/>
      <c r="J32" s="189"/>
      <c r="K32" s="200"/>
      <c r="L32" s="121" t="s">
        <v>181</v>
      </c>
      <c r="N32" s="173">
        <f>K16</f>
        <v>4.9271791810780005E-6</v>
      </c>
      <c r="O32" s="188"/>
    </row>
    <row r="33" spans="1:14">
      <c r="A33" s="273"/>
      <c r="B33" s="142">
        <v>2.4379999999999999E-2</v>
      </c>
      <c r="C33" s="20" t="s">
        <v>83</v>
      </c>
      <c r="D33" s="142">
        <v>4.6050000000000001E-2</v>
      </c>
      <c r="E33" s="173">
        <f t="shared" si="0"/>
        <v>1.122699E-3</v>
      </c>
      <c r="L33" s="121" t="s">
        <v>93</v>
      </c>
      <c r="M33" s="188"/>
      <c r="N33" s="173">
        <f>K18</f>
        <v>3.9707483489835005E-6</v>
      </c>
    </row>
    <row r="34" spans="1:14">
      <c r="A34" s="273"/>
      <c r="B34" s="142">
        <v>2.4379999999999999E-2</v>
      </c>
      <c r="C34" s="20" t="s">
        <v>174</v>
      </c>
      <c r="D34" s="142">
        <v>4.1799999999999997E-2</v>
      </c>
      <c r="E34" s="173">
        <f t="shared" si="0"/>
        <v>1.019084E-3</v>
      </c>
      <c r="L34" s="121" t="s">
        <v>88</v>
      </c>
      <c r="N34" s="188">
        <f>K19+N9</f>
        <v>5.9633699194100412E-6</v>
      </c>
    </row>
    <row r="35" spans="1:14">
      <c r="A35" s="273"/>
      <c r="B35" s="142">
        <v>2.4379999999999999E-2</v>
      </c>
      <c r="C35" s="20" t="s">
        <v>175</v>
      </c>
      <c r="D35" s="142">
        <v>3.3779999999999998E-2</v>
      </c>
      <c r="E35" s="173">
        <f t="shared" si="0"/>
        <v>8.2355639999999995E-4</v>
      </c>
      <c r="L35" s="121" t="s">
        <v>220</v>
      </c>
      <c r="N35" s="188">
        <f>K21+N4</f>
        <v>2.5855628628540388E-6</v>
      </c>
    </row>
    <row r="36" spans="1:14">
      <c r="A36" s="273"/>
      <c r="B36" s="142">
        <v>2.4379999999999999E-2</v>
      </c>
      <c r="C36" s="20" t="s">
        <v>176</v>
      </c>
      <c r="D36" s="142">
        <v>2.7279999999999999E-2</v>
      </c>
      <c r="E36" s="173">
        <f t="shared" si="0"/>
        <v>6.6508639999999998E-4</v>
      </c>
      <c r="L36" s="121" t="s">
        <v>179</v>
      </c>
      <c r="N36" s="188">
        <f>K22+N5</f>
        <v>2.0620606486971624E-6</v>
      </c>
    </row>
    <row r="37" spans="1:14" ht="15.75" thickBot="1">
      <c r="A37" s="273"/>
      <c r="B37" s="142">
        <v>2.4379999999999999E-2</v>
      </c>
      <c r="C37" s="23" t="s">
        <v>127</v>
      </c>
      <c r="D37" s="143">
        <v>2.0160000000000001E-2</v>
      </c>
      <c r="E37" s="173">
        <f t="shared" si="0"/>
        <v>4.9150080000000002E-4</v>
      </c>
      <c r="L37" s="121" t="s">
        <v>221</v>
      </c>
      <c r="N37" s="188">
        <f>K23+N6</f>
        <v>1.7498650027813373E-6</v>
      </c>
    </row>
    <row r="38" spans="1:14">
      <c r="A38" s="20" t="s">
        <v>133</v>
      </c>
      <c r="B38" s="142">
        <v>7.5649999999999995E-2</v>
      </c>
      <c r="L38" s="121" t="s">
        <v>222</v>
      </c>
      <c r="N38" s="188">
        <f>K24+N7</f>
        <v>1.2336492220120829E-6</v>
      </c>
    </row>
    <row r="39" spans="1:14">
      <c r="A39" s="20" t="s">
        <v>193</v>
      </c>
      <c r="B39" s="142">
        <v>4.9270000000000001E-2</v>
      </c>
      <c r="L39" s="121" t="s">
        <v>191</v>
      </c>
      <c r="N39" s="206">
        <f>N10</f>
        <v>1.8356006124868823E-6</v>
      </c>
    </row>
    <row r="40" spans="1:14">
      <c r="L40" s="121" t="s">
        <v>192</v>
      </c>
      <c r="N40" s="206">
        <f>N11</f>
        <v>4.1367309536742984E-7</v>
      </c>
    </row>
  </sheetData>
  <mergeCells count="7">
    <mergeCell ref="L13:O13"/>
    <mergeCell ref="F20:F25"/>
    <mergeCell ref="A3:A37"/>
    <mergeCell ref="C3:C29"/>
    <mergeCell ref="F3:F19"/>
    <mergeCell ref="I3:I8"/>
    <mergeCell ref="I9:I11"/>
  </mergeCells>
  <conditionalFormatting sqref="L15:L16 L25:L40">
    <cfRule type="duplicateValues" dxfId="32" priority="5"/>
  </conditionalFormatting>
  <conditionalFormatting sqref="L15:L40">
    <cfRule type="duplicateValues" dxfId="31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3"/>
  <sheetViews>
    <sheetView topLeftCell="A16" workbookViewId="0">
      <selection activeCell="B2" sqref="B2:B73"/>
    </sheetView>
  </sheetViews>
  <sheetFormatPr defaultRowHeight="15"/>
  <cols>
    <col min="1" max="1" width="9.140625" style="10"/>
    <col min="2" max="2" width="41.42578125" style="10" bestFit="1" customWidth="1"/>
    <col min="3" max="16384" width="9.140625" style="10"/>
  </cols>
  <sheetData>
    <row r="1" spans="1:2" ht="15.75" thickBot="1">
      <c r="A1" s="1" t="s">
        <v>0</v>
      </c>
      <c r="B1" s="2" t="s">
        <v>1</v>
      </c>
    </row>
    <row r="2" spans="1:2">
      <c r="A2" s="3">
        <v>1</v>
      </c>
      <c r="B2" s="4" t="s">
        <v>2</v>
      </c>
    </row>
    <row r="3" spans="1:2">
      <c r="A3" s="5">
        <v>2</v>
      </c>
      <c r="B3" s="6" t="s">
        <v>3</v>
      </c>
    </row>
    <row r="4" spans="1:2">
      <c r="A4" s="5">
        <v>3</v>
      </c>
      <c r="B4" s="6" t="s">
        <v>4</v>
      </c>
    </row>
    <row r="5" spans="1:2">
      <c r="A5" s="5">
        <v>4</v>
      </c>
      <c r="B5" s="6" t="s">
        <v>5</v>
      </c>
    </row>
    <row r="6" spans="1:2">
      <c r="A6" s="5">
        <v>5</v>
      </c>
      <c r="B6" s="6" t="s">
        <v>6</v>
      </c>
    </row>
    <row r="7" spans="1:2">
      <c r="A7" s="5">
        <v>6</v>
      </c>
      <c r="B7" s="6" t="s">
        <v>7</v>
      </c>
    </row>
    <row r="8" spans="1:2">
      <c r="A8" s="5">
        <v>7</v>
      </c>
      <c r="B8" s="6" t="s">
        <v>8</v>
      </c>
    </row>
    <row r="9" spans="1:2">
      <c r="A9" s="5">
        <v>8</v>
      </c>
      <c r="B9" s="6" t="s">
        <v>9</v>
      </c>
    </row>
    <row r="10" spans="1:2">
      <c r="A10" s="5">
        <v>9</v>
      </c>
      <c r="B10" s="6" t="s">
        <v>10</v>
      </c>
    </row>
    <row r="11" spans="1:2">
      <c r="A11" s="5">
        <v>10</v>
      </c>
      <c r="B11" s="6" t="s">
        <v>11</v>
      </c>
    </row>
    <row r="12" spans="1:2">
      <c r="A12" s="5">
        <v>11</v>
      </c>
      <c r="B12" s="6" t="s">
        <v>12</v>
      </c>
    </row>
    <row r="13" spans="1:2">
      <c r="A13" s="5">
        <v>12</v>
      </c>
      <c r="B13" s="6" t="s">
        <v>13</v>
      </c>
    </row>
    <row r="14" spans="1:2">
      <c r="A14" s="5">
        <v>13</v>
      </c>
      <c r="B14" s="6" t="s">
        <v>14</v>
      </c>
    </row>
    <row r="15" spans="1:2">
      <c r="A15" s="5">
        <v>14</v>
      </c>
      <c r="B15" s="6" t="s">
        <v>15</v>
      </c>
    </row>
    <row r="16" spans="1:2">
      <c r="A16" s="5">
        <v>15</v>
      </c>
      <c r="B16" s="6" t="s">
        <v>16</v>
      </c>
    </row>
    <row r="17" spans="1:2">
      <c r="A17" s="5">
        <v>16</v>
      </c>
      <c r="B17" s="6" t="s">
        <v>17</v>
      </c>
    </row>
    <row r="18" spans="1:2">
      <c r="A18" s="5">
        <v>17</v>
      </c>
      <c r="B18" s="6" t="s">
        <v>18</v>
      </c>
    </row>
    <row r="19" spans="1:2">
      <c r="A19" s="5">
        <v>18</v>
      </c>
      <c r="B19" s="6" t="s">
        <v>19</v>
      </c>
    </row>
    <row r="20" spans="1:2">
      <c r="A20" s="5">
        <v>19</v>
      </c>
      <c r="B20" s="6" t="s">
        <v>20</v>
      </c>
    </row>
    <row r="21" spans="1:2">
      <c r="A21" s="5">
        <v>20</v>
      </c>
      <c r="B21" s="6" t="s">
        <v>21</v>
      </c>
    </row>
    <row r="22" spans="1:2">
      <c r="A22" s="5">
        <v>21</v>
      </c>
      <c r="B22" s="6" t="s">
        <v>22</v>
      </c>
    </row>
    <row r="23" spans="1:2">
      <c r="A23" s="5">
        <v>22</v>
      </c>
      <c r="B23" s="6" t="s">
        <v>23</v>
      </c>
    </row>
    <row r="24" spans="1:2">
      <c r="A24" s="5">
        <v>23</v>
      </c>
      <c r="B24" s="6" t="s">
        <v>24</v>
      </c>
    </row>
    <row r="25" spans="1:2">
      <c r="A25" s="5">
        <v>24</v>
      </c>
      <c r="B25" s="7" t="s">
        <v>25</v>
      </c>
    </row>
    <row r="26" spans="1:2">
      <c r="A26" s="5">
        <v>25</v>
      </c>
      <c r="B26" s="6" t="s">
        <v>26</v>
      </c>
    </row>
    <row r="27" spans="1:2">
      <c r="A27" s="5">
        <v>26</v>
      </c>
      <c r="B27" s="6" t="s">
        <v>27</v>
      </c>
    </row>
    <row r="28" spans="1:2">
      <c r="A28" s="5">
        <v>27</v>
      </c>
      <c r="B28" s="6" t="s">
        <v>28</v>
      </c>
    </row>
    <row r="29" spans="1:2">
      <c r="A29" s="5">
        <v>28</v>
      </c>
      <c r="B29" s="6" t="s">
        <v>29</v>
      </c>
    </row>
    <row r="30" spans="1:2">
      <c r="A30" s="5">
        <v>29</v>
      </c>
      <c r="B30" s="6" t="s">
        <v>30</v>
      </c>
    </row>
    <row r="31" spans="1:2">
      <c r="A31" s="5">
        <v>30</v>
      </c>
      <c r="B31" s="6" t="s">
        <v>31</v>
      </c>
    </row>
    <row r="32" spans="1:2">
      <c r="A32" s="5">
        <v>31</v>
      </c>
      <c r="B32" s="6" t="s">
        <v>32</v>
      </c>
    </row>
    <row r="33" spans="1:2">
      <c r="A33" s="5">
        <v>32</v>
      </c>
      <c r="B33" s="6" t="s">
        <v>33</v>
      </c>
    </row>
    <row r="34" spans="1:2">
      <c r="A34" s="5">
        <v>33</v>
      </c>
      <c r="B34" s="6" t="s">
        <v>34</v>
      </c>
    </row>
    <row r="35" spans="1:2">
      <c r="A35" s="5">
        <v>34</v>
      </c>
      <c r="B35" s="6" t="s">
        <v>35</v>
      </c>
    </row>
    <row r="36" spans="1:2">
      <c r="A36" s="5">
        <v>35</v>
      </c>
      <c r="B36" s="6" t="s">
        <v>36</v>
      </c>
    </row>
    <row r="37" spans="1:2">
      <c r="A37" s="5">
        <v>36</v>
      </c>
      <c r="B37" s="6" t="s">
        <v>37</v>
      </c>
    </row>
    <row r="38" spans="1:2">
      <c r="A38" s="5">
        <v>37</v>
      </c>
      <c r="B38" s="6" t="s">
        <v>38</v>
      </c>
    </row>
    <row r="39" spans="1:2">
      <c r="A39" s="5">
        <v>38</v>
      </c>
      <c r="B39" s="6" t="s">
        <v>39</v>
      </c>
    </row>
    <row r="40" spans="1:2">
      <c r="A40" s="5">
        <v>39</v>
      </c>
      <c r="B40" s="6" t="s">
        <v>40</v>
      </c>
    </row>
    <row r="41" spans="1:2">
      <c r="A41" s="5">
        <v>40</v>
      </c>
      <c r="B41" s="6" t="s">
        <v>41</v>
      </c>
    </row>
    <row r="42" spans="1:2">
      <c r="A42" s="5">
        <v>41</v>
      </c>
      <c r="B42" s="6" t="s">
        <v>42</v>
      </c>
    </row>
    <row r="43" spans="1:2">
      <c r="A43" s="5">
        <v>42</v>
      </c>
      <c r="B43" s="6" t="s">
        <v>43</v>
      </c>
    </row>
    <row r="44" spans="1:2">
      <c r="A44" s="5">
        <v>43</v>
      </c>
      <c r="B44" s="6" t="s">
        <v>44</v>
      </c>
    </row>
    <row r="45" spans="1:2">
      <c r="A45" s="5">
        <v>44</v>
      </c>
      <c r="B45" s="6" t="s">
        <v>45</v>
      </c>
    </row>
    <row r="46" spans="1:2">
      <c r="A46" s="5">
        <v>45</v>
      </c>
      <c r="B46" s="6" t="s">
        <v>46</v>
      </c>
    </row>
    <row r="47" spans="1:2">
      <c r="A47" s="5">
        <v>46</v>
      </c>
      <c r="B47" s="6" t="s">
        <v>47</v>
      </c>
    </row>
    <row r="48" spans="1:2">
      <c r="A48" s="5">
        <v>47</v>
      </c>
      <c r="B48" s="6" t="s">
        <v>48</v>
      </c>
    </row>
    <row r="49" spans="1:2">
      <c r="A49" s="5">
        <v>48</v>
      </c>
      <c r="B49" s="6" t="s">
        <v>49</v>
      </c>
    </row>
    <row r="50" spans="1:2">
      <c r="A50" s="5">
        <v>49</v>
      </c>
      <c r="B50" s="6" t="s">
        <v>50</v>
      </c>
    </row>
    <row r="51" spans="1:2">
      <c r="A51" s="5">
        <v>50</v>
      </c>
      <c r="B51" s="6" t="s">
        <v>51</v>
      </c>
    </row>
    <row r="52" spans="1:2">
      <c r="A52" s="5">
        <v>51</v>
      </c>
      <c r="B52" s="6" t="s">
        <v>52</v>
      </c>
    </row>
    <row r="53" spans="1:2">
      <c r="A53" s="5">
        <v>52</v>
      </c>
      <c r="B53" s="6" t="s">
        <v>53</v>
      </c>
    </row>
    <row r="54" spans="1:2">
      <c r="A54" s="5">
        <v>53</v>
      </c>
      <c r="B54" s="6" t="s">
        <v>54</v>
      </c>
    </row>
    <row r="55" spans="1:2">
      <c r="A55" s="5">
        <v>54</v>
      </c>
      <c r="B55" s="6" t="s">
        <v>55</v>
      </c>
    </row>
    <row r="56" spans="1:2">
      <c r="A56" s="5">
        <v>55</v>
      </c>
      <c r="B56" s="6" t="s">
        <v>56</v>
      </c>
    </row>
    <row r="57" spans="1:2">
      <c r="A57" s="5">
        <v>56</v>
      </c>
      <c r="B57" s="6" t="s">
        <v>57</v>
      </c>
    </row>
    <row r="58" spans="1:2">
      <c r="A58" s="5">
        <v>57</v>
      </c>
      <c r="B58" s="6" t="s">
        <v>58</v>
      </c>
    </row>
    <row r="59" spans="1:2">
      <c r="A59" s="5">
        <v>58</v>
      </c>
      <c r="B59" s="6" t="s">
        <v>59</v>
      </c>
    </row>
    <row r="60" spans="1:2">
      <c r="A60" s="5">
        <v>59</v>
      </c>
      <c r="B60" s="6" t="s">
        <v>60</v>
      </c>
    </row>
    <row r="61" spans="1:2">
      <c r="A61" s="5">
        <v>60</v>
      </c>
      <c r="B61" s="6" t="s">
        <v>61</v>
      </c>
    </row>
    <row r="62" spans="1:2">
      <c r="A62" s="5">
        <v>61</v>
      </c>
      <c r="B62" s="6" t="s">
        <v>62</v>
      </c>
    </row>
    <row r="63" spans="1:2">
      <c r="A63" s="5">
        <v>62</v>
      </c>
      <c r="B63" s="6" t="s">
        <v>63</v>
      </c>
    </row>
    <row r="64" spans="1:2">
      <c r="A64" s="5">
        <v>63</v>
      </c>
      <c r="B64" s="7" t="s">
        <v>64</v>
      </c>
    </row>
    <row r="65" spans="1:2">
      <c r="A65" s="5">
        <v>64</v>
      </c>
      <c r="B65" s="6" t="s">
        <v>65</v>
      </c>
    </row>
    <row r="66" spans="1:2">
      <c r="A66" s="5">
        <v>65</v>
      </c>
      <c r="B66" s="6" t="s">
        <v>66</v>
      </c>
    </row>
    <row r="67" spans="1:2">
      <c r="A67" s="5">
        <v>66</v>
      </c>
      <c r="B67" s="7" t="s">
        <v>67</v>
      </c>
    </row>
    <row r="68" spans="1:2">
      <c r="A68" s="5">
        <v>67</v>
      </c>
      <c r="B68" s="6" t="s">
        <v>68</v>
      </c>
    </row>
    <row r="69" spans="1:2">
      <c r="A69" s="5">
        <v>68</v>
      </c>
      <c r="B69" s="6" t="s">
        <v>69</v>
      </c>
    </row>
    <row r="70" spans="1:2">
      <c r="A70" s="5">
        <v>69</v>
      </c>
      <c r="B70" s="6" t="s">
        <v>70</v>
      </c>
    </row>
    <row r="71" spans="1:2">
      <c r="A71" s="5">
        <v>70</v>
      </c>
      <c r="B71" s="6" t="s">
        <v>71</v>
      </c>
    </row>
    <row r="72" spans="1:2">
      <c r="A72" s="5">
        <v>71</v>
      </c>
      <c r="B72" s="6" t="s">
        <v>72</v>
      </c>
    </row>
    <row r="73" spans="1:2" ht="15.75" thickBot="1">
      <c r="A73" s="8">
        <v>72</v>
      </c>
      <c r="B73" s="9" t="s">
        <v>73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86"/>
  <sheetViews>
    <sheetView workbookViewId="0">
      <selection sqref="A1:O75"/>
    </sheetView>
  </sheetViews>
  <sheetFormatPr defaultRowHeight="15"/>
  <cols>
    <col min="1" max="1" width="35.140625" bestFit="1" customWidth="1"/>
    <col min="3" max="3" width="35.140625" bestFit="1" customWidth="1"/>
    <col min="6" max="6" width="35.140625" bestFit="1" customWidth="1"/>
    <col min="9" max="9" width="35.140625" bestFit="1" customWidth="1"/>
  </cols>
  <sheetData>
    <row r="1" spans="1:14" ht="15.75" thickBot="1">
      <c r="A1" s="190" t="s">
        <v>276</v>
      </c>
      <c r="B1" s="174"/>
      <c r="C1" s="191" t="s">
        <v>55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4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4">
      <c r="A3" s="294" t="s">
        <v>6</v>
      </c>
      <c r="B3" s="142">
        <v>5.3359999999999998E-2</v>
      </c>
      <c r="C3" s="298" t="s">
        <v>51</v>
      </c>
      <c r="D3" s="175">
        <v>0.14837</v>
      </c>
      <c r="E3" s="178">
        <f>D3*B3</f>
        <v>7.9170231999999997E-3</v>
      </c>
      <c r="F3" s="301" t="s">
        <v>71</v>
      </c>
      <c r="G3" s="175">
        <v>8.6879999999999999E-2</v>
      </c>
      <c r="H3" s="179">
        <f>G3*E3</f>
        <v>6.8783097561599994E-4</v>
      </c>
      <c r="I3" s="174" t="s">
        <v>190</v>
      </c>
      <c r="J3" s="175">
        <v>5.0090000000000003E-2</v>
      </c>
      <c r="K3" s="179">
        <f>J3*H3</f>
        <v>3.4453453568605441E-5</v>
      </c>
      <c r="L3" s="173"/>
    </row>
    <row r="4" spans="1:14">
      <c r="A4" s="294"/>
      <c r="B4" s="142">
        <v>5.3359999999999998E-2</v>
      </c>
      <c r="C4" s="299"/>
      <c r="D4" s="172">
        <v>0.14837</v>
      </c>
      <c r="E4" s="173">
        <f t="shared" ref="E4:E19" si="0">D4*B4</f>
        <v>7.9170231999999997E-3</v>
      </c>
      <c r="F4" s="302"/>
      <c r="G4" s="172">
        <v>8.6879999999999999E-2</v>
      </c>
      <c r="H4" s="180">
        <f t="shared" ref="H4:H11" si="1">G4*E4</f>
        <v>6.8783097561599994E-4</v>
      </c>
      <c r="I4" s="121" t="s">
        <v>220</v>
      </c>
      <c r="J4" s="172">
        <v>4.6129999999999997E-2</v>
      </c>
      <c r="K4" s="180">
        <f t="shared" ref="K4:K11" si="2">J4*H4</f>
        <v>3.1729642905166076E-5</v>
      </c>
      <c r="L4" s="173"/>
    </row>
    <row r="5" spans="1:14">
      <c r="A5" s="294"/>
      <c r="B5" s="142">
        <v>5.3359999999999998E-2</v>
      </c>
      <c r="C5" s="299"/>
      <c r="D5" s="172">
        <v>0.14837</v>
      </c>
      <c r="E5" s="173">
        <f t="shared" si="0"/>
        <v>7.9170231999999997E-3</v>
      </c>
      <c r="F5" s="302"/>
      <c r="G5" s="172">
        <v>8.6879999999999999E-2</v>
      </c>
      <c r="H5" s="180">
        <f t="shared" si="1"/>
        <v>6.8783097561599994E-4</v>
      </c>
      <c r="I5" s="121" t="s">
        <v>179</v>
      </c>
      <c r="J5" s="172">
        <v>3.6790000000000003E-2</v>
      </c>
      <c r="K5" s="180">
        <f t="shared" si="2"/>
        <v>2.530530159291264E-5</v>
      </c>
      <c r="L5" s="173"/>
    </row>
    <row r="6" spans="1:14">
      <c r="A6" s="294"/>
      <c r="B6" s="142">
        <v>5.3359999999999998E-2</v>
      </c>
      <c r="C6" s="299"/>
      <c r="D6" s="172">
        <v>0.14837</v>
      </c>
      <c r="E6" s="173">
        <f t="shared" si="0"/>
        <v>7.9170231999999997E-3</v>
      </c>
      <c r="F6" s="302"/>
      <c r="G6" s="172">
        <v>8.6879999999999999E-2</v>
      </c>
      <c r="H6" s="180">
        <f t="shared" si="1"/>
        <v>6.8783097561599994E-4</v>
      </c>
      <c r="I6" s="121" t="s">
        <v>221</v>
      </c>
      <c r="J6" s="172">
        <v>3.1220000000000001E-2</v>
      </c>
      <c r="K6" s="180">
        <f t="shared" si="2"/>
        <v>2.1474083058731518E-5</v>
      </c>
      <c r="L6" s="173"/>
    </row>
    <row r="7" spans="1:14">
      <c r="A7" s="294"/>
      <c r="B7" s="142">
        <v>5.3359999999999998E-2</v>
      </c>
      <c r="C7" s="299"/>
      <c r="D7" s="172">
        <v>0.14837</v>
      </c>
      <c r="E7" s="173">
        <f t="shared" si="0"/>
        <v>7.9170231999999997E-3</v>
      </c>
      <c r="F7" s="302"/>
      <c r="G7" s="172">
        <v>8.6879999999999999E-2</v>
      </c>
      <c r="H7" s="180">
        <f t="shared" si="1"/>
        <v>6.8783097561599994E-4</v>
      </c>
      <c r="I7" s="121" t="s">
        <v>222</v>
      </c>
      <c r="J7" s="172">
        <v>2.2009999999999998E-2</v>
      </c>
      <c r="K7" s="180">
        <f t="shared" si="2"/>
        <v>1.5139159773308157E-5</v>
      </c>
      <c r="L7" s="173"/>
    </row>
    <row r="8" spans="1:14" ht="15.75" thickBot="1">
      <c r="A8" s="294"/>
      <c r="B8" s="142">
        <v>5.3359999999999998E-2</v>
      </c>
      <c r="C8" s="299"/>
      <c r="D8" s="172">
        <v>0.14837</v>
      </c>
      <c r="E8" s="173">
        <f t="shared" si="0"/>
        <v>7.9170231999999997E-3</v>
      </c>
      <c r="F8" s="303"/>
      <c r="G8" s="122">
        <v>8.6879999999999999E-2</v>
      </c>
      <c r="H8" s="181">
        <f t="shared" si="1"/>
        <v>6.8783097561599994E-4</v>
      </c>
      <c r="I8" s="123" t="s">
        <v>127</v>
      </c>
      <c r="J8" s="122">
        <v>2.0029999999999999E-2</v>
      </c>
      <c r="K8" s="181">
        <f t="shared" si="2"/>
        <v>1.3777254441588477E-5</v>
      </c>
      <c r="L8" s="173"/>
    </row>
    <row r="9" spans="1:14">
      <c r="A9" s="294"/>
      <c r="B9" s="142">
        <v>5.3359999999999998E-2</v>
      </c>
      <c r="C9" s="299"/>
      <c r="D9" s="172">
        <v>0.14837</v>
      </c>
      <c r="E9" s="173">
        <f t="shared" si="0"/>
        <v>7.9170231999999997E-3</v>
      </c>
      <c r="F9" s="301" t="s">
        <v>52</v>
      </c>
      <c r="G9" s="175">
        <v>3.3829999999999999E-2</v>
      </c>
      <c r="H9" s="179">
        <f t="shared" si="1"/>
        <v>2.6783289485599998E-4</v>
      </c>
      <c r="I9" s="174" t="s">
        <v>88</v>
      </c>
      <c r="J9" s="175">
        <v>0.3513</v>
      </c>
      <c r="K9" s="179">
        <f t="shared" si="2"/>
        <v>9.4089695962912788E-5</v>
      </c>
      <c r="L9" s="173"/>
    </row>
    <row r="10" spans="1:14">
      <c r="A10" s="294"/>
      <c r="B10" s="142">
        <v>5.3359999999999998E-2</v>
      </c>
      <c r="C10" s="299"/>
      <c r="D10" s="172">
        <v>0.14837</v>
      </c>
      <c r="E10" s="173">
        <f t="shared" si="0"/>
        <v>7.9170231999999997E-3</v>
      </c>
      <c r="F10" s="302"/>
      <c r="G10" s="172">
        <v>3.3829999999999999E-2</v>
      </c>
      <c r="H10" s="180">
        <f t="shared" si="1"/>
        <v>2.6783289485599998E-4</v>
      </c>
      <c r="I10" s="121" t="s">
        <v>191</v>
      </c>
      <c r="J10" s="172">
        <v>0.29557</v>
      </c>
      <c r="K10" s="180">
        <f t="shared" si="2"/>
        <v>7.9163368732587907E-5</v>
      </c>
      <c r="L10" s="173"/>
    </row>
    <row r="11" spans="1:14" ht="15.75" thickBot="1">
      <c r="A11" s="294"/>
      <c r="B11" s="142">
        <v>5.3359999999999998E-2</v>
      </c>
      <c r="C11" s="299"/>
      <c r="D11" s="172">
        <v>0.14837</v>
      </c>
      <c r="E11" s="173">
        <f t="shared" si="0"/>
        <v>7.9170231999999997E-3</v>
      </c>
      <c r="F11" s="303"/>
      <c r="G11" s="122">
        <v>3.3829999999999999E-2</v>
      </c>
      <c r="H11" s="181">
        <f t="shared" si="1"/>
        <v>2.6783289485599998E-4</v>
      </c>
      <c r="I11" s="123" t="s">
        <v>192</v>
      </c>
      <c r="J11" s="122">
        <v>6.6610000000000003E-2</v>
      </c>
      <c r="K11" s="181">
        <f t="shared" si="2"/>
        <v>1.7840349126358159E-5</v>
      </c>
      <c r="L11" s="173"/>
    </row>
    <row r="12" spans="1:14" ht="15.75" thickBot="1">
      <c r="A12" s="294"/>
      <c r="B12" s="142">
        <v>5.3359999999999998E-2</v>
      </c>
      <c r="C12" s="299"/>
      <c r="D12" s="172">
        <v>0.14837</v>
      </c>
      <c r="E12" s="173">
        <f t="shared" si="0"/>
        <v>7.9170231999999997E-3</v>
      </c>
      <c r="F12" s="121" t="s">
        <v>188</v>
      </c>
      <c r="G12" s="172">
        <v>4.99E-2</v>
      </c>
      <c r="H12" s="180">
        <f>G12*E12</f>
        <v>3.9505945767999998E-4</v>
      </c>
      <c r="I12" s="231"/>
      <c r="J12" s="189"/>
      <c r="K12" s="188"/>
      <c r="L12" s="173"/>
    </row>
    <row r="13" spans="1:14">
      <c r="A13" s="294"/>
      <c r="B13" s="142">
        <v>5.3359999999999998E-2</v>
      </c>
      <c r="C13" s="299"/>
      <c r="D13" s="172">
        <v>0.14837</v>
      </c>
      <c r="E13" s="173">
        <f t="shared" si="0"/>
        <v>7.9170231999999997E-3</v>
      </c>
      <c r="F13" s="121" t="s">
        <v>189</v>
      </c>
      <c r="G13" s="172">
        <v>4.8680000000000001E-2</v>
      </c>
      <c r="H13" s="180">
        <f t="shared" ref="H13:H19" si="3">G13*E13</f>
        <v>3.8540068937600001E-4</v>
      </c>
      <c r="I13" s="296" t="s">
        <v>281</v>
      </c>
      <c r="J13" s="296"/>
      <c r="K13" s="296"/>
      <c r="L13" s="297"/>
    </row>
    <row r="14" spans="1:14" ht="15.75" thickBot="1">
      <c r="A14" s="294"/>
      <c r="B14" s="142">
        <v>5.3359999999999998E-2</v>
      </c>
      <c r="C14" s="299"/>
      <c r="D14" s="172">
        <v>0.14837</v>
      </c>
      <c r="E14" s="173">
        <f t="shared" si="0"/>
        <v>7.9170231999999997E-3</v>
      </c>
      <c r="F14" s="121" t="s">
        <v>152</v>
      </c>
      <c r="G14" s="172">
        <v>4.0620000000000003E-2</v>
      </c>
      <c r="H14" s="180">
        <f t="shared" si="3"/>
        <v>3.2158948238399999E-4</v>
      </c>
      <c r="I14" s="232" t="s">
        <v>279</v>
      </c>
      <c r="J14" s="225" t="s">
        <v>290</v>
      </c>
      <c r="K14" s="226" t="s">
        <v>288</v>
      </c>
      <c r="L14" s="227" t="s">
        <v>292</v>
      </c>
      <c r="M14">
        <v>110</v>
      </c>
    </row>
    <row r="15" spans="1:14">
      <c r="A15" s="294"/>
      <c r="B15" s="142">
        <v>5.3359999999999998E-2</v>
      </c>
      <c r="C15" s="299"/>
      <c r="D15" s="172">
        <v>0.14837</v>
      </c>
      <c r="E15" s="173">
        <f t="shared" si="0"/>
        <v>7.9170231999999997E-3</v>
      </c>
      <c r="F15" s="121" t="s">
        <v>190</v>
      </c>
      <c r="G15" s="172">
        <v>3.1359999999999999E-2</v>
      </c>
      <c r="H15" s="180">
        <f t="shared" si="3"/>
        <v>2.4827784755199997E-4</v>
      </c>
      <c r="I15" s="20" t="s">
        <v>194</v>
      </c>
      <c r="J15" s="188">
        <f>B47</f>
        <v>0.25564999999999999</v>
      </c>
      <c r="K15" s="180"/>
      <c r="L15" s="188"/>
    </row>
    <row r="16" spans="1:14">
      <c r="A16" s="294"/>
      <c r="B16" s="142">
        <v>5.3359999999999998E-2</v>
      </c>
      <c r="C16" s="299"/>
      <c r="D16" s="172">
        <v>0.14837</v>
      </c>
      <c r="E16" s="173">
        <f t="shared" si="0"/>
        <v>7.9170231999999997E-3</v>
      </c>
      <c r="F16" s="121" t="s">
        <v>181</v>
      </c>
      <c r="G16" s="172">
        <v>2.6839999999999999E-2</v>
      </c>
      <c r="H16" s="180">
        <f t="shared" si="3"/>
        <v>2.1249290268799998E-4</v>
      </c>
      <c r="I16" s="34" t="s">
        <v>93</v>
      </c>
      <c r="J16" s="188"/>
      <c r="K16" s="180"/>
      <c r="L16" s="188"/>
      <c r="M16" s="206">
        <f>B48+E45+H18</f>
        <v>4.8756495411816002E-2</v>
      </c>
      <c r="N16">
        <v>92110</v>
      </c>
    </row>
    <row r="17" spans="1:14">
      <c r="A17" s="294"/>
      <c r="B17" s="142">
        <v>5.3359999999999998E-2</v>
      </c>
      <c r="C17" s="299"/>
      <c r="D17" s="172">
        <v>0.14837</v>
      </c>
      <c r="E17" s="173">
        <f t="shared" si="0"/>
        <v>7.9170231999999997E-3</v>
      </c>
      <c r="F17" s="121" t="s">
        <v>176</v>
      </c>
      <c r="G17" s="172">
        <v>2.171E-2</v>
      </c>
      <c r="H17" s="180">
        <f t="shared" si="3"/>
        <v>1.71878573672E-4</v>
      </c>
      <c r="I17" s="34" t="s">
        <v>301</v>
      </c>
      <c r="J17" s="188"/>
      <c r="K17" s="180"/>
      <c r="L17" s="188"/>
      <c r="M17" s="206">
        <f>B49+H24+H34+K7</f>
        <v>4.5328812727701305E-2</v>
      </c>
      <c r="N17">
        <v>92110</v>
      </c>
    </row>
    <row r="18" spans="1:14" ht="15.75" thickBot="1">
      <c r="A18" s="294"/>
      <c r="B18" s="142">
        <v>5.3359999999999998E-2</v>
      </c>
      <c r="C18" s="299"/>
      <c r="D18" s="172">
        <v>0.14837</v>
      </c>
      <c r="E18" s="173">
        <f t="shared" si="0"/>
        <v>7.9170231999999997E-3</v>
      </c>
      <c r="F18" s="121" t="s">
        <v>93</v>
      </c>
      <c r="G18" s="172">
        <v>2.163E-2</v>
      </c>
      <c r="H18" s="180">
        <f t="shared" si="3"/>
        <v>1.7124521181599998E-4</v>
      </c>
      <c r="I18" s="23" t="s">
        <v>152</v>
      </c>
      <c r="J18" s="188"/>
      <c r="K18" s="188"/>
      <c r="L18" s="188"/>
      <c r="M18" s="206">
        <f>B50+E41+H14</f>
        <v>4.6747704282383999E-2</v>
      </c>
      <c r="N18">
        <v>92110</v>
      </c>
    </row>
    <row r="19" spans="1:14" ht="15.75" thickBot="1">
      <c r="A19" s="294"/>
      <c r="B19" s="142">
        <v>5.3359999999999998E-2</v>
      </c>
      <c r="C19" s="300"/>
      <c r="D19" s="122">
        <v>0.14837</v>
      </c>
      <c r="E19" s="176">
        <f t="shared" si="0"/>
        <v>7.9170231999999997E-3</v>
      </c>
      <c r="F19" s="123" t="s">
        <v>88</v>
      </c>
      <c r="G19" s="122">
        <v>2.06E-2</v>
      </c>
      <c r="H19" s="181">
        <f t="shared" si="3"/>
        <v>1.6309067791999999E-4</v>
      </c>
      <c r="I19" s="158" t="s">
        <v>172</v>
      </c>
      <c r="J19" s="188"/>
      <c r="K19" s="188"/>
      <c r="L19" s="188"/>
      <c r="M19">
        <v>110</v>
      </c>
    </row>
    <row r="20" spans="1:14">
      <c r="A20" s="294"/>
      <c r="B20" s="142">
        <v>5.3359999999999998E-2</v>
      </c>
      <c r="C20" s="298" t="s">
        <v>71</v>
      </c>
      <c r="D20" s="175">
        <v>3.2410000000000001E-2</v>
      </c>
      <c r="E20" s="178">
        <f t="shared" ref="E20:E29" si="4">D20*B13</f>
        <v>1.7293975999999999E-3</v>
      </c>
      <c r="F20" s="174" t="s">
        <v>190</v>
      </c>
      <c r="G20" s="175">
        <v>5.0090000000000003E-2</v>
      </c>
      <c r="H20" s="179">
        <f>G20*E20</f>
        <v>8.6625525784000002E-5</v>
      </c>
      <c r="I20" s="157" t="s">
        <v>119</v>
      </c>
      <c r="J20" s="188"/>
      <c r="K20" s="188"/>
      <c r="L20" s="188"/>
      <c r="M20">
        <v>110</v>
      </c>
    </row>
    <row r="21" spans="1:14">
      <c r="A21" s="294"/>
      <c r="B21" s="142">
        <v>5.3359999999999998E-2</v>
      </c>
      <c r="C21" s="299"/>
      <c r="D21" s="172">
        <v>3.2410000000000001E-2</v>
      </c>
      <c r="E21" s="173">
        <f t="shared" si="4"/>
        <v>1.7293975999999999E-3</v>
      </c>
      <c r="F21" s="121" t="s">
        <v>220</v>
      </c>
      <c r="G21" s="172">
        <v>4.6129999999999997E-2</v>
      </c>
      <c r="H21" s="180">
        <f t="shared" ref="H21:H25" si="5">G21*E21</f>
        <v>7.9777111287999993E-5</v>
      </c>
      <c r="I21" s="158" t="s">
        <v>173</v>
      </c>
      <c r="J21" s="188"/>
      <c r="K21" s="188"/>
      <c r="L21" s="188"/>
      <c r="M21">
        <v>110</v>
      </c>
    </row>
    <row r="22" spans="1:14">
      <c r="A22" s="294"/>
      <c r="B22" s="142">
        <v>5.3359999999999998E-2</v>
      </c>
      <c r="C22" s="299"/>
      <c r="D22" s="172">
        <v>3.2410000000000001E-2</v>
      </c>
      <c r="E22" s="173">
        <f t="shared" si="4"/>
        <v>1.7293975999999999E-3</v>
      </c>
      <c r="F22" s="121" t="s">
        <v>179</v>
      </c>
      <c r="G22" s="172">
        <v>3.6790000000000003E-2</v>
      </c>
      <c r="H22" s="180">
        <f t="shared" si="5"/>
        <v>6.3624537704000004E-5</v>
      </c>
      <c r="I22" s="158" t="s">
        <v>83</v>
      </c>
      <c r="J22" s="188"/>
      <c r="K22" s="188"/>
      <c r="L22" s="188"/>
      <c r="M22">
        <v>110</v>
      </c>
    </row>
    <row r="23" spans="1:14">
      <c r="A23" s="294"/>
      <c r="B23" s="142">
        <v>5.3359999999999998E-2</v>
      </c>
      <c r="C23" s="299"/>
      <c r="D23" s="172">
        <v>3.2410000000000001E-2</v>
      </c>
      <c r="E23" s="173">
        <f t="shared" si="4"/>
        <v>1.7293975999999999E-3</v>
      </c>
      <c r="F23" s="121" t="s">
        <v>221</v>
      </c>
      <c r="G23" s="172">
        <v>3.1220000000000001E-2</v>
      </c>
      <c r="H23" s="180">
        <f t="shared" si="5"/>
        <v>5.3991793071999997E-5</v>
      </c>
      <c r="I23" s="158" t="s">
        <v>174</v>
      </c>
      <c r="J23" s="188"/>
      <c r="K23" s="188"/>
      <c r="L23" s="188"/>
      <c r="M23">
        <v>110</v>
      </c>
    </row>
    <row r="24" spans="1:14">
      <c r="A24" s="294"/>
      <c r="B24" s="142">
        <v>5.3359999999999998E-2</v>
      </c>
      <c r="C24" s="299"/>
      <c r="D24" s="172">
        <v>3.2410000000000001E-2</v>
      </c>
      <c r="E24" s="173">
        <f t="shared" si="4"/>
        <v>1.7293975999999999E-3</v>
      </c>
      <c r="F24" s="121" t="s">
        <v>222</v>
      </c>
      <c r="G24" s="172">
        <v>2.2009999999999998E-2</v>
      </c>
      <c r="H24" s="180">
        <f t="shared" si="5"/>
        <v>3.8064041175999994E-5</v>
      </c>
      <c r="I24" s="158" t="s">
        <v>175</v>
      </c>
      <c r="J24" s="188"/>
      <c r="K24" s="188"/>
      <c r="L24" s="188"/>
      <c r="M24">
        <v>110</v>
      </c>
    </row>
    <row r="25" spans="1:14" ht="15.75" thickBot="1">
      <c r="A25" s="294"/>
      <c r="B25" s="142">
        <v>5.3359999999999998E-2</v>
      </c>
      <c r="C25" s="300"/>
      <c r="D25" s="122">
        <v>3.2410000000000001E-2</v>
      </c>
      <c r="E25" s="176">
        <f t="shared" si="4"/>
        <v>1.7293975999999999E-3</v>
      </c>
      <c r="F25" s="123" t="s">
        <v>127</v>
      </c>
      <c r="G25" s="122">
        <v>2.0029999999999999E-2</v>
      </c>
      <c r="H25" s="181">
        <f t="shared" si="5"/>
        <v>3.4639833927999997E-5</v>
      </c>
      <c r="I25" s="158" t="s">
        <v>176</v>
      </c>
      <c r="J25" s="188"/>
      <c r="K25" s="188"/>
      <c r="L25" s="188"/>
      <c r="M25" s="206">
        <f>E44+H17</f>
        <v>1.030291973672E-3</v>
      </c>
      <c r="N25">
        <v>80110</v>
      </c>
    </row>
    <row r="26" spans="1:14">
      <c r="A26" s="294"/>
      <c r="B26" s="142">
        <v>5.3359999999999998E-2</v>
      </c>
      <c r="C26" s="197" t="s">
        <v>91</v>
      </c>
      <c r="D26" s="175">
        <v>4.4670000000000001E-2</v>
      </c>
      <c r="E26" s="179">
        <f t="shared" si="4"/>
        <v>2.3835912000000001E-3</v>
      </c>
      <c r="F26" s="189"/>
      <c r="G26" s="189"/>
      <c r="H26" s="189"/>
      <c r="I26" s="158" t="s">
        <v>127</v>
      </c>
      <c r="J26" s="188"/>
      <c r="K26" s="188"/>
      <c r="L26" s="188"/>
      <c r="M26" s="206">
        <f>E29+H25+H35+K8</f>
        <v>1.1849584494255884E-3</v>
      </c>
      <c r="N26">
        <v>80110</v>
      </c>
    </row>
    <row r="27" spans="1:14">
      <c r="A27" s="294"/>
      <c r="B27" s="142">
        <v>5.3359999999999998E-2</v>
      </c>
      <c r="C27" s="198" t="s">
        <v>92</v>
      </c>
      <c r="D27" s="172">
        <v>2.6800000000000001E-2</v>
      </c>
      <c r="E27" s="180">
        <f t="shared" si="4"/>
        <v>1.430048E-3</v>
      </c>
      <c r="F27" s="189"/>
      <c r="G27" s="189"/>
      <c r="H27" s="200"/>
      <c r="I27" s="109" t="s">
        <v>91</v>
      </c>
      <c r="J27" s="188"/>
      <c r="K27" s="188"/>
      <c r="L27" s="188"/>
      <c r="M27" s="206">
        <f>E26</f>
        <v>2.3835912000000001E-3</v>
      </c>
      <c r="N27">
        <v>80110</v>
      </c>
    </row>
    <row r="28" spans="1:14">
      <c r="A28" s="294"/>
      <c r="B28" s="142">
        <v>5.3359999999999998E-2</v>
      </c>
      <c r="C28" s="198" t="s">
        <v>129</v>
      </c>
      <c r="D28" s="172">
        <v>2.069E-2</v>
      </c>
      <c r="E28" s="180">
        <f t="shared" si="4"/>
        <v>1.1040183999999999E-3</v>
      </c>
      <c r="F28" s="189"/>
      <c r="G28" s="189"/>
      <c r="H28" s="200"/>
      <c r="I28" s="109" t="s">
        <v>92</v>
      </c>
      <c r="J28" s="188"/>
      <c r="K28" s="188"/>
      <c r="L28" s="188"/>
      <c r="M28" s="206">
        <f t="shared" ref="M28:M29" si="6">E27</f>
        <v>1.430048E-3</v>
      </c>
      <c r="N28">
        <v>80110</v>
      </c>
    </row>
    <row r="29" spans="1:14" ht="15.75" thickBot="1">
      <c r="A29" s="295"/>
      <c r="B29" s="142">
        <v>5.3359999999999998E-2</v>
      </c>
      <c r="C29" s="199" t="s">
        <v>127</v>
      </c>
      <c r="D29" s="122">
        <v>2.001E-2</v>
      </c>
      <c r="E29" s="181">
        <f t="shared" si="4"/>
        <v>1.0677336E-3</v>
      </c>
      <c r="F29" s="189"/>
      <c r="G29" s="189"/>
      <c r="H29" s="200"/>
      <c r="I29" s="109" t="s">
        <v>129</v>
      </c>
      <c r="J29" s="188"/>
      <c r="K29" s="188"/>
      <c r="L29" s="188"/>
      <c r="M29" s="206">
        <f t="shared" si="6"/>
        <v>1.1040183999999999E-3</v>
      </c>
      <c r="N29">
        <v>80110</v>
      </c>
    </row>
    <row r="30" spans="1:14">
      <c r="A30" s="298" t="s">
        <v>51</v>
      </c>
      <c r="B30" s="142">
        <v>3.9539999999999999E-2</v>
      </c>
      <c r="C30" s="301" t="s">
        <v>71</v>
      </c>
      <c r="D30" s="175">
        <v>8.6879999999999999E-2</v>
      </c>
      <c r="E30" s="179">
        <f>D30*B30</f>
        <v>3.4352351999999997E-3</v>
      </c>
      <c r="F30" s="174" t="s">
        <v>190</v>
      </c>
      <c r="G30" s="175">
        <v>5.0090000000000003E-2</v>
      </c>
      <c r="H30" s="179">
        <f>G30*E30</f>
        <v>1.7207093116799999E-4</v>
      </c>
      <c r="I30" s="118" t="s">
        <v>188</v>
      </c>
      <c r="M30" s="206">
        <f>E39+H12</f>
        <v>2.3681054576799999E-3</v>
      </c>
      <c r="N30">
        <v>80110</v>
      </c>
    </row>
    <row r="31" spans="1:14">
      <c r="A31" s="299"/>
      <c r="B31" s="142">
        <v>3.9539999999999999E-2</v>
      </c>
      <c r="C31" s="302"/>
      <c r="D31" s="172">
        <v>8.6879999999999999E-2</v>
      </c>
      <c r="E31" s="180">
        <f t="shared" ref="E31:E46" si="7">D31*B31</f>
        <v>3.4352351999999997E-3</v>
      </c>
      <c r="F31" s="121" t="s">
        <v>220</v>
      </c>
      <c r="G31" s="172">
        <v>4.6129999999999997E-2</v>
      </c>
      <c r="H31" s="180">
        <f t="shared" ref="H31:H38" si="8">G31*E31</f>
        <v>1.5846739977599998E-4</v>
      </c>
      <c r="I31" s="118" t="s">
        <v>189</v>
      </c>
      <c r="M31" s="206">
        <f>E40+H13</f>
        <v>2.3102078893759998E-3</v>
      </c>
      <c r="N31">
        <v>80110</v>
      </c>
    </row>
    <row r="32" spans="1:14">
      <c r="A32" s="299"/>
      <c r="B32" s="142">
        <v>3.9539999999999999E-2</v>
      </c>
      <c r="C32" s="302"/>
      <c r="D32" s="172">
        <v>8.6879999999999999E-2</v>
      </c>
      <c r="E32" s="180">
        <f t="shared" si="7"/>
        <v>3.4352351999999997E-3</v>
      </c>
      <c r="F32" s="121" t="s">
        <v>179</v>
      </c>
      <c r="G32" s="172">
        <v>3.6790000000000003E-2</v>
      </c>
      <c r="H32" s="180">
        <f t="shared" si="8"/>
        <v>1.2638230300800001E-4</v>
      </c>
      <c r="I32" s="118" t="s">
        <v>190</v>
      </c>
      <c r="M32" s="206">
        <f>E42+H15+H20+H30+K3</f>
        <v>1.7814021580726054E-3</v>
      </c>
      <c r="N32">
        <v>80110</v>
      </c>
    </row>
    <row r="33" spans="1:14">
      <c r="A33" s="299"/>
      <c r="B33" s="142">
        <v>3.9539999999999999E-2</v>
      </c>
      <c r="C33" s="302"/>
      <c r="D33" s="172">
        <v>8.6879999999999999E-2</v>
      </c>
      <c r="E33" s="180">
        <f t="shared" si="7"/>
        <v>3.4352351999999997E-3</v>
      </c>
      <c r="F33" s="121" t="s">
        <v>221</v>
      </c>
      <c r="G33" s="172">
        <v>3.1220000000000001E-2</v>
      </c>
      <c r="H33" s="180">
        <f t="shared" si="8"/>
        <v>1.0724804294399999E-4</v>
      </c>
      <c r="I33" s="118" t="s">
        <v>181</v>
      </c>
      <c r="M33" s="206">
        <f>E43+H16+H21+H31+K4</f>
        <v>1.5437206566571659E-3</v>
      </c>
      <c r="N33">
        <v>80110</v>
      </c>
    </row>
    <row r="34" spans="1:14">
      <c r="A34" s="299"/>
      <c r="B34" s="142">
        <v>3.9539999999999999E-2</v>
      </c>
      <c r="C34" s="302"/>
      <c r="D34" s="172">
        <v>8.6879999999999999E-2</v>
      </c>
      <c r="E34" s="180">
        <f t="shared" si="7"/>
        <v>3.4352351999999997E-3</v>
      </c>
      <c r="F34" s="121" t="s">
        <v>222</v>
      </c>
      <c r="G34" s="172">
        <v>2.2009999999999998E-2</v>
      </c>
      <c r="H34" s="180">
        <f t="shared" si="8"/>
        <v>7.5609526751999984E-5</v>
      </c>
      <c r="I34" s="118" t="s">
        <v>88</v>
      </c>
      <c r="M34" s="206">
        <f>E46+H19+H36+K9</f>
        <v>1.5416166735429128E-3</v>
      </c>
      <c r="N34">
        <v>80110</v>
      </c>
    </row>
    <row r="35" spans="1:14" ht="15.75" thickBot="1">
      <c r="A35" s="299"/>
      <c r="B35" s="142">
        <v>3.9539999999999999E-2</v>
      </c>
      <c r="C35" s="303"/>
      <c r="D35" s="122">
        <v>8.6879999999999999E-2</v>
      </c>
      <c r="E35" s="181">
        <f t="shared" si="7"/>
        <v>3.4352351999999997E-3</v>
      </c>
      <c r="F35" s="123" t="s">
        <v>127</v>
      </c>
      <c r="G35" s="122">
        <v>2.0029999999999999E-2</v>
      </c>
      <c r="H35" s="181">
        <f t="shared" si="8"/>
        <v>6.8807761055999993E-5</v>
      </c>
      <c r="I35" s="118" t="s">
        <v>220</v>
      </c>
      <c r="M35" s="206">
        <f>H21+H31+K4</f>
        <v>2.6997415396916606E-4</v>
      </c>
      <c r="N35">
        <v>800110</v>
      </c>
    </row>
    <row r="36" spans="1:14">
      <c r="A36" s="299"/>
      <c r="B36" s="142">
        <v>3.9539999999999999E-2</v>
      </c>
      <c r="C36" s="301" t="s">
        <v>52</v>
      </c>
      <c r="D36" s="175">
        <v>3.3829999999999999E-2</v>
      </c>
      <c r="E36" s="179">
        <f t="shared" si="7"/>
        <v>1.3376382E-3</v>
      </c>
      <c r="F36" s="174" t="s">
        <v>88</v>
      </c>
      <c r="G36" s="175">
        <v>0.3513</v>
      </c>
      <c r="H36" s="179">
        <f t="shared" si="8"/>
        <v>4.6991229966E-4</v>
      </c>
      <c r="I36" s="118" t="s">
        <v>179</v>
      </c>
      <c r="M36" s="206">
        <f>H22+H32+K5</f>
        <v>2.1531214230491265E-4</v>
      </c>
      <c r="N36">
        <v>800110</v>
      </c>
    </row>
    <row r="37" spans="1:14">
      <c r="A37" s="299"/>
      <c r="B37" s="142">
        <v>3.9539999999999999E-2</v>
      </c>
      <c r="C37" s="302"/>
      <c r="D37" s="172">
        <v>3.3829999999999999E-2</v>
      </c>
      <c r="E37" s="180">
        <f t="shared" si="7"/>
        <v>1.3376382E-3</v>
      </c>
      <c r="F37" s="121" t="s">
        <v>191</v>
      </c>
      <c r="G37" s="172">
        <v>0.29557</v>
      </c>
      <c r="H37" s="180">
        <f t="shared" si="8"/>
        <v>3.95365722774E-4</v>
      </c>
      <c r="I37" s="118" t="s">
        <v>221</v>
      </c>
      <c r="M37" s="206">
        <f>H23+H33+K6</f>
        <v>1.8271391907473151E-4</v>
      </c>
      <c r="N37">
        <v>800110</v>
      </c>
    </row>
    <row r="38" spans="1:14" ht="15.75" thickBot="1">
      <c r="A38" s="299"/>
      <c r="B38" s="142">
        <v>3.9539999999999999E-2</v>
      </c>
      <c r="C38" s="303"/>
      <c r="D38" s="122">
        <v>3.3829999999999999E-2</v>
      </c>
      <c r="E38" s="181">
        <f t="shared" si="7"/>
        <v>1.3376382E-3</v>
      </c>
      <c r="F38" s="123" t="s">
        <v>192</v>
      </c>
      <c r="G38" s="122">
        <v>6.6610000000000003E-2</v>
      </c>
      <c r="H38" s="181">
        <f t="shared" si="8"/>
        <v>8.9100080502000002E-5</v>
      </c>
      <c r="I38" s="118" t="s">
        <v>191</v>
      </c>
      <c r="M38" s="206">
        <f>H37+K10</f>
        <v>4.7452909150658791E-4</v>
      </c>
      <c r="N38">
        <v>800110</v>
      </c>
    </row>
    <row r="39" spans="1:14">
      <c r="A39" s="299"/>
      <c r="B39" s="142">
        <v>3.9539999999999999E-2</v>
      </c>
      <c r="C39" s="121" t="s">
        <v>188</v>
      </c>
      <c r="D39" s="172">
        <v>4.99E-2</v>
      </c>
      <c r="E39" s="180">
        <f t="shared" si="7"/>
        <v>1.973046E-3</v>
      </c>
      <c r="F39" s="173"/>
      <c r="G39" s="202"/>
      <c r="H39" s="203"/>
      <c r="I39" s="118" t="s">
        <v>192</v>
      </c>
      <c r="M39" s="206">
        <f>H38+K11</f>
        <v>1.0694042962835816E-4</v>
      </c>
      <c r="N39">
        <v>800110</v>
      </c>
    </row>
    <row r="40" spans="1:14">
      <c r="A40" s="299"/>
      <c r="B40" s="142">
        <v>3.9539999999999999E-2</v>
      </c>
      <c r="C40" s="121" t="s">
        <v>189</v>
      </c>
      <c r="D40" s="172">
        <v>4.8680000000000001E-2</v>
      </c>
      <c r="E40" s="173">
        <f t="shared" si="7"/>
        <v>1.9248072E-3</v>
      </c>
      <c r="F40" s="234"/>
      <c r="G40" s="234"/>
      <c r="H40" s="234"/>
      <c r="I40" s="103"/>
    </row>
    <row r="41" spans="1:14">
      <c r="A41" s="299"/>
      <c r="B41" s="142">
        <v>3.9539999999999999E-2</v>
      </c>
      <c r="C41" s="121" t="s">
        <v>152</v>
      </c>
      <c r="D41" s="172">
        <v>4.0620000000000003E-2</v>
      </c>
      <c r="E41" s="173">
        <f t="shared" si="7"/>
        <v>1.6061148000000001E-3</v>
      </c>
      <c r="F41" s="170"/>
      <c r="G41" s="171"/>
      <c r="H41" s="173"/>
    </row>
    <row r="42" spans="1:14">
      <c r="A42" s="299"/>
      <c r="B42" s="142">
        <v>3.9539999999999999E-2</v>
      </c>
      <c r="C42" s="121" t="s">
        <v>190</v>
      </c>
      <c r="D42" s="172">
        <v>3.1359999999999999E-2</v>
      </c>
      <c r="E42" s="173">
        <f t="shared" si="7"/>
        <v>1.2399743999999999E-3</v>
      </c>
      <c r="F42" s="103"/>
      <c r="G42" s="172"/>
      <c r="H42" s="201"/>
    </row>
    <row r="43" spans="1:14">
      <c r="A43" s="299"/>
      <c r="B43" s="142">
        <v>3.9539999999999999E-2</v>
      </c>
      <c r="C43" s="121" t="s">
        <v>181</v>
      </c>
      <c r="D43" s="172">
        <v>2.6839999999999999E-2</v>
      </c>
      <c r="E43" s="173">
        <f t="shared" si="7"/>
        <v>1.0612535999999998E-3</v>
      </c>
      <c r="F43" s="103"/>
      <c r="G43" s="172"/>
      <c r="H43" s="201"/>
    </row>
    <row r="44" spans="1:14">
      <c r="A44" s="299"/>
      <c r="B44" s="142">
        <v>3.9539999999999999E-2</v>
      </c>
      <c r="C44" s="121" t="s">
        <v>176</v>
      </c>
      <c r="D44" s="172">
        <v>2.171E-2</v>
      </c>
      <c r="E44" s="173">
        <f t="shared" si="7"/>
        <v>8.5841339999999996E-4</v>
      </c>
      <c r="F44" s="103"/>
      <c r="G44" s="172"/>
      <c r="H44" s="201"/>
      <c r="I44" s="103"/>
    </row>
    <row r="45" spans="1:14">
      <c r="A45" s="299"/>
      <c r="B45" s="142">
        <v>3.9539999999999999E-2</v>
      </c>
      <c r="C45" s="121" t="s">
        <v>93</v>
      </c>
      <c r="D45" s="172">
        <v>2.163E-2</v>
      </c>
      <c r="E45" s="173">
        <f t="shared" si="7"/>
        <v>8.5525019999999996E-4</v>
      </c>
      <c r="F45" s="103"/>
      <c r="G45" s="201"/>
      <c r="H45" s="201"/>
      <c r="I45" s="103"/>
    </row>
    <row r="46" spans="1:14" ht="15.75" thickBot="1">
      <c r="A46" s="300"/>
      <c r="B46" s="142">
        <v>3.9539999999999999E-2</v>
      </c>
      <c r="C46" s="123" t="s">
        <v>88</v>
      </c>
      <c r="D46" s="122">
        <v>2.06E-2</v>
      </c>
      <c r="E46" s="176">
        <f t="shared" si="7"/>
        <v>8.1452399999999996E-4</v>
      </c>
      <c r="F46" s="121"/>
      <c r="G46" s="201"/>
      <c r="H46" s="230"/>
      <c r="I46" s="103"/>
    </row>
    <row r="47" spans="1:14">
      <c r="A47" s="20" t="s">
        <v>194</v>
      </c>
      <c r="B47" s="142">
        <v>0.25564999999999999</v>
      </c>
      <c r="I47" s="121"/>
    </row>
    <row r="48" spans="1:14">
      <c r="A48" s="34" t="s">
        <v>93</v>
      </c>
      <c r="B48" s="142">
        <v>4.7730000000000002E-2</v>
      </c>
      <c r="I48" s="121"/>
    </row>
    <row r="49" spans="1:9">
      <c r="A49" s="34" t="s">
        <v>301</v>
      </c>
      <c r="B49" s="142">
        <v>4.5199999999999997E-2</v>
      </c>
      <c r="I49" s="121"/>
    </row>
    <row r="50" spans="1:9" ht="15.75" thickBot="1">
      <c r="A50" s="23" t="s">
        <v>152</v>
      </c>
      <c r="B50" s="143">
        <v>4.4819999999999999E-2</v>
      </c>
      <c r="I50" s="121"/>
    </row>
    <row r="51" spans="1:9">
      <c r="A51" s="250" t="s">
        <v>178</v>
      </c>
      <c r="B51" s="99">
        <v>11</v>
      </c>
      <c r="C51" s="251" t="s">
        <v>172</v>
      </c>
      <c r="D51" s="247">
        <v>110</v>
      </c>
      <c r="I51" s="121"/>
    </row>
    <row r="52" spans="1:9" ht="15.75" thickBot="1">
      <c r="A52" s="46" t="s">
        <v>274</v>
      </c>
      <c r="B52" s="99">
        <v>11</v>
      </c>
      <c r="C52" s="251" t="s">
        <v>119</v>
      </c>
      <c r="D52" s="247">
        <v>110</v>
      </c>
      <c r="I52" s="121"/>
    </row>
    <row r="53" spans="1:9">
      <c r="C53" s="251" t="s">
        <v>173</v>
      </c>
      <c r="D53" s="247">
        <v>110</v>
      </c>
      <c r="I53" s="121"/>
    </row>
    <row r="54" spans="1:9">
      <c r="C54" s="251" t="s">
        <v>83</v>
      </c>
      <c r="D54" s="247">
        <v>110</v>
      </c>
      <c r="I54" s="121"/>
    </row>
    <row r="55" spans="1:9">
      <c r="C55" s="251" t="s">
        <v>174</v>
      </c>
      <c r="D55" s="247">
        <v>110</v>
      </c>
      <c r="I55" s="121"/>
    </row>
    <row r="56" spans="1:9">
      <c r="C56" s="251" t="s">
        <v>175</v>
      </c>
      <c r="D56" s="247">
        <v>110</v>
      </c>
      <c r="I56" s="121"/>
    </row>
    <row r="57" spans="1:9">
      <c r="C57" s="251" t="s">
        <v>176</v>
      </c>
      <c r="D57" s="99">
        <v>110</v>
      </c>
      <c r="I57" s="121"/>
    </row>
    <row r="58" spans="1:9">
      <c r="C58" s="251" t="s">
        <v>127</v>
      </c>
      <c r="D58" s="99">
        <v>110</v>
      </c>
      <c r="I58" s="121"/>
    </row>
    <row r="59" spans="1:9">
      <c r="C59" s="252" t="s">
        <v>91</v>
      </c>
      <c r="D59" s="99">
        <v>110</v>
      </c>
      <c r="I59" s="121"/>
    </row>
    <row r="60" spans="1:9">
      <c r="C60" s="252" t="s">
        <v>92</v>
      </c>
      <c r="D60" s="99">
        <v>110</v>
      </c>
      <c r="I60" s="121"/>
    </row>
    <row r="61" spans="1:9">
      <c r="C61" s="252" t="s">
        <v>129</v>
      </c>
      <c r="D61" s="99">
        <v>110</v>
      </c>
      <c r="I61" s="121"/>
    </row>
    <row r="62" spans="1:9">
      <c r="C62" s="246" t="s">
        <v>188</v>
      </c>
      <c r="D62" s="247">
        <v>110</v>
      </c>
      <c r="I62" s="121"/>
    </row>
    <row r="63" spans="1:9">
      <c r="C63" s="246" t="s">
        <v>189</v>
      </c>
      <c r="D63" s="247">
        <v>110</v>
      </c>
      <c r="I63" s="121"/>
    </row>
    <row r="64" spans="1:9">
      <c r="C64" s="246" t="s">
        <v>152</v>
      </c>
      <c r="D64" s="247">
        <v>110</v>
      </c>
      <c r="I64" s="121"/>
    </row>
    <row r="65" spans="1:9">
      <c r="C65" s="246" t="s">
        <v>190</v>
      </c>
      <c r="D65" s="247">
        <v>110</v>
      </c>
      <c r="I65" s="121"/>
    </row>
    <row r="66" spans="1:9">
      <c r="C66" s="246" t="s">
        <v>181</v>
      </c>
      <c r="D66" s="247">
        <v>110</v>
      </c>
      <c r="I66" s="121"/>
    </row>
    <row r="67" spans="1:9">
      <c r="C67" s="246" t="s">
        <v>93</v>
      </c>
      <c r="D67" s="247">
        <v>110</v>
      </c>
      <c r="I67" s="121"/>
    </row>
    <row r="68" spans="1:9">
      <c r="C68" s="246" t="s">
        <v>88</v>
      </c>
      <c r="D68" s="99">
        <v>110</v>
      </c>
      <c r="I68" s="121"/>
    </row>
    <row r="69" spans="1:9">
      <c r="C69" s="246" t="s">
        <v>220</v>
      </c>
      <c r="D69" s="99">
        <v>110</v>
      </c>
      <c r="I69" s="121"/>
    </row>
    <row r="70" spans="1:9">
      <c r="C70" s="246" t="s">
        <v>179</v>
      </c>
      <c r="D70" s="99">
        <v>110</v>
      </c>
      <c r="I70" s="121"/>
    </row>
    <row r="71" spans="1:9">
      <c r="C71" s="246" t="s">
        <v>221</v>
      </c>
      <c r="D71" s="99">
        <v>110</v>
      </c>
      <c r="I71" s="121"/>
    </row>
    <row r="72" spans="1:9">
      <c r="C72" s="246" t="s">
        <v>222</v>
      </c>
      <c r="D72" s="99">
        <v>110</v>
      </c>
      <c r="I72" s="121"/>
    </row>
    <row r="73" spans="1:9">
      <c r="C73" s="246" t="s">
        <v>191</v>
      </c>
      <c r="D73" s="247">
        <v>110</v>
      </c>
      <c r="I73" s="121"/>
    </row>
    <row r="74" spans="1:9">
      <c r="C74" s="253" t="s">
        <v>192</v>
      </c>
      <c r="D74" s="249">
        <v>110</v>
      </c>
      <c r="I74" s="121"/>
    </row>
    <row r="75" spans="1:9" ht="15.75" thickBot="1">
      <c r="A75" s="121"/>
      <c r="C75" s="248" t="s">
        <v>152</v>
      </c>
      <c r="D75" s="99">
        <v>110</v>
      </c>
      <c r="I75" s="121"/>
    </row>
    <row r="76" spans="1:9">
      <c r="A76" s="121"/>
      <c r="I76" s="121"/>
    </row>
    <row r="77" spans="1:9">
      <c r="I77" s="121"/>
    </row>
    <row r="78" spans="1:9">
      <c r="I78" s="121"/>
    </row>
    <row r="79" spans="1:9">
      <c r="I79" s="121"/>
    </row>
    <row r="80" spans="1:9">
      <c r="I80" s="121"/>
    </row>
    <row r="81" spans="9:9">
      <c r="I81" s="121"/>
    </row>
    <row r="82" spans="9:9">
      <c r="I82" s="121"/>
    </row>
    <row r="83" spans="9:9">
      <c r="I83" s="121"/>
    </row>
    <row r="84" spans="9:9">
      <c r="I84" s="121"/>
    </row>
    <row r="85" spans="9:9">
      <c r="I85" s="121"/>
    </row>
    <row r="86" spans="9:9">
      <c r="I86" s="121"/>
    </row>
  </sheetData>
  <mergeCells count="9">
    <mergeCell ref="F3:F8"/>
    <mergeCell ref="F9:F11"/>
    <mergeCell ref="I13:L13"/>
    <mergeCell ref="C20:C25"/>
    <mergeCell ref="A30:A46"/>
    <mergeCell ref="C30:C35"/>
    <mergeCell ref="C36:C38"/>
    <mergeCell ref="A3:A29"/>
    <mergeCell ref="C3:C19"/>
  </mergeCells>
  <conditionalFormatting sqref="F42:F46">
    <cfRule type="duplicateValues" dxfId="30" priority="7"/>
  </conditionalFormatting>
  <conditionalFormatting sqref="C59:C74">
    <cfRule type="duplicateValues" dxfId="29" priority="1"/>
  </conditionalFormatting>
  <conditionalFormatting sqref="I44:I86 I15:I40">
    <cfRule type="duplicateValues" dxfId="28" priority="1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75"/>
  <sheetViews>
    <sheetView topLeftCell="D11" workbookViewId="0">
      <selection activeCell="L30" sqref="L30:N35"/>
    </sheetView>
  </sheetViews>
  <sheetFormatPr defaultRowHeight="15"/>
  <cols>
    <col min="1" max="1" width="16" bestFit="1" customWidth="1"/>
    <col min="2" max="2" width="7" bestFit="1" customWidth="1"/>
    <col min="3" max="3" width="27.5703125" bestFit="1" customWidth="1"/>
    <col min="6" max="6" width="35.140625" bestFit="1" customWidth="1"/>
    <col min="9" max="9" width="35.140625" bestFit="1" customWidth="1"/>
    <col min="12" max="12" width="35.140625" bestFit="1" customWidth="1"/>
  </cols>
  <sheetData>
    <row r="1" spans="1:16" ht="15.75" thickBot="1">
      <c r="A1" s="190" t="s">
        <v>276</v>
      </c>
      <c r="B1" s="174"/>
      <c r="C1" s="191" t="s">
        <v>56</v>
      </c>
      <c r="G1" s="121"/>
      <c r="H1" s="173"/>
      <c r="I1" s="186"/>
      <c r="J1" s="186"/>
      <c r="K1" s="187"/>
      <c r="L1" s="120"/>
      <c r="M1" s="186"/>
      <c r="N1" s="188"/>
      <c r="O1" s="173"/>
    </row>
    <row r="2" spans="1:16" ht="15.75" thickBot="1">
      <c r="A2" s="257" t="s">
        <v>306</v>
      </c>
      <c r="B2" s="258" t="s">
        <v>283</v>
      </c>
      <c r="C2" s="184" t="s">
        <v>305</v>
      </c>
      <c r="D2" s="192" t="s">
        <v>283</v>
      </c>
      <c r="E2" s="192" t="s">
        <v>288</v>
      </c>
      <c r="F2" s="185" t="s">
        <v>284</v>
      </c>
      <c r="G2" s="193" t="s">
        <v>283</v>
      </c>
      <c r="H2" s="194" t="s">
        <v>288</v>
      </c>
      <c r="I2" s="184" t="s">
        <v>286</v>
      </c>
      <c r="J2" s="185" t="s">
        <v>283</v>
      </c>
      <c r="K2" s="194" t="s">
        <v>288</v>
      </c>
      <c r="L2" s="195" t="s">
        <v>293</v>
      </c>
      <c r="M2" s="185" t="s">
        <v>283</v>
      </c>
      <c r="N2" s="196" t="s">
        <v>288</v>
      </c>
      <c r="O2" s="171"/>
    </row>
    <row r="3" spans="1:16">
      <c r="A3" s="283" t="s">
        <v>195</v>
      </c>
      <c r="B3" s="120">
        <v>0.56450999999999996</v>
      </c>
      <c r="C3" s="294" t="s">
        <v>6</v>
      </c>
      <c r="D3" s="142">
        <v>5.3359999999999998E-2</v>
      </c>
      <c r="E3" s="86">
        <f>D3*B3</f>
        <v>3.0122253599999996E-2</v>
      </c>
      <c r="F3" s="298" t="s">
        <v>51</v>
      </c>
      <c r="G3" s="175">
        <v>0.14837</v>
      </c>
      <c r="H3" s="178">
        <f>G3*E3</f>
        <v>4.4692387666319996E-3</v>
      </c>
      <c r="I3" s="301" t="s">
        <v>71</v>
      </c>
      <c r="J3" s="175">
        <v>8.6879999999999999E-2</v>
      </c>
      <c r="K3" s="179">
        <f>J3*H3</f>
        <v>3.8828746404498811E-4</v>
      </c>
      <c r="L3" s="174" t="s">
        <v>190</v>
      </c>
      <c r="M3" s="175">
        <v>5.0090000000000003E-2</v>
      </c>
      <c r="N3" s="179">
        <f>M3*K3</f>
        <v>1.9449319074013457E-5</v>
      </c>
      <c r="O3" s="173"/>
    </row>
    <row r="4" spans="1:16">
      <c r="A4" s="273"/>
      <c r="B4" s="120">
        <v>0.56450999999999996</v>
      </c>
      <c r="C4" s="294"/>
      <c r="D4" s="142">
        <v>5.3359999999999998E-2</v>
      </c>
      <c r="E4" s="86">
        <f t="shared" ref="E4:E50" si="0">D4*B4</f>
        <v>3.0122253599999996E-2</v>
      </c>
      <c r="F4" s="299"/>
      <c r="G4" s="172">
        <v>0.14837</v>
      </c>
      <c r="H4" s="173">
        <f t="shared" ref="H4:H46" si="1">G4*E4</f>
        <v>4.4692387666319996E-3</v>
      </c>
      <c r="I4" s="302"/>
      <c r="J4" s="172">
        <v>8.6879999999999999E-2</v>
      </c>
      <c r="K4" s="180">
        <f t="shared" ref="K4:K11" si="2">J4*H4</f>
        <v>3.8828746404498811E-4</v>
      </c>
      <c r="L4" s="121" t="s">
        <v>220</v>
      </c>
      <c r="M4" s="172">
        <v>4.6129999999999997E-2</v>
      </c>
      <c r="N4" s="180">
        <f t="shared" ref="N4:N11" si="3">M4*K4</f>
        <v>1.79117007163953E-5</v>
      </c>
      <c r="O4" s="173"/>
    </row>
    <row r="5" spans="1:16">
      <c r="A5" s="273"/>
      <c r="B5" s="120">
        <v>0.56450999999999996</v>
      </c>
      <c r="C5" s="294"/>
      <c r="D5" s="142">
        <v>5.3359999999999998E-2</v>
      </c>
      <c r="E5" s="86">
        <f t="shared" si="0"/>
        <v>3.0122253599999996E-2</v>
      </c>
      <c r="F5" s="299"/>
      <c r="G5" s="172">
        <v>0.14837</v>
      </c>
      <c r="H5" s="173">
        <f t="shared" si="1"/>
        <v>4.4692387666319996E-3</v>
      </c>
      <c r="I5" s="302"/>
      <c r="J5" s="172">
        <v>8.6879999999999999E-2</v>
      </c>
      <c r="K5" s="180">
        <f t="shared" si="2"/>
        <v>3.8828746404498811E-4</v>
      </c>
      <c r="L5" s="121" t="s">
        <v>179</v>
      </c>
      <c r="M5" s="172">
        <v>3.6790000000000003E-2</v>
      </c>
      <c r="N5" s="180">
        <f t="shared" si="3"/>
        <v>1.4285095802215114E-5</v>
      </c>
      <c r="O5" s="173"/>
    </row>
    <row r="6" spans="1:16">
      <c r="A6" s="273"/>
      <c r="B6" s="120">
        <v>0.56450999999999996</v>
      </c>
      <c r="C6" s="294"/>
      <c r="D6" s="142">
        <v>5.3359999999999998E-2</v>
      </c>
      <c r="E6" s="86">
        <f t="shared" si="0"/>
        <v>3.0122253599999996E-2</v>
      </c>
      <c r="F6" s="299"/>
      <c r="G6" s="172">
        <v>0.14837</v>
      </c>
      <c r="H6" s="173">
        <f t="shared" si="1"/>
        <v>4.4692387666319996E-3</v>
      </c>
      <c r="I6" s="302"/>
      <c r="J6" s="172">
        <v>8.6879999999999999E-2</v>
      </c>
      <c r="K6" s="180">
        <f t="shared" si="2"/>
        <v>3.8828746404498811E-4</v>
      </c>
      <c r="L6" s="121" t="s">
        <v>221</v>
      </c>
      <c r="M6" s="172">
        <v>3.1220000000000001E-2</v>
      </c>
      <c r="N6" s="180">
        <f t="shared" si="3"/>
        <v>1.2122334627484529E-5</v>
      </c>
      <c r="O6" s="173"/>
    </row>
    <row r="7" spans="1:16">
      <c r="A7" s="273"/>
      <c r="B7" s="120">
        <v>0.56450999999999996</v>
      </c>
      <c r="C7" s="294"/>
      <c r="D7" s="142">
        <v>5.3359999999999998E-2</v>
      </c>
      <c r="E7" s="86">
        <f t="shared" si="0"/>
        <v>3.0122253599999996E-2</v>
      </c>
      <c r="F7" s="299"/>
      <c r="G7" s="172">
        <v>0.14837</v>
      </c>
      <c r="H7" s="173">
        <f t="shared" si="1"/>
        <v>4.4692387666319996E-3</v>
      </c>
      <c r="I7" s="302"/>
      <c r="J7" s="172">
        <v>8.6879999999999999E-2</v>
      </c>
      <c r="K7" s="180">
        <f t="shared" si="2"/>
        <v>3.8828746404498811E-4</v>
      </c>
      <c r="L7" s="121" t="s">
        <v>222</v>
      </c>
      <c r="M7" s="172">
        <v>2.2009999999999998E-2</v>
      </c>
      <c r="N7" s="180">
        <f t="shared" si="3"/>
        <v>8.5462070836301874E-6</v>
      </c>
      <c r="O7" s="173"/>
    </row>
    <row r="8" spans="1:16" ht="15.75" thickBot="1">
      <c r="A8" s="273"/>
      <c r="B8" s="120">
        <v>0.56450999999999996</v>
      </c>
      <c r="C8" s="294"/>
      <c r="D8" s="142">
        <v>5.3359999999999998E-2</v>
      </c>
      <c r="E8" s="86">
        <f t="shared" si="0"/>
        <v>3.0122253599999996E-2</v>
      </c>
      <c r="F8" s="299"/>
      <c r="G8" s="172">
        <v>0.14837</v>
      </c>
      <c r="H8" s="173">
        <f t="shared" si="1"/>
        <v>4.4692387666319996E-3</v>
      </c>
      <c r="I8" s="303"/>
      <c r="J8" s="122">
        <v>8.6879999999999999E-2</v>
      </c>
      <c r="K8" s="181">
        <f t="shared" si="2"/>
        <v>3.8828746404498811E-4</v>
      </c>
      <c r="L8" s="123" t="s">
        <v>127</v>
      </c>
      <c r="M8" s="122">
        <v>2.0029999999999999E-2</v>
      </c>
      <c r="N8" s="181">
        <f t="shared" si="3"/>
        <v>7.7773979048211123E-6</v>
      </c>
      <c r="O8" s="173"/>
    </row>
    <row r="9" spans="1:16">
      <c r="A9" s="273"/>
      <c r="B9" s="120">
        <v>0.56450999999999996</v>
      </c>
      <c r="C9" s="294"/>
      <c r="D9" s="142">
        <v>5.3359999999999998E-2</v>
      </c>
      <c r="E9" s="86">
        <f t="shared" si="0"/>
        <v>3.0122253599999996E-2</v>
      </c>
      <c r="F9" s="299"/>
      <c r="G9" s="172">
        <v>0.14837</v>
      </c>
      <c r="H9" s="173">
        <f t="shared" si="1"/>
        <v>4.4692387666319996E-3</v>
      </c>
      <c r="I9" s="301" t="s">
        <v>52</v>
      </c>
      <c r="J9" s="175">
        <v>3.3829999999999999E-2</v>
      </c>
      <c r="K9" s="179">
        <f t="shared" si="2"/>
        <v>1.5119434747516055E-4</v>
      </c>
      <c r="L9" s="174" t="s">
        <v>88</v>
      </c>
      <c r="M9" s="175">
        <v>0.3513</v>
      </c>
      <c r="N9" s="179">
        <f t="shared" si="3"/>
        <v>5.3114574268023901E-5</v>
      </c>
      <c r="O9" s="173"/>
    </row>
    <row r="10" spans="1:16">
      <c r="A10" s="273"/>
      <c r="B10" s="120">
        <v>0.56450999999999996</v>
      </c>
      <c r="C10" s="294"/>
      <c r="D10" s="142">
        <v>5.3359999999999998E-2</v>
      </c>
      <c r="E10" s="86">
        <f t="shared" si="0"/>
        <v>3.0122253599999996E-2</v>
      </c>
      <c r="F10" s="299"/>
      <c r="G10" s="172">
        <v>0.14837</v>
      </c>
      <c r="H10" s="173">
        <f t="shared" si="1"/>
        <v>4.4692387666319996E-3</v>
      </c>
      <c r="I10" s="302"/>
      <c r="J10" s="172">
        <v>3.3829999999999999E-2</v>
      </c>
      <c r="K10" s="180">
        <f t="shared" si="2"/>
        <v>1.5119434747516055E-4</v>
      </c>
      <c r="L10" s="121" t="s">
        <v>191</v>
      </c>
      <c r="M10" s="172">
        <v>0.29557</v>
      </c>
      <c r="N10" s="180">
        <f t="shared" si="3"/>
        <v>4.4688513283233201E-5</v>
      </c>
      <c r="O10" s="173"/>
    </row>
    <row r="11" spans="1:16" ht="15.75" thickBot="1">
      <c r="A11" s="273"/>
      <c r="B11" s="120">
        <v>0.56450999999999996</v>
      </c>
      <c r="C11" s="294"/>
      <c r="D11" s="142">
        <v>5.3359999999999998E-2</v>
      </c>
      <c r="E11" s="86">
        <f t="shared" si="0"/>
        <v>3.0122253599999996E-2</v>
      </c>
      <c r="F11" s="299"/>
      <c r="G11" s="172">
        <v>0.14837</v>
      </c>
      <c r="H11" s="173">
        <f t="shared" si="1"/>
        <v>4.4692387666319996E-3</v>
      </c>
      <c r="I11" s="303"/>
      <c r="J11" s="122">
        <v>3.3829999999999999E-2</v>
      </c>
      <c r="K11" s="181">
        <f t="shared" si="2"/>
        <v>1.5119434747516055E-4</v>
      </c>
      <c r="L11" s="123" t="s">
        <v>192</v>
      </c>
      <c r="M11" s="122">
        <v>6.6610000000000003E-2</v>
      </c>
      <c r="N11" s="181">
        <f t="shared" si="3"/>
        <v>1.0071055485320444E-5</v>
      </c>
      <c r="O11" s="173"/>
    </row>
    <row r="12" spans="1:16" ht="15.75" thickBot="1">
      <c r="A12" s="273"/>
      <c r="B12" s="120">
        <v>0.56450999999999996</v>
      </c>
      <c r="C12" s="294"/>
      <c r="D12" s="142">
        <v>5.3359999999999998E-2</v>
      </c>
      <c r="E12" s="86">
        <f t="shared" si="0"/>
        <v>3.0122253599999996E-2</v>
      </c>
      <c r="F12" s="299"/>
      <c r="G12" s="172">
        <v>0.14837</v>
      </c>
      <c r="H12" s="173">
        <f t="shared" si="1"/>
        <v>4.4692387666319996E-3</v>
      </c>
      <c r="I12" s="121" t="s">
        <v>188</v>
      </c>
      <c r="J12" s="172">
        <v>4.99E-2</v>
      </c>
      <c r="K12" s="180">
        <f>J12*H12</f>
        <v>2.2301501445493678E-4</v>
      </c>
      <c r="L12" s="231"/>
      <c r="M12" s="189"/>
      <c r="N12" s="188"/>
      <c r="O12" s="173"/>
    </row>
    <row r="13" spans="1:16">
      <c r="A13" s="273"/>
      <c r="B13" s="120">
        <v>0.56450999999999996</v>
      </c>
      <c r="C13" s="294"/>
      <c r="D13" s="142">
        <v>5.3359999999999998E-2</v>
      </c>
      <c r="E13" s="86">
        <f t="shared" si="0"/>
        <v>3.0122253599999996E-2</v>
      </c>
      <c r="F13" s="299"/>
      <c r="G13" s="172">
        <v>0.14837</v>
      </c>
      <c r="H13" s="173">
        <f t="shared" si="1"/>
        <v>4.4692387666319996E-3</v>
      </c>
      <c r="I13" s="121" t="s">
        <v>189</v>
      </c>
      <c r="J13" s="172">
        <v>4.8680000000000001E-2</v>
      </c>
      <c r="K13" s="180">
        <f t="shared" ref="K13:K19" si="4">J13*H13</f>
        <v>2.1756254315964573E-4</v>
      </c>
      <c r="L13" s="296" t="s">
        <v>281</v>
      </c>
      <c r="M13" s="296"/>
      <c r="N13" s="296"/>
      <c r="O13" s="297"/>
    </row>
    <row r="14" spans="1:16" ht="15.75" thickBot="1">
      <c r="A14" s="273"/>
      <c r="B14" s="120">
        <v>0.56450999999999996</v>
      </c>
      <c r="C14" s="294"/>
      <c r="D14" s="142">
        <v>5.3359999999999998E-2</v>
      </c>
      <c r="E14" s="86">
        <f t="shared" si="0"/>
        <v>3.0122253599999996E-2</v>
      </c>
      <c r="F14" s="299"/>
      <c r="G14" s="172">
        <v>0.14837</v>
      </c>
      <c r="H14" s="173">
        <f t="shared" si="1"/>
        <v>4.4692387666319996E-3</v>
      </c>
      <c r="I14" s="121" t="s">
        <v>152</v>
      </c>
      <c r="J14" s="172">
        <v>4.0620000000000003E-2</v>
      </c>
      <c r="K14" s="180">
        <f t="shared" si="4"/>
        <v>1.8154047870059183E-4</v>
      </c>
      <c r="L14" s="241" t="s">
        <v>279</v>
      </c>
      <c r="M14" s="225" t="s">
        <v>290</v>
      </c>
      <c r="N14" s="226" t="s">
        <v>288</v>
      </c>
      <c r="O14" s="227" t="s">
        <v>292</v>
      </c>
      <c r="P14">
        <v>110</v>
      </c>
    </row>
    <row r="15" spans="1:16">
      <c r="A15" s="273"/>
      <c r="B15" s="120">
        <v>0.56450999999999996</v>
      </c>
      <c r="C15" s="294"/>
      <c r="D15" s="142">
        <v>5.3359999999999998E-2</v>
      </c>
      <c r="E15" s="86">
        <f t="shared" si="0"/>
        <v>3.0122253599999996E-2</v>
      </c>
      <c r="F15" s="299"/>
      <c r="G15" s="172">
        <v>0.14837</v>
      </c>
      <c r="H15" s="173">
        <f t="shared" si="1"/>
        <v>4.4692387666319996E-3</v>
      </c>
      <c r="I15" s="121" t="s">
        <v>190</v>
      </c>
      <c r="J15" s="172">
        <v>3.1359999999999999E-2</v>
      </c>
      <c r="K15" s="173">
        <f t="shared" si="4"/>
        <v>1.4015532772157949E-4</v>
      </c>
      <c r="L15" s="20" t="s">
        <v>194</v>
      </c>
      <c r="M15" s="188"/>
      <c r="N15" s="180">
        <f>E47</f>
        <v>0.14431698149999997</v>
      </c>
      <c r="O15" s="188"/>
    </row>
    <row r="16" spans="1:16">
      <c r="A16" s="273"/>
      <c r="B16" s="120">
        <v>0.56450999999999996</v>
      </c>
      <c r="C16" s="294"/>
      <c r="D16" s="142">
        <v>5.3359999999999998E-2</v>
      </c>
      <c r="E16" s="86">
        <f t="shared" si="0"/>
        <v>3.0122253599999996E-2</v>
      </c>
      <c r="F16" s="299"/>
      <c r="G16" s="172">
        <v>0.14837</v>
      </c>
      <c r="H16" s="173">
        <f t="shared" si="1"/>
        <v>4.4692387666319996E-3</v>
      </c>
      <c r="I16" s="121" t="s">
        <v>181</v>
      </c>
      <c r="J16" s="172">
        <v>2.6839999999999999E-2</v>
      </c>
      <c r="K16" s="173">
        <f t="shared" si="4"/>
        <v>1.1995436849640286E-4</v>
      </c>
      <c r="L16" s="34" t="s">
        <v>93</v>
      </c>
      <c r="M16" s="188"/>
      <c r="N16" s="180">
        <f>E48+H45+K18</f>
        <v>2.7523529224924251E-2</v>
      </c>
      <c r="O16" s="188"/>
      <c r="P16" s="206"/>
    </row>
    <row r="17" spans="1:16">
      <c r="A17" s="273"/>
      <c r="B17" s="120">
        <v>0.56450999999999996</v>
      </c>
      <c r="C17" s="294"/>
      <c r="D17" s="142">
        <v>5.3359999999999998E-2</v>
      </c>
      <c r="E17" s="86">
        <f t="shared" si="0"/>
        <v>3.0122253599999996E-2</v>
      </c>
      <c r="F17" s="299"/>
      <c r="G17" s="172">
        <v>0.14837</v>
      </c>
      <c r="H17" s="173">
        <f t="shared" si="1"/>
        <v>4.4692387666319996E-3</v>
      </c>
      <c r="I17" s="121" t="s">
        <v>176</v>
      </c>
      <c r="J17" s="172">
        <v>2.171E-2</v>
      </c>
      <c r="K17" s="173">
        <f t="shared" si="4"/>
        <v>9.7027173623580714E-5</v>
      </c>
      <c r="L17" s="34" t="s">
        <v>301</v>
      </c>
      <c r="M17" s="188"/>
      <c r="N17" s="180">
        <f>E49+K24+K34+N7</f>
        <v>2.5588568072914659E-2</v>
      </c>
      <c r="O17" s="188"/>
      <c r="P17" s="206"/>
    </row>
    <row r="18" spans="1:16">
      <c r="A18" s="273"/>
      <c r="B18" s="120">
        <v>0.56450999999999996</v>
      </c>
      <c r="C18" s="294"/>
      <c r="D18" s="142">
        <v>5.3359999999999998E-2</v>
      </c>
      <c r="E18" s="86">
        <f t="shared" si="0"/>
        <v>3.0122253599999996E-2</v>
      </c>
      <c r="F18" s="299"/>
      <c r="G18" s="172">
        <v>0.14837</v>
      </c>
      <c r="H18" s="173">
        <f t="shared" si="1"/>
        <v>4.4692387666319996E-3</v>
      </c>
      <c r="I18" s="121" t="s">
        <v>93</v>
      </c>
      <c r="J18" s="172">
        <v>2.163E-2</v>
      </c>
      <c r="K18" s="173">
        <f t="shared" si="4"/>
        <v>9.6669634522250151E-5</v>
      </c>
      <c r="L18" s="20" t="s">
        <v>152</v>
      </c>
      <c r="M18" s="188"/>
      <c r="N18" s="188">
        <f>E50+H41+K14</f>
        <v>2.638954654444859E-2</v>
      </c>
      <c r="O18" s="188"/>
      <c r="P18" s="206"/>
    </row>
    <row r="19" spans="1:16" ht="15.75" thickBot="1">
      <c r="A19" s="273"/>
      <c r="B19" s="120">
        <v>0.56450999999999996</v>
      </c>
      <c r="C19" s="294"/>
      <c r="D19" s="142">
        <v>5.3359999999999998E-2</v>
      </c>
      <c r="E19" s="86">
        <f t="shared" si="0"/>
        <v>3.0122253599999996E-2</v>
      </c>
      <c r="F19" s="300"/>
      <c r="G19" s="122">
        <v>0.14837</v>
      </c>
      <c r="H19" s="176">
        <f t="shared" si="1"/>
        <v>4.4692387666319996E-3</v>
      </c>
      <c r="I19" s="123" t="s">
        <v>88</v>
      </c>
      <c r="J19" s="122">
        <v>2.06E-2</v>
      </c>
      <c r="K19" s="176">
        <f t="shared" si="4"/>
        <v>9.2066318592619187E-5</v>
      </c>
      <c r="L19" s="34" t="s">
        <v>178</v>
      </c>
      <c r="M19" s="188"/>
      <c r="N19" s="188"/>
      <c r="O19" s="188"/>
      <c r="P19">
        <v>110</v>
      </c>
    </row>
    <row r="20" spans="1:16">
      <c r="A20" s="273"/>
      <c r="B20" s="120">
        <v>0.56450999999999996</v>
      </c>
      <c r="C20" s="294"/>
      <c r="D20" s="142">
        <v>5.3359999999999998E-2</v>
      </c>
      <c r="E20" s="86">
        <f t="shared" si="0"/>
        <v>3.0122253599999996E-2</v>
      </c>
      <c r="F20" s="298" t="s">
        <v>71</v>
      </c>
      <c r="G20" s="175">
        <v>3.2410000000000001E-2</v>
      </c>
      <c r="H20" s="178">
        <f t="shared" si="1"/>
        <v>9.7626223917599995E-4</v>
      </c>
      <c r="I20" s="174" t="s">
        <v>190</v>
      </c>
      <c r="J20" s="175">
        <v>5.0090000000000003E-2</v>
      </c>
      <c r="K20" s="178">
        <f>J20*H20</f>
        <v>4.8900975560325844E-5</v>
      </c>
      <c r="L20" s="34" t="s">
        <v>274</v>
      </c>
      <c r="M20" s="188"/>
      <c r="N20" s="188"/>
      <c r="O20" s="188"/>
      <c r="P20">
        <v>110</v>
      </c>
    </row>
    <row r="21" spans="1:16">
      <c r="A21" s="273"/>
      <c r="B21" s="120">
        <v>0.56450999999999996</v>
      </c>
      <c r="C21" s="294"/>
      <c r="D21" s="142">
        <v>5.3359999999999998E-2</v>
      </c>
      <c r="E21" s="86">
        <f t="shared" si="0"/>
        <v>3.0122253599999996E-2</v>
      </c>
      <c r="F21" s="299"/>
      <c r="G21" s="172">
        <v>3.2410000000000001E-2</v>
      </c>
      <c r="H21" s="173">
        <f t="shared" si="1"/>
        <v>9.7626223917599995E-4</v>
      </c>
      <c r="I21" s="121" t="s">
        <v>220</v>
      </c>
      <c r="J21" s="172">
        <v>4.6129999999999997E-2</v>
      </c>
      <c r="K21" s="173">
        <f t="shared" ref="K21:K25" si="5">J21*H21</f>
        <v>4.5034977093188873E-5</v>
      </c>
      <c r="L21" s="103" t="s">
        <v>91</v>
      </c>
      <c r="M21" s="188"/>
      <c r="N21" s="188">
        <f>H26</f>
        <v>1.3455610683119998E-3</v>
      </c>
      <c r="O21" s="188"/>
    </row>
    <row r="22" spans="1:16">
      <c r="A22" s="273"/>
      <c r="B22" s="120">
        <v>0.56450999999999996</v>
      </c>
      <c r="C22" s="294"/>
      <c r="D22" s="142">
        <v>5.3359999999999998E-2</v>
      </c>
      <c r="E22" s="86">
        <f t="shared" si="0"/>
        <v>3.0122253599999996E-2</v>
      </c>
      <c r="F22" s="299"/>
      <c r="G22" s="172">
        <v>3.2410000000000001E-2</v>
      </c>
      <c r="H22" s="173">
        <f t="shared" si="1"/>
        <v>9.7626223917599995E-4</v>
      </c>
      <c r="I22" s="121" t="s">
        <v>179</v>
      </c>
      <c r="J22" s="172">
        <v>3.6790000000000003E-2</v>
      </c>
      <c r="K22" s="173">
        <f t="shared" si="5"/>
        <v>3.5916687779285042E-5</v>
      </c>
      <c r="L22" s="103" t="s">
        <v>92</v>
      </c>
      <c r="M22" s="188"/>
      <c r="N22" s="188">
        <f t="shared" ref="N22:N23" si="6">H27</f>
        <v>8.0727639647999987E-4</v>
      </c>
      <c r="O22" s="188"/>
    </row>
    <row r="23" spans="1:16">
      <c r="A23" s="273"/>
      <c r="B23" s="120">
        <v>0.56450999999999996</v>
      </c>
      <c r="C23" s="294"/>
      <c r="D23" s="142">
        <v>5.3359999999999998E-2</v>
      </c>
      <c r="E23" s="86">
        <f t="shared" si="0"/>
        <v>3.0122253599999996E-2</v>
      </c>
      <c r="F23" s="299"/>
      <c r="G23" s="172">
        <v>3.2410000000000001E-2</v>
      </c>
      <c r="H23" s="173">
        <f t="shared" si="1"/>
        <v>9.7626223917599995E-4</v>
      </c>
      <c r="I23" s="121" t="s">
        <v>221</v>
      </c>
      <c r="J23" s="172">
        <v>3.1220000000000001E-2</v>
      </c>
      <c r="K23" s="173">
        <f t="shared" si="5"/>
        <v>3.0478907107074719E-5</v>
      </c>
      <c r="L23" s="103" t="s">
        <v>129</v>
      </c>
      <c r="M23" s="188"/>
      <c r="N23" s="188">
        <f t="shared" si="6"/>
        <v>6.2322942698399991E-4</v>
      </c>
      <c r="O23" s="188"/>
    </row>
    <row r="24" spans="1:16">
      <c r="A24" s="273"/>
      <c r="B24" s="120">
        <v>0.56450999999999996</v>
      </c>
      <c r="C24" s="294"/>
      <c r="D24" s="142">
        <v>5.3359999999999998E-2</v>
      </c>
      <c r="E24" s="86">
        <f t="shared" si="0"/>
        <v>3.0122253599999996E-2</v>
      </c>
      <c r="F24" s="299"/>
      <c r="G24" s="172">
        <v>3.2410000000000001E-2</v>
      </c>
      <c r="H24" s="173">
        <f t="shared" si="1"/>
        <v>9.7626223917599995E-4</v>
      </c>
      <c r="I24" s="121" t="s">
        <v>222</v>
      </c>
      <c r="J24" s="172">
        <v>2.2009999999999998E-2</v>
      </c>
      <c r="K24" s="173">
        <f t="shared" si="5"/>
        <v>2.1487531884263757E-5</v>
      </c>
      <c r="L24" s="103" t="s">
        <v>127</v>
      </c>
      <c r="M24" s="188"/>
      <c r="N24" s="188">
        <f>H29+K25+K35+N8</f>
        <v>6.6892089428523889E-4</v>
      </c>
      <c r="O24" s="188"/>
    </row>
    <row r="25" spans="1:16" ht="15.75" thickBot="1">
      <c r="A25" s="273"/>
      <c r="B25" s="120">
        <v>0.56450999999999996</v>
      </c>
      <c r="C25" s="294"/>
      <c r="D25" s="142">
        <v>5.3359999999999998E-2</v>
      </c>
      <c r="E25" s="86">
        <f t="shared" si="0"/>
        <v>3.0122253599999996E-2</v>
      </c>
      <c r="F25" s="300"/>
      <c r="G25" s="122">
        <v>3.2410000000000001E-2</v>
      </c>
      <c r="H25" s="176">
        <f t="shared" si="1"/>
        <v>9.7626223917599995E-4</v>
      </c>
      <c r="I25" s="123" t="s">
        <v>127</v>
      </c>
      <c r="J25" s="122">
        <v>2.0029999999999999E-2</v>
      </c>
      <c r="K25" s="176">
        <f t="shared" si="5"/>
        <v>1.9554532650695279E-5</v>
      </c>
      <c r="L25" s="121" t="s">
        <v>188</v>
      </c>
      <c r="M25" s="188"/>
      <c r="N25" s="188">
        <f>H39+K12</f>
        <v>1.3368192119149367E-3</v>
      </c>
      <c r="O25" s="188"/>
      <c r="P25" s="206"/>
    </row>
    <row r="26" spans="1:16">
      <c r="A26" s="273"/>
      <c r="B26" s="120">
        <v>0.56450999999999996</v>
      </c>
      <c r="C26" s="294"/>
      <c r="D26" s="142">
        <v>5.3359999999999998E-2</v>
      </c>
      <c r="E26" s="86">
        <f t="shared" si="0"/>
        <v>3.0122253599999996E-2</v>
      </c>
      <c r="F26" s="197" t="s">
        <v>91</v>
      </c>
      <c r="G26" s="175">
        <v>4.4670000000000001E-2</v>
      </c>
      <c r="H26" s="179">
        <f t="shared" si="1"/>
        <v>1.3455610683119998E-3</v>
      </c>
      <c r="I26" s="189"/>
      <c r="J26" s="189"/>
      <c r="K26" s="189"/>
      <c r="L26" s="121" t="s">
        <v>189</v>
      </c>
      <c r="M26" s="188"/>
      <c r="N26" s="188">
        <f>H40+K13</f>
        <v>1.3041354556316456E-3</v>
      </c>
      <c r="O26" s="188"/>
      <c r="P26" s="206"/>
    </row>
    <row r="27" spans="1:16">
      <c r="A27" s="273"/>
      <c r="B27" s="120">
        <v>0.56450999999999996</v>
      </c>
      <c r="C27" s="294"/>
      <c r="D27" s="142">
        <v>5.3359999999999998E-2</v>
      </c>
      <c r="E27" s="86">
        <f t="shared" si="0"/>
        <v>3.0122253599999996E-2</v>
      </c>
      <c r="F27" s="198" t="s">
        <v>92</v>
      </c>
      <c r="G27" s="172">
        <v>2.6800000000000001E-2</v>
      </c>
      <c r="H27" s="180">
        <f t="shared" si="1"/>
        <v>8.0727639647999987E-4</v>
      </c>
      <c r="I27" s="189"/>
      <c r="J27" s="189"/>
      <c r="K27" s="200"/>
      <c r="L27" s="121" t="s">
        <v>190</v>
      </c>
      <c r="M27" s="188"/>
      <c r="N27" s="188">
        <f>H42+K15+K20+K30+N3</f>
        <v>1.0056193322535664E-3</v>
      </c>
      <c r="O27" s="188"/>
      <c r="P27" s="206"/>
    </row>
    <row r="28" spans="1:16">
      <c r="A28" s="273"/>
      <c r="B28" s="120">
        <v>0.56450999999999996</v>
      </c>
      <c r="C28" s="294"/>
      <c r="D28" s="142">
        <v>5.3359999999999998E-2</v>
      </c>
      <c r="E28" s="86">
        <f t="shared" si="0"/>
        <v>3.0122253599999996E-2</v>
      </c>
      <c r="F28" s="198" t="s">
        <v>129</v>
      </c>
      <c r="G28" s="172">
        <v>2.069E-2</v>
      </c>
      <c r="H28" s="180">
        <f t="shared" si="1"/>
        <v>6.2322942698399991E-4</v>
      </c>
      <c r="I28" s="189"/>
      <c r="J28" s="189"/>
      <c r="K28" s="200"/>
      <c r="L28" s="121" t="s">
        <v>181</v>
      </c>
      <c r="M28" s="188"/>
      <c r="N28" s="188">
        <f>H43+K16</f>
        <v>7.1904263823240283E-4</v>
      </c>
      <c r="O28" s="188"/>
      <c r="P28" s="206"/>
    </row>
    <row r="29" spans="1:16" ht="15.75" thickBot="1">
      <c r="A29" s="273"/>
      <c r="B29" s="120">
        <v>0.56450999999999996</v>
      </c>
      <c r="C29" s="295"/>
      <c r="D29" s="142">
        <v>5.3359999999999998E-2</v>
      </c>
      <c r="E29" s="86">
        <f t="shared" si="0"/>
        <v>3.0122253599999996E-2</v>
      </c>
      <c r="F29" s="199" t="s">
        <v>127</v>
      </c>
      <c r="G29" s="122">
        <v>2.001E-2</v>
      </c>
      <c r="H29" s="181">
        <f t="shared" si="1"/>
        <v>6.027462945359999E-4</v>
      </c>
      <c r="I29" s="189"/>
      <c r="J29" s="189"/>
      <c r="K29" s="200"/>
      <c r="L29" s="121" t="s">
        <v>176</v>
      </c>
      <c r="N29" s="188">
        <f>H44+K17</f>
        <v>5.8161012205758071E-4</v>
      </c>
      <c r="O29" s="188"/>
      <c r="P29" s="206"/>
    </row>
    <row r="30" spans="1:16">
      <c r="A30" s="273"/>
      <c r="B30" s="120">
        <v>0.56450999999999996</v>
      </c>
      <c r="C30" s="298" t="s">
        <v>51</v>
      </c>
      <c r="D30" s="142">
        <v>3.9539999999999999E-2</v>
      </c>
      <c r="E30" s="86">
        <f t="shared" si="0"/>
        <v>2.2320725399999998E-2</v>
      </c>
      <c r="F30" s="301" t="s">
        <v>71</v>
      </c>
      <c r="G30" s="175">
        <v>8.6879999999999999E-2</v>
      </c>
      <c r="H30" s="179">
        <f t="shared" si="1"/>
        <v>1.9392246227519997E-3</v>
      </c>
      <c r="I30" s="174" t="s">
        <v>190</v>
      </c>
      <c r="J30" s="175">
        <v>5.0090000000000003E-2</v>
      </c>
      <c r="K30" s="178">
        <f>J30*H30</f>
        <v>9.7135761353647673E-5</v>
      </c>
      <c r="L30" s="121" t="s">
        <v>88</v>
      </c>
      <c r="N30" s="206">
        <f>H46+K19+N9</f>
        <v>6.0498783610064312E-4</v>
      </c>
      <c r="P30" s="206"/>
    </row>
    <row r="31" spans="1:16">
      <c r="A31" s="273"/>
      <c r="B31" s="120">
        <v>0.56450999999999996</v>
      </c>
      <c r="C31" s="299"/>
      <c r="D31" s="142">
        <v>3.9539999999999999E-2</v>
      </c>
      <c r="E31" s="86">
        <f t="shared" si="0"/>
        <v>2.2320725399999998E-2</v>
      </c>
      <c r="F31" s="302"/>
      <c r="G31" s="172">
        <v>8.6879999999999999E-2</v>
      </c>
      <c r="H31" s="180">
        <f t="shared" si="1"/>
        <v>1.9392246227519997E-3</v>
      </c>
      <c r="I31" s="121" t="s">
        <v>220</v>
      </c>
      <c r="J31" s="172">
        <v>4.6129999999999997E-2</v>
      </c>
      <c r="K31" s="173">
        <f t="shared" ref="K31:K38" si="7">J31*H31</f>
        <v>8.9456431847549737E-5</v>
      </c>
      <c r="L31" s="121" t="s">
        <v>220</v>
      </c>
      <c r="N31" s="206">
        <f>K21+K31+N4</f>
        <v>1.5240310965713392E-4</v>
      </c>
      <c r="P31" s="206"/>
    </row>
    <row r="32" spans="1:16">
      <c r="A32" s="273"/>
      <c r="B32" s="120">
        <v>0.56450999999999996</v>
      </c>
      <c r="C32" s="299"/>
      <c r="D32" s="142">
        <v>3.9539999999999999E-2</v>
      </c>
      <c r="E32" s="86">
        <f t="shared" si="0"/>
        <v>2.2320725399999998E-2</v>
      </c>
      <c r="F32" s="302"/>
      <c r="G32" s="172">
        <v>8.6879999999999999E-2</v>
      </c>
      <c r="H32" s="180">
        <f t="shared" si="1"/>
        <v>1.9392246227519997E-3</v>
      </c>
      <c r="I32" s="121" t="s">
        <v>179</v>
      </c>
      <c r="J32" s="172">
        <v>3.6790000000000003E-2</v>
      </c>
      <c r="K32" s="173">
        <f t="shared" si="7"/>
        <v>7.134407387104608E-5</v>
      </c>
      <c r="L32" s="121" t="s">
        <v>179</v>
      </c>
      <c r="N32" s="206">
        <f>K22+K32+N5</f>
        <v>1.2154585745254624E-4</v>
      </c>
      <c r="P32" s="206"/>
    </row>
    <row r="33" spans="1:16">
      <c r="A33" s="273"/>
      <c r="B33" s="120">
        <v>0.56450999999999996</v>
      </c>
      <c r="C33" s="299"/>
      <c r="D33" s="142">
        <v>3.9539999999999999E-2</v>
      </c>
      <c r="E33" s="86">
        <f t="shared" si="0"/>
        <v>2.2320725399999998E-2</v>
      </c>
      <c r="F33" s="302"/>
      <c r="G33" s="172">
        <v>8.6879999999999999E-2</v>
      </c>
      <c r="H33" s="180">
        <f t="shared" si="1"/>
        <v>1.9392246227519997E-3</v>
      </c>
      <c r="I33" s="121" t="s">
        <v>221</v>
      </c>
      <c r="J33" s="172">
        <v>3.1220000000000001E-2</v>
      </c>
      <c r="K33" s="173">
        <f t="shared" si="7"/>
        <v>6.0542592722317432E-5</v>
      </c>
      <c r="L33" s="121" t="s">
        <v>221</v>
      </c>
      <c r="N33" s="206">
        <f>K23+K33+N6</f>
        <v>1.0314383445687667E-4</v>
      </c>
      <c r="P33" s="206"/>
    </row>
    <row r="34" spans="1:16">
      <c r="A34" s="273"/>
      <c r="B34" s="120">
        <v>0.56450999999999996</v>
      </c>
      <c r="C34" s="299"/>
      <c r="D34" s="142">
        <v>3.9539999999999999E-2</v>
      </c>
      <c r="E34" s="86">
        <f t="shared" si="0"/>
        <v>2.2320725399999998E-2</v>
      </c>
      <c r="F34" s="302"/>
      <c r="G34" s="172">
        <v>8.6879999999999999E-2</v>
      </c>
      <c r="H34" s="180">
        <f t="shared" si="1"/>
        <v>1.9392246227519997E-3</v>
      </c>
      <c r="I34" s="121" t="s">
        <v>222</v>
      </c>
      <c r="J34" s="172">
        <v>2.2009999999999998E-2</v>
      </c>
      <c r="K34" s="173">
        <f t="shared" si="7"/>
        <v>4.268233394677151E-5</v>
      </c>
      <c r="L34" s="121" t="s">
        <v>191</v>
      </c>
      <c r="N34" s="206">
        <f>K37+N10</f>
        <v>8.9377026566466402E-5</v>
      </c>
      <c r="P34" s="206"/>
    </row>
    <row r="35" spans="1:16" ht="15.75" thickBot="1">
      <c r="A35" s="273"/>
      <c r="B35" s="120">
        <v>0.56450999999999996</v>
      </c>
      <c r="C35" s="299"/>
      <c r="D35" s="142">
        <v>3.9539999999999999E-2</v>
      </c>
      <c r="E35" s="86">
        <f t="shared" si="0"/>
        <v>2.2320725399999998E-2</v>
      </c>
      <c r="F35" s="303"/>
      <c r="G35" s="122">
        <v>8.6879999999999999E-2</v>
      </c>
      <c r="H35" s="181">
        <f t="shared" si="1"/>
        <v>1.9392246227519997E-3</v>
      </c>
      <c r="I35" s="123" t="s">
        <v>127</v>
      </c>
      <c r="J35" s="122">
        <v>2.0029999999999999E-2</v>
      </c>
      <c r="K35" s="176">
        <f t="shared" si="7"/>
        <v>3.8842669193722556E-5</v>
      </c>
      <c r="L35" s="121" t="s">
        <v>192</v>
      </c>
      <c r="N35" s="206">
        <f>K38+N11</f>
        <v>6.0368941929504462E-5</v>
      </c>
      <c r="P35" s="206"/>
    </row>
    <row r="36" spans="1:16">
      <c r="A36" s="273"/>
      <c r="B36" s="120">
        <v>0.56450999999999996</v>
      </c>
      <c r="C36" s="299"/>
      <c r="D36" s="142">
        <v>3.9539999999999999E-2</v>
      </c>
      <c r="E36" s="86">
        <f t="shared" si="0"/>
        <v>2.2320725399999998E-2</v>
      </c>
      <c r="F36" s="301" t="s">
        <v>52</v>
      </c>
      <c r="G36" s="175">
        <v>3.3829999999999999E-2</v>
      </c>
      <c r="H36" s="179">
        <f t="shared" si="1"/>
        <v>7.5511014028199991E-4</v>
      </c>
      <c r="I36" s="174" t="s">
        <v>88</v>
      </c>
      <c r="J36" s="175">
        <v>0.3513</v>
      </c>
      <c r="K36" s="178">
        <f t="shared" si="7"/>
        <v>2.6527019228106657E-4</v>
      </c>
      <c r="P36" s="206"/>
    </row>
    <row r="37" spans="1:16">
      <c r="A37" s="273"/>
      <c r="B37" s="120">
        <v>0.56450999999999996</v>
      </c>
      <c r="C37" s="299"/>
      <c r="D37" s="142">
        <v>3.9539999999999999E-2</v>
      </c>
      <c r="E37" s="86">
        <f t="shared" si="0"/>
        <v>2.2320725399999998E-2</v>
      </c>
      <c r="F37" s="302"/>
      <c r="G37" s="172">
        <v>3.3829999999999999E-2</v>
      </c>
      <c r="H37" s="180">
        <f t="shared" si="1"/>
        <v>7.5511014028199991E-4</v>
      </c>
      <c r="I37" s="121" t="s">
        <v>191</v>
      </c>
      <c r="J37" s="172">
        <v>0.29557</v>
      </c>
      <c r="K37" s="180">
        <f>+N10</f>
        <v>4.4688513283233201E-5</v>
      </c>
      <c r="P37" s="206"/>
    </row>
    <row r="38" spans="1:16" ht="15.75" thickBot="1">
      <c r="A38" s="273"/>
      <c r="B38" s="120">
        <v>0.56450999999999996</v>
      </c>
      <c r="C38" s="299"/>
      <c r="D38" s="142">
        <v>3.9539999999999999E-2</v>
      </c>
      <c r="E38" s="86">
        <f t="shared" si="0"/>
        <v>2.2320725399999998E-2</v>
      </c>
      <c r="F38" s="303"/>
      <c r="G38" s="122">
        <v>3.3829999999999999E-2</v>
      </c>
      <c r="H38" s="181">
        <f t="shared" si="1"/>
        <v>7.5511014028199991E-4</v>
      </c>
      <c r="I38" s="123" t="s">
        <v>192</v>
      </c>
      <c r="J38" s="122">
        <v>6.6610000000000003E-2</v>
      </c>
      <c r="K38" s="181">
        <f t="shared" si="7"/>
        <v>5.0297886444184017E-5</v>
      </c>
      <c r="L38" s="121"/>
      <c r="P38" s="206"/>
    </row>
    <row r="39" spans="1:16">
      <c r="A39" s="273"/>
      <c r="B39" s="120">
        <v>0.56450999999999996</v>
      </c>
      <c r="C39" s="299"/>
      <c r="D39" s="142">
        <v>3.9539999999999999E-2</v>
      </c>
      <c r="E39" s="86">
        <f t="shared" si="0"/>
        <v>2.2320725399999998E-2</v>
      </c>
      <c r="F39" s="121" t="s">
        <v>188</v>
      </c>
      <c r="G39" s="172">
        <v>4.99E-2</v>
      </c>
      <c r="H39" s="180">
        <f t="shared" si="1"/>
        <v>1.1138041974599999E-3</v>
      </c>
      <c r="I39" s="173"/>
      <c r="J39" s="202"/>
      <c r="K39" s="203"/>
      <c r="L39" s="121"/>
      <c r="P39" s="206"/>
    </row>
    <row r="40" spans="1:16">
      <c r="A40" s="273"/>
      <c r="B40" s="120">
        <v>0.56450999999999996</v>
      </c>
      <c r="C40" s="299"/>
      <c r="D40" s="142">
        <v>3.9539999999999999E-2</v>
      </c>
      <c r="E40" s="86">
        <f t="shared" si="0"/>
        <v>2.2320725399999998E-2</v>
      </c>
      <c r="F40" s="121" t="s">
        <v>189</v>
      </c>
      <c r="G40" s="172">
        <v>4.8680000000000001E-2</v>
      </c>
      <c r="H40" s="173">
        <f t="shared" si="1"/>
        <v>1.0865729124719999E-3</v>
      </c>
      <c r="I40" s="234"/>
      <c r="J40" s="234"/>
      <c r="K40" s="234"/>
      <c r="L40" s="121"/>
    </row>
    <row r="41" spans="1:16">
      <c r="A41" s="273"/>
      <c r="B41" s="120">
        <v>0.56450999999999996</v>
      </c>
      <c r="C41" s="299"/>
      <c r="D41" s="142">
        <v>3.9539999999999999E-2</v>
      </c>
      <c r="E41" s="86">
        <f t="shared" si="0"/>
        <v>2.2320725399999998E-2</v>
      </c>
      <c r="F41" s="121" t="s">
        <v>152</v>
      </c>
      <c r="G41" s="172">
        <v>4.0620000000000003E-2</v>
      </c>
      <c r="H41" s="173">
        <f t="shared" si="1"/>
        <v>9.0666786574799998E-4</v>
      </c>
      <c r="I41" s="170"/>
      <c r="J41" s="171"/>
      <c r="K41" s="173"/>
      <c r="L41" s="121"/>
    </row>
    <row r="42" spans="1:16">
      <c r="A42" s="273"/>
      <c r="B42" s="120">
        <v>0.56450999999999996</v>
      </c>
      <c r="C42" s="299"/>
      <c r="D42" s="142">
        <v>3.9539999999999999E-2</v>
      </c>
      <c r="E42" s="86">
        <f t="shared" si="0"/>
        <v>2.2320725399999998E-2</v>
      </c>
      <c r="F42" s="121" t="s">
        <v>190</v>
      </c>
      <c r="G42" s="172">
        <v>3.1359999999999999E-2</v>
      </c>
      <c r="H42" s="173">
        <f t="shared" si="1"/>
        <v>6.9997794854399992E-4</v>
      </c>
      <c r="I42" s="103"/>
      <c r="J42" s="172"/>
      <c r="K42" s="201"/>
      <c r="L42" s="201"/>
    </row>
    <row r="43" spans="1:16">
      <c r="A43" s="273"/>
      <c r="B43" s="120">
        <v>0.56450999999999996</v>
      </c>
      <c r="C43" s="299"/>
      <c r="D43" s="142">
        <v>3.9539999999999999E-2</v>
      </c>
      <c r="E43" s="86">
        <f t="shared" si="0"/>
        <v>2.2320725399999998E-2</v>
      </c>
      <c r="F43" s="121" t="s">
        <v>181</v>
      </c>
      <c r="G43" s="172">
        <v>2.6839999999999999E-2</v>
      </c>
      <c r="H43" s="173">
        <f t="shared" si="1"/>
        <v>5.9908826973599993E-4</v>
      </c>
      <c r="I43" s="103"/>
      <c r="J43" s="172"/>
      <c r="K43" s="201"/>
      <c r="L43" s="201"/>
    </row>
    <row r="44" spans="1:16">
      <c r="A44" s="273"/>
      <c r="B44" s="120">
        <v>0.56450999999999996</v>
      </c>
      <c r="C44" s="299"/>
      <c r="D44" s="142">
        <v>3.9539999999999999E-2</v>
      </c>
      <c r="E44" s="86">
        <f t="shared" si="0"/>
        <v>2.2320725399999998E-2</v>
      </c>
      <c r="F44" s="121" t="s">
        <v>176</v>
      </c>
      <c r="G44" s="172">
        <v>2.171E-2</v>
      </c>
      <c r="H44" s="173">
        <f t="shared" si="1"/>
        <v>4.8458294843399996E-4</v>
      </c>
      <c r="I44" s="103"/>
      <c r="J44" s="172"/>
      <c r="K44" s="201"/>
      <c r="L44" s="201"/>
    </row>
    <row r="45" spans="1:16">
      <c r="A45" s="273"/>
      <c r="B45" s="120">
        <v>0.56450999999999996</v>
      </c>
      <c r="C45" s="299"/>
      <c r="D45" s="142">
        <v>3.9539999999999999E-2</v>
      </c>
      <c r="E45" s="86">
        <f t="shared" si="0"/>
        <v>2.2320725399999998E-2</v>
      </c>
      <c r="F45" s="121" t="s">
        <v>93</v>
      </c>
      <c r="G45" s="172">
        <v>2.163E-2</v>
      </c>
      <c r="H45" s="173">
        <f t="shared" si="1"/>
        <v>4.8279729040199995E-4</v>
      </c>
      <c r="I45" s="103"/>
      <c r="J45" s="201"/>
      <c r="K45" s="201"/>
      <c r="L45" s="201"/>
    </row>
    <row r="46" spans="1:16" ht="15.75" thickBot="1">
      <c r="A46" s="273"/>
      <c r="B46" s="120">
        <v>0.56450999999999996</v>
      </c>
      <c r="C46" s="300"/>
      <c r="D46" s="142">
        <v>3.9539999999999999E-2</v>
      </c>
      <c r="E46" s="86">
        <f t="shared" si="0"/>
        <v>2.2320725399999998E-2</v>
      </c>
      <c r="F46" s="123" t="s">
        <v>88</v>
      </c>
      <c r="G46" s="122">
        <v>2.06E-2</v>
      </c>
      <c r="H46" s="176">
        <f t="shared" si="1"/>
        <v>4.5980694323999999E-4</v>
      </c>
      <c r="I46" s="121"/>
      <c r="J46" s="201"/>
      <c r="K46" s="230"/>
      <c r="L46" s="201"/>
    </row>
    <row r="47" spans="1:16">
      <c r="A47" s="273"/>
      <c r="B47" s="120">
        <v>0.56450999999999996</v>
      </c>
      <c r="C47" s="20" t="s">
        <v>194</v>
      </c>
      <c r="D47" s="142">
        <v>0.25564999999999999</v>
      </c>
      <c r="E47" s="86">
        <f t="shared" si="0"/>
        <v>0.14431698149999997</v>
      </c>
      <c r="L47" s="121"/>
    </row>
    <row r="48" spans="1:16">
      <c r="A48" s="273"/>
      <c r="B48" s="120">
        <v>0.56450999999999996</v>
      </c>
      <c r="C48" s="34" t="s">
        <v>93</v>
      </c>
      <c r="D48" s="142">
        <v>4.7730000000000002E-2</v>
      </c>
      <c r="E48" s="86">
        <f t="shared" si="0"/>
        <v>2.6944062299999998E-2</v>
      </c>
      <c r="L48" s="121"/>
    </row>
    <row r="49" spans="1:12">
      <c r="A49" s="273"/>
      <c r="B49" s="120">
        <v>0.56450999999999996</v>
      </c>
      <c r="C49" s="34" t="s">
        <v>301</v>
      </c>
      <c r="D49" s="142">
        <v>4.5199999999999997E-2</v>
      </c>
      <c r="E49" s="86">
        <f t="shared" si="0"/>
        <v>2.5515851999999995E-2</v>
      </c>
      <c r="L49" s="121"/>
    </row>
    <row r="50" spans="1:12" ht="15.75" thickBot="1">
      <c r="A50" s="273"/>
      <c r="B50" s="120">
        <v>0.56450999999999996</v>
      </c>
      <c r="C50" s="23" t="s">
        <v>152</v>
      </c>
      <c r="D50" s="143">
        <v>4.4819999999999999E-2</v>
      </c>
      <c r="E50" s="86">
        <f t="shared" si="0"/>
        <v>2.5301338199999999E-2</v>
      </c>
      <c r="L50" s="121"/>
    </row>
    <row r="51" spans="1:12">
      <c r="A51" s="273"/>
      <c r="B51" s="120">
        <v>0.56450999999999996</v>
      </c>
      <c r="C51" s="250" t="s">
        <v>178</v>
      </c>
      <c r="D51" s="99">
        <v>110</v>
      </c>
      <c r="E51" s="99"/>
      <c r="F51" s="251"/>
      <c r="G51" s="247"/>
      <c r="L51" s="121"/>
    </row>
    <row r="52" spans="1:12" ht="15.75" thickBot="1">
      <c r="A52" s="273"/>
      <c r="B52" s="120">
        <v>0.56450999999999996</v>
      </c>
      <c r="C52" s="46" t="s">
        <v>274</v>
      </c>
      <c r="D52" s="99">
        <v>110</v>
      </c>
      <c r="E52" s="99"/>
      <c r="F52" s="251"/>
      <c r="G52" s="247"/>
      <c r="L52" s="121"/>
    </row>
    <row r="53" spans="1:12">
      <c r="F53" s="251"/>
      <c r="G53" s="247"/>
      <c r="L53" s="121"/>
    </row>
    <row r="54" spans="1:12">
      <c r="F54" s="251"/>
      <c r="G54" s="247"/>
      <c r="L54" s="201"/>
    </row>
    <row r="55" spans="1:12">
      <c r="F55" s="251"/>
      <c r="G55" s="247"/>
      <c r="L55" s="201"/>
    </row>
    <row r="56" spans="1:12">
      <c r="F56" s="251"/>
      <c r="G56" s="247"/>
      <c r="L56" s="121"/>
    </row>
    <row r="57" spans="1:12">
      <c r="F57" s="251"/>
      <c r="G57" s="99"/>
      <c r="L57" s="121"/>
    </row>
    <row r="58" spans="1:12">
      <c r="F58" s="251"/>
      <c r="G58" s="99"/>
      <c r="L58" s="121"/>
    </row>
    <row r="59" spans="1:12">
      <c r="F59" s="252"/>
      <c r="G59" s="99"/>
      <c r="L59" s="121"/>
    </row>
    <row r="60" spans="1:12">
      <c r="F60" s="252"/>
      <c r="G60" s="99"/>
      <c r="L60" s="121"/>
    </row>
    <row r="61" spans="1:12">
      <c r="F61" s="252"/>
      <c r="G61" s="99"/>
      <c r="L61" s="121"/>
    </row>
    <row r="62" spans="1:12">
      <c r="F62" s="246"/>
      <c r="G62" s="247"/>
      <c r="L62" s="121"/>
    </row>
    <row r="63" spans="1:12">
      <c r="F63" s="246"/>
      <c r="G63" s="247"/>
      <c r="L63" s="121"/>
    </row>
    <row r="64" spans="1:12">
      <c r="F64" s="246"/>
      <c r="G64" s="247"/>
      <c r="L64" s="121"/>
    </row>
    <row r="65" spans="3:12">
      <c r="F65" s="246"/>
      <c r="G65" s="247"/>
      <c r="L65" s="121"/>
    </row>
    <row r="66" spans="3:12">
      <c r="F66" s="246"/>
      <c r="G66" s="247"/>
      <c r="L66" s="121"/>
    </row>
    <row r="67" spans="3:12">
      <c r="F67" s="246"/>
      <c r="G67" s="247"/>
      <c r="L67" s="121"/>
    </row>
    <row r="68" spans="3:12">
      <c r="F68" s="246"/>
      <c r="G68" s="99"/>
      <c r="L68" s="121"/>
    </row>
    <row r="69" spans="3:12">
      <c r="F69" s="246"/>
      <c r="G69" s="99"/>
      <c r="L69" s="121"/>
    </row>
    <row r="70" spans="3:12">
      <c r="F70" s="246"/>
      <c r="G70" s="99"/>
      <c r="L70" s="121"/>
    </row>
    <row r="71" spans="3:12">
      <c r="F71" s="246"/>
      <c r="G71" s="99"/>
      <c r="L71" s="121"/>
    </row>
    <row r="72" spans="3:12">
      <c r="F72" s="246"/>
      <c r="G72" s="99"/>
      <c r="L72" s="121"/>
    </row>
    <row r="73" spans="3:12">
      <c r="F73" s="246"/>
      <c r="G73" s="247"/>
      <c r="L73" s="121"/>
    </row>
    <row r="74" spans="3:12">
      <c r="F74" s="246"/>
      <c r="G74" s="247"/>
      <c r="L74" s="121"/>
    </row>
    <row r="75" spans="3:12">
      <c r="C75" s="121"/>
      <c r="F75" s="251"/>
      <c r="G75" s="99"/>
      <c r="L75" s="121"/>
    </row>
  </sheetData>
  <mergeCells count="10">
    <mergeCell ref="L13:O13"/>
    <mergeCell ref="F20:F25"/>
    <mergeCell ref="C30:C46"/>
    <mergeCell ref="F30:F35"/>
    <mergeCell ref="F36:F38"/>
    <mergeCell ref="A3:A52"/>
    <mergeCell ref="C3:C29"/>
    <mergeCell ref="F3:F19"/>
    <mergeCell ref="I3:I8"/>
    <mergeCell ref="I9:I11"/>
  </mergeCells>
  <conditionalFormatting sqref="I42:I46">
    <cfRule type="duplicateValues" dxfId="27" priority="4"/>
  </conditionalFormatting>
  <conditionalFormatting sqref="F59:F74">
    <cfRule type="duplicateValues" dxfId="26" priority="3"/>
  </conditionalFormatting>
  <conditionalFormatting sqref="L65:L75">
    <cfRule type="duplicateValues" dxfId="25" priority="2"/>
  </conditionalFormatting>
  <conditionalFormatting sqref="L56:L64 L47:L53 L38:L41 L15:L35">
    <cfRule type="duplicateValues" dxfId="24" priority="8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U140"/>
  <sheetViews>
    <sheetView topLeftCell="J22" zoomScale="85" zoomScaleNormal="85" workbookViewId="0">
      <selection activeCell="Q34" sqref="Q34:Q44"/>
    </sheetView>
  </sheetViews>
  <sheetFormatPr defaultRowHeight="15"/>
  <cols>
    <col min="1" max="1" width="27.5703125" bestFit="1" customWidth="1"/>
    <col min="3" max="3" width="35.140625" bestFit="1" customWidth="1"/>
    <col min="6" max="6" width="35.140625" bestFit="1" customWidth="1"/>
    <col min="9" max="9" width="35.140625" bestFit="1" customWidth="1"/>
    <col min="12" max="12" width="35.140625" bestFit="1" customWidth="1"/>
    <col min="14" max="14" width="9.140625" style="205"/>
    <col min="15" max="15" width="35.28515625" bestFit="1" customWidth="1"/>
    <col min="19" max="19" width="17.5703125" bestFit="1" customWidth="1"/>
    <col min="21" max="21" width="30.5703125" style="20" customWidth="1"/>
  </cols>
  <sheetData>
    <row r="1" spans="1:21" ht="15.75" thickBot="1">
      <c r="A1" s="190" t="s">
        <v>276</v>
      </c>
      <c r="B1" s="174"/>
      <c r="C1" s="191" t="s">
        <v>58</v>
      </c>
      <c r="D1" s="121"/>
      <c r="E1" s="173"/>
      <c r="F1" s="186"/>
      <c r="G1" s="186"/>
      <c r="H1" s="187"/>
      <c r="I1" s="120"/>
      <c r="J1" s="186"/>
      <c r="K1" s="188"/>
      <c r="L1" s="173"/>
      <c r="O1" s="296" t="s">
        <v>281</v>
      </c>
      <c r="P1" s="296"/>
      <c r="Q1" s="296"/>
      <c r="R1" s="297"/>
      <c r="S1" t="s">
        <v>319</v>
      </c>
    </row>
    <row r="2" spans="1:21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70" t="s">
        <v>307</v>
      </c>
      <c r="M2" s="238" t="s">
        <v>283</v>
      </c>
      <c r="N2" s="266" t="s">
        <v>288</v>
      </c>
      <c r="O2" s="241" t="s">
        <v>279</v>
      </c>
      <c r="P2" s="242" t="s">
        <v>290</v>
      </c>
      <c r="Q2" s="243" t="s">
        <v>288</v>
      </c>
      <c r="R2" s="227" t="s">
        <v>292</v>
      </c>
      <c r="U2" s="20" t="s">
        <v>318</v>
      </c>
    </row>
    <row r="3" spans="1:21">
      <c r="A3" s="294" t="s">
        <v>6</v>
      </c>
      <c r="B3" s="142">
        <v>3.7620000000000001E-2</v>
      </c>
      <c r="C3" s="298" t="s">
        <v>51</v>
      </c>
      <c r="D3" s="175">
        <v>0.14837</v>
      </c>
      <c r="E3" s="178">
        <f>D3*B3</f>
        <v>5.5816794000000001E-3</v>
      </c>
      <c r="F3" s="301" t="s">
        <v>71</v>
      </c>
      <c r="G3" s="175">
        <v>8.6879999999999999E-2</v>
      </c>
      <c r="H3" s="179">
        <f>G3*E3</f>
        <v>4.84936306272E-4</v>
      </c>
      <c r="I3" s="174" t="s">
        <v>190</v>
      </c>
      <c r="J3" s="175">
        <v>5.0090000000000003E-2</v>
      </c>
      <c r="K3" s="179">
        <f>J3*H3</f>
        <v>2.4290459581164482E-5</v>
      </c>
      <c r="L3" s="173"/>
      <c r="O3" s="20" t="s">
        <v>149</v>
      </c>
      <c r="P3" s="230">
        <f>B132</f>
        <v>0.10496999999999999</v>
      </c>
      <c r="Q3" s="201"/>
      <c r="S3">
        <v>110</v>
      </c>
    </row>
    <row r="4" spans="1:21">
      <c r="A4" s="294"/>
      <c r="B4" s="142">
        <v>3.7620000000000001E-2</v>
      </c>
      <c r="C4" s="299"/>
      <c r="D4" s="172">
        <v>0.14837</v>
      </c>
      <c r="E4" s="173">
        <f t="shared" ref="E4:E19" si="0">D4*B4</f>
        <v>5.5816794000000001E-3</v>
      </c>
      <c r="F4" s="302"/>
      <c r="G4" s="172">
        <v>8.6879999999999999E-2</v>
      </c>
      <c r="H4" s="180">
        <f t="shared" ref="H4:H11" si="1">G4*E4</f>
        <v>4.84936306272E-4</v>
      </c>
      <c r="I4" s="121" t="s">
        <v>220</v>
      </c>
      <c r="J4" s="172">
        <v>4.6129999999999997E-2</v>
      </c>
      <c r="K4" s="180">
        <f t="shared" ref="K4:K11" si="2">J4*H4</f>
        <v>2.2370111808327358E-5</v>
      </c>
      <c r="L4" s="173"/>
      <c r="O4" s="20" t="s">
        <v>181</v>
      </c>
      <c r="P4" s="201"/>
      <c r="Q4" s="201"/>
      <c r="R4" s="206">
        <f>B133+E43+H16+H122+K60+K95</f>
        <v>8.1519545945328106E-2</v>
      </c>
      <c r="S4">
        <v>110</v>
      </c>
    </row>
    <row r="5" spans="1:21">
      <c r="A5" s="294"/>
      <c r="B5" s="142">
        <v>3.7620000000000001E-2</v>
      </c>
      <c r="C5" s="299"/>
      <c r="D5" s="172">
        <v>0.14837</v>
      </c>
      <c r="E5" s="173">
        <f t="shared" si="0"/>
        <v>5.5816794000000001E-3</v>
      </c>
      <c r="F5" s="302"/>
      <c r="G5" s="172">
        <v>8.6879999999999999E-2</v>
      </c>
      <c r="H5" s="180">
        <f t="shared" si="1"/>
        <v>4.84936306272E-4</v>
      </c>
      <c r="I5" s="121" t="s">
        <v>179</v>
      </c>
      <c r="J5" s="172">
        <v>3.6790000000000003E-2</v>
      </c>
      <c r="K5" s="180">
        <f t="shared" si="2"/>
        <v>1.784080670774688E-5</v>
      </c>
      <c r="L5" s="173"/>
      <c r="O5" s="20" t="s">
        <v>198</v>
      </c>
      <c r="P5" s="230">
        <f>B134</f>
        <v>7.5459999999999999E-2</v>
      </c>
      <c r="Q5" s="201"/>
      <c r="U5" s="269" t="s">
        <v>308</v>
      </c>
    </row>
    <row r="6" spans="1:21">
      <c r="A6" s="294"/>
      <c r="B6" s="142">
        <v>3.7620000000000001E-2</v>
      </c>
      <c r="C6" s="299"/>
      <c r="D6" s="172">
        <v>0.14837</v>
      </c>
      <c r="E6" s="173">
        <f t="shared" si="0"/>
        <v>5.5816794000000001E-3</v>
      </c>
      <c r="F6" s="302"/>
      <c r="G6" s="172">
        <v>8.6879999999999999E-2</v>
      </c>
      <c r="H6" s="180">
        <f t="shared" si="1"/>
        <v>4.84936306272E-4</v>
      </c>
      <c r="I6" s="121" t="s">
        <v>221</v>
      </c>
      <c r="J6" s="172">
        <v>3.1220000000000001E-2</v>
      </c>
      <c r="K6" s="180">
        <f t="shared" si="2"/>
        <v>1.5139711481811841E-5</v>
      </c>
      <c r="L6" s="173"/>
      <c r="O6" s="20" t="s">
        <v>199</v>
      </c>
      <c r="P6" s="230">
        <f>B135</f>
        <v>5.4989999999999997E-2</v>
      </c>
      <c r="Q6" s="201"/>
      <c r="S6">
        <v>11</v>
      </c>
      <c r="U6" s="269" t="s">
        <v>312</v>
      </c>
    </row>
    <row r="7" spans="1:21">
      <c r="A7" s="294"/>
      <c r="B7" s="142">
        <v>3.7620000000000001E-2</v>
      </c>
      <c r="C7" s="299"/>
      <c r="D7" s="172">
        <v>0.14837</v>
      </c>
      <c r="E7" s="173">
        <f t="shared" si="0"/>
        <v>5.5816794000000001E-3</v>
      </c>
      <c r="F7" s="302"/>
      <c r="G7" s="172">
        <v>8.6879999999999999E-2</v>
      </c>
      <c r="H7" s="180">
        <f t="shared" si="1"/>
        <v>4.84936306272E-4</v>
      </c>
      <c r="I7" s="121" t="s">
        <v>222</v>
      </c>
      <c r="J7" s="172">
        <v>2.2009999999999998E-2</v>
      </c>
      <c r="K7" s="180">
        <f t="shared" si="2"/>
        <v>1.0673448101046719E-5</v>
      </c>
      <c r="L7" s="173"/>
      <c r="O7" s="20" t="s">
        <v>152</v>
      </c>
      <c r="P7" s="201"/>
      <c r="Q7" s="201"/>
      <c r="R7" s="206">
        <f>B136+E41+E129+H14+H120+K58+K93</f>
        <v>6.303890180727377E-2</v>
      </c>
      <c r="S7">
        <v>110</v>
      </c>
      <c r="U7" s="269" t="s">
        <v>311</v>
      </c>
    </row>
    <row r="8" spans="1:21" ht="15.75" thickBot="1">
      <c r="A8" s="294"/>
      <c r="B8" s="142">
        <v>3.7620000000000001E-2</v>
      </c>
      <c r="C8" s="299"/>
      <c r="D8" s="172">
        <v>0.14837</v>
      </c>
      <c r="E8" s="173">
        <f t="shared" si="0"/>
        <v>5.5816794000000001E-3</v>
      </c>
      <c r="F8" s="303"/>
      <c r="G8" s="122">
        <v>8.6879999999999999E-2</v>
      </c>
      <c r="H8" s="181">
        <f t="shared" si="1"/>
        <v>4.84936306272E-4</v>
      </c>
      <c r="I8" s="123" t="s">
        <v>127</v>
      </c>
      <c r="J8" s="122">
        <v>2.0029999999999999E-2</v>
      </c>
      <c r="K8" s="181">
        <f t="shared" si="2"/>
        <v>9.7132742146281601E-6</v>
      </c>
      <c r="L8" s="173"/>
      <c r="O8" s="20" t="s">
        <v>153</v>
      </c>
      <c r="P8" s="230">
        <f>B137</f>
        <v>5.1400000000000001E-2</v>
      </c>
      <c r="Q8" s="201"/>
      <c r="U8" s="269" t="s">
        <v>199</v>
      </c>
    </row>
    <row r="9" spans="1:21">
      <c r="A9" s="294"/>
      <c r="B9" s="142">
        <v>3.7620000000000001E-2</v>
      </c>
      <c r="C9" s="299"/>
      <c r="D9" s="172">
        <v>0.14837</v>
      </c>
      <c r="E9" s="173">
        <f t="shared" si="0"/>
        <v>5.5816794000000001E-3</v>
      </c>
      <c r="F9" s="301" t="s">
        <v>52</v>
      </c>
      <c r="G9" s="175">
        <v>3.3829999999999999E-2</v>
      </c>
      <c r="H9" s="179">
        <f t="shared" si="1"/>
        <v>1.8882821410200001E-4</v>
      </c>
      <c r="I9" s="174" t="s">
        <v>88</v>
      </c>
      <c r="J9" s="175">
        <v>0.3513</v>
      </c>
      <c r="K9" s="179">
        <f t="shared" si="2"/>
        <v>6.6335351614032603E-5</v>
      </c>
      <c r="L9" s="173"/>
      <c r="O9" s="20" t="s">
        <v>93</v>
      </c>
      <c r="P9" s="201"/>
      <c r="Q9" s="201"/>
      <c r="R9" s="206">
        <f>B138+E45+E127+H124+K62+K97</f>
        <v>5.6600416572247424E-2</v>
      </c>
      <c r="S9">
        <v>110</v>
      </c>
      <c r="U9" s="269" t="s">
        <v>313</v>
      </c>
    </row>
    <row r="10" spans="1:21">
      <c r="A10" s="294"/>
      <c r="B10" s="142">
        <v>3.7620000000000001E-2</v>
      </c>
      <c r="C10" s="299"/>
      <c r="D10" s="172">
        <v>0.14837</v>
      </c>
      <c r="E10" s="173">
        <f t="shared" si="0"/>
        <v>5.5816794000000001E-3</v>
      </c>
      <c r="F10" s="302"/>
      <c r="G10" s="172">
        <v>3.3829999999999999E-2</v>
      </c>
      <c r="H10" s="180">
        <f t="shared" si="1"/>
        <v>1.8882821410200001E-4</v>
      </c>
      <c r="I10" s="121" t="s">
        <v>191</v>
      </c>
      <c r="J10" s="172">
        <v>0.29557</v>
      </c>
      <c r="K10" s="180">
        <f t="shared" si="2"/>
        <v>5.5811955242128139E-5</v>
      </c>
      <c r="L10" s="173"/>
      <c r="O10" s="20" t="s">
        <v>169</v>
      </c>
      <c r="P10" s="230">
        <f>B139</f>
        <v>2.0899999999999998E-2</v>
      </c>
      <c r="Q10" s="201"/>
      <c r="S10">
        <v>11</v>
      </c>
      <c r="U10" s="269" t="s">
        <v>309</v>
      </c>
    </row>
    <row r="11" spans="1:21" ht="15.75" thickBot="1">
      <c r="A11" s="294"/>
      <c r="B11" s="142">
        <v>3.7620000000000001E-2</v>
      </c>
      <c r="C11" s="299"/>
      <c r="D11" s="172">
        <v>0.14837</v>
      </c>
      <c r="E11" s="173">
        <f t="shared" si="0"/>
        <v>5.5816794000000001E-3</v>
      </c>
      <c r="F11" s="303"/>
      <c r="G11" s="122">
        <v>3.3829999999999999E-2</v>
      </c>
      <c r="H11" s="181">
        <f t="shared" si="1"/>
        <v>1.8882821410200001E-4</v>
      </c>
      <c r="I11" s="123" t="s">
        <v>192</v>
      </c>
      <c r="J11" s="122">
        <v>6.6610000000000003E-2</v>
      </c>
      <c r="K11" s="181">
        <f t="shared" si="2"/>
        <v>1.257784734133422E-5</v>
      </c>
      <c r="L11" s="173"/>
      <c r="O11" s="20" t="s">
        <v>200</v>
      </c>
      <c r="P11" s="230">
        <f>B140</f>
        <v>2.06E-2</v>
      </c>
      <c r="Q11" s="201"/>
      <c r="S11">
        <v>11</v>
      </c>
      <c r="U11" s="269" t="s">
        <v>314</v>
      </c>
    </row>
    <row r="12" spans="1:21">
      <c r="A12" s="294"/>
      <c r="B12" s="142">
        <v>3.7620000000000001E-2</v>
      </c>
      <c r="C12" s="299"/>
      <c r="D12" s="172">
        <v>0.14837</v>
      </c>
      <c r="E12" s="173">
        <f t="shared" si="0"/>
        <v>5.5816794000000001E-3</v>
      </c>
      <c r="F12" s="121" t="s">
        <v>188</v>
      </c>
      <c r="G12" s="172">
        <v>4.99E-2</v>
      </c>
      <c r="H12" s="180">
        <f>G12*E12</f>
        <v>2.7852580206000002E-4</v>
      </c>
      <c r="I12" s="231"/>
      <c r="J12" s="189"/>
      <c r="K12" s="188"/>
      <c r="L12" s="173"/>
      <c r="O12" s="103" t="s">
        <v>91</v>
      </c>
      <c r="P12" s="201"/>
      <c r="Q12" s="230">
        <f>E26+H70+H105</f>
        <v>1.9184453980170002E-3</v>
      </c>
      <c r="S12">
        <v>110</v>
      </c>
      <c r="U12" s="269" t="s">
        <v>315</v>
      </c>
    </row>
    <row r="13" spans="1:21">
      <c r="A13" s="294"/>
      <c r="B13" s="142">
        <v>3.7620000000000001E-2</v>
      </c>
      <c r="C13" s="299"/>
      <c r="D13" s="172">
        <v>0.14837</v>
      </c>
      <c r="E13" s="173">
        <f t="shared" si="0"/>
        <v>5.5816794000000001E-3</v>
      </c>
      <c r="F13" s="121" t="s">
        <v>189</v>
      </c>
      <c r="G13" s="172">
        <v>4.8680000000000001E-2</v>
      </c>
      <c r="H13" s="180">
        <f t="shared" ref="H13:H19" si="3">G13*E13</f>
        <v>2.7171615319200002E-4</v>
      </c>
      <c r="O13" s="103" t="s">
        <v>92</v>
      </c>
      <c r="P13" s="201"/>
      <c r="Q13" s="230">
        <f>E27+H71+H106</f>
        <v>1.1509813446800002E-3</v>
      </c>
      <c r="S13">
        <v>110</v>
      </c>
      <c r="U13" s="269" t="s">
        <v>310</v>
      </c>
    </row>
    <row r="14" spans="1:21">
      <c r="A14" s="294"/>
      <c r="B14" s="142">
        <v>3.7620000000000001E-2</v>
      </c>
      <c r="C14" s="299"/>
      <c r="D14" s="172">
        <v>0.14837</v>
      </c>
      <c r="E14" s="173">
        <f t="shared" si="0"/>
        <v>5.5816794000000001E-3</v>
      </c>
      <c r="F14" s="121" t="s">
        <v>152</v>
      </c>
      <c r="G14" s="172">
        <v>4.0620000000000003E-2</v>
      </c>
      <c r="H14" s="180">
        <f t="shared" si="3"/>
        <v>2.2672781722800003E-4</v>
      </c>
      <c r="O14" s="103" t="s">
        <v>129</v>
      </c>
      <c r="P14" s="201"/>
      <c r="Q14" s="230">
        <f>E28+H107+H72</f>
        <v>8.8857477691899999E-4</v>
      </c>
      <c r="S14">
        <v>110</v>
      </c>
      <c r="U14" s="269" t="s">
        <v>316</v>
      </c>
    </row>
    <row r="15" spans="1:21">
      <c r="A15" s="294"/>
      <c r="B15" s="142">
        <v>3.7620000000000001E-2</v>
      </c>
      <c r="C15" s="299"/>
      <c r="D15" s="172">
        <v>0.14837</v>
      </c>
      <c r="E15" s="173">
        <f t="shared" si="0"/>
        <v>5.5816794000000001E-3</v>
      </c>
      <c r="F15" s="121" t="s">
        <v>190</v>
      </c>
      <c r="G15" s="172">
        <v>3.1359999999999999E-2</v>
      </c>
      <c r="H15" s="180">
        <f t="shared" si="3"/>
        <v>1.75041465984E-4</v>
      </c>
      <c r="I15" s="48"/>
      <c r="J15" s="188"/>
      <c r="K15" s="180"/>
      <c r="L15" s="188"/>
      <c r="O15" s="103" t="s">
        <v>127</v>
      </c>
      <c r="P15" s="201"/>
      <c r="Q15" s="230">
        <f>E29+E81+H108+H73+H35+H25+K8+K69+K104+K114+N87+N52</f>
        <v>2.1702640467098017E-3</v>
      </c>
      <c r="S15">
        <v>110</v>
      </c>
      <c r="U15" s="269" t="s">
        <v>317</v>
      </c>
    </row>
    <row r="16" spans="1:21">
      <c r="A16" s="294"/>
      <c r="B16" s="142">
        <v>3.7620000000000001E-2</v>
      </c>
      <c r="C16" s="299"/>
      <c r="D16" s="172">
        <v>0.14837</v>
      </c>
      <c r="E16" s="173">
        <f t="shared" si="0"/>
        <v>5.5816794000000001E-3</v>
      </c>
      <c r="F16" s="121" t="s">
        <v>181</v>
      </c>
      <c r="G16" s="172">
        <v>2.6839999999999999E-2</v>
      </c>
      <c r="H16" s="180">
        <f t="shared" si="3"/>
        <v>1.49812275096E-4</v>
      </c>
      <c r="I16" s="48"/>
      <c r="J16" s="188"/>
      <c r="K16" s="180"/>
      <c r="L16" s="188"/>
      <c r="O16" s="121" t="s">
        <v>188</v>
      </c>
      <c r="P16" s="201"/>
      <c r="Q16" s="230">
        <f>E39+H118+H12+K56+K91</f>
        <v>7.5101841531994605E-3</v>
      </c>
      <c r="S16">
        <v>110</v>
      </c>
      <c r="U16" s="269"/>
    </row>
    <row r="17" spans="1:21">
      <c r="A17" s="294"/>
      <c r="B17" s="142">
        <v>3.7620000000000001E-2</v>
      </c>
      <c r="C17" s="299"/>
      <c r="D17" s="172">
        <v>0.14837</v>
      </c>
      <c r="E17" s="173">
        <f t="shared" si="0"/>
        <v>5.5816794000000001E-3</v>
      </c>
      <c r="F17" s="121" t="s">
        <v>176</v>
      </c>
      <c r="G17" s="172">
        <v>2.171E-2</v>
      </c>
      <c r="H17" s="180">
        <f t="shared" si="3"/>
        <v>1.21178259774E-4</v>
      </c>
      <c r="I17" s="48"/>
      <c r="J17" s="188"/>
      <c r="K17" s="180"/>
      <c r="L17" s="188"/>
      <c r="O17" s="121" t="s">
        <v>189</v>
      </c>
      <c r="P17" s="201"/>
      <c r="Q17" s="230">
        <f>E40+H119+H13+K57+K92</f>
        <v>7.3265684284118185E-3</v>
      </c>
      <c r="S17">
        <v>110</v>
      </c>
      <c r="U17" s="121"/>
    </row>
    <row r="18" spans="1:21">
      <c r="A18" s="294"/>
      <c r="B18" s="142">
        <v>3.7620000000000001E-2</v>
      </c>
      <c r="C18" s="299"/>
      <c r="D18" s="172">
        <v>0.14837</v>
      </c>
      <c r="E18" s="173">
        <f t="shared" si="0"/>
        <v>5.5816794000000001E-3</v>
      </c>
      <c r="F18" s="121" t="s">
        <v>93</v>
      </c>
      <c r="G18" s="172">
        <v>2.163E-2</v>
      </c>
      <c r="H18" s="180">
        <f t="shared" si="3"/>
        <v>1.20731725422E-4</v>
      </c>
      <c r="I18" s="48"/>
      <c r="J18" s="188"/>
      <c r="K18" s="188"/>
      <c r="L18" s="188"/>
      <c r="O18" s="121" t="s">
        <v>190</v>
      </c>
      <c r="P18" s="201"/>
      <c r="Q18" s="230">
        <f>E42+H121+H30+H20+H15+K3+K59+K64+K94+K109+N82+N47</f>
        <v>5.4400422821129944E-3</v>
      </c>
      <c r="S18">
        <v>110</v>
      </c>
    </row>
    <row r="19" spans="1:21" ht="15.75" thickBot="1">
      <c r="A19" s="294"/>
      <c r="B19" s="142">
        <v>3.7620000000000001E-2</v>
      </c>
      <c r="C19" s="300"/>
      <c r="D19" s="122">
        <v>0.14837</v>
      </c>
      <c r="E19" s="176">
        <f t="shared" si="0"/>
        <v>5.5816794000000001E-3</v>
      </c>
      <c r="F19" s="123" t="s">
        <v>88</v>
      </c>
      <c r="G19" s="122">
        <v>2.06E-2</v>
      </c>
      <c r="H19" s="181">
        <f t="shared" si="3"/>
        <v>1.1498259564E-4</v>
      </c>
      <c r="I19" s="121"/>
      <c r="J19" s="188"/>
      <c r="K19" s="188"/>
      <c r="L19" s="188"/>
      <c r="O19" s="121" t="s">
        <v>176</v>
      </c>
      <c r="P19" s="201"/>
      <c r="Q19" s="230">
        <f>E44+E80+H123+H17+K61+K96</f>
        <v>4.6491888730653356E-3</v>
      </c>
      <c r="S19">
        <v>110</v>
      </c>
      <c r="U19" s="34"/>
    </row>
    <row r="20" spans="1:21">
      <c r="A20" s="294"/>
      <c r="B20" s="142">
        <v>3.7620000000000001E-2</v>
      </c>
      <c r="C20" s="298" t="s">
        <v>71</v>
      </c>
      <c r="D20" s="175">
        <v>3.2410000000000001E-2</v>
      </c>
      <c r="E20" s="178">
        <f t="shared" ref="E20:E29" si="4">D20*B13</f>
        <v>1.2192642000000001E-3</v>
      </c>
      <c r="F20" s="174" t="s">
        <v>190</v>
      </c>
      <c r="G20" s="175">
        <v>5.0090000000000003E-2</v>
      </c>
      <c r="H20" s="179">
        <f>G20*E20</f>
        <v>6.1072943778000006E-5</v>
      </c>
      <c r="I20" s="121"/>
      <c r="J20" s="188"/>
      <c r="K20" s="188"/>
      <c r="L20" s="188"/>
      <c r="O20" s="121" t="s">
        <v>88</v>
      </c>
      <c r="P20" s="201"/>
      <c r="Q20" s="230">
        <f>E46+H125+H36+H19+K9+K63+K98+K115+N88+N53</f>
        <v>4.8890665212573282E-3</v>
      </c>
      <c r="S20">
        <v>110</v>
      </c>
    </row>
    <row r="21" spans="1:21">
      <c r="A21" s="294"/>
      <c r="B21" s="142">
        <v>3.7620000000000001E-2</v>
      </c>
      <c r="C21" s="299"/>
      <c r="D21" s="172">
        <v>3.2410000000000001E-2</v>
      </c>
      <c r="E21" s="173">
        <f t="shared" si="4"/>
        <v>1.2192642000000001E-3</v>
      </c>
      <c r="F21" s="121" t="s">
        <v>220</v>
      </c>
      <c r="G21" s="172">
        <v>4.6129999999999997E-2</v>
      </c>
      <c r="H21" s="180">
        <f t="shared" ref="H21:H25" si="5">G21*E21</f>
        <v>5.6244657546000002E-5</v>
      </c>
      <c r="I21" s="121"/>
      <c r="J21" s="188"/>
      <c r="K21" s="188"/>
      <c r="L21" s="188"/>
      <c r="O21" s="20" t="s">
        <v>172</v>
      </c>
      <c r="P21" s="201"/>
      <c r="Q21" s="230">
        <f t="shared" ref="Q21:Q26" si="6">E74</f>
        <v>3.8919460000000003E-3</v>
      </c>
      <c r="S21">
        <v>110</v>
      </c>
    </row>
    <row r="22" spans="1:21">
      <c r="A22" s="294"/>
      <c r="B22" s="142">
        <v>3.7620000000000001E-2</v>
      </c>
      <c r="C22" s="299"/>
      <c r="D22" s="172">
        <v>3.2410000000000001E-2</v>
      </c>
      <c r="E22" s="173">
        <f t="shared" si="4"/>
        <v>1.2192642000000001E-3</v>
      </c>
      <c r="F22" s="121" t="s">
        <v>179</v>
      </c>
      <c r="G22" s="172">
        <v>3.6790000000000003E-2</v>
      </c>
      <c r="H22" s="180">
        <f t="shared" si="5"/>
        <v>4.485672991800001E-5</v>
      </c>
      <c r="I22" s="121"/>
      <c r="J22" s="188"/>
      <c r="K22" s="188"/>
      <c r="L22" s="188"/>
      <c r="O22" s="34" t="s">
        <v>119</v>
      </c>
      <c r="P22" s="201"/>
      <c r="Q22" s="230">
        <f t="shared" si="6"/>
        <v>2.7735940000000003E-3</v>
      </c>
      <c r="S22">
        <v>110</v>
      </c>
    </row>
    <row r="23" spans="1:21">
      <c r="A23" s="294"/>
      <c r="B23" s="142">
        <v>3.7620000000000001E-2</v>
      </c>
      <c r="C23" s="299"/>
      <c r="D23" s="172">
        <v>3.2410000000000001E-2</v>
      </c>
      <c r="E23" s="173">
        <f t="shared" si="4"/>
        <v>1.2192642000000001E-3</v>
      </c>
      <c r="F23" s="121" t="s">
        <v>221</v>
      </c>
      <c r="G23" s="172">
        <v>3.1220000000000001E-2</v>
      </c>
      <c r="H23" s="180">
        <f t="shared" si="5"/>
        <v>3.8065428324000009E-5</v>
      </c>
      <c r="I23" s="121"/>
      <c r="J23" s="188"/>
      <c r="K23" s="188"/>
      <c r="L23" s="188"/>
      <c r="O23" s="20" t="s">
        <v>173</v>
      </c>
      <c r="P23" s="201"/>
      <c r="Q23" s="230">
        <f t="shared" si="6"/>
        <v>2.3704200000000003E-3</v>
      </c>
      <c r="S23">
        <v>110</v>
      </c>
    </row>
    <row r="24" spans="1:21">
      <c r="A24" s="294"/>
      <c r="B24" s="142">
        <v>3.7620000000000001E-2</v>
      </c>
      <c r="C24" s="299"/>
      <c r="D24" s="172">
        <v>3.2410000000000001E-2</v>
      </c>
      <c r="E24" s="173">
        <f t="shared" si="4"/>
        <v>1.2192642000000001E-3</v>
      </c>
      <c r="F24" s="121" t="s">
        <v>222</v>
      </c>
      <c r="G24" s="172">
        <v>2.2009999999999998E-2</v>
      </c>
      <c r="H24" s="180">
        <f t="shared" si="5"/>
        <v>2.6836005042000002E-5</v>
      </c>
      <c r="I24" s="121"/>
      <c r="J24" s="188"/>
      <c r="K24" s="188"/>
      <c r="L24" s="188"/>
      <c r="O24" s="20" t="s">
        <v>83</v>
      </c>
      <c r="P24" s="201"/>
      <c r="Q24" s="230">
        <f t="shared" si="6"/>
        <v>2.3324324999999999E-3</v>
      </c>
      <c r="S24">
        <v>110</v>
      </c>
      <c r="U24" s="34"/>
    </row>
    <row r="25" spans="1:21" ht="15.75" thickBot="1">
      <c r="A25" s="294"/>
      <c r="B25" s="142">
        <v>3.7620000000000001E-2</v>
      </c>
      <c r="C25" s="300"/>
      <c r="D25" s="122">
        <v>3.2410000000000001E-2</v>
      </c>
      <c r="E25" s="176">
        <f t="shared" si="4"/>
        <v>1.2192642000000001E-3</v>
      </c>
      <c r="F25" s="123" t="s">
        <v>127</v>
      </c>
      <c r="G25" s="122">
        <v>2.0029999999999999E-2</v>
      </c>
      <c r="H25" s="181">
        <f t="shared" si="5"/>
        <v>2.4421861926E-5</v>
      </c>
      <c r="I25" s="121"/>
      <c r="J25" s="188"/>
      <c r="K25" s="188"/>
      <c r="L25" s="188"/>
      <c r="O25" s="20" t="s">
        <v>174</v>
      </c>
      <c r="P25" s="201"/>
      <c r="Q25" s="230">
        <f t="shared" si="6"/>
        <v>2.1171699999999998E-3</v>
      </c>
      <c r="S25">
        <v>110</v>
      </c>
      <c r="U25" s="34"/>
    </row>
    <row r="26" spans="1:21">
      <c r="A26" s="294"/>
      <c r="B26" s="142">
        <v>3.7620000000000001E-2</v>
      </c>
      <c r="C26" s="197" t="s">
        <v>91</v>
      </c>
      <c r="D26" s="175">
        <v>4.4670000000000001E-2</v>
      </c>
      <c r="E26" s="179">
        <f t="shared" si="4"/>
        <v>1.6804854000000001E-3</v>
      </c>
      <c r="F26" s="189"/>
      <c r="G26" s="189"/>
      <c r="H26" s="189"/>
      <c r="I26" s="121"/>
      <c r="J26" s="188"/>
      <c r="K26" s="188"/>
      <c r="L26" s="188"/>
      <c r="O26" s="20" t="s">
        <v>175</v>
      </c>
      <c r="P26" s="201"/>
      <c r="Q26" s="230">
        <f t="shared" si="6"/>
        <v>1.7109569999999999E-3</v>
      </c>
      <c r="S26">
        <v>110</v>
      </c>
    </row>
    <row r="27" spans="1:21">
      <c r="A27" s="294"/>
      <c r="B27" s="142">
        <v>3.7620000000000001E-2</v>
      </c>
      <c r="C27" s="198" t="s">
        <v>92</v>
      </c>
      <c r="D27" s="172">
        <v>2.6800000000000001E-2</v>
      </c>
      <c r="E27" s="180">
        <f t="shared" si="4"/>
        <v>1.0082160000000001E-3</v>
      </c>
      <c r="F27" s="189"/>
      <c r="G27" s="189"/>
      <c r="H27" s="200"/>
      <c r="I27" s="121"/>
      <c r="J27" s="188"/>
      <c r="K27" s="188"/>
      <c r="L27" s="188"/>
      <c r="O27" s="20" t="s">
        <v>194</v>
      </c>
      <c r="P27" s="201"/>
      <c r="Q27" s="230">
        <f>E126</f>
        <v>1.3206878999999999E-2</v>
      </c>
      <c r="S27">
        <v>110</v>
      </c>
      <c r="U27" s="34"/>
    </row>
    <row r="28" spans="1:21">
      <c r="A28" s="294"/>
      <c r="B28" s="142">
        <v>3.7620000000000001E-2</v>
      </c>
      <c r="C28" s="198" t="s">
        <v>129</v>
      </c>
      <c r="D28" s="172">
        <v>2.069E-2</v>
      </c>
      <c r="E28" s="180">
        <f t="shared" si="4"/>
        <v>7.7835779999999998E-4</v>
      </c>
      <c r="F28" s="189"/>
      <c r="G28" s="189"/>
      <c r="H28" s="200"/>
      <c r="I28" s="121"/>
      <c r="J28" s="188"/>
      <c r="K28" s="188"/>
      <c r="L28" s="188"/>
      <c r="O28" s="34" t="s">
        <v>301</v>
      </c>
      <c r="P28" s="201"/>
      <c r="Q28" s="230">
        <f>E128+H34+H24+K7+K68+K103+K113+N86+N51</f>
        <v>2.6534674429373054E-3</v>
      </c>
      <c r="S28">
        <v>110</v>
      </c>
      <c r="U28" s="34"/>
    </row>
    <row r="29" spans="1:21" ht="15.75" thickBot="1">
      <c r="A29" s="295"/>
      <c r="B29" s="142">
        <v>3.7620000000000001E-2</v>
      </c>
      <c r="C29" s="199" t="s">
        <v>127</v>
      </c>
      <c r="D29" s="122">
        <v>2.001E-2</v>
      </c>
      <c r="E29" s="181">
        <f t="shared" si="4"/>
        <v>7.5277619999999999E-4</v>
      </c>
      <c r="F29" s="189"/>
      <c r="G29" s="189"/>
      <c r="H29" s="200"/>
      <c r="I29" s="121"/>
      <c r="J29" s="188"/>
      <c r="K29" s="188"/>
      <c r="L29" s="188"/>
      <c r="O29" s="121" t="s">
        <v>220</v>
      </c>
      <c r="P29" s="201"/>
      <c r="Q29" s="230">
        <f>H31+H21+K4+K65+K100+K110+N83+N48</f>
        <v>6.6739786382089428E-4</v>
      </c>
      <c r="S29">
        <v>110</v>
      </c>
      <c r="U29" s="121"/>
    </row>
    <row r="30" spans="1:21">
      <c r="A30" s="298" t="s">
        <v>51</v>
      </c>
      <c r="B30" s="142">
        <v>0.14208999999999999</v>
      </c>
      <c r="C30" s="301" t="s">
        <v>71</v>
      </c>
      <c r="D30" s="175">
        <v>8.6879999999999999E-2</v>
      </c>
      <c r="E30" s="179">
        <f>D30*B30</f>
        <v>1.2344779199999999E-2</v>
      </c>
      <c r="F30" s="174" t="s">
        <v>190</v>
      </c>
      <c r="G30" s="175">
        <v>5.0090000000000003E-2</v>
      </c>
      <c r="H30" s="179">
        <f>G30*E30</f>
        <v>6.1834999012800001E-4</v>
      </c>
      <c r="O30" s="121" t="s">
        <v>179</v>
      </c>
      <c r="P30" s="201"/>
      <c r="Q30" s="230">
        <f>H32+H22+K5+K66+K101+K111+N84+N49</f>
        <v>5.3226896618189254E-4</v>
      </c>
      <c r="S30">
        <v>110</v>
      </c>
      <c r="U30" s="121"/>
    </row>
    <row r="31" spans="1:21">
      <c r="A31" s="299"/>
      <c r="B31" s="142">
        <v>0.14208999999999999</v>
      </c>
      <c r="C31" s="302"/>
      <c r="D31" s="172">
        <v>8.6879999999999999E-2</v>
      </c>
      <c r="E31" s="180">
        <f t="shared" ref="E31:E46" si="7">D31*B31</f>
        <v>1.2344779199999999E-2</v>
      </c>
      <c r="F31" s="121" t="s">
        <v>220</v>
      </c>
      <c r="G31" s="172">
        <v>4.6129999999999997E-2</v>
      </c>
      <c r="H31" s="180">
        <f t="shared" ref="H31:H38" si="8">G31*E31</f>
        <v>5.6946466449599989E-4</v>
      </c>
      <c r="O31" s="121" t="s">
        <v>221</v>
      </c>
      <c r="P31" s="201"/>
      <c r="Q31" s="230">
        <f>H33+H23+K6+K67+K102+K112+N85+N50</f>
        <v>4.5168353150852641E-4</v>
      </c>
      <c r="S31">
        <v>110</v>
      </c>
    </row>
    <row r="32" spans="1:21">
      <c r="A32" s="299"/>
      <c r="B32" s="142">
        <v>0.14208999999999999</v>
      </c>
      <c r="C32" s="302"/>
      <c r="D32" s="172">
        <v>8.6879999999999999E-2</v>
      </c>
      <c r="E32" s="180">
        <f t="shared" si="7"/>
        <v>1.2344779199999999E-2</v>
      </c>
      <c r="F32" s="121" t="s">
        <v>179</v>
      </c>
      <c r="G32" s="172">
        <v>3.6790000000000003E-2</v>
      </c>
      <c r="H32" s="180">
        <f t="shared" si="8"/>
        <v>4.5416442676800002E-4</v>
      </c>
      <c r="O32" s="121" t="s">
        <v>191</v>
      </c>
      <c r="P32" s="201"/>
      <c r="Q32" s="230">
        <f>H37+K10+K116+N89+N54</f>
        <v>1.4885814383612066E-3</v>
      </c>
      <c r="S32">
        <v>110</v>
      </c>
    </row>
    <row r="33" spans="1:19">
      <c r="A33" s="299"/>
      <c r="B33" s="142">
        <v>0.14208999999999999</v>
      </c>
      <c r="C33" s="302"/>
      <c r="D33" s="172">
        <v>8.6879999999999999E-2</v>
      </c>
      <c r="E33" s="180">
        <f t="shared" si="7"/>
        <v>1.2344779199999999E-2</v>
      </c>
      <c r="F33" s="121" t="s">
        <v>221</v>
      </c>
      <c r="G33" s="172">
        <v>3.1220000000000001E-2</v>
      </c>
      <c r="H33" s="180">
        <f t="shared" si="8"/>
        <v>3.8540400662400001E-4</v>
      </c>
      <c r="O33" s="121" t="s">
        <v>192</v>
      </c>
      <c r="P33" s="201"/>
      <c r="Q33" s="230">
        <f>H38+K11+K117+N90+N55</f>
        <v>3.3914972719080883E-4</v>
      </c>
      <c r="S33">
        <v>110</v>
      </c>
    </row>
    <row r="34" spans="1:19">
      <c r="A34" s="299"/>
      <c r="B34" s="142">
        <v>0.14208999999999999</v>
      </c>
      <c r="C34" s="302"/>
      <c r="D34" s="172">
        <v>8.6879999999999999E-2</v>
      </c>
      <c r="E34" s="180">
        <f t="shared" si="7"/>
        <v>1.2344779199999999E-2</v>
      </c>
      <c r="F34" s="121" t="s">
        <v>222</v>
      </c>
      <c r="G34" s="172">
        <v>2.2009999999999998E-2</v>
      </c>
      <c r="H34" s="180">
        <f t="shared" si="8"/>
        <v>2.7170859019199999E-4</v>
      </c>
      <c r="O34" s="20" t="s">
        <v>142</v>
      </c>
      <c r="Q34">
        <v>110</v>
      </c>
    </row>
    <row r="35" spans="1:19" ht="15.75" thickBot="1">
      <c r="A35" s="299"/>
      <c r="B35" s="142">
        <v>0.14208999999999999</v>
      </c>
      <c r="C35" s="303"/>
      <c r="D35" s="122">
        <v>8.6879999999999999E-2</v>
      </c>
      <c r="E35" s="181">
        <f t="shared" si="7"/>
        <v>1.2344779199999999E-2</v>
      </c>
      <c r="F35" s="123" t="s">
        <v>127</v>
      </c>
      <c r="G35" s="122">
        <v>2.0029999999999999E-2</v>
      </c>
      <c r="H35" s="181">
        <f t="shared" si="8"/>
        <v>2.4726592737599998E-4</v>
      </c>
      <c r="O35" s="20" t="s">
        <v>124</v>
      </c>
      <c r="P35" s="201"/>
      <c r="Q35" s="201">
        <v>110</v>
      </c>
    </row>
    <row r="36" spans="1:19">
      <c r="A36" s="299"/>
      <c r="B36" s="142">
        <v>0.14208999999999999</v>
      </c>
      <c r="C36" s="301" t="s">
        <v>52</v>
      </c>
      <c r="D36" s="175">
        <v>3.3829999999999999E-2</v>
      </c>
      <c r="E36" s="179">
        <f t="shared" si="7"/>
        <v>4.8069046999999997E-3</v>
      </c>
      <c r="F36" s="174" t="s">
        <v>88</v>
      </c>
      <c r="G36" s="175">
        <v>0.3513</v>
      </c>
      <c r="H36" s="179">
        <f t="shared" si="8"/>
        <v>1.6886656211099998E-3</v>
      </c>
      <c r="O36" s="158" t="s">
        <v>180</v>
      </c>
      <c r="P36" s="201"/>
      <c r="Q36" s="201">
        <v>110</v>
      </c>
    </row>
    <row r="37" spans="1:19">
      <c r="A37" s="299"/>
      <c r="B37" s="142">
        <v>0.14208999999999999</v>
      </c>
      <c r="C37" s="302"/>
      <c r="D37" s="172">
        <v>3.3829999999999999E-2</v>
      </c>
      <c r="E37" s="180">
        <f t="shared" si="7"/>
        <v>4.8069046999999997E-3</v>
      </c>
      <c r="F37" s="121" t="s">
        <v>191</v>
      </c>
      <c r="G37" s="172">
        <v>0.29557</v>
      </c>
      <c r="H37" s="180">
        <f t="shared" si="8"/>
        <v>1.4207768221789999E-3</v>
      </c>
      <c r="O37" s="20" t="s">
        <v>46</v>
      </c>
      <c r="Q37" s="270">
        <v>10110</v>
      </c>
    </row>
    <row r="38" spans="1:19" ht="15.75" thickBot="1">
      <c r="A38" s="299"/>
      <c r="B38" s="142">
        <v>0.14208999999999999</v>
      </c>
      <c r="C38" s="303"/>
      <c r="D38" s="122">
        <v>3.3829999999999999E-2</v>
      </c>
      <c r="E38" s="181">
        <f t="shared" si="7"/>
        <v>4.8069046999999997E-3</v>
      </c>
      <c r="F38" s="123" t="s">
        <v>192</v>
      </c>
      <c r="G38" s="122">
        <v>6.6610000000000003E-2</v>
      </c>
      <c r="H38" s="181">
        <f t="shared" si="8"/>
        <v>3.20187922067E-4</v>
      </c>
      <c r="O38" s="34" t="s">
        <v>178</v>
      </c>
      <c r="Q38" s="270">
        <v>10110</v>
      </c>
    </row>
    <row r="39" spans="1:19">
      <c r="A39" s="299"/>
      <c r="B39" s="142">
        <v>0.14208999999999999</v>
      </c>
      <c r="C39" s="121" t="s">
        <v>188</v>
      </c>
      <c r="D39" s="172">
        <v>4.99E-2</v>
      </c>
      <c r="E39" s="180">
        <f t="shared" si="7"/>
        <v>7.0902909999999994E-3</v>
      </c>
      <c r="F39" s="173"/>
      <c r="G39" s="202"/>
      <c r="H39" s="203"/>
      <c r="O39" s="34" t="s">
        <v>274</v>
      </c>
      <c r="Q39" s="270">
        <v>10110</v>
      </c>
    </row>
    <row r="40" spans="1:19">
      <c r="A40" s="299"/>
      <c r="B40" s="142">
        <v>0.14208999999999999</v>
      </c>
      <c r="C40" s="121" t="s">
        <v>189</v>
      </c>
      <c r="D40" s="172">
        <v>4.8680000000000001E-2</v>
      </c>
      <c r="E40" s="173">
        <f t="shared" si="7"/>
        <v>6.9169411999999994E-3</v>
      </c>
      <c r="F40" s="305"/>
      <c r="G40" s="305"/>
      <c r="H40" s="305"/>
      <c r="I40" s="305"/>
      <c r="O40" s="34" t="s">
        <v>138</v>
      </c>
      <c r="P40" s="201"/>
      <c r="Q40" s="270">
        <v>110</v>
      </c>
    </row>
    <row r="41" spans="1:19">
      <c r="A41" s="299"/>
      <c r="B41" s="142">
        <v>0.14208999999999999</v>
      </c>
      <c r="C41" s="121" t="s">
        <v>152</v>
      </c>
      <c r="D41" s="172">
        <v>4.0620000000000003E-2</v>
      </c>
      <c r="E41" s="173">
        <f t="shared" si="7"/>
        <v>5.7716958000000006E-3</v>
      </c>
      <c r="F41" s="237"/>
      <c r="G41" s="171"/>
      <c r="H41" s="173"/>
      <c r="I41" s="173"/>
      <c r="O41" s="20" t="s">
        <v>139</v>
      </c>
      <c r="P41" s="201"/>
      <c r="Q41" s="270">
        <v>110</v>
      </c>
    </row>
    <row r="42" spans="1:19">
      <c r="A42" s="299"/>
      <c r="B42" s="142">
        <v>0.14208999999999999</v>
      </c>
      <c r="C42" s="121" t="s">
        <v>190</v>
      </c>
      <c r="D42" s="172">
        <v>3.1359999999999999E-2</v>
      </c>
      <c r="E42" s="173">
        <f t="shared" si="7"/>
        <v>4.4559423999999993E-3</v>
      </c>
      <c r="F42" s="103"/>
      <c r="G42" s="172"/>
      <c r="H42" s="201"/>
      <c r="I42" s="201"/>
      <c r="O42" s="34" t="s">
        <v>2</v>
      </c>
      <c r="P42" s="201"/>
      <c r="Q42" s="270">
        <v>10110</v>
      </c>
    </row>
    <row r="43" spans="1:19">
      <c r="A43" s="299"/>
      <c r="B43" s="142">
        <v>0.14208999999999999</v>
      </c>
      <c r="C43" s="121" t="s">
        <v>181</v>
      </c>
      <c r="D43" s="172">
        <v>2.6839999999999999E-2</v>
      </c>
      <c r="E43" s="173">
        <f t="shared" si="7"/>
        <v>3.8136955999999995E-3</v>
      </c>
      <c r="F43" s="103"/>
      <c r="G43" s="172"/>
      <c r="H43" s="201"/>
      <c r="I43" s="201"/>
      <c r="O43" s="51" t="s">
        <v>30</v>
      </c>
      <c r="P43" s="201"/>
      <c r="Q43" s="270">
        <v>10110</v>
      </c>
    </row>
    <row r="44" spans="1:19">
      <c r="A44" s="299"/>
      <c r="B44" s="142">
        <v>0.14208999999999999</v>
      </c>
      <c r="C44" s="121" t="s">
        <v>176</v>
      </c>
      <c r="D44" s="172">
        <v>2.171E-2</v>
      </c>
      <c r="E44" s="173">
        <f t="shared" si="7"/>
        <v>3.0847738999999997E-3</v>
      </c>
      <c r="F44" s="103"/>
      <c r="G44" s="172"/>
      <c r="H44" s="201"/>
      <c r="I44" s="201"/>
      <c r="O44" s="34" t="s">
        <v>275</v>
      </c>
      <c r="P44" s="201"/>
      <c r="Q44" s="270">
        <v>11</v>
      </c>
    </row>
    <row r="45" spans="1:19" ht="15.75" thickBot="1">
      <c r="A45" s="299"/>
      <c r="B45" s="142">
        <v>0.14208999999999999</v>
      </c>
      <c r="C45" s="121" t="s">
        <v>93</v>
      </c>
      <c r="D45" s="172">
        <v>2.163E-2</v>
      </c>
      <c r="E45" s="173">
        <f t="shared" si="7"/>
        <v>3.0734066999999997E-3</v>
      </c>
      <c r="F45" s="103"/>
      <c r="G45" s="201"/>
      <c r="H45" s="201"/>
      <c r="I45" s="230"/>
      <c r="O45" s="121"/>
      <c r="P45" s="201"/>
      <c r="Q45" s="201"/>
    </row>
    <row r="46" spans="1:19" ht="15.75" thickBot="1">
      <c r="A46" s="300"/>
      <c r="B46" s="142">
        <v>0.14208999999999999</v>
      </c>
      <c r="C46" s="123" t="s">
        <v>88</v>
      </c>
      <c r="D46" s="122">
        <v>2.06E-2</v>
      </c>
      <c r="E46" s="176">
        <f t="shared" si="7"/>
        <v>2.9270540000000001E-3</v>
      </c>
      <c r="F46" s="121"/>
      <c r="G46" s="201"/>
      <c r="H46" s="230"/>
      <c r="I46" s="201"/>
      <c r="L46" s="70" t="s">
        <v>307</v>
      </c>
      <c r="M46" s="238"/>
      <c r="N46" s="266"/>
      <c r="O46" s="121"/>
      <c r="P46" s="201"/>
      <c r="Q46" s="201"/>
    </row>
    <row r="47" spans="1:19">
      <c r="A47" s="283" t="s">
        <v>178</v>
      </c>
      <c r="B47" s="142">
        <v>5.0650000000000001E-2</v>
      </c>
      <c r="C47" s="294" t="s">
        <v>6</v>
      </c>
      <c r="D47" s="172">
        <v>5.0750000000000003E-2</v>
      </c>
      <c r="E47" s="173">
        <f>D47*B47</f>
        <v>2.5704875000000004E-3</v>
      </c>
      <c r="F47" s="298" t="s">
        <v>51</v>
      </c>
      <c r="G47" s="175">
        <v>0.14837</v>
      </c>
      <c r="H47" s="178">
        <f>G47*E47</f>
        <v>3.8138323037500006E-4</v>
      </c>
      <c r="I47" s="301" t="s">
        <v>71</v>
      </c>
      <c r="J47" s="175">
        <v>8.6879999999999999E-2</v>
      </c>
      <c r="K47" s="179">
        <f>J47*H47</f>
        <v>3.3134575054980005E-5</v>
      </c>
      <c r="L47" s="121" t="s">
        <v>190</v>
      </c>
      <c r="M47" s="172">
        <v>5.0090000000000003E-2</v>
      </c>
      <c r="N47" s="173">
        <f>M47*K47</f>
        <v>1.6597108645039486E-6</v>
      </c>
      <c r="O47" s="121"/>
      <c r="P47" s="201"/>
      <c r="Q47" s="201"/>
    </row>
    <row r="48" spans="1:19">
      <c r="A48" s="273"/>
      <c r="B48" s="142">
        <v>5.0650000000000001E-2</v>
      </c>
      <c r="C48" s="294"/>
      <c r="D48" s="172">
        <v>5.0750000000000003E-2</v>
      </c>
      <c r="E48" s="173">
        <f t="shared" ref="E48:E81" si="9">D48*B48</f>
        <v>2.5704875000000004E-3</v>
      </c>
      <c r="F48" s="299"/>
      <c r="G48" s="172">
        <v>0.14837</v>
      </c>
      <c r="H48" s="173">
        <f t="shared" ref="H48:H73" si="10">G48*E48</f>
        <v>3.8138323037500006E-4</v>
      </c>
      <c r="I48" s="302"/>
      <c r="J48" s="172">
        <v>8.6879999999999999E-2</v>
      </c>
      <c r="K48" s="180">
        <f t="shared" ref="K48:K55" si="11">J48*H48</f>
        <v>3.3134575054980005E-5</v>
      </c>
      <c r="L48" s="121" t="s">
        <v>220</v>
      </c>
      <c r="M48" s="172">
        <v>4.6129999999999997E-2</v>
      </c>
      <c r="N48" s="173">
        <f t="shared" ref="N48:N55" si="12">M48*K48</f>
        <v>1.5284979472862276E-6</v>
      </c>
      <c r="O48" s="121"/>
      <c r="P48" s="201"/>
      <c r="Q48" s="201"/>
    </row>
    <row r="49" spans="1:17">
      <c r="A49" s="273"/>
      <c r="B49" s="142">
        <v>5.0650000000000001E-2</v>
      </c>
      <c r="C49" s="294"/>
      <c r="D49" s="172">
        <v>5.0750000000000003E-2</v>
      </c>
      <c r="E49" s="173">
        <f t="shared" si="9"/>
        <v>2.5704875000000004E-3</v>
      </c>
      <c r="F49" s="299"/>
      <c r="G49" s="172">
        <v>0.14837</v>
      </c>
      <c r="H49" s="173">
        <f t="shared" si="10"/>
        <v>3.8138323037500006E-4</v>
      </c>
      <c r="I49" s="302"/>
      <c r="J49" s="172">
        <v>8.6879999999999999E-2</v>
      </c>
      <c r="K49" s="180">
        <f t="shared" si="11"/>
        <v>3.3134575054980005E-5</v>
      </c>
      <c r="L49" s="121" t="s">
        <v>179</v>
      </c>
      <c r="M49" s="172">
        <v>3.6790000000000003E-2</v>
      </c>
      <c r="N49" s="173">
        <f t="shared" si="12"/>
        <v>1.2190210162727144E-6</v>
      </c>
      <c r="O49" s="201"/>
    </row>
    <row r="50" spans="1:17">
      <c r="A50" s="273"/>
      <c r="B50" s="142">
        <v>5.0650000000000001E-2</v>
      </c>
      <c r="C50" s="294"/>
      <c r="D50" s="172">
        <v>5.0750000000000003E-2</v>
      </c>
      <c r="E50" s="173">
        <f t="shared" si="9"/>
        <v>2.5704875000000004E-3</v>
      </c>
      <c r="F50" s="299"/>
      <c r="G50" s="172">
        <v>0.14837</v>
      </c>
      <c r="H50" s="173">
        <f t="shared" si="10"/>
        <v>3.8138323037500006E-4</v>
      </c>
      <c r="I50" s="302"/>
      <c r="J50" s="172">
        <v>8.6879999999999999E-2</v>
      </c>
      <c r="K50" s="180">
        <f t="shared" si="11"/>
        <v>3.3134575054980005E-5</v>
      </c>
      <c r="L50" s="121" t="s">
        <v>221</v>
      </c>
      <c r="M50" s="172">
        <v>3.1220000000000001E-2</v>
      </c>
      <c r="N50" s="173">
        <f t="shared" si="12"/>
        <v>1.0344614332164758E-6</v>
      </c>
    </row>
    <row r="51" spans="1:17">
      <c r="A51" s="273"/>
      <c r="B51" s="142">
        <v>5.0650000000000001E-2</v>
      </c>
      <c r="C51" s="294"/>
      <c r="D51" s="172">
        <v>5.0750000000000003E-2</v>
      </c>
      <c r="E51" s="173">
        <f t="shared" si="9"/>
        <v>2.5704875000000004E-3</v>
      </c>
      <c r="F51" s="299"/>
      <c r="G51" s="172">
        <v>0.14837</v>
      </c>
      <c r="H51" s="173">
        <f t="shared" si="10"/>
        <v>3.8138323037500006E-4</v>
      </c>
      <c r="I51" s="302"/>
      <c r="J51" s="172">
        <v>8.6879999999999999E-2</v>
      </c>
      <c r="K51" s="180">
        <f t="shared" si="11"/>
        <v>3.3134575054980005E-5</v>
      </c>
      <c r="L51" s="121" t="s">
        <v>222</v>
      </c>
      <c r="M51" s="172">
        <v>2.2009999999999998E-2</v>
      </c>
      <c r="N51" s="173">
        <f t="shared" si="12"/>
        <v>7.2929199696010986E-7</v>
      </c>
      <c r="P51" s="201"/>
      <c r="Q51" s="201"/>
    </row>
    <row r="52" spans="1:17" ht="15.75" thickBot="1">
      <c r="A52" s="273"/>
      <c r="B52" s="142">
        <v>5.0650000000000001E-2</v>
      </c>
      <c r="C52" s="294"/>
      <c r="D52" s="172">
        <v>5.0750000000000003E-2</v>
      </c>
      <c r="E52" s="173">
        <f t="shared" si="9"/>
        <v>2.5704875000000004E-3</v>
      </c>
      <c r="F52" s="299"/>
      <c r="G52" s="172">
        <v>0.14837</v>
      </c>
      <c r="H52" s="173">
        <f t="shared" si="10"/>
        <v>3.8138323037500006E-4</v>
      </c>
      <c r="I52" s="303"/>
      <c r="J52" s="122">
        <v>8.6879999999999999E-2</v>
      </c>
      <c r="K52" s="181">
        <f t="shared" si="11"/>
        <v>3.3134575054980005E-5</v>
      </c>
      <c r="L52" s="123" t="s">
        <v>127</v>
      </c>
      <c r="M52" s="122">
        <v>2.0029999999999999E-2</v>
      </c>
      <c r="N52" s="176">
        <f t="shared" si="12"/>
        <v>6.6368553835124947E-7</v>
      </c>
      <c r="O52" s="201"/>
      <c r="P52" s="201"/>
      <c r="Q52" s="201"/>
    </row>
    <row r="53" spans="1:17">
      <c r="A53" s="273"/>
      <c r="B53" s="142">
        <v>5.0650000000000001E-2</v>
      </c>
      <c r="C53" s="294"/>
      <c r="D53" s="172">
        <v>5.0750000000000003E-2</v>
      </c>
      <c r="E53" s="173">
        <f t="shared" si="9"/>
        <v>2.5704875000000004E-3</v>
      </c>
      <c r="F53" s="299"/>
      <c r="G53" s="172">
        <v>0.14837</v>
      </c>
      <c r="H53" s="173">
        <f t="shared" si="10"/>
        <v>3.8138323037500006E-4</v>
      </c>
      <c r="I53" s="301" t="s">
        <v>52</v>
      </c>
      <c r="J53" s="175">
        <v>3.3829999999999999E-2</v>
      </c>
      <c r="K53" s="179">
        <f t="shared" si="11"/>
        <v>1.2902194683586251E-5</v>
      </c>
      <c r="L53" s="174" t="s">
        <v>88</v>
      </c>
      <c r="M53" s="175">
        <v>0.3513</v>
      </c>
      <c r="N53" s="178">
        <f t="shared" si="12"/>
        <v>4.5325409923438503E-6</v>
      </c>
      <c r="O53" s="201"/>
      <c r="P53" s="201"/>
      <c r="Q53" s="201"/>
    </row>
    <row r="54" spans="1:17">
      <c r="A54" s="273"/>
      <c r="B54" s="142">
        <v>5.0650000000000001E-2</v>
      </c>
      <c r="C54" s="294"/>
      <c r="D54" s="172">
        <v>5.0750000000000003E-2</v>
      </c>
      <c r="E54" s="173">
        <f t="shared" si="9"/>
        <v>2.5704875000000004E-3</v>
      </c>
      <c r="F54" s="299"/>
      <c r="G54" s="172">
        <v>0.14837</v>
      </c>
      <c r="H54" s="173">
        <f t="shared" si="10"/>
        <v>3.8138323037500006E-4</v>
      </c>
      <c r="I54" s="302"/>
      <c r="J54" s="172">
        <v>3.3829999999999999E-2</v>
      </c>
      <c r="K54" s="180">
        <f t="shared" si="11"/>
        <v>1.2902194683586251E-5</v>
      </c>
      <c r="L54" s="121" t="s">
        <v>191</v>
      </c>
      <c r="M54" s="172">
        <v>0.29557</v>
      </c>
      <c r="N54" s="173">
        <f t="shared" si="12"/>
        <v>3.8135016826275883E-6</v>
      </c>
      <c r="O54" s="201"/>
      <c r="P54" s="201"/>
      <c r="Q54" s="201"/>
    </row>
    <row r="55" spans="1:17" ht="15.75" thickBot="1">
      <c r="A55" s="273"/>
      <c r="B55" s="142">
        <v>5.0650000000000001E-2</v>
      </c>
      <c r="C55" s="294"/>
      <c r="D55" s="172">
        <v>5.0750000000000003E-2</v>
      </c>
      <c r="E55" s="173">
        <f t="shared" si="9"/>
        <v>2.5704875000000004E-3</v>
      </c>
      <c r="F55" s="299"/>
      <c r="G55" s="172">
        <v>0.14837</v>
      </c>
      <c r="H55" s="173">
        <f t="shared" si="10"/>
        <v>3.8138323037500006E-4</v>
      </c>
      <c r="I55" s="303"/>
      <c r="J55" s="122">
        <v>3.3829999999999999E-2</v>
      </c>
      <c r="K55" s="181">
        <f t="shared" si="11"/>
        <v>1.2902194683586251E-5</v>
      </c>
      <c r="L55" s="123" t="s">
        <v>192</v>
      </c>
      <c r="M55" s="122">
        <v>6.6610000000000003E-2</v>
      </c>
      <c r="N55" s="176">
        <f t="shared" si="12"/>
        <v>8.5941518787368019E-7</v>
      </c>
      <c r="O55" s="201"/>
      <c r="P55" s="201"/>
      <c r="Q55" s="201"/>
    </row>
    <row r="56" spans="1:17">
      <c r="A56" s="273"/>
      <c r="B56" s="142">
        <v>5.0650000000000001E-2</v>
      </c>
      <c r="C56" s="294"/>
      <c r="D56" s="172">
        <v>5.0750000000000003E-2</v>
      </c>
      <c r="E56" s="173">
        <f t="shared" si="9"/>
        <v>2.5704875000000004E-3</v>
      </c>
      <c r="F56" s="299"/>
      <c r="G56" s="172">
        <v>0.14837</v>
      </c>
      <c r="H56" s="173">
        <f t="shared" si="10"/>
        <v>3.8138323037500006E-4</v>
      </c>
      <c r="I56" s="121" t="s">
        <v>188</v>
      </c>
      <c r="J56" s="172">
        <v>4.99E-2</v>
      </c>
      <c r="K56" s="180">
        <f>J56*H56</f>
        <v>1.9031023195712503E-5</v>
      </c>
      <c r="L56" s="231"/>
      <c r="M56" s="189"/>
      <c r="N56" s="188"/>
      <c r="O56" s="201"/>
      <c r="P56" s="201"/>
      <c r="Q56" s="201"/>
    </row>
    <row r="57" spans="1:17">
      <c r="A57" s="273"/>
      <c r="B57" s="142">
        <v>5.0650000000000001E-2</v>
      </c>
      <c r="C57" s="294"/>
      <c r="D57" s="172">
        <v>5.0750000000000003E-2</v>
      </c>
      <c r="E57" s="173">
        <f t="shared" si="9"/>
        <v>2.5704875000000004E-3</v>
      </c>
      <c r="F57" s="299"/>
      <c r="G57" s="172">
        <v>0.14837</v>
      </c>
      <c r="H57" s="173">
        <f t="shared" si="10"/>
        <v>3.8138323037500006E-4</v>
      </c>
      <c r="I57" s="121" t="s">
        <v>189</v>
      </c>
      <c r="J57" s="172">
        <v>4.8680000000000001E-2</v>
      </c>
      <c r="K57" s="173">
        <f t="shared" ref="K57:K63" si="13">J57*H57</f>
        <v>1.8565735654655004E-5</v>
      </c>
      <c r="L57" s="234"/>
      <c r="M57" s="234"/>
      <c r="N57" s="234"/>
      <c r="O57" s="201"/>
      <c r="P57" s="201"/>
      <c r="Q57" s="201"/>
    </row>
    <row r="58" spans="1:17">
      <c r="A58" s="273"/>
      <c r="B58" s="142">
        <v>5.0650000000000001E-2</v>
      </c>
      <c r="C58" s="294"/>
      <c r="D58" s="172">
        <v>5.0750000000000003E-2</v>
      </c>
      <c r="E58" s="173">
        <f t="shared" si="9"/>
        <v>2.5704875000000004E-3</v>
      </c>
      <c r="F58" s="299"/>
      <c r="G58" s="172">
        <v>0.14837</v>
      </c>
      <c r="H58" s="173">
        <f t="shared" si="10"/>
        <v>3.8138323037500006E-4</v>
      </c>
      <c r="I58" s="121" t="s">
        <v>152</v>
      </c>
      <c r="J58" s="172">
        <v>4.0620000000000003E-2</v>
      </c>
      <c r="K58" s="173">
        <f t="shared" si="13"/>
        <v>1.5491786817832504E-5</v>
      </c>
      <c r="L58" s="237"/>
      <c r="M58" s="171"/>
      <c r="N58" s="173"/>
      <c r="O58" s="201"/>
      <c r="P58" s="201"/>
      <c r="Q58" s="201"/>
    </row>
    <row r="59" spans="1:17">
      <c r="A59" s="273"/>
      <c r="B59" s="142">
        <v>5.0650000000000001E-2</v>
      </c>
      <c r="C59" s="294"/>
      <c r="D59" s="172">
        <v>5.0750000000000003E-2</v>
      </c>
      <c r="E59" s="173">
        <f t="shared" si="9"/>
        <v>2.5704875000000004E-3</v>
      </c>
      <c r="F59" s="299"/>
      <c r="G59" s="172">
        <v>0.14837</v>
      </c>
      <c r="H59" s="173">
        <f t="shared" si="10"/>
        <v>3.8138323037500006E-4</v>
      </c>
      <c r="I59" s="121" t="s">
        <v>190</v>
      </c>
      <c r="J59" s="172">
        <v>3.1359999999999999E-2</v>
      </c>
      <c r="K59" s="173">
        <f t="shared" si="13"/>
        <v>1.1960178104560001E-5</v>
      </c>
      <c r="L59" s="20"/>
      <c r="M59" s="142"/>
      <c r="N59" s="267"/>
      <c r="O59" s="103"/>
      <c r="P59" s="201"/>
      <c r="Q59" s="201"/>
    </row>
    <row r="60" spans="1:17">
      <c r="A60" s="273"/>
      <c r="B60" s="142">
        <v>5.0650000000000001E-2</v>
      </c>
      <c r="C60" s="294"/>
      <c r="D60" s="172">
        <v>5.0750000000000003E-2</v>
      </c>
      <c r="E60" s="173">
        <f t="shared" si="9"/>
        <v>2.5704875000000004E-3</v>
      </c>
      <c r="F60" s="299"/>
      <c r="G60" s="172">
        <v>0.14837</v>
      </c>
      <c r="H60" s="173">
        <f t="shared" si="10"/>
        <v>3.8138323037500006E-4</v>
      </c>
      <c r="I60" s="121" t="s">
        <v>181</v>
      </c>
      <c r="J60" s="172">
        <v>2.6839999999999999E-2</v>
      </c>
      <c r="K60" s="173">
        <f t="shared" si="13"/>
        <v>1.0236325903265002E-5</v>
      </c>
      <c r="L60" s="20"/>
      <c r="M60" s="142"/>
      <c r="N60" s="267"/>
      <c r="O60" s="103"/>
      <c r="P60" s="201"/>
      <c r="Q60" s="201"/>
    </row>
    <row r="61" spans="1:17">
      <c r="A61" s="273"/>
      <c r="B61" s="142">
        <v>5.0650000000000001E-2</v>
      </c>
      <c r="C61" s="294"/>
      <c r="D61" s="172">
        <v>5.0750000000000003E-2</v>
      </c>
      <c r="E61" s="173">
        <f t="shared" si="9"/>
        <v>2.5704875000000004E-3</v>
      </c>
      <c r="F61" s="299"/>
      <c r="G61" s="172">
        <v>0.14837</v>
      </c>
      <c r="H61" s="173">
        <f t="shared" si="10"/>
        <v>3.8138323037500006E-4</v>
      </c>
      <c r="I61" s="121" t="s">
        <v>176</v>
      </c>
      <c r="J61" s="172">
        <v>2.171E-2</v>
      </c>
      <c r="K61" s="173">
        <f t="shared" si="13"/>
        <v>8.2798299314412518E-6</v>
      </c>
      <c r="L61" s="20"/>
      <c r="M61" s="201"/>
      <c r="N61" s="86"/>
      <c r="O61" s="103"/>
      <c r="P61" s="201"/>
      <c r="Q61" s="201"/>
    </row>
    <row r="62" spans="1:17">
      <c r="A62" s="273"/>
      <c r="B62" s="142">
        <v>5.0650000000000001E-2</v>
      </c>
      <c r="C62" s="294"/>
      <c r="D62" s="172">
        <v>5.0750000000000003E-2</v>
      </c>
      <c r="E62" s="173">
        <f t="shared" si="9"/>
        <v>2.5704875000000004E-3</v>
      </c>
      <c r="F62" s="299"/>
      <c r="G62" s="172">
        <v>0.14837</v>
      </c>
      <c r="H62" s="173">
        <f t="shared" si="10"/>
        <v>3.8138323037500006E-4</v>
      </c>
      <c r="I62" s="121" t="s">
        <v>93</v>
      </c>
      <c r="J62" s="172">
        <v>2.163E-2</v>
      </c>
      <c r="K62" s="173">
        <f t="shared" si="13"/>
        <v>8.249319273011251E-6</v>
      </c>
      <c r="L62" s="34"/>
      <c r="M62" s="142"/>
      <c r="N62" s="86"/>
      <c r="O62" s="103"/>
      <c r="P62" s="201"/>
      <c r="Q62" s="201"/>
    </row>
    <row r="63" spans="1:17" ht="15.75" thickBot="1">
      <c r="A63" s="273"/>
      <c r="B63" s="142">
        <v>5.0650000000000001E-2</v>
      </c>
      <c r="C63" s="294"/>
      <c r="D63" s="172">
        <v>5.0750000000000003E-2</v>
      </c>
      <c r="E63" s="173">
        <f t="shared" si="9"/>
        <v>2.5704875000000004E-3</v>
      </c>
      <c r="F63" s="300"/>
      <c r="G63" s="122">
        <v>0.14837</v>
      </c>
      <c r="H63" s="176">
        <f t="shared" si="10"/>
        <v>3.8138323037500006E-4</v>
      </c>
      <c r="I63" s="123" t="s">
        <v>88</v>
      </c>
      <c r="J63" s="122">
        <v>2.06E-2</v>
      </c>
      <c r="K63" s="176">
        <f t="shared" si="13"/>
        <v>7.8564945457250018E-6</v>
      </c>
      <c r="L63" s="20"/>
      <c r="M63" s="142"/>
      <c r="N63" s="86"/>
      <c r="O63" s="103"/>
      <c r="P63" s="201"/>
      <c r="Q63" s="201"/>
    </row>
    <row r="64" spans="1:17">
      <c r="A64" s="273"/>
      <c r="B64" s="142">
        <v>5.0650000000000001E-2</v>
      </c>
      <c r="C64" s="294"/>
      <c r="D64" s="172">
        <v>5.0750000000000003E-2</v>
      </c>
      <c r="E64" s="173">
        <f t="shared" si="9"/>
        <v>2.5704875000000004E-3</v>
      </c>
      <c r="F64" s="298" t="s">
        <v>71</v>
      </c>
      <c r="G64" s="175">
        <v>3.2410000000000001E-2</v>
      </c>
      <c r="H64" s="178">
        <f t="shared" si="10"/>
        <v>8.330949987500002E-5</v>
      </c>
      <c r="I64" s="174" t="s">
        <v>190</v>
      </c>
      <c r="J64" s="175">
        <v>5.0090000000000003E-2</v>
      </c>
      <c r="K64" s="178">
        <f>J64*H64</f>
        <v>4.1729728487387511E-6</v>
      </c>
      <c r="L64" s="20"/>
      <c r="M64" s="142"/>
      <c r="N64" s="86"/>
      <c r="O64" s="103"/>
      <c r="P64" s="201"/>
      <c r="Q64" s="201"/>
    </row>
    <row r="65" spans="1:17">
      <c r="A65" s="273"/>
      <c r="B65" s="142">
        <v>5.0650000000000001E-2</v>
      </c>
      <c r="C65" s="294"/>
      <c r="D65" s="172">
        <v>5.0750000000000003E-2</v>
      </c>
      <c r="E65" s="173">
        <f t="shared" si="9"/>
        <v>2.5704875000000004E-3</v>
      </c>
      <c r="F65" s="299"/>
      <c r="G65" s="172">
        <v>3.2410000000000001E-2</v>
      </c>
      <c r="H65" s="173">
        <f t="shared" si="10"/>
        <v>8.330949987500002E-5</v>
      </c>
      <c r="I65" s="121" t="s">
        <v>220</v>
      </c>
      <c r="J65" s="172">
        <v>4.6129999999999997E-2</v>
      </c>
      <c r="K65" s="173">
        <f t="shared" ref="K65:K69" si="14">J65*H65</f>
        <v>3.8430672292337507E-6</v>
      </c>
      <c r="L65" s="20"/>
      <c r="M65" s="201"/>
      <c r="N65" s="86"/>
      <c r="O65" s="103"/>
      <c r="P65" s="201"/>
      <c r="Q65" s="201"/>
    </row>
    <row r="66" spans="1:17">
      <c r="A66" s="273"/>
      <c r="B66" s="142">
        <v>5.0650000000000001E-2</v>
      </c>
      <c r="C66" s="294"/>
      <c r="D66" s="172">
        <v>5.0750000000000003E-2</v>
      </c>
      <c r="E66" s="173">
        <f t="shared" si="9"/>
        <v>2.5704875000000004E-3</v>
      </c>
      <c r="F66" s="299"/>
      <c r="G66" s="172">
        <v>3.2410000000000001E-2</v>
      </c>
      <c r="H66" s="173">
        <f t="shared" si="10"/>
        <v>8.330949987500002E-5</v>
      </c>
      <c r="I66" s="121" t="s">
        <v>179</v>
      </c>
      <c r="J66" s="172">
        <v>3.6790000000000003E-2</v>
      </c>
      <c r="K66" s="173">
        <f t="shared" si="14"/>
        <v>3.064956500401251E-6</v>
      </c>
      <c r="L66" s="20"/>
      <c r="M66" s="201"/>
      <c r="N66" s="86"/>
      <c r="O66" s="103"/>
      <c r="P66" s="201"/>
      <c r="Q66" s="201"/>
    </row>
    <row r="67" spans="1:17">
      <c r="A67" s="273"/>
      <c r="B67" s="142">
        <v>5.0650000000000001E-2</v>
      </c>
      <c r="C67" s="294"/>
      <c r="D67" s="172">
        <v>5.0750000000000003E-2</v>
      </c>
      <c r="E67" s="173">
        <f t="shared" si="9"/>
        <v>2.5704875000000004E-3</v>
      </c>
      <c r="F67" s="299"/>
      <c r="G67" s="172">
        <v>3.2410000000000001E-2</v>
      </c>
      <c r="H67" s="173">
        <f t="shared" si="10"/>
        <v>8.330949987500002E-5</v>
      </c>
      <c r="I67" s="121" t="s">
        <v>221</v>
      </c>
      <c r="J67" s="172">
        <v>3.1220000000000001E-2</v>
      </c>
      <c r="K67" s="173">
        <f t="shared" si="14"/>
        <v>2.6009225860975006E-6</v>
      </c>
      <c r="L67" s="20"/>
      <c r="M67" s="173"/>
      <c r="N67" s="268"/>
      <c r="O67" s="121"/>
      <c r="P67" s="201"/>
      <c r="Q67" s="201"/>
    </row>
    <row r="68" spans="1:17">
      <c r="A68" s="273"/>
      <c r="B68" s="142">
        <v>5.0650000000000001E-2</v>
      </c>
      <c r="C68" s="294"/>
      <c r="D68" s="172">
        <v>5.0750000000000003E-2</v>
      </c>
      <c r="E68" s="173">
        <f t="shared" si="9"/>
        <v>2.5704875000000004E-3</v>
      </c>
      <c r="F68" s="299"/>
      <c r="G68" s="172">
        <v>3.2410000000000001E-2</v>
      </c>
      <c r="H68" s="173">
        <f t="shared" si="10"/>
        <v>8.330949987500002E-5</v>
      </c>
      <c r="I68" s="121" t="s">
        <v>222</v>
      </c>
      <c r="J68" s="172">
        <v>2.2009999999999998E-2</v>
      </c>
      <c r="K68" s="173">
        <f t="shared" si="14"/>
        <v>1.8336420922487502E-6</v>
      </c>
      <c r="L68" s="20"/>
      <c r="M68" s="173"/>
      <c r="N68" s="268"/>
      <c r="O68" s="121"/>
      <c r="P68" s="201"/>
      <c r="Q68" s="201"/>
    </row>
    <row r="69" spans="1:17" ht="15.75" thickBot="1">
      <c r="A69" s="273"/>
      <c r="B69" s="142">
        <v>5.0650000000000001E-2</v>
      </c>
      <c r="C69" s="294"/>
      <c r="D69" s="172">
        <v>5.0750000000000003E-2</v>
      </c>
      <c r="E69" s="173">
        <f t="shared" si="9"/>
        <v>2.5704875000000004E-3</v>
      </c>
      <c r="F69" s="300"/>
      <c r="G69" s="122">
        <v>3.2410000000000001E-2</v>
      </c>
      <c r="H69" s="176">
        <f t="shared" si="10"/>
        <v>8.330949987500002E-5</v>
      </c>
      <c r="I69" s="123" t="s">
        <v>127</v>
      </c>
      <c r="J69" s="122">
        <v>2.0029999999999999E-2</v>
      </c>
      <c r="K69" s="176">
        <f t="shared" si="14"/>
        <v>1.6686892824962504E-6</v>
      </c>
      <c r="L69" s="103"/>
      <c r="M69" s="173"/>
      <c r="N69" s="268"/>
      <c r="O69" s="121"/>
      <c r="P69" s="201"/>
      <c r="Q69" s="201"/>
    </row>
    <row r="70" spans="1:17">
      <c r="A70" s="273"/>
      <c r="B70" s="142">
        <v>5.0650000000000001E-2</v>
      </c>
      <c r="C70" s="294"/>
      <c r="D70" s="172">
        <v>5.0750000000000003E-2</v>
      </c>
      <c r="E70" s="173">
        <f t="shared" si="9"/>
        <v>2.5704875000000004E-3</v>
      </c>
      <c r="F70" s="197" t="s">
        <v>91</v>
      </c>
      <c r="G70" s="175">
        <v>4.4670000000000001E-2</v>
      </c>
      <c r="H70" s="179">
        <f t="shared" si="10"/>
        <v>1.1482367662500002E-4</v>
      </c>
      <c r="I70" s="189"/>
      <c r="J70" s="189"/>
      <c r="K70" s="189"/>
      <c r="L70" s="103"/>
      <c r="M70" s="173"/>
      <c r="N70" s="268"/>
      <c r="O70" s="121"/>
      <c r="P70" s="201"/>
      <c r="Q70" s="201"/>
    </row>
    <row r="71" spans="1:17">
      <c r="A71" s="273"/>
      <c r="B71" s="142">
        <v>5.0650000000000001E-2</v>
      </c>
      <c r="C71" s="294"/>
      <c r="D71" s="172">
        <v>5.0750000000000003E-2</v>
      </c>
      <c r="E71" s="173">
        <f t="shared" si="9"/>
        <v>2.5704875000000004E-3</v>
      </c>
      <c r="F71" s="198" t="s">
        <v>92</v>
      </c>
      <c r="G71" s="172">
        <v>2.6800000000000001E-2</v>
      </c>
      <c r="H71" s="180">
        <f t="shared" si="10"/>
        <v>6.8889065000000009E-5</v>
      </c>
      <c r="I71" s="189"/>
      <c r="J71" s="189"/>
      <c r="K71" s="200"/>
      <c r="L71" s="103"/>
      <c r="M71" s="173"/>
      <c r="N71" s="268"/>
      <c r="O71" s="121"/>
      <c r="P71" s="201"/>
      <c r="Q71" s="201"/>
    </row>
    <row r="72" spans="1:17">
      <c r="A72" s="273"/>
      <c r="B72" s="142">
        <v>5.0650000000000001E-2</v>
      </c>
      <c r="C72" s="294"/>
      <c r="D72" s="172">
        <v>5.0750000000000003E-2</v>
      </c>
      <c r="E72" s="173">
        <f t="shared" si="9"/>
        <v>2.5704875000000004E-3</v>
      </c>
      <c r="F72" s="198" t="s">
        <v>129</v>
      </c>
      <c r="G72" s="172">
        <v>2.069E-2</v>
      </c>
      <c r="H72" s="180">
        <f t="shared" si="10"/>
        <v>5.318338637500001E-5</v>
      </c>
      <c r="I72" s="189"/>
      <c r="J72" s="189"/>
      <c r="K72" s="200"/>
      <c r="L72" s="121"/>
      <c r="M72" s="173"/>
      <c r="N72" s="268"/>
      <c r="O72" s="121"/>
      <c r="P72" s="201"/>
      <c r="Q72" s="201"/>
    </row>
    <row r="73" spans="1:17" ht="15.75" thickBot="1">
      <c r="A73" s="273"/>
      <c r="B73" s="142">
        <v>5.0650000000000001E-2</v>
      </c>
      <c r="C73" s="295"/>
      <c r="D73" s="172">
        <v>5.0750000000000003E-2</v>
      </c>
      <c r="E73" s="173">
        <f t="shared" si="9"/>
        <v>2.5704875000000004E-3</v>
      </c>
      <c r="F73" s="199" t="s">
        <v>127</v>
      </c>
      <c r="G73" s="122">
        <v>2.001E-2</v>
      </c>
      <c r="H73" s="181">
        <f t="shared" si="10"/>
        <v>5.143545487500001E-5</v>
      </c>
      <c r="I73" s="189"/>
      <c r="J73" s="189"/>
      <c r="K73" s="200"/>
      <c r="L73" s="121"/>
      <c r="M73" s="173"/>
      <c r="N73" s="268"/>
      <c r="O73" s="121"/>
      <c r="P73" s="201"/>
      <c r="Q73" s="201"/>
    </row>
    <row r="74" spans="1:17">
      <c r="A74" s="273"/>
      <c r="B74" s="142">
        <v>5.0650000000000001E-2</v>
      </c>
      <c r="C74" s="20" t="s">
        <v>172</v>
      </c>
      <c r="D74" s="142">
        <v>7.6840000000000006E-2</v>
      </c>
      <c r="E74" s="173">
        <f t="shared" si="9"/>
        <v>3.8919460000000003E-3</v>
      </c>
      <c r="F74" s="189"/>
      <c r="G74" s="189"/>
      <c r="H74" s="189"/>
      <c r="I74" s="189"/>
      <c r="J74" s="189"/>
      <c r="K74" s="200"/>
      <c r="L74" s="121"/>
      <c r="M74" s="173"/>
      <c r="N74" s="268"/>
      <c r="O74" s="121"/>
      <c r="P74" s="201"/>
      <c r="Q74" s="201"/>
    </row>
    <row r="75" spans="1:17">
      <c r="A75" s="273"/>
      <c r="B75" s="142">
        <v>5.0650000000000001E-2</v>
      </c>
      <c r="C75" s="34" t="s">
        <v>119</v>
      </c>
      <c r="D75" s="142">
        <v>5.4760000000000003E-2</v>
      </c>
      <c r="E75" s="173">
        <f t="shared" si="9"/>
        <v>2.7735940000000003E-3</v>
      </c>
      <c r="F75" s="189"/>
      <c r="G75" s="189"/>
      <c r="H75" s="189"/>
      <c r="I75" s="189"/>
      <c r="J75" s="189"/>
      <c r="K75" s="200"/>
      <c r="L75" s="121"/>
      <c r="M75" s="173"/>
      <c r="N75" s="173"/>
      <c r="O75" s="121"/>
      <c r="P75" s="201"/>
      <c r="Q75" s="201"/>
    </row>
    <row r="76" spans="1:17">
      <c r="A76" s="273"/>
      <c r="B76" s="142">
        <v>5.0650000000000001E-2</v>
      </c>
      <c r="C76" s="20" t="s">
        <v>173</v>
      </c>
      <c r="D76" s="142">
        <v>4.6800000000000001E-2</v>
      </c>
      <c r="E76" s="173">
        <f t="shared" si="9"/>
        <v>2.3704200000000003E-3</v>
      </c>
      <c r="F76" s="189"/>
      <c r="G76" s="189"/>
      <c r="H76" s="189"/>
      <c r="I76" s="189"/>
      <c r="J76" s="189"/>
      <c r="K76" s="200"/>
      <c r="L76" s="121"/>
      <c r="M76" s="201"/>
      <c r="N76" s="173"/>
      <c r="O76" s="121"/>
      <c r="P76" s="201"/>
      <c r="Q76" s="201"/>
    </row>
    <row r="77" spans="1:17">
      <c r="A77" s="273"/>
      <c r="B77" s="142">
        <v>5.0650000000000001E-2</v>
      </c>
      <c r="C77" s="20" t="s">
        <v>83</v>
      </c>
      <c r="D77" s="142">
        <v>4.6050000000000001E-2</v>
      </c>
      <c r="E77" s="173">
        <f t="shared" si="9"/>
        <v>2.3324324999999999E-3</v>
      </c>
      <c r="L77" s="121"/>
      <c r="M77" s="173"/>
      <c r="N77" s="173"/>
      <c r="O77" s="121"/>
      <c r="P77" s="201"/>
      <c r="Q77" s="201"/>
    </row>
    <row r="78" spans="1:17">
      <c r="A78" s="273"/>
      <c r="B78" s="142">
        <v>5.0650000000000001E-2</v>
      </c>
      <c r="C78" s="20" t="s">
        <v>174</v>
      </c>
      <c r="D78" s="142">
        <v>4.1799999999999997E-2</v>
      </c>
      <c r="E78" s="173">
        <f t="shared" si="9"/>
        <v>2.1171699999999998E-3</v>
      </c>
      <c r="L78" s="121"/>
      <c r="M78" s="201"/>
      <c r="N78" s="173"/>
      <c r="O78" s="121"/>
      <c r="P78" s="201"/>
      <c r="Q78" s="201"/>
    </row>
    <row r="79" spans="1:17">
      <c r="A79" s="273"/>
      <c r="B79" s="142">
        <v>5.0650000000000001E-2</v>
      </c>
      <c r="C79" s="20" t="s">
        <v>175</v>
      </c>
      <c r="D79" s="142">
        <v>3.3779999999999998E-2</v>
      </c>
      <c r="E79" s="173">
        <f t="shared" si="9"/>
        <v>1.7109569999999999E-3</v>
      </c>
      <c r="L79" s="121"/>
      <c r="M79" s="201"/>
      <c r="N79" s="173"/>
      <c r="O79" s="121"/>
      <c r="P79" s="201"/>
      <c r="Q79" s="201"/>
    </row>
    <row r="80" spans="1:17">
      <c r="A80" s="273"/>
      <c r="B80" s="142">
        <v>5.0650000000000001E-2</v>
      </c>
      <c r="C80" s="20" t="s">
        <v>176</v>
      </c>
      <c r="D80" s="142">
        <v>2.7279999999999999E-2</v>
      </c>
      <c r="E80" s="173">
        <f t="shared" si="9"/>
        <v>1.3817319999999999E-3</v>
      </c>
      <c r="L80" s="121"/>
      <c r="M80" s="201"/>
      <c r="N80" s="173"/>
      <c r="O80" s="121"/>
      <c r="P80" s="201"/>
      <c r="Q80" s="201"/>
    </row>
    <row r="81" spans="1:17" ht="15.75" thickBot="1">
      <c r="A81" s="273"/>
      <c r="B81" s="142">
        <v>5.0650000000000001E-2</v>
      </c>
      <c r="C81" s="23" t="s">
        <v>127</v>
      </c>
      <c r="D81" s="143">
        <v>2.0160000000000001E-2</v>
      </c>
      <c r="E81" s="173">
        <f t="shared" si="9"/>
        <v>1.0211040000000001E-3</v>
      </c>
      <c r="L81" s="121"/>
      <c r="M81" s="201"/>
      <c r="N81" s="173"/>
      <c r="O81" s="121"/>
      <c r="P81" s="201"/>
      <c r="Q81" s="201"/>
    </row>
    <row r="82" spans="1:17">
      <c r="A82" s="283" t="s">
        <v>195</v>
      </c>
      <c r="B82" s="142">
        <v>5.1659999999999998E-2</v>
      </c>
      <c r="C82" s="294" t="s">
        <v>6</v>
      </c>
      <c r="D82" s="142">
        <v>5.3359999999999998E-2</v>
      </c>
      <c r="E82" s="86">
        <f>D82*B82</f>
        <v>2.7565775999999998E-3</v>
      </c>
      <c r="F82" s="298" t="s">
        <v>51</v>
      </c>
      <c r="G82" s="175">
        <v>0.14837</v>
      </c>
      <c r="H82" s="178">
        <f>G82*E82</f>
        <v>4.0899341851199998E-4</v>
      </c>
      <c r="I82" s="301" t="s">
        <v>71</v>
      </c>
      <c r="J82" s="175">
        <v>8.6879999999999999E-2</v>
      </c>
      <c r="K82" s="179">
        <f>J82*H82</f>
        <v>3.5533348200322559E-5</v>
      </c>
      <c r="L82" s="174" t="s">
        <v>190</v>
      </c>
      <c r="M82" s="175">
        <v>5.0090000000000003E-2</v>
      </c>
      <c r="N82" s="178">
        <f>M82*K82</f>
        <v>1.7798654113541571E-6</v>
      </c>
      <c r="O82" s="121"/>
      <c r="P82" s="201"/>
      <c r="Q82" s="201"/>
    </row>
    <row r="83" spans="1:17">
      <c r="A83" s="273"/>
      <c r="B83" s="142">
        <v>5.1659999999999998E-2</v>
      </c>
      <c r="C83" s="294"/>
      <c r="D83" s="142">
        <v>5.3359999999999998E-2</v>
      </c>
      <c r="E83" s="86">
        <f t="shared" ref="E83:E129" si="15">D83*B83</f>
        <v>2.7565775999999998E-3</v>
      </c>
      <c r="F83" s="299"/>
      <c r="G83" s="172">
        <v>0.14837</v>
      </c>
      <c r="H83" s="173">
        <f t="shared" ref="H83:H125" si="16">G83*E83</f>
        <v>4.0899341851199998E-4</v>
      </c>
      <c r="I83" s="302"/>
      <c r="J83" s="172">
        <v>8.6879999999999999E-2</v>
      </c>
      <c r="K83" s="180">
        <f t="shared" ref="K83:K90" si="17">J83*H83</f>
        <v>3.5533348200322559E-5</v>
      </c>
      <c r="L83" s="121" t="s">
        <v>220</v>
      </c>
      <c r="M83" s="172">
        <v>4.6129999999999997E-2</v>
      </c>
      <c r="N83" s="173">
        <f t="shared" ref="N83:N90" si="18">M83*K83</f>
        <v>1.6391533524808795E-6</v>
      </c>
      <c r="O83" s="121"/>
    </row>
    <row r="84" spans="1:17">
      <c r="A84" s="273"/>
      <c r="B84" s="142">
        <v>5.1659999999999998E-2</v>
      </c>
      <c r="C84" s="294"/>
      <c r="D84" s="142">
        <v>5.3359999999999998E-2</v>
      </c>
      <c r="E84" s="86">
        <f t="shared" si="15"/>
        <v>2.7565775999999998E-3</v>
      </c>
      <c r="F84" s="299"/>
      <c r="G84" s="172">
        <v>0.14837</v>
      </c>
      <c r="H84" s="173">
        <f t="shared" si="16"/>
        <v>4.0899341851199998E-4</v>
      </c>
      <c r="I84" s="302"/>
      <c r="J84" s="172">
        <v>8.6879999999999999E-2</v>
      </c>
      <c r="K84" s="180">
        <f t="shared" si="17"/>
        <v>3.5533348200322559E-5</v>
      </c>
      <c r="L84" s="121" t="s">
        <v>179</v>
      </c>
      <c r="M84" s="172">
        <v>3.6790000000000003E-2</v>
      </c>
      <c r="N84" s="173">
        <f t="shared" si="18"/>
        <v>1.307271880289867E-6</v>
      </c>
      <c r="O84" s="121"/>
    </row>
    <row r="85" spans="1:17">
      <c r="A85" s="273"/>
      <c r="B85" s="142">
        <v>5.1659999999999998E-2</v>
      </c>
      <c r="C85" s="294"/>
      <c r="D85" s="142">
        <v>5.3359999999999998E-2</v>
      </c>
      <c r="E85" s="86">
        <f t="shared" si="15"/>
        <v>2.7565775999999998E-3</v>
      </c>
      <c r="F85" s="299"/>
      <c r="G85" s="172">
        <v>0.14837</v>
      </c>
      <c r="H85" s="173">
        <f t="shared" si="16"/>
        <v>4.0899341851199998E-4</v>
      </c>
      <c r="I85" s="302"/>
      <c r="J85" s="172">
        <v>8.6879999999999999E-2</v>
      </c>
      <c r="K85" s="180">
        <f t="shared" si="17"/>
        <v>3.5533348200322559E-5</v>
      </c>
      <c r="L85" s="121" t="s">
        <v>221</v>
      </c>
      <c r="M85" s="172">
        <v>3.1220000000000001E-2</v>
      </c>
      <c r="N85" s="173">
        <f t="shared" si="18"/>
        <v>1.1093511308140703E-6</v>
      </c>
      <c r="O85" s="121"/>
    </row>
    <row r="86" spans="1:17">
      <c r="A86" s="273"/>
      <c r="B86" s="142">
        <v>5.1659999999999998E-2</v>
      </c>
      <c r="C86" s="294"/>
      <c r="D86" s="142">
        <v>5.3359999999999998E-2</v>
      </c>
      <c r="E86" s="86">
        <f t="shared" si="15"/>
        <v>2.7565775999999998E-3</v>
      </c>
      <c r="F86" s="299"/>
      <c r="G86" s="172">
        <v>0.14837</v>
      </c>
      <c r="H86" s="173">
        <f t="shared" si="16"/>
        <v>4.0899341851199998E-4</v>
      </c>
      <c r="I86" s="302"/>
      <c r="J86" s="172">
        <v>8.6879999999999999E-2</v>
      </c>
      <c r="K86" s="180">
        <f t="shared" si="17"/>
        <v>3.5533348200322559E-5</v>
      </c>
      <c r="L86" s="121" t="s">
        <v>222</v>
      </c>
      <c r="M86" s="172">
        <v>2.2009999999999998E-2</v>
      </c>
      <c r="N86" s="173">
        <f t="shared" si="18"/>
        <v>7.8208899388909945E-7</v>
      </c>
      <c r="O86" s="121"/>
    </row>
    <row r="87" spans="1:17" ht="15.75" thickBot="1">
      <c r="A87" s="273"/>
      <c r="B87" s="142">
        <v>5.1659999999999998E-2</v>
      </c>
      <c r="C87" s="294"/>
      <c r="D87" s="142">
        <v>5.3359999999999998E-2</v>
      </c>
      <c r="E87" s="86">
        <f t="shared" si="15"/>
        <v>2.7565775999999998E-3</v>
      </c>
      <c r="F87" s="299"/>
      <c r="G87" s="172">
        <v>0.14837</v>
      </c>
      <c r="H87" s="173">
        <f t="shared" si="16"/>
        <v>4.0899341851199998E-4</v>
      </c>
      <c r="I87" s="303"/>
      <c r="J87" s="122">
        <v>8.6879999999999999E-2</v>
      </c>
      <c r="K87" s="181">
        <f t="shared" si="17"/>
        <v>3.5533348200322559E-5</v>
      </c>
      <c r="L87" s="123" t="s">
        <v>127</v>
      </c>
      <c r="M87" s="122">
        <v>2.0029999999999999E-2</v>
      </c>
      <c r="N87" s="176">
        <f t="shared" si="18"/>
        <v>7.1173296445246079E-7</v>
      </c>
      <c r="O87" s="121"/>
    </row>
    <row r="88" spans="1:17">
      <c r="A88" s="273"/>
      <c r="B88" s="142">
        <v>5.1659999999999998E-2</v>
      </c>
      <c r="C88" s="294"/>
      <c r="D88" s="142">
        <v>5.3359999999999998E-2</v>
      </c>
      <c r="E88" s="86">
        <f t="shared" si="15"/>
        <v>2.7565775999999998E-3</v>
      </c>
      <c r="F88" s="299"/>
      <c r="G88" s="172">
        <v>0.14837</v>
      </c>
      <c r="H88" s="173">
        <f t="shared" si="16"/>
        <v>4.0899341851199998E-4</v>
      </c>
      <c r="I88" s="301" t="s">
        <v>52</v>
      </c>
      <c r="J88" s="175">
        <v>3.3829999999999999E-2</v>
      </c>
      <c r="K88" s="179">
        <f t="shared" si="17"/>
        <v>1.3836247348260959E-5</v>
      </c>
      <c r="L88" s="174" t="s">
        <v>88</v>
      </c>
      <c r="M88" s="175">
        <v>0.3513</v>
      </c>
      <c r="N88" s="178">
        <f t="shared" si="18"/>
        <v>4.8606736934440749E-6</v>
      </c>
      <c r="O88" s="121"/>
    </row>
    <row r="89" spans="1:17">
      <c r="A89" s="273"/>
      <c r="B89" s="142">
        <v>5.1659999999999998E-2</v>
      </c>
      <c r="C89" s="294"/>
      <c r="D89" s="142">
        <v>5.3359999999999998E-2</v>
      </c>
      <c r="E89" s="86">
        <f t="shared" si="15"/>
        <v>2.7565775999999998E-3</v>
      </c>
      <c r="F89" s="299"/>
      <c r="G89" s="172">
        <v>0.14837</v>
      </c>
      <c r="H89" s="173">
        <f t="shared" si="16"/>
        <v>4.0899341851199998E-4</v>
      </c>
      <c r="I89" s="302"/>
      <c r="J89" s="172">
        <v>3.3829999999999999E-2</v>
      </c>
      <c r="K89" s="180">
        <f t="shared" si="17"/>
        <v>1.3836247348260959E-5</v>
      </c>
      <c r="L89" s="121" t="s">
        <v>191</v>
      </c>
      <c r="M89" s="172">
        <v>0.29557</v>
      </c>
      <c r="N89" s="173">
        <f t="shared" si="18"/>
        <v>4.0895796287254913E-6</v>
      </c>
      <c r="O89" s="121"/>
    </row>
    <row r="90" spans="1:17" ht="15.75" thickBot="1">
      <c r="A90" s="273"/>
      <c r="B90" s="142">
        <v>5.1659999999999998E-2</v>
      </c>
      <c r="C90" s="294"/>
      <c r="D90" s="142">
        <v>5.3359999999999998E-2</v>
      </c>
      <c r="E90" s="86">
        <f t="shared" si="15"/>
        <v>2.7565775999999998E-3</v>
      </c>
      <c r="F90" s="299"/>
      <c r="G90" s="172">
        <v>0.14837</v>
      </c>
      <c r="H90" s="173">
        <f t="shared" si="16"/>
        <v>4.0899341851199998E-4</v>
      </c>
      <c r="I90" s="303"/>
      <c r="J90" s="122">
        <v>3.3829999999999999E-2</v>
      </c>
      <c r="K90" s="181">
        <f t="shared" si="17"/>
        <v>1.3836247348260959E-5</v>
      </c>
      <c r="L90" s="123" t="s">
        <v>192</v>
      </c>
      <c r="M90" s="122">
        <v>6.6610000000000003E-2</v>
      </c>
      <c r="N90" s="176">
        <f t="shared" si="18"/>
        <v>9.2163243586766256E-7</v>
      </c>
      <c r="O90" s="121"/>
    </row>
    <row r="91" spans="1:17">
      <c r="A91" s="273"/>
      <c r="B91" s="142">
        <v>5.1659999999999998E-2</v>
      </c>
      <c r="C91" s="294"/>
      <c r="D91" s="142">
        <v>5.3359999999999998E-2</v>
      </c>
      <c r="E91" s="86">
        <f t="shared" si="15"/>
        <v>2.7565775999999998E-3</v>
      </c>
      <c r="F91" s="299"/>
      <c r="G91" s="172">
        <v>0.14837</v>
      </c>
      <c r="H91" s="173">
        <f t="shared" si="16"/>
        <v>4.0899341851199998E-4</v>
      </c>
      <c r="I91" s="121" t="s">
        <v>188</v>
      </c>
      <c r="J91" s="172">
        <v>4.99E-2</v>
      </c>
      <c r="K91" s="180">
        <f>J91*H91</f>
        <v>2.0408771583748799E-5</v>
      </c>
      <c r="L91" s="231"/>
      <c r="M91" s="189"/>
      <c r="N91" s="188"/>
      <c r="O91" s="121"/>
    </row>
    <row r="92" spans="1:17">
      <c r="A92" s="273"/>
      <c r="B92" s="142">
        <v>5.1659999999999998E-2</v>
      </c>
      <c r="C92" s="294"/>
      <c r="D92" s="142">
        <v>5.3359999999999998E-2</v>
      </c>
      <c r="E92" s="86">
        <f t="shared" si="15"/>
        <v>2.7565775999999998E-3</v>
      </c>
      <c r="F92" s="299"/>
      <c r="G92" s="172">
        <v>0.14837</v>
      </c>
      <c r="H92" s="173">
        <f t="shared" si="16"/>
        <v>4.0899341851199998E-4</v>
      </c>
      <c r="I92" s="121" t="s">
        <v>189</v>
      </c>
      <c r="J92" s="172">
        <v>4.8680000000000001E-2</v>
      </c>
      <c r="K92" s="173">
        <f t="shared" ref="K92:K98" si="19">J92*H92</f>
        <v>1.990979961316416E-5</v>
      </c>
      <c r="L92" s="234"/>
      <c r="M92" s="234"/>
      <c r="N92" s="234"/>
      <c r="O92" s="121"/>
    </row>
    <row r="93" spans="1:17">
      <c r="A93" s="273"/>
      <c r="B93" s="142">
        <v>5.1659999999999998E-2</v>
      </c>
      <c r="C93" s="294"/>
      <c r="D93" s="142">
        <v>5.3359999999999998E-2</v>
      </c>
      <c r="E93" s="86">
        <f t="shared" si="15"/>
        <v>2.7565775999999998E-3</v>
      </c>
      <c r="F93" s="299"/>
      <c r="G93" s="172">
        <v>0.14837</v>
      </c>
      <c r="H93" s="173">
        <f t="shared" si="16"/>
        <v>4.0899341851199998E-4</v>
      </c>
      <c r="I93" s="121" t="s">
        <v>152</v>
      </c>
      <c r="J93" s="172">
        <v>4.0620000000000003E-2</v>
      </c>
      <c r="K93" s="173">
        <f t="shared" si="19"/>
        <v>1.6613312659957442E-5</v>
      </c>
      <c r="L93" s="237"/>
      <c r="M93" s="171"/>
      <c r="N93" s="173"/>
      <c r="O93" s="121"/>
    </row>
    <row r="94" spans="1:17">
      <c r="A94" s="273"/>
      <c r="B94" s="142">
        <v>5.1659999999999998E-2</v>
      </c>
      <c r="C94" s="294"/>
      <c r="D94" s="142">
        <v>5.3359999999999998E-2</v>
      </c>
      <c r="E94" s="86">
        <f t="shared" si="15"/>
        <v>2.7565775999999998E-3</v>
      </c>
      <c r="F94" s="299"/>
      <c r="G94" s="172">
        <v>0.14837</v>
      </c>
      <c r="H94" s="173">
        <f t="shared" si="16"/>
        <v>4.0899341851199998E-4</v>
      </c>
      <c r="I94" s="121" t="s">
        <v>190</v>
      </c>
      <c r="J94" s="172">
        <v>3.1359999999999999E-2</v>
      </c>
      <c r="K94" s="173">
        <f t="shared" si="19"/>
        <v>1.2826033604536319E-5</v>
      </c>
      <c r="L94" s="20"/>
      <c r="M94" s="173"/>
      <c r="N94" s="173"/>
      <c r="O94" s="121"/>
    </row>
    <row r="95" spans="1:17">
      <c r="A95" s="273"/>
      <c r="B95" s="142">
        <v>5.1659999999999998E-2</v>
      </c>
      <c r="C95" s="294"/>
      <c r="D95" s="142">
        <v>5.3359999999999998E-2</v>
      </c>
      <c r="E95" s="86">
        <f t="shared" si="15"/>
        <v>2.7565775999999998E-3</v>
      </c>
      <c r="F95" s="299"/>
      <c r="G95" s="172">
        <v>0.14837</v>
      </c>
      <c r="H95" s="173">
        <f t="shared" si="16"/>
        <v>4.0899341851199998E-4</v>
      </c>
      <c r="I95" s="121" t="s">
        <v>181</v>
      </c>
      <c r="J95" s="172">
        <v>2.6839999999999999E-2</v>
      </c>
      <c r="K95" s="173">
        <f t="shared" si="19"/>
        <v>1.0977383352862079E-5</v>
      </c>
      <c r="L95" s="34"/>
      <c r="M95" s="173"/>
      <c r="N95" s="173"/>
      <c r="O95" s="121"/>
    </row>
    <row r="96" spans="1:17">
      <c r="A96" s="273"/>
      <c r="B96" s="142">
        <v>5.1659999999999998E-2</v>
      </c>
      <c r="C96" s="294"/>
      <c r="D96" s="142">
        <v>5.3359999999999998E-2</v>
      </c>
      <c r="E96" s="86">
        <f t="shared" si="15"/>
        <v>2.7565775999999998E-3</v>
      </c>
      <c r="F96" s="299"/>
      <c r="G96" s="172">
        <v>0.14837</v>
      </c>
      <c r="H96" s="173">
        <f t="shared" si="16"/>
        <v>4.0899341851199998E-4</v>
      </c>
      <c r="I96" s="121" t="s">
        <v>176</v>
      </c>
      <c r="J96" s="172">
        <v>2.171E-2</v>
      </c>
      <c r="K96" s="173">
        <f t="shared" si="19"/>
        <v>8.87924711589552E-6</v>
      </c>
      <c r="L96" s="34"/>
      <c r="M96" s="173"/>
      <c r="N96" s="173"/>
      <c r="O96" s="121"/>
    </row>
    <row r="97" spans="1:15">
      <c r="A97" s="273"/>
      <c r="B97" s="142">
        <v>5.1659999999999998E-2</v>
      </c>
      <c r="C97" s="294"/>
      <c r="D97" s="142">
        <v>5.3359999999999998E-2</v>
      </c>
      <c r="E97" s="86">
        <f t="shared" si="15"/>
        <v>2.7565775999999998E-3</v>
      </c>
      <c r="F97" s="299"/>
      <c r="G97" s="172">
        <v>0.14837</v>
      </c>
      <c r="H97" s="173">
        <f t="shared" si="16"/>
        <v>4.0899341851199998E-4</v>
      </c>
      <c r="I97" s="121" t="s">
        <v>93</v>
      </c>
      <c r="J97" s="172">
        <v>2.163E-2</v>
      </c>
      <c r="K97" s="173">
        <f t="shared" si="19"/>
        <v>8.8465276424145591E-6</v>
      </c>
      <c r="L97" s="20"/>
      <c r="M97" s="173"/>
      <c r="N97" s="173"/>
      <c r="O97" s="121"/>
    </row>
    <row r="98" spans="1:15" ht="15.75" thickBot="1">
      <c r="A98" s="273"/>
      <c r="B98" s="142">
        <v>5.1659999999999998E-2</v>
      </c>
      <c r="C98" s="294"/>
      <c r="D98" s="142">
        <v>5.3359999999999998E-2</v>
      </c>
      <c r="E98" s="86">
        <f t="shared" si="15"/>
        <v>2.7565775999999998E-3</v>
      </c>
      <c r="F98" s="300"/>
      <c r="G98" s="122">
        <v>0.14837</v>
      </c>
      <c r="H98" s="176">
        <f t="shared" si="16"/>
        <v>4.0899341851199998E-4</v>
      </c>
      <c r="I98" s="123" t="s">
        <v>88</v>
      </c>
      <c r="J98" s="122">
        <v>2.06E-2</v>
      </c>
      <c r="K98" s="176">
        <f t="shared" si="19"/>
        <v>8.4252644213471988E-6</v>
      </c>
      <c r="L98" s="34"/>
      <c r="M98" s="173"/>
      <c r="N98" s="173"/>
      <c r="O98" s="121"/>
    </row>
    <row r="99" spans="1:15">
      <c r="A99" s="273"/>
      <c r="B99" s="142">
        <v>5.1659999999999998E-2</v>
      </c>
      <c r="C99" s="294"/>
      <c r="D99" s="142">
        <v>5.3359999999999998E-2</v>
      </c>
      <c r="E99" s="86">
        <f t="shared" si="15"/>
        <v>2.7565775999999998E-3</v>
      </c>
      <c r="F99" s="298" t="s">
        <v>71</v>
      </c>
      <c r="G99" s="175">
        <v>3.2410000000000001E-2</v>
      </c>
      <c r="H99" s="178">
        <f t="shared" si="16"/>
        <v>8.9340680015999994E-5</v>
      </c>
      <c r="I99" s="174" t="s">
        <v>190</v>
      </c>
      <c r="J99" s="175">
        <v>5.0090000000000003E-2</v>
      </c>
      <c r="K99" s="178">
        <f>J99*H99</f>
        <v>4.4750746620014403E-6</v>
      </c>
      <c r="L99" s="34"/>
      <c r="M99" s="173"/>
      <c r="N99" s="173"/>
      <c r="O99" s="121"/>
    </row>
    <row r="100" spans="1:15">
      <c r="A100" s="273"/>
      <c r="B100" s="142">
        <v>5.1659999999999998E-2</v>
      </c>
      <c r="C100" s="294"/>
      <c r="D100" s="142">
        <v>5.3359999999999998E-2</v>
      </c>
      <c r="E100" s="86">
        <f t="shared" si="15"/>
        <v>2.7565775999999998E-3</v>
      </c>
      <c r="F100" s="299"/>
      <c r="G100" s="172">
        <v>3.2410000000000001E-2</v>
      </c>
      <c r="H100" s="173">
        <f t="shared" si="16"/>
        <v>8.9340680015999994E-5</v>
      </c>
      <c r="I100" s="121" t="s">
        <v>220</v>
      </c>
      <c r="J100" s="172">
        <v>4.6129999999999997E-2</v>
      </c>
      <c r="K100" s="173">
        <f t="shared" ref="K100:K104" si="20">J100*H100</f>
        <v>4.1212855691380794E-6</v>
      </c>
      <c r="L100" s="103"/>
      <c r="M100" s="173"/>
      <c r="N100" s="173"/>
      <c r="O100" s="121"/>
    </row>
    <row r="101" spans="1:15">
      <c r="A101" s="273"/>
      <c r="B101" s="142">
        <v>5.1659999999999998E-2</v>
      </c>
      <c r="C101" s="294"/>
      <c r="D101" s="142">
        <v>5.3359999999999998E-2</v>
      </c>
      <c r="E101" s="86">
        <f t="shared" si="15"/>
        <v>2.7565775999999998E-3</v>
      </c>
      <c r="F101" s="299"/>
      <c r="G101" s="172">
        <v>3.2410000000000001E-2</v>
      </c>
      <c r="H101" s="173">
        <f t="shared" si="16"/>
        <v>8.9340680015999994E-5</v>
      </c>
      <c r="I101" s="121" t="s">
        <v>179</v>
      </c>
      <c r="J101" s="172">
        <v>3.6790000000000003E-2</v>
      </c>
      <c r="K101" s="173">
        <f t="shared" si="20"/>
        <v>3.2868436177886399E-6</v>
      </c>
      <c r="L101" s="103"/>
      <c r="M101" s="173"/>
      <c r="N101" s="173"/>
      <c r="O101" s="121"/>
    </row>
    <row r="102" spans="1:15">
      <c r="A102" s="273"/>
      <c r="B102" s="142">
        <v>5.1659999999999998E-2</v>
      </c>
      <c r="C102" s="294"/>
      <c r="D102" s="142">
        <v>5.3359999999999998E-2</v>
      </c>
      <c r="E102" s="86">
        <f t="shared" si="15"/>
        <v>2.7565775999999998E-3</v>
      </c>
      <c r="F102" s="299"/>
      <c r="G102" s="172">
        <v>3.2410000000000001E-2</v>
      </c>
      <c r="H102" s="173">
        <f t="shared" si="16"/>
        <v>8.9340680015999994E-5</v>
      </c>
      <c r="I102" s="121" t="s">
        <v>221</v>
      </c>
      <c r="J102" s="172">
        <v>3.1220000000000001E-2</v>
      </c>
      <c r="K102" s="173">
        <f t="shared" si="20"/>
        <v>2.7892160300995198E-6</v>
      </c>
      <c r="L102" s="103"/>
      <c r="M102" s="173"/>
      <c r="N102" s="173"/>
      <c r="O102" s="121"/>
    </row>
    <row r="103" spans="1:15">
      <c r="A103" s="273"/>
      <c r="B103" s="142">
        <v>5.1659999999999998E-2</v>
      </c>
      <c r="C103" s="294"/>
      <c r="D103" s="142">
        <v>5.3359999999999998E-2</v>
      </c>
      <c r="E103" s="86">
        <f t="shared" si="15"/>
        <v>2.7565775999999998E-3</v>
      </c>
      <c r="F103" s="299"/>
      <c r="G103" s="172">
        <v>3.2410000000000001E-2</v>
      </c>
      <c r="H103" s="173">
        <f t="shared" si="16"/>
        <v>8.9340680015999994E-5</v>
      </c>
      <c r="I103" s="121" t="s">
        <v>222</v>
      </c>
      <c r="J103" s="172">
        <v>2.2009999999999998E-2</v>
      </c>
      <c r="K103" s="173">
        <f t="shared" si="20"/>
        <v>1.9663883671521599E-6</v>
      </c>
      <c r="L103" s="103"/>
      <c r="M103" s="173"/>
      <c r="N103" s="173"/>
      <c r="O103" s="121"/>
    </row>
    <row r="104" spans="1:15" ht="15.75" thickBot="1">
      <c r="A104" s="273"/>
      <c r="B104" s="142">
        <v>5.1659999999999998E-2</v>
      </c>
      <c r="C104" s="294"/>
      <c r="D104" s="142">
        <v>5.3359999999999998E-2</v>
      </c>
      <c r="E104" s="86">
        <f t="shared" si="15"/>
        <v>2.7565775999999998E-3</v>
      </c>
      <c r="F104" s="300"/>
      <c r="G104" s="122">
        <v>3.2410000000000001E-2</v>
      </c>
      <c r="H104" s="176">
        <f t="shared" si="16"/>
        <v>8.9340680015999994E-5</v>
      </c>
      <c r="I104" s="123" t="s">
        <v>127</v>
      </c>
      <c r="J104" s="122">
        <v>2.0029999999999999E-2</v>
      </c>
      <c r="K104" s="176">
        <f t="shared" si="20"/>
        <v>1.7894938207204799E-6</v>
      </c>
      <c r="L104" s="121"/>
      <c r="M104" s="173"/>
      <c r="N104" s="173"/>
      <c r="O104" s="121"/>
    </row>
    <row r="105" spans="1:15">
      <c r="A105" s="273"/>
      <c r="B105" s="142">
        <v>5.1659999999999998E-2</v>
      </c>
      <c r="C105" s="294"/>
      <c r="D105" s="142">
        <v>5.3359999999999998E-2</v>
      </c>
      <c r="E105" s="86">
        <f t="shared" si="15"/>
        <v>2.7565775999999998E-3</v>
      </c>
      <c r="F105" s="197" t="s">
        <v>91</v>
      </c>
      <c r="G105" s="175">
        <v>4.4670000000000001E-2</v>
      </c>
      <c r="H105" s="179">
        <f t="shared" si="16"/>
        <v>1.2313632139199999E-4</v>
      </c>
      <c r="I105" s="189"/>
      <c r="J105" s="189"/>
      <c r="K105" s="189"/>
      <c r="L105" s="121"/>
      <c r="M105" s="173"/>
      <c r="N105" s="173"/>
      <c r="O105" s="121"/>
    </row>
    <row r="106" spans="1:15">
      <c r="A106" s="273"/>
      <c r="B106" s="142">
        <v>5.1659999999999998E-2</v>
      </c>
      <c r="C106" s="294"/>
      <c r="D106" s="142">
        <v>5.3359999999999998E-2</v>
      </c>
      <c r="E106" s="86">
        <f t="shared" si="15"/>
        <v>2.7565775999999998E-3</v>
      </c>
      <c r="F106" s="198" t="s">
        <v>92</v>
      </c>
      <c r="G106" s="172">
        <v>2.6800000000000001E-2</v>
      </c>
      <c r="H106" s="180">
        <f t="shared" si="16"/>
        <v>7.3876279679999993E-5</v>
      </c>
      <c r="I106" s="189"/>
      <c r="J106" s="189"/>
      <c r="K106" s="200"/>
      <c r="L106" s="121"/>
      <c r="M106" s="173"/>
      <c r="N106" s="173"/>
      <c r="O106" s="121"/>
    </row>
    <row r="107" spans="1:15">
      <c r="A107" s="273"/>
      <c r="B107" s="142">
        <v>5.1659999999999998E-2</v>
      </c>
      <c r="C107" s="294"/>
      <c r="D107" s="142">
        <v>5.3359999999999998E-2</v>
      </c>
      <c r="E107" s="86">
        <f t="shared" si="15"/>
        <v>2.7565775999999998E-3</v>
      </c>
      <c r="F107" s="198" t="s">
        <v>129</v>
      </c>
      <c r="G107" s="172">
        <v>2.069E-2</v>
      </c>
      <c r="H107" s="180">
        <f t="shared" si="16"/>
        <v>5.7033590544E-5</v>
      </c>
      <c r="I107" s="189"/>
      <c r="J107" s="189"/>
      <c r="K107" s="200"/>
      <c r="L107" s="121"/>
      <c r="M107" s="173"/>
      <c r="N107" s="173"/>
      <c r="O107" s="121"/>
    </row>
    <row r="108" spans="1:15" ht="15.75" thickBot="1">
      <c r="A108" s="273"/>
      <c r="B108" s="142">
        <v>5.1659999999999998E-2</v>
      </c>
      <c r="C108" s="295"/>
      <c r="D108" s="142">
        <v>5.3359999999999998E-2</v>
      </c>
      <c r="E108" s="86">
        <f t="shared" si="15"/>
        <v>2.7565775999999998E-3</v>
      </c>
      <c r="F108" s="199" t="s">
        <v>127</v>
      </c>
      <c r="G108" s="122">
        <v>2.001E-2</v>
      </c>
      <c r="H108" s="181">
        <f t="shared" si="16"/>
        <v>5.5159117775999997E-5</v>
      </c>
      <c r="I108" s="189"/>
      <c r="J108" s="189"/>
      <c r="K108" s="200"/>
      <c r="L108" s="121"/>
      <c r="M108" s="201"/>
      <c r="N108" s="173"/>
      <c r="O108" s="121"/>
    </row>
    <row r="109" spans="1:15">
      <c r="A109" s="273"/>
      <c r="B109" s="142">
        <v>5.1659999999999998E-2</v>
      </c>
      <c r="C109" s="298" t="s">
        <v>51</v>
      </c>
      <c r="D109" s="142">
        <v>3.9539999999999999E-2</v>
      </c>
      <c r="E109" s="86">
        <f t="shared" si="15"/>
        <v>2.0426363999999997E-3</v>
      </c>
      <c r="F109" s="301" t="s">
        <v>71</v>
      </c>
      <c r="G109" s="175">
        <v>8.6879999999999999E-2</v>
      </c>
      <c r="H109" s="179">
        <f t="shared" si="16"/>
        <v>1.7746425043199996E-4</v>
      </c>
      <c r="I109" s="174" t="s">
        <v>190</v>
      </c>
      <c r="J109" s="175">
        <v>5.0090000000000003E-2</v>
      </c>
      <c r="K109" s="178">
        <f>J109*H109</f>
        <v>8.889184304138878E-6</v>
      </c>
      <c r="L109" s="121"/>
      <c r="M109" s="201"/>
      <c r="N109" s="173"/>
      <c r="O109" s="121"/>
    </row>
    <row r="110" spans="1:15">
      <c r="A110" s="273"/>
      <c r="B110" s="142">
        <v>5.1659999999999998E-2</v>
      </c>
      <c r="C110" s="299"/>
      <c r="D110" s="142">
        <v>3.9539999999999999E-2</v>
      </c>
      <c r="E110" s="86">
        <f t="shared" si="15"/>
        <v>2.0426363999999997E-3</v>
      </c>
      <c r="F110" s="302"/>
      <c r="G110" s="172">
        <v>8.6879999999999999E-2</v>
      </c>
      <c r="H110" s="180">
        <f t="shared" si="16"/>
        <v>1.7746425043199996E-4</v>
      </c>
      <c r="I110" s="121" t="s">
        <v>220</v>
      </c>
      <c r="J110" s="172">
        <v>4.6129999999999997E-2</v>
      </c>
      <c r="K110" s="173">
        <f t="shared" ref="K110:K117" si="21">J110*H110</f>
        <v>8.1864258724281573E-6</v>
      </c>
      <c r="L110" s="121"/>
      <c r="M110" s="201"/>
      <c r="N110" s="268"/>
      <c r="O110" s="121"/>
    </row>
    <row r="111" spans="1:15">
      <c r="A111" s="273"/>
      <c r="B111" s="142">
        <v>5.1659999999999998E-2</v>
      </c>
      <c r="C111" s="299"/>
      <c r="D111" s="142">
        <v>3.9539999999999999E-2</v>
      </c>
      <c r="E111" s="86">
        <f t="shared" si="15"/>
        <v>2.0426363999999997E-3</v>
      </c>
      <c r="F111" s="302"/>
      <c r="G111" s="172">
        <v>8.6879999999999999E-2</v>
      </c>
      <c r="H111" s="180">
        <f t="shared" si="16"/>
        <v>1.7746425043199996E-4</v>
      </c>
      <c r="I111" s="121" t="s">
        <v>179</v>
      </c>
      <c r="J111" s="172">
        <v>3.6790000000000003E-2</v>
      </c>
      <c r="K111" s="173">
        <f t="shared" si="21"/>
        <v>6.5289097733932792E-6</v>
      </c>
      <c r="L111" s="121"/>
      <c r="M111" s="201"/>
      <c r="N111" s="268"/>
      <c r="O111" s="121"/>
    </row>
    <row r="112" spans="1:15">
      <c r="A112" s="273"/>
      <c r="B112" s="142">
        <v>5.1659999999999998E-2</v>
      </c>
      <c r="C112" s="299"/>
      <c r="D112" s="142">
        <v>3.9539999999999999E-2</v>
      </c>
      <c r="E112" s="86">
        <f t="shared" si="15"/>
        <v>2.0426363999999997E-3</v>
      </c>
      <c r="F112" s="302"/>
      <c r="G112" s="172">
        <v>8.6879999999999999E-2</v>
      </c>
      <c r="H112" s="180">
        <f t="shared" si="16"/>
        <v>1.7746425043199996E-4</v>
      </c>
      <c r="I112" s="121" t="s">
        <v>221</v>
      </c>
      <c r="J112" s="172">
        <v>3.1220000000000001E-2</v>
      </c>
      <c r="K112" s="173">
        <f t="shared" si="21"/>
        <v>5.5404338984870391E-6</v>
      </c>
      <c r="L112" s="121"/>
      <c r="M112" s="201"/>
      <c r="N112" s="268"/>
      <c r="O112" s="121"/>
    </row>
    <row r="113" spans="1:15">
      <c r="A113" s="273"/>
      <c r="B113" s="142">
        <v>5.1659999999999998E-2</v>
      </c>
      <c r="C113" s="299"/>
      <c r="D113" s="142">
        <v>3.9539999999999999E-2</v>
      </c>
      <c r="E113" s="86">
        <f t="shared" si="15"/>
        <v>2.0426363999999997E-3</v>
      </c>
      <c r="F113" s="302"/>
      <c r="G113" s="172">
        <v>8.6879999999999999E-2</v>
      </c>
      <c r="H113" s="180">
        <f t="shared" si="16"/>
        <v>1.7746425043199996E-4</v>
      </c>
      <c r="I113" s="121" t="s">
        <v>222</v>
      </c>
      <c r="J113" s="172">
        <v>2.2009999999999998E-2</v>
      </c>
      <c r="K113" s="173">
        <f t="shared" si="21"/>
        <v>3.9059881520083185E-6</v>
      </c>
      <c r="L113" s="121"/>
      <c r="M113" s="201"/>
      <c r="N113" s="268"/>
      <c r="O113" s="121"/>
    </row>
    <row r="114" spans="1:15" ht="15.75" thickBot="1">
      <c r="A114" s="273"/>
      <c r="B114" s="142">
        <v>5.1659999999999998E-2</v>
      </c>
      <c r="C114" s="299"/>
      <c r="D114" s="142">
        <v>3.9539999999999999E-2</v>
      </c>
      <c r="E114" s="86">
        <f t="shared" si="15"/>
        <v>2.0426363999999997E-3</v>
      </c>
      <c r="F114" s="303"/>
      <c r="G114" s="122">
        <v>8.6879999999999999E-2</v>
      </c>
      <c r="H114" s="181">
        <f t="shared" si="16"/>
        <v>1.7746425043199996E-4</v>
      </c>
      <c r="I114" s="123" t="s">
        <v>127</v>
      </c>
      <c r="J114" s="122">
        <v>2.0029999999999999E-2</v>
      </c>
      <c r="K114" s="176">
        <f t="shared" si="21"/>
        <v>3.5546089361529589E-6</v>
      </c>
      <c r="L114" s="121"/>
      <c r="M114" s="201"/>
      <c r="N114" s="268"/>
      <c r="O114" s="121"/>
    </row>
    <row r="115" spans="1:15">
      <c r="A115" s="273"/>
      <c r="B115" s="142">
        <v>5.1659999999999998E-2</v>
      </c>
      <c r="C115" s="299"/>
      <c r="D115" s="142">
        <v>3.9539999999999999E-2</v>
      </c>
      <c r="E115" s="86">
        <f t="shared" si="15"/>
        <v>2.0426363999999997E-3</v>
      </c>
      <c r="F115" s="301" t="s">
        <v>52</v>
      </c>
      <c r="G115" s="175">
        <v>3.3829999999999999E-2</v>
      </c>
      <c r="H115" s="179">
        <f t="shared" si="16"/>
        <v>6.9102389411999991E-5</v>
      </c>
      <c r="I115" s="174" t="s">
        <v>88</v>
      </c>
      <c r="J115" s="175">
        <v>0.3513</v>
      </c>
      <c r="K115" s="178">
        <f t="shared" si="21"/>
        <v>2.4275669400435595E-5</v>
      </c>
      <c r="L115" s="121"/>
      <c r="M115" s="201"/>
      <c r="N115" s="268"/>
      <c r="O115" s="121"/>
    </row>
    <row r="116" spans="1:15">
      <c r="A116" s="273"/>
      <c r="B116" s="142">
        <v>5.1659999999999998E-2</v>
      </c>
      <c r="C116" s="299"/>
      <c r="D116" s="142">
        <v>3.9539999999999999E-2</v>
      </c>
      <c r="E116" s="86">
        <f t="shared" si="15"/>
        <v>2.0426363999999997E-3</v>
      </c>
      <c r="F116" s="302"/>
      <c r="G116" s="172">
        <v>3.3829999999999999E-2</v>
      </c>
      <c r="H116" s="180">
        <f t="shared" si="16"/>
        <v>6.9102389411999991E-5</v>
      </c>
      <c r="I116" s="121" t="s">
        <v>191</v>
      </c>
      <c r="J116" s="172">
        <v>0.29557</v>
      </c>
      <c r="K116" s="173">
        <f>+N89</f>
        <v>4.0895796287254913E-6</v>
      </c>
      <c r="L116" s="201"/>
      <c r="M116" s="201"/>
      <c r="N116" s="267"/>
      <c r="O116" s="121"/>
    </row>
    <row r="117" spans="1:15" ht="15.75" thickBot="1">
      <c r="A117" s="273"/>
      <c r="B117" s="142">
        <v>5.1659999999999998E-2</v>
      </c>
      <c r="C117" s="299"/>
      <c r="D117" s="142">
        <v>3.9539999999999999E-2</v>
      </c>
      <c r="E117" s="86">
        <f t="shared" si="15"/>
        <v>2.0426363999999997E-3</v>
      </c>
      <c r="F117" s="303"/>
      <c r="G117" s="122">
        <v>3.3829999999999999E-2</v>
      </c>
      <c r="H117" s="181">
        <f t="shared" si="16"/>
        <v>6.9102389411999991E-5</v>
      </c>
      <c r="I117" s="123" t="s">
        <v>192</v>
      </c>
      <c r="J117" s="122">
        <v>6.6610000000000003E-2</v>
      </c>
      <c r="K117" s="181">
        <f t="shared" si="21"/>
        <v>4.6029101587333198E-6</v>
      </c>
      <c r="L117" s="121"/>
      <c r="O117" s="121"/>
    </row>
    <row r="118" spans="1:15">
      <c r="A118" s="273"/>
      <c r="B118" s="142">
        <v>5.1659999999999998E-2</v>
      </c>
      <c r="C118" s="299"/>
      <c r="D118" s="142">
        <v>3.9539999999999999E-2</v>
      </c>
      <c r="E118" s="86">
        <f t="shared" si="15"/>
        <v>2.0426363999999997E-3</v>
      </c>
      <c r="F118" s="121" t="s">
        <v>188</v>
      </c>
      <c r="G118" s="172">
        <v>4.99E-2</v>
      </c>
      <c r="H118" s="180">
        <f t="shared" si="16"/>
        <v>1.0192755635999998E-4</v>
      </c>
      <c r="I118" s="173"/>
      <c r="J118" s="202"/>
      <c r="K118" s="203"/>
      <c r="L118" s="121"/>
      <c r="O118" s="121"/>
    </row>
    <row r="119" spans="1:15">
      <c r="A119" s="273"/>
      <c r="B119" s="142">
        <v>5.1659999999999998E-2</v>
      </c>
      <c r="C119" s="299"/>
      <c r="D119" s="142">
        <v>3.9539999999999999E-2</v>
      </c>
      <c r="E119" s="86">
        <f t="shared" si="15"/>
        <v>2.0426363999999997E-3</v>
      </c>
      <c r="F119" s="121" t="s">
        <v>189</v>
      </c>
      <c r="G119" s="172">
        <v>4.8680000000000001E-2</v>
      </c>
      <c r="H119" s="173">
        <f t="shared" si="16"/>
        <v>9.9435539951999994E-5</v>
      </c>
      <c r="I119" s="234"/>
      <c r="J119" s="234"/>
      <c r="K119" s="234"/>
      <c r="L119" s="121"/>
      <c r="O119" s="121"/>
    </row>
    <row r="120" spans="1:15">
      <c r="A120" s="273"/>
      <c r="B120" s="142">
        <v>5.1659999999999998E-2</v>
      </c>
      <c r="C120" s="299"/>
      <c r="D120" s="142">
        <v>3.9539999999999999E-2</v>
      </c>
      <c r="E120" s="86">
        <f t="shared" si="15"/>
        <v>2.0426363999999997E-3</v>
      </c>
      <c r="F120" s="121" t="s">
        <v>152</v>
      </c>
      <c r="G120" s="172">
        <v>4.0620000000000003E-2</v>
      </c>
      <c r="H120" s="173">
        <f t="shared" si="16"/>
        <v>8.297189056799999E-5</v>
      </c>
      <c r="I120" s="237"/>
      <c r="J120" s="171"/>
      <c r="K120" s="173"/>
      <c r="L120" s="121"/>
      <c r="O120" s="121"/>
    </row>
    <row r="121" spans="1:15">
      <c r="A121" s="273"/>
      <c r="B121" s="142">
        <v>5.1659999999999998E-2</v>
      </c>
      <c r="C121" s="299"/>
      <c r="D121" s="142">
        <v>3.9539999999999999E-2</v>
      </c>
      <c r="E121" s="86">
        <f t="shared" si="15"/>
        <v>2.0426363999999997E-3</v>
      </c>
      <c r="F121" s="121" t="s">
        <v>190</v>
      </c>
      <c r="G121" s="172">
        <v>3.1359999999999999E-2</v>
      </c>
      <c r="H121" s="173">
        <f t="shared" si="16"/>
        <v>6.405707750399999E-5</v>
      </c>
      <c r="I121" s="103"/>
      <c r="J121" s="172"/>
      <c r="K121" s="201"/>
      <c r="L121" s="201"/>
      <c r="O121" s="121"/>
    </row>
    <row r="122" spans="1:15">
      <c r="A122" s="273"/>
      <c r="B122" s="142">
        <v>5.1659999999999998E-2</v>
      </c>
      <c r="C122" s="299"/>
      <c r="D122" s="142">
        <v>3.9539999999999999E-2</v>
      </c>
      <c r="E122" s="86">
        <f t="shared" si="15"/>
        <v>2.0426363999999997E-3</v>
      </c>
      <c r="F122" s="121" t="s">
        <v>181</v>
      </c>
      <c r="G122" s="172">
        <v>2.6839999999999999E-2</v>
      </c>
      <c r="H122" s="173">
        <f t="shared" si="16"/>
        <v>5.4824360975999989E-5</v>
      </c>
      <c r="I122" s="103"/>
      <c r="J122" s="172"/>
      <c r="K122" s="201"/>
      <c r="L122" s="201"/>
      <c r="O122" s="121"/>
    </row>
    <row r="123" spans="1:15">
      <c r="A123" s="273"/>
      <c r="B123" s="142">
        <v>5.1659999999999998E-2</v>
      </c>
      <c r="C123" s="299"/>
      <c r="D123" s="142">
        <v>3.9539999999999999E-2</v>
      </c>
      <c r="E123" s="86">
        <f t="shared" si="15"/>
        <v>2.0426363999999997E-3</v>
      </c>
      <c r="F123" s="121" t="s">
        <v>176</v>
      </c>
      <c r="G123" s="172">
        <v>2.171E-2</v>
      </c>
      <c r="H123" s="173">
        <f t="shared" si="16"/>
        <v>4.4345636243999993E-5</v>
      </c>
      <c r="I123" s="103"/>
      <c r="J123" s="172"/>
      <c r="K123" s="201"/>
      <c r="L123" s="201"/>
      <c r="O123" s="121"/>
    </row>
    <row r="124" spans="1:15">
      <c r="A124" s="273"/>
      <c r="B124" s="142">
        <v>5.1659999999999998E-2</v>
      </c>
      <c r="C124" s="299"/>
      <c r="D124" s="142">
        <v>3.9539999999999999E-2</v>
      </c>
      <c r="E124" s="86">
        <f t="shared" si="15"/>
        <v>2.0426363999999997E-3</v>
      </c>
      <c r="F124" s="121" t="s">
        <v>93</v>
      </c>
      <c r="G124" s="172">
        <v>2.163E-2</v>
      </c>
      <c r="H124" s="173">
        <f t="shared" si="16"/>
        <v>4.4182225331999992E-5</v>
      </c>
      <c r="I124" s="103"/>
      <c r="J124" s="201"/>
      <c r="K124" s="201"/>
      <c r="L124" s="201"/>
      <c r="O124" s="121"/>
    </row>
    <row r="125" spans="1:15" ht="15.75" thickBot="1">
      <c r="A125" s="273"/>
      <c r="B125" s="142">
        <v>5.1659999999999998E-2</v>
      </c>
      <c r="C125" s="300"/>
      <c r="D125" s="142">
        <v>3.9539999999999999E-2</v>
      </c>
      <c r="E125" s="86">
        <f t="shared" si="15"/>
        <v>2.0426363999999997E-3</v>
      </c>
      <c r="F125" s="123" t="s">
        <v>88</v>
      </c>
      <c r="G125" s="122">
        <v>2.06E-2</v>
      </c>
      <c r="H125" s="176">
        <f t="shared" si="16"/>
        <v>4.2078309839999997E-5</v>
      </c>
      <c r="I125" s="121"/>
      <c r="J125" s="201"/>
      <c r="K125" s="230"/>
      <c r="L125" s="201"/>
      <c r="O125" s="121"/>
    </row>
    <row r="126" spans="1:15">
      <c r="A126" s="273"/>
      <c r="B126" s="142">
        <v>5.1659999999999998E-2</v>
      </c>
      <c r="C126" s="20" t="s">
        <v>194</v>
      </c>
      <c r="D126" s="142">
        <v>0.25564999999999999</v>
      </c>
      <c r="E126" s="86">
        <f t="shared" si="15"/>
        <v>1.3206878999999999E-2</v>
      </c>
      <c r="L126" s="121"/>
      <c r="O126" s="121"/>
    </row>
    <row r="127" spans="1:15">
      <c r="A127" s="273"/>
      <c r="B127" s="142">
        <v>5.1659999999999998E-2</v>
      </c>
      <c r="C127" s="34" t="s">
        <v>93</v>
      </c>
      <c r="D127" s="142">
        <v>4.7730000000000002E-2</v>
      </c>
      <c r="E127" s="86">
        <f t="shared" si="15"/>
        <v>2.4657317999999999E-3</v>
      </c>
      <c r="L127" s="121"/>
      <c r="O127" s="121"/>
    </row>
    <row r="128" spans="1:15">
      <c r="A128" s="273"/>
      <c r="B128" s="142">
        <v>5.1659999999999998E-2</v>
      </c>
      <c r="C128" s="34" t="s">
        <v>301</v>
      </c>
      <c r="D128" s="142">
        <v>4.5199999999999997E-2</v>
      </c>
      <c r="E128" s="86">
        <f t="shared" si="15"/>
        <v>2.3350319999999999E-3</v>
      </c>
      <c r="L128" s="121"/>
      <c r="O128" s="121"/>
    </row>
    <row r="129" spans="1:15" ht="15.75" thickBot="1">
      <c r="A129" s="273"/>
      <c r="B129" s="142">
        <v>5.1659999999999998E-2</v>
      </c>
      <c r="C129" s="23" t="s">
        <v>152</v>
      </c>
      <c r="D129" s="143">
        <v>4.4819999999999999E-2</v>
      </c>
      <c r="E129" s="86">
        <f t="shared" si="15"/>
        <v>2.3154012E-3</v>
      </c>
      <c r="L129" s="121"/>
      <c r="O129" s="121"/>
    </row>
    <row r="130" spans="1:15">
      <c r="A130" s="273"/>
      <c r="B130" s="142">
        <v>5.1659999999999998E-2</v>
      </c>
      <c r="C130" s="250" t="s">
        <v>178</v>
      </c>
      <c r="D130" s="99">
        <v>110</v>
      </c>
      <c r="E130" s="99"/>
      <c r="F130" s="251"/>
      <c r="G130" s="247"/>
      <c r="L130" s="121"/>
      <c r="O130" s="121"/>
    </row>
    <row r="131" spans="1:15" ht="15.75" thickBot="1">
      <c r="A131" s="273"/>
      <c r="B131" s="142">
        <v>5.1659999999999998E-2</v>
      </c>
      <c r="C131" s="46" t="s">
        <v>274</v>
      </c>
      <c r="D131" s="99">
        <v>110</v>
      </c>
      <c r="E131" s="99"/>
      <c r="F131" s="251"/>
      <c r="G131" s="247"/>
      <c r="L131" s="121"/>
      <c r="O131" s="121"/>
    </row>
    <row r="132" spans="1:15">
      <c r="A132" s="20" t="s">
        <v>149</v>
      </c>
      <c r="B132" s="142">
        <v>0.10496999999999999</v>
      </c>
      <c r="O132" s="121"/>
    </row>
    <row r="133" spans="1:15">
      <c r="A133" s="20" t="s">
        <v>181</v>
      </c>
      <c r="B133" s="142">
        <v>7.7479999999999993E-2</v>
      </c>
      <c r="O133" s="121"/>
    </row>
    <row r="134" spans="1:15">
      <c r="A134" s="20" t="s">
        <v>198</v>
      </c>
      <c r="B134" s="142">
        <v>7.5459999999999999E-2</v>
      </c>
      <c r="O134" s="121"/>
    </row>
    <row r="135" spans="1:15">
      <c r="A135" s="20" t="s">
        <v>199</v>
      </c>
      <c r="B135" s="142">
        <v>5.4989999999999997E-2</v>
      </c>
      <c r="O135" s="121"/>
    </row>
    <row r="136" spans="1:15">
      <c r="A136" s="20" t="s">
        <v>152</v>
      </c>
      <c r="B136" s="142">
        <v>5.4609999999999999E-2</v>
      </c>
      <c r="O136" s="121"/>
    </row>
    <row r="137" spans="1:15">
      <c r="A137" s="20" t="s">
        <v>153</v>
      </c>
      <c r="B137" s="142">
        <v>5.1400000000000001E-2</v>
      </c>
      <c r="O137" s="121"/>
    </row>
    <row r="138" spans="1:15">
      <c r="A138" s="20" t="s">
        <v>93</v>
      </c>
      <c r="B138" s="142">
        <v>5.0999999999999997E-2</v>
      </c>
      <c r="O138" s="121"/>
    </row>
    <row r="139" spans="1:15">
      <c r="A139" s="20" t="s">
        <v>169</v>
      </c>
      <c r="B139" s="142">
        <v>2.0899999999999998E-2</v>
      </c>
    </row>
    <row r="140" spans="1:15" ht="15.75" thickBot="1">
      <c r="A140" s="23" t="s">
        <v>200</v>
      </c>
      <c r="B140" s="143">
        <v>2.06E-2</v>
      </c>
    </row>
  </sheetData>
  <mergeCells count="25">
    <mergeCell ref="A82:A131"/>
    <mergeCell ref="C82:C108"/>
    <mergeCell ref="F82:F98"/>
    <mergeCell ref="I82:I87"/>
    <mergeCell ref="I88:I90"/>
    <mergeCell ref="F99:F104"/>
    <mergeCell ref="C109:C125"/>
    <mergeCell ref="F109:F114"/>
    <mergeCell ref="F115:F117"/>
    <mergeCell ref="A30:A46"/>
    <mergeCell ref="C30:C35"/>
    <mergeCell ref="C36:C38"/>
    <mergeCell ref="F40:I40"/>
    <mergeCell ref="A47:A81"/>
    <mergeCell ref="C47:C73"/>
    <mergeCell ref="F47:F63"/>
    <mergeCell ref="I47:I52"/>
    <mergeCell ref="I53:I55"/>
    <mergeCell ref="F64:F69"/>
    <mergeCell ref="A3:A29"/>
    <mergeCell ref="C3:C19"/>
    <mergeCell ref="F3:F8"/>
    <mergeCell ref="F9:F11"/>
    <mergeCell ref="O1:R1"/>
    <mergeCell ref="C20:C25"/>
  </mergeCells>
  <conditionalFormatting sqref="I15:I29">
    <cfRule type="duplicateValues" dxfId="23" priority="8"/>
  </conditionalFormatting>
  <conditionalFormatting sqref="F42:F46">
    <cfRule type="duplicateValues" dxfId="22" priority="7"/>
  </conditionalFormatting>
  <conditionalFormatting sqref="L59:L60 L69:L81">
    <cfRule type="duplicateValues" dxfId="21" priority="6"/>
  </conditionalFormatting>
  <conditionalFormatting sqref="L59:L81">
    <cfRule type="duplicateValues" dxfId="20" priority="5"/>
  </conditionalFormatting>
  <conditionalFormatting sqref="I121:I125">
    <cfRule type="duplicateValues" dxfId="19" priority="3"/>
  </conditionalFormatting>
  <conditionalFormatting sqref="L126:L131 L117:L120 L94:L115">
    <cfRule type="duplicateValues" dxfId="18" priority="2"/>
  </conditionalFormatting>
  <conditionalFormatting sqref="O59:O138 O3:O33 O42:O48">
    <cfRule type="duplicateValues" dxfId="17" priority="38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30"/>
  <sheetViews>
    <sheetView topLeftCell="A8" workbookViewId="0">
      <selection activeCell="K16" sqref="K16:K30"/>
    </sheetView>
  </sheetViews>
  <sheetFormatPr defaultRowHeight="15"/>
  <cols>
    <col min="1" max="1" width="35.42578125" bestFit="1" customWidth="1"/>
    <col min="3" max="3" width="21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61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 ht="15.75" thickBot="1">
      <c r="A3" s="294" t="s">
        <v>6</v>
      </c>
      <c r="B3" s="143">
        <v>5.5199999999999999E-2</v>
      </c>
      <c r="C3" s="298" t="s">
        <v>51</v>
      </c>
      <c r="D3" s="175">
        <v>0.14837</v>
      </c>
      <c r="E3" s="178">
        <f>D3*B3</f>
        <v>8.1900240000000006E-3</v>
      </c>
      <c r="F3" s="301" t="s">
        <v>71</v>
      </c>
      <c r="G3" s="175">
        <v>8.6879999999999999E-2</v>
      </c>
      <c r="H3" s="179">
        <f>G3*E3</f>
        <v>7.1154928512E-4</v>
      </c>
      <c r="I3" s="174" t="s">
        <v>190</v>
      </c>
      <c r="J3" s="175">
        <v>5.0090000000000003E-2</v>
      </c>
      <c r="K3" s="179">
        <f>J3*H3</f>
        <v>3.5641503691660802E-5</v>
      </c>
      <c r="L3" s="173"/>
    </row>
    <row r="4" spans="1:12">
      <c r="A4" s="294"/>
      <c r="B4" s="172">
        <v>5.5199999999999999E-2</v>
      </c>
      <c r="C4" s="299"/>
      <c r="D4" s="172">
        <v>0.14837</v>
      </c>
      <c r="E4" s="173">
        <f t="shared" ref="E4:E19" si="0">D4*B4</f>
        <v>8.1900240000000006E-3</v>
      </c>
      <c r="F4" s="302"/>
      <c r="G4" s="172">
        <v>8.6879999999999999E-2</v>
      </c>
      <c r="H4" s="180">
        <f t="shared" ref="H4:H11" si="1">G4*E4</f>
        <v>7.1154928512E-4</v>
      </c>
      <c r="I4" s="121" t="s">
        <v>220</v>
      </c>
      <c r="J4" s="172">
        <v>4.6129999999999997E-2</v>
      </c>
      <c r="K4" s="180">
        <f t="shared" ref="K4:K11" si="2">J4*H4</f>
        <v>3.2823768522585598E-5</v>
      </c>
      <c r="L4" s="173"/>
    </row>
    <row r="5" spans="1:12">
      <c r="A5" s="294"/>
      <c r="B5" s="172">
        <v>5.5199999999999999E-2</v>
      </c>
      <c r="C5" s="299"/>
      <c r="D5" s="172">
        <v>0.14837</v>
      </c>
      <c r="E5" s="173">
        <f t="shared" si="0"/>
        <v>8.1900240000000006E-3</v>
      </c>
      <c r="F5" s="302"/>
      <c r="G5" s="172">
        <v>8.6879999999999999E-2</v>
      </c>
      <c r="H5" s="180">
        <f t="shared" si="1"/>
        <v>7.1154928512E-4</v>
      </c>
      <c r="I5" s="121" t="s">
        <v>179</v>
      </c>
      <c r="J5" s="172">
        <v>3.6790000000000003E-2</v>
      </c>
      <c r="K5" s="180">
        <f t="shared" si="2"/>
        <v>2.6177898199564801E-5</v>
      </c>
      <c r="L5" s="173"/>
    </row>
    <row r="6" spans="1:12">
      <c r="A6" s="294"/>
      <c r="B6" s="172">
        <v>5.5199999999999999E-2</v>
      </c>
      <c r="C6" s="299"/>
      <c r="D6" s="172">
        <v>0.14837</v>
      </c>
      <c r="E6" s="173">
        <f t="shared" si="0"/>
        <v>8.1900240000000006E-3</v>
      </c>
      <c r="F6" s="302"/>
      <c r="G6" s="172">
        <v>8.6879999999999999E-2</v>
      </c>
      <c r="H6" s="180">
        <f t="shared" si="1"/>
        <v>7.1154928512E-4</v>
      </c>
      <c r="I6" s="121" t="s">
        <v>221</v>
      </c>
      <c r="J6" s="172">
        <v>3.1220000000000001E-2</v>
      </c>
      <c r="K6" s="180">
        <f t="shared" si="2"/>
        <v>2.22145686814464E-5</v>
      </c>
      <c r="L6" s="173"/>
    </row>
    <row r="7" spans="1:12">
      <c r="A7" s="294"/>
      <c r="B7" s="172">
        <v>5.5199999999999999E-2</v>
      </c>
      <c r="C7" s="299"/>
      <c r="D7" s="172">
        <v>0.14837</v>
      </c>
      <c r="E7" s="173">
        <f t="shared" si="0"/>
        <v>8.1900240000000006E-3</v>
      </c>
      <c r="F7" s="302"/>
      <c r="G7" s="172">
        <v>8.6879999999999999E-2</v>
      </c>
      <c r="H7" s="180">
        <f t="shared" si="1"/>
        <v>7.1154928512E-4</v>
      </c>
      <c r="I7" s="121" t="s">
        <v>222</v>
      </c>
      <c r="J7" s="172">
        <v>2.2009999999999998E-2</v>
      </c>
      <c r="K7" s="180">
        <f t="shared" si="2"/>
        <v>1.5661199765491199E-5</v>
      </c>
      <c r="L7" s="173"/>
    </row>
    <row r="8" spans="1:12" ht="15.75" thickBot="1">
      <c r="A8" s="294"/>
      <c r="B8" s="172">
        <v>5.5199999999999999E-2</v>
      </c>
      <c r="C8" s="299"/>
      <c r="D8" s="172">
        <v>0.14837</v>
      </c>
      <c r="E8" s="173">
        <f t="shared" si="0"/>
        <v>8.1900240000000006E-3</v>
      </c>
      <c r="F8" s="303"/>
      <c r="G8" s="122">
        <v>8.6879999999999999E-2</v>
      </c>
      <c r="H8" s="181">
        <f t="shared" si="1"/>
        <v>7.1154928512E-4</v>
      </c>
      <c r="I8" s="123" t="s">
        <v>127</v>
      </c>
      <c r="J8" s="122">
        <v>2.0029999999999999E-2</v>
      </c>
      <c r="K8" s="181">
        <f t="shared" si="2"/>
        <v>1.42523321809536E-5</v>
      </c>
      <c r="L8" s="173"/>
    </row>
    <row r="9" spans="1:12">
      <c r="A9" s="294"/>
      <c r="B9" s="172">
        <v>5.5199999999999999E-2</v>
      </c>
      <c r="C9" s="299"/>
      <c r="D9" s="172">
        <v>0.14837</v>
      </c>
      <c r="E9" s="173">
        <f t="shared" si="0"/>
        <v>8.1900240000000006E-3</v>
      </c>
      <c r="F9" s="301" t="s">
        <v>52</v>
      </c>
      <c r="G9" s="175">
        <v>3.3829999999999999E-2</v>
      </c>
      <c r="H9" s="179">
        <f t="shared" si="1"/>
        <v>2.7706851191999999E-4</v>
      </c>
      <c r="I9" s="174" t="s">
        <v>88</v>
      </c>
      <c r="J9" s="175">
        <v>0.3513</v>
      </c>
      <c r="K9" s="179">
        <f t="shared" si="2"/>
        <v>9.7334168237495997E-5</v>
      </c>
      <c r="L9" s="173"/>
    </row>
    <row r="10" spans="1:12">
      <c r="A10" s="294"/>
      <c r="B10" s="172">
        <v>5.5199999999999999E-2</v>
      </c>
      <c r="C10" s="299"/>
      <c r="D10" s="172">
        <v>0.14837</v>
      </c>
      <c r="E10" s="173">
        <f t="shared" si="0"/>
        <v>8.1900240000000006E-3</v>
      </c>
      <c r="F10" s="302"/>
      <c r="G10" s="172">
        <v>3.3829999999999999E-2</v>
      </c>
      <c r="H10" s="180">
        <f t="shared" si="1"/>
        <v>2.7706851191999999E-4</v>
      </c>
      <c r="I10" s="121" t="s">
        <v>191</v>
      </c>
      <c r="J10" s="172">
        <v>0.29557</v>
      </c>
      <c r="K10" s="180">
        <f t="shared" si="2"/>
        <v>8.1893140068194399E-5</v>
      </c>
      <c r="L10" s="173"/>
    </row>
    <row r="11" spans="1:12" ht="15.75" thickBot="1">
      <c r="A11" s="294"/>
      <c r="B11" s="172">
        <v>5.5199999999999999E-2</v>
      </c>
      <c r="C11" s="299"/>
      <c r="D11" s="172">
        <v>0.14837</v>
      </c>
      <c r="E11" s="173">
        <f t="shared" si="0"/>
        <v>8.1900240000000006E-3</v>
      </c>
      <c r="F11" s="303"/>
      <c r="G11" s="122">
        <v>3.3829999999999999E-2</v>
      </c>
      <c r="H11" s="181">
        <f t="shared" si="1"/>
        <v>2.7706851191999999E-4</v>
      </c>
      <c r="I11" s="123" t="s">
        <v>192</v>
      </c>
      <c r="J11" s="122">
        <v>6.6610000000000003E-2</v>
      </c>
      <c r="K11" s="181">
        <f t="shared" si="2"/>
        <v>1.8455533578991201E-5</v>
      </c>
      <c r="L11" s="173"/>
    </row>
    <row r="12" spans="1:12" ht="15.75" thickBot="1">
      <c r="A12" s="294"/>
      <c r="B12" s="172">
        <v>5.5199999999999999E-2</v>
      </c>
      <c r="C12" s="299"/>
      <c r="D12" s="172">
        <v>0.14837</v>
      </c>
      <c r="E12" s="173">
        <f t="shared" si="0"/>
        <v>8.1900240000000006E-3</v>
      </c>
      <c r="F12" s="121" t="s">
        <v>188</v>
      </c>
      <c r="G12" s="172">
        <v>4.99E-2</v>
      </c>
      <c r="H12" s="180">
        <f>G12*E12</f>
        <v>4.086821976E-4</v>
      </c>
      <c r="I12" s="231"/>
      <c r="J12" s="189"/>
      <c r="K12" s="188"/>
      <c r="L12" s="173"/>
    </row>
    <row r="13" spans="1:12">
      <c r="A13" s="294"/>
      <c r="B13" s="172">
        <v>5.5199999999999999E-2</v>
      </c>
      <c r="C13" s="299"/>
      <c r="D13" s="172">
        <v>0.14837</v>
      </c>
      <c r="E13" s="173">
        <f t="shared" si="0"/>
        <v>8.1900240000000006E-3</v>
      </c>
      <c r="F13" s="121" t="s">
        <v>189</v>
      </c>
      <c r="G13" s="172">
        <v>4.8680000000000001E-2</v>
      </c>
      <c r="H13" s="180">
        <f t="shared" ref="H13:H19" si="3">G13*E13</f>
        <v>3.9869036832000003E-4</v>
      </c>
      <c r="I13" s="296" t="s">
        <v>281</v>
      </c>
      <c r="J13" s="296"/>
      <c r="K13" s="296"/>
      <c r="L13" s="297"/>
    </row>
    <row r="14" spans="1:12" ht="15.75" thickBot="1">
      <c r="A14" s="294"/>
      <c r="B14" s="172">
        <v>5.5199999999999999E-2</v>
      </c>
      <c r="C14" s="299"/>
      <c r="D14" s="172">
        <v>0.14837</v>
      </c>
      <c r="E14" s="173">
        <f t="shared" si="0"/>
        <v>8.1900240000000006E-3</v>
      </c>
      <c r="F14" s="121" t="s">
        <v>152</v>
      </c>
      <c r="G14" s="172">
        <v>4.0620000000000003E-2</v>
      </c>
      <c r="H14" s="180">
        <f t="shared" si="3"/>
        <v>3.3267877488000005E-4</v>
      </c>
      <c r="I14" s="232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72">
        <v>5.5199999999999999E-2</v>
      </c>
      <c r="C15" s="299"/>
      <c r="D15" s="172">
        <v>0.14837</v>
      </c>
      <c r="E15" s="173">
        <f t="shared" si="0"/>
        <v>8.1900240000000006E-3</v>
      </c>
      <c r="F15" s="121" t="s">
        <v>190</v>
      </c>
      <c r="G15" s="172">
        <v>3.1359999999999999E-2</v>
      </c>
      <c r="H15" s="180">
        <f t="shared" si="3"/>
        <v>2.5683915264E-4</v>
      </c>
      <c r="I15" s="17" t="s">
        <v>204</v>
      </c>
      <c r="J15" s="141">
        <v>0.62461</v>
      </c>
      <c r="L15" s="188"/>
    </row>
    <row r="16" spans="1:12">
      <c r="A16" s="294"/>
      <c r="B16" s="172">
        <v>5.5199999999999999E-2</v>
      </c>
      <c r="C16" s="299"/>
      <c r="D16" s="172">
        <v>0.14837</v>
      </c>
      <c r="E16" s="173">
        <f t="shared" si="0"/>
        <v>8.1900240000000006E-3</v>
      </c>
      <c r="F16" s="121" t="s">
        <v>181</v>
      </c>
      <c r="G16" s="172">
        <v>2.6839999999999999E-2</v>
      </c>
      <c r="H16" s="180">
        <f t="shared" si="3"/>
        <v>2.1982024416000002E-4</v>
      </c>
      <c r="I16" s="48" t="s">
        <v>91</v>
      </c>
      <c r="J16" s="188"/>
      <c r="K16" s="180">
        <f>E26</f>
        <v>2.4657839999999999E-3</v>
      </c>
      <c r="L16" s="188"/>
    </row>
    <row r="17" spans="1:12">
      <c r="A17" s="294"/>
      <c r="B17" s="172">
        <v>5.5199999999999999E-2</v>
      </c>
      <c r="C17" s="299"/>
      <c r="D17" s="172">
        <v>0.14837</v>
      </c>
      <c r="E17" s="173">
        <f t="shared" si="0"/>
        <v>8.1900240000000006E-3</v>
      </c>
      <c r="F17" s="121" t="s">
        <v>176</v>
      </c>
      <c r="G17" s="172">
        <v>2.171E-2</v>
      </c>
      <c r="H17" s="180">
        <f t="shared" si="3"/>
        <v>1.7780542104000002E-4</v>
      </c>
      <c r="I17" s="48" t="s">
        <v>92</v>
      </c>
      <c r="J17" s="188"/>
      <c r="K17" s="180">
        <f>E27</f>
        <v>1.4793600000000001E-3</v>
      </c>
      <c r="L17" s="188"/>
    </row>
    <row r="18" spans="1:12">
      <c r="A18" s="294"/>
      <c r="B18" s="172">
        <v>5.5199999999999999E-2</v>
      </c>
      <c r="C18" s="299"/>
      <c r="D18" s="172">
        <v>0.14837</v>
      </c>
      <c r="E18" s="173">
        <f t="shared" si="0"/>
        <v>8.1900240000000006E-3</v>
      </c>
      <c r="F18" s="121" t="s">
        <v>93</v>
      </c>
      <c r="G18" s="172">
        <v>2.163E-2</v>
      </c>
      <c r="H18" s="180">
        <f t="shared" si="3"/>
        <v>1.7715021912E-4</v>
      </c>
      <c r="I18" s="48" t="s">
        <v>129</v>
      </c>
      <c r="J18" s="188"/>
      <c r="K18" s="180">
        <f>E28</f>
        <v>1.1420880000000001E-3</v>
      </c>
      <c r="L18" s="188"/>
    </row>
    <row r="19" spans="1:12" ht="15.75" thickBot="1">
      <c r="A19" s="294"/>
      <c r="B19" s="172">
        <v>5.5199999999999999E-2</v>
      </c>
      <c r="C19" s="300"/>
      <c r="D19" s="122">
        <v>0.14837</v>
      </c>
      <c r="E19" s="176">
        <f t="shared" si="0"/>
        <v>8.1900240000000006E-3</v>
      </c>
      <c r="F19" s="123" t="s">
        <v>88</v>
      </c>
      <c r="G19" s="122">
        <v>2.06E-2</v>
      </c>
      <c r="H19" s="181">
        <f t="shared" si="3"/>
        <v>1.6871449440000001E-4</v>
      </c>
      <c r="I19" s="48" t="s">
        <v>127</v>
      </c>
      <c r="J19" s="188"/>
      <c r="K19" s="188">
        <f>E29+H25+K8</f>
        <v>1.1546386431409534E-3</v>
      </c>
      <c r="L19" s="188"/>
    </row>
    <row r="20" spans="1:12">
      <c r="A20" s="294"/>
      <c r="B20" s="172">
        <v>5.5199999999999999E-2</v>
      </c>
      <c r="C20" s="298" t="s">
        <v>71</v>
      </c>
      <c r="D20" s="175">
        <v>3.2410000000000001E-2</v>
      </c>
      <c r="E20" s="178">
        <f t="shared" ref="E20:E29" si="4">D20*B13</f>
        <v>1.7890320000000001E-3</v>
      </c>
      <c r="F20" s="174" t="s">
        <v>190</v>
      </c>
      <c r="G20" s="175">
        <v>5.0090000000000003E-2</v>
      </c>
      <c r="H20" s="179">
        <f>G20*E20</f>
        <v>8.9612612880000014E-5</v>
      </c>
      <c r="I20" s="121" t="s">
        <v>188</v>
      </c>
      <c r="J20" s="188"/>
      <c r="K20" s="188">
        <f>H12</f>
        <v>4.086821976E-4</v>
      </c>
      <c r="L20" s="188"/>
    </row>
    <row r="21" spans="1:12">
      <c r="A21" s="294"/>
      <c r="B21" s="172">
        <v>5.5199999999999999E-2</v>
      </c>
      <c r="C21" s="299"/>
      <c r="D21" s="172">
        <v>3.2410000000000001E-2</v>
      </c>
      <c r="E21" s="173">
        <f t="shared" si="4"/>
        <v>1.7890320000000001E-3</v>
      </c>
      <c r="F21" s="121" t="s">
        <v>220</v>
      </c>
      <c r="G21" s="172">
        <v>4.6129999999999997E-2</v>
      </c>
      <c r="H21" s="180">
        <f t="shared" ref="H21:H25" si="5">G21*E21</f>
        <v>8.2528046159999996E-5</v>
      </c>
      <c r="I21" s="121" t="s">
        <v>189</v>
      </c>
      <c r="J21" s="188"/>
      <c r="K21" s="188">
        <f>H13</f>
        <v>3.9869036832000003E-4</v>
      </c>
      <c r="L21" s="188"/>
    </row>
    <row r="22" spans="1:12">
      <c r="A22" s="294"/>
      <c r="B22" s="172">
        <v>5.5199999999999999E-2</v>
      </c>
      <c r="C22" s="299"/>
      <c r="D22" s="172">
        <v>3.2410000000000001E-2</v>
      </c>
      <c r="E22" s="173">
        <f t="shared" si="4"/>
        <v>1.7890320000000001E-3</v>
      </c>
      <c r="F22" s="121" t="s">
        <v>179</v>
      </c>
      <c r="G22" s="172">
        <v>3.6790000000000003E-2</v>
      </c>
      <c r="H22" s="180">
        <f t="shared" si="5"/>
        <v>6.5818487280000013E-5</v>
      </c>
      <c r="I22" s="121" t="s">
        <v>152</v>
      </c>
      <c r="J22" s="188"/>
      <c r="K22" s="188">
        <f>H14</f>
        <v>3.3267877488000005E-4</v>
      </c>
      <c r="L22" s="188"/>
    </row>
    <row r="23" spans="1:12">
      <c r="A23" s="294"/>
      <c r="B23" s="172">
        <v>5.5199999999999999E-2</v>
      </c>
      <c r="C23" s="299"/>
      <c r="D23" s="172">
        <v>3.2410000000000001E-2</v>
      </c>
      <c r="E23" s="173">
        <f t="shared" si="4"/>
        <v>1.7890320000000001E-3</v>
      </c>
      <c r="F23" s="121" t="s">
        <v>221</v>
      </c>
      <c r="G23" s="172">
        <v>3.1220000000000001E-2</v>
      </c>
      <c r="H23" s="180">
        <f t="shared" si="5"/>
        <v>5.5853579040000005E-5</v>
      </c>
      <c r="I23" s="121" t="s">
        <v>190</v>
      </c>
      <c r="J23" s="188"/>
      <c r="K23" s="188">
        <f>H15+H20+K3</f>
        <v>3.8209326921166085E-4</v>
      </c>
      <c r="L23" s="188"/>
    </row>
    <row r="24" spans="1:12">
      <c r="A24" s="294"/>
      <c r="B24" s="172">
        <v>5.5199999999999999E-2</v>
      </c>
      <c r="C24" s="299"/>
      <c r="D24" s="172">
        <v>3.2410000000000001E-2</v>
      </c>
      <c r="E24" s="173">
        <f t="shared" si="4"/>
        <v>1.7890320000000001E-3</v>
      </c>
      <c r="F24" s="121" t="s">
        <v>222</v>
      </c>
      <c r="G24" s="172">
        <v>2.2009999999999998E-2</v>
      </c>
      <c r="H24" s="180">
        <f t="shared" si="5"/>
        <v>3.9376594319999996E-5</v>
      </c>
      <c r="I24" s="121" t="s">
        <v>181</v>
      </c>
      <c r="J24" s="188"/>
      <c r="K24" s="188">
        <f>H16</f>
        <v>2.1982024416000002E-4</v>
      </c>
      <c r="L24" s="188"/>
    </row>
    <row r="25" spans="1:12" ht="15.75" thickBot="1">
      <c r="A25" s="294"/>
      <c r="B25" s="172">
        <v>5.5199999999999999E-2</v>
      </c>
      <c r="C25" s="300"/>
      <c r="D25" s="122">
        <v>3.2410000000000001E-2</v>
      </c>
      <c r="E25" s="176">
        <f t="shared" si="4"/>
        <v>1.7890320000000001E-3</v>
      </c>
      <c r="F25" s="123" t="s">
        <v>127</v>
      </c>
      <c r="G25" s="122">
        <v>2.0029999999999999E-2</v>
      </c>
      <c r="H25" s="181">
        <f t="shared" si="5"/>
        <v>3.5834310960000001E-5</v>
      </c>
      <c r="I25" s="121" t="s">
        <v>176</v>
      </c>
      <c r="J25" s="188"/>
      <c r="K25" s="188">
        <f>H17</f>
        <v>1.7780542104000002E-4</v>
      </c>
      <c r="L25" s="188"/>
    </row>
    <row r="26" spans="1:12">
      <c r="A26" s="294"/>
      <c r="B26" s="172">
        <v>5.5199999999999999E-2</v>
      </c>
      <c r="C26" s="197" t="s">
        <v>91</v>
      </c>
      <c r="D26" s="175">
        <v>4.4670000000000001E-2</v>
      </c>
      <c r="E26" s="179">
        <f t="shared" si="4"/>
        <v>2.4657839999999999E-3</v>
      </c>
      <c r="F26" s="189"/>
      <c r="G26" s="189"/>
      <c r="H26" s="189"/>
      <c r="I26" s="121" t="s">
        <v>93</v>
      </c>
      <c r="J26" s="188"/>
      <c r="K26" s="188">
        <f>H18</f>
        <v>1.7715021912E-4</v>
      </c>
      <c r="L26" s="188"/>
    </row>
    <row r="27" spans="1:12">
      <c r="A27" s="294"/>
      <c r="B27" s="172">
        <v>5.5199999999999999E-2</v>
      </c>
      <c r="C27" s="198" t="s">
        <v>92</v>
      </c>
      <c r="D27" s="172">
        <v>2.6800000000000001E-2</v>
      </c>
      <c r="E27" s="180">
        <f t="shared" si="4"/>
        <v>1.4793600000000001E-3</v>
      </c>
      <c r="F27" s="189"/>
      <c r="G27" s="189"/>
      <c r="H27" s="200"/>
      <c r="I27" s="121" t="s">
        <v>88</v>
      </c>
      <c r="J27" s="188"/>
      <c r="K27" s="188">
        <f>H19+K9</f>
        <v>2.6604866263749599E-4</v>
      </c>
      <c r="L27" s="188"/>
    </row>
    <row r="28" spans="1:12">
      <c r="A28" s="294"/>
      <c r="B28" s="172">
        <v>5.5199999999999999E-2</v>
      </c>
      <c r="C28" s="198" t="s">
        <v>129</v>
      </c>
      <c r="D28" s="172">
        <v>2.069E-2</v>
      </c>
      <c r="E28" s="180">
        <f t="shared" si="4"/>
        <v>1.1420880000000001E-3</v>
      </c>
      <c r="F28" s="189"/>
      <c r="G28" s="189"/>
      <c r="H28" s="200"/>
      <c r="I28" s="121" t="s">
        <v>220</v>
      </c>
      <c r="J28" s="188"/>
      <c r="K28" s="188">
        <f>H21+K4</f>
        <v>1.1535181468258559E-4</v>
      </c>
      <c r="L28" s="188"/>
    </row>
    <row r="29" spans="1:12" ht="15.75" thickBot="1">
      <c r="A29" s="295"/>
      <c r="B29" s="172">
        <v>5.5199999999999999E-2</v>
      </c>
      <c r="C29" s="199" t="s">
        <v>127</v>
      </c>
      <c r="D29" s="122">
        <v>2.001E-2</v>
      </c>
      <c r="E29" s="181">
        <f t="shared" si="4"/>
        <v>1.104552E-3</v>
      </c>
      <c r="F29" s="189"/>
      <c r="G29" s="189"/>
      <c r="H29" s="200"/>
      <c r="I29" s="121" t="s">
        <v>179</v>
      </c>
      <c r="J29" s="188"/>
      <c r="K29" s="188">
        <f>H22+K5</f>
        <v>9.1996385479564818E-5</v>
      </c>
      <c r="L29" s="188"/>
    </row>
    <row r="30" spans="1:12">
      <c r="A30" s="17" t="s">
        <v>204</v>
      </c>
      <c r="B30" s="141">
        <v>0.62461</v>
      </c>
      <c r="I30" s="121" t="s">
        <v>221</v>
      </c>
      <c r="J30" s="188"/>
      <c r="K30" s="188">
        <f>H23+K6</f>
        <v>7.8068147721446402E-5</v>
      </c>
    </row>
  </sheetData>
  <mergeCells count="6">
    <mergeCell ref="A3:A29"/>
    <mergeCell ref="C3:C19"/>
    <mergeCell ref="F3:F8"/>
    <mergeCell ref="F9:F11"/>
    <mergeCell ref="I13:L13"/>
    <mergeCell ref="C20:C25"/>
  </mergeCells>
  <conditionalFormatting sqref="I16:I30">
    <cfRule type="duplicateValues" dxfId="1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31"/>
  <sheetViews>
    <sheetView topLeftCell="A13" workbookViewId="0">
      <selection activeCell="K17" sqref="K17:K31"/>
    </sheetView>
  </sheetViews>
  <sheetFormatPr defaultRowHeight="15"/>
  <cols>
    <col min="1" max="1" width="30.140625" bestFit="1" customWidth="1"/>
    <col min="3" max="3" width="21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63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 ht="15.75" thickBot="1">
      <c r="A3" s="294" t="s">
        <v>6</v>
      </c>
      <c r="B3" s="143">
        <v>2.5940000000000001E-2</v>
      </c>
      <c r="C3" s="298" t="s">
        <v>51</v>
      </c>
      <c r="D3" s="175">
        <v>0.14837</v>
      </c>
      <c r="E3" s="178">
        <f>D3*B3</f>
        <v>3.8487178E-3</v>
      </c>
      <c r="F3" s="301" t="s">
        <v>71</v>
      </c>
      <c r="G3" s="175">
        <v>8.6879999999999999E-2</v>
      </c>
      <c r="H3" s="179">
        <f>G3*E3</f>
        <v>3.3437660246400002E-4</v>
      </c>
      <c r="I3" s="174" t="s">
        <v>190</v>
      </c>
      <c r="J3" s="175">
        <v>5.0090000000000003E-2</v>
      </c>
      <c r="K3" s="179">
        <f>J3*H3</f>
        <v>1.6748924017421761E-5</v>
      </c>
      <c r="L3" s="173"/>
    </row>
    <row r="4" spans="1:12">
      <c r="A4" s="294"/>
      <c r="B4" s="172">
        <v>2.5940000000000001E-2</v>
      </c>
      <c r="C4" s="299"/>
      <c r="D4" s="172">
        <v>0.14837</v>
      </c>
      <c r="E4" s="173">
        <f t="shared" ref="E4:E19" si="0">D4*B4</f>
        <v>3.8487178E-3</v>
      </c>
      <c r="F4" s="302"/>
      <c r="G4" s="172">
        <v>8.6879999999999999E-2</v>
      </c>
      <c r="H4" s="180">
        <f t="shared" ref="H4:H11" si="1">G4*E4</f>
        <v>3.3437660246400002E-4</v>
      </c>
      <c r="I4" s="121" t="s">
        <v>220</v>
      </c>
      <c r="J4" s="172">
        <v>4.6129999999999997E-2</v>
      </c>
      <c r="K4" s="180">
        <f t="shared" ref="K4:K11" si="2">J4*H4</f>
        <v>1.542479267166432E-5</v>
      </c>
      <c r="L4" s="173"/>
    </row>
    <row r="5" spans="1:12">
      <c r="A5" s="294"/>
      <c r="B5" s="172">
        <v>2.5940000000000001E-2</v>
      </c>
      <c r="C5" s="299"/>
      <c r="D5" s="172">
        <v>0.14837</v>
      </c>
      <c r="E5" s="173">
        <f t="shared" si="0"/>
        <v>3.8487178E-3</v>
      </c>
      <c r="F5" s="302"/>
      <c r="G5" s="172">
        <v>8.6879999999999999E-2</v>
      </c>
      <c r="H5" s="180">
        <f t="shared" si="1"/>
        <v>3.3437660246400002E-4</v>
      </c>
      <c r="I5" s="121" t="s">
        <v>179</v>
      </c>
      <c r="J5" s="172">
        <v>3.6790000000000003E-2</v>
      </c>
      <c r="K5" s="180">
        <f t="shared" si="2"/>
        <v>1.2301715204650562E-5</v>
      </c>
      <c r="L5" s="173"/>
    </row>
    <row r="6" spans="1:12">
      <c r="A6" s="294"/>
      <c r="B6" s="172">
        <v>2.5940000000000001E-2</v>
      </c>
      <c r="C6" s="299"/>
      <c r="D6" s="172">
        <v>0.14837</v>
      </c>
      <c r="E6" s="173">
        <f t="shared" si="0"/>
        <v>3.8487178E-3</v>
      </c>
      <c r="F6" s="302"/>
      <c r="G6" s="172">
        <v>8.6879999999999999E-2</v>
      </c>
      <c r="H6" s="180">
        <f t="shared" si="1"/>
        <v>3.3437660246400002E-4</v>
      </c>
      <c r="I6" s="121" t="s">
        <v>221</v>
      </c>
      <c r="J6" s="172">
        <v>3.1220000000000001E-2</v>
      </c>
      <c r="K6" s="180">
        <f t="shared" si="2"/>
        <v>1.0439237528926081E-5</v>
      </c>
      <c r="L6" s="173"/>
    </row>
    <row r="7" spans="1:12">
      <c r="A7" s="294"/>
      <c r="B7" s="172">
        <v>2.5940000000000001E-2</v>
      </c>
      <c r="C7" s="299"/>
      <c r="D7" s="172">
        <v>0.14837</v>
      </c>
      <c r="E7" s="173">
        <f t="shared" si="0"/>
        <v>3.8487178E-3</v>
      </c>
      <c r="F7" s="302"/>
      <c r="G7" s="172">
        <v>8.6879999999999999E-2</v>
      </c>
      <c r="H7" s="180">
        <f t="shared" si="1"/>
        <v>3.3437660246400002E-4</v>
      </c>
      <c r="I7" s="121" t="s">
        <v>222</v>
      </c>
      <c r="J7" s="172">
        <v>2.2009999999999998E-2</v>
      </c>
      <c r="K7" s="180">
        <f t="shared" si="2"/>
        <v>7.3596290202326398E-6</v>
      </c>
      <c r="L7" s="173"/>
    </row>
    <row r="8" spans="1:12" ht="15.75" thickBot="1">
      <c r="A8" s="294"/>
      <c r="B8" s="172">
        <v>2.5940000000000001E-2</v>
      </c>
      <c r="C8" s="299"/>
      <c r="D8" s="172">
        <v>0.14837</v>
      </c>
      <c r="E8" s="173">
        <f t="shared" si="0"/>
        <v>3.8487178E-3</v>
      </c>
      <c r="F8" s="303"/>
      <c r="G8" s="122">
        <v>8.6879999999999999E-2</v>
      </c>
      <c r="H8" s="181">
        <f t="shared" si="1"/>
        <v>3.3437660246400002E-4</v>
      </c>
      <c r="I8" s="123" t="s">
        <v>127</v>
      </c>
      <c r="J8" s="122">
        <v>2.0029999999999999E-2</v>
      </c>
      <c r="K8" s="181">
        <f t="shared" si="2"/>
        <v>6.6975633473539202E-6</v>
      </c>
      <c r="L8" s="173"/>
    </row>
    <row r="9" spans="1:12">
      <c r="A9" s="294"/>
      <c r="B9" s="172">
        <v>2.5940000000000001E-2</v>
      </c>
      <c r="C9" s="299"/>
      <c r="D9" s="172">
        <v>0.14837</v>
      </c>
      <c r="E9" s="173">
        <f t="shared" si="0"/>
        <v>3.8487178E-3</v>
      </c>
      <c r="F9" s="301" t="s">
        <v>52</v>
      </c>
      <c r="G9" s="175">
        <v>3.3829999999999999E-2</v>
      </c>
      <c r="H9" s="179">
        <f t="shared" si="1"/>
        <v>1.30202123174E-4</v>
      </c>
      <c r="I9" s="174" t="s">
        <v>88</v>
      </c>
      <c r="J9" s="175">
        <v>0.3513</v>
      </c>
      <c r="K9" s="179">
        <f t="shared" si="2"/>
        <v>4.5740005871026199E-5</v>
      </c>
      <c r="L9" s="173"/>
    </row>
    <row r="10" spans="1:12">
      <c r="A10" s="294"/>
      <c r="B10" s="172">
        <v>2.5940000000000001E-2</v>
      </c>
      <c r="C10" s="299"/>
      <c r="D10" s="172">
        <v>0.14837</v>
      </c>
      <c r="E10" s="173">
        <f t="shared" si="0"/>
        <v>3.8487178E-3</v>
      </c>
      <c r="F10" s="302"/>
      <c r="G10" s="172">
        <v>3.3829999999999999E-2</v>
      </c>
      <c r="H10" s="180">
        <f t="shared" si="1"/>
        <v>1.30202123174E-4</v>
      </c>
      <c r="I10" s="121" t="s">
        <v>191</v>
      </c>
      <c r="J10" s="172">
        <v>0.29557</v>
      </c>
      <c r="K10" s="180">
        <f t="shared" si="2"/>
        <v>3.8483841546539178E-5</v>
      </c>
      <c r="L10" s="173"/>
    </row>
    <row r="11" spans="1:12" ht="15.75" thickBot="1">
      <c r="A11" s="294"/>
      <c r="B11" s="172">
        <v>2.5940000000000001E-2</v>
      </c>
      <c r="C11" s="299"/>
      <c r="D11" s="172">
        <v>0.14837</v>
      </c>
      <c r="E11" s="173">
        <f t="shared" si="0"/>
        <v>3.8487178E-3</v>
      </c>
      <c r="F11" s="303"/>
      <c r="G11" s="122">
        <v>3.3829999999999999E-2</v>
      </c>
      <c r="H11" s="181">
        <f t="shared" si="1"/>
        <v>1.30202123174E-4</v>
      </c>
      <c r="I11" s="123" t="s">
        <v>192</v>
      </c>
      <c r="J11" s="122">
        <v>6.6610000000000003E-2</v>
      </c>
      <c r="K11" s="181">
        <f t="shared" si="2"/>
        <v>8.6727634246201404E-6</v>
      </c>
      <c r="L11" s="173"/>
    </row>
    <row r="12" spans="1:12" ht="15.75" thickBot="1">
      <c r="A12" s="294"/>
      <c r="B12" s="172">
        <v>2.5940000000000001E-2</v>
      </c>
      <c r="C12" s="299"/>
      <c r="D12" s="172">
        <v>0.14837</v>
      </c>
      <c r="E12" s="173">
        <f t="shared" si="0"/>
        <v>3.8487178E-3</v>
      </c>
      <c r="F12" s="121" t="s">
        <v>188</v>
      </c>
      <c r="G12" s="172">
        <v>4.99E-2</v>
      </c>
      <c r="H12" s="180">
        <f>G12*E12</f>
        <v>1.9205101821999999E-4</v>
      </c>
      <c r="I12" s="231"/>
      <c r="J12" s="189"/>
      <c r="K12" s="188"/>
      <c r="L12" s="173"/>
    </row>
    <row r="13" spans="1:12">
      <c r="A13" s="294"/>
      <c r="B13" s="172">
        <v>2.5940000000000001E-2</v>
      </c>
      <c r="C13" s="299"/>
      <c r="D13" s="172">
        <v>0.14837</v>
      </c>
      <c r="E13" s="173">
        <f t="shared" si="0"/>
        <v>3.8487178E-3</v>
      </c>
      <c r="F13" s="121" t="s">
        <v>189</v>
      </c>
      <c r="G13" s="172">
        <v>4.8680000000000001E-2</v>
      </c>
      <c r="H13" s="180">
        <f t="shared" ref="H13:H19" si="3">G13*E13</f>
        <v>1.87355582504E-4</v>
      </c>
      <c r="I13" s="296" t="s">
        <v>281</v>
      </c>
      <c r="J13" s="296"/>
      <c r="K13" s="296"/>
      <c r="L13" s="297"/>
    </row>
    <row r="14" spans="1:12" ht="15.75" thickBot="1">
      <c r="A14" s="294"/>
      <c r="B14" s="172">
        <v>2.5940000000000001E-2</v>
      </c>
      <c r="C14" s="299"/>
      <c r="D14" s="172">
        <v>0.14837</v>
      </c>
      <c r="E14" s="173">
        <f t="shared" si="0"/>
        <v>3.8487178E-3</v>
      </c>
      <c r="F14" s="121" t="s">
        <v>152</v>
      </c>
      <c r="G14" s="172">
        <v>4.0620000000000003E-2</v>
      </c>
      <c r="H14" s="180">
        <f t="shared" si="3"/>
        <v>1.56334917036E-4</v>
      </c>
      <c r="I14" s="232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72">
        <v>2.5940000000000001E-2</v>
      </c>
      <c r="C15" s="299"/>
      <c r="D15" s="172">
        <v>0.14837</v>
      </c>
      <c r="E15" s="173">
        <f t="shared" si="0"/>
        <v>3.8487178E-3</v>
      </c>
      <c r="F15" s="121" t="s">
        <v>190</v>
      </c>
      <c r="G15" s="172">
        <v>3.1359999999999999E-2</v>
      </c>
      <c r="H15" s="180">
        <f t="shared" si="3"/>
        <v>1.20695790208E-4</v>
      </c>
      <c r="I15" s="17" t="s">
        <v>141</v>
      </c>
      <c r="J15" s="141">
        <v>0.50031000000000003</v>
      </c>
      <c r="L15" s="188"/>
    </row>
    <row r="16" spans="1:12">
      <c r="A16" s="294"/>
      <c r="B16" s="172">
        <v>2.5940000000000001E-2</v>
      </c>
      <c r="C16" s="299"/>
      <c r="D16" s="172">
        <v>0.14837</v>
      </c>
      <c r="E16" s="173">
        <f t="shared" si="0"/>
        <v>3.8487178E-3</v>
      </c>
      <c r="F16" s="121" t="s">
        <v>181</v>
      </c>
      <c r="G16" s="172">
        <v>2.6839999999999999E-2</v>
      </c>
      <c r="H16" s="180">
        <f t="shared" si="3"/>
        <v>1.0329958575199999E-4</v>
      </c>
      <c r="I16" s="20" t="s">
        <v>87</v>
      </c>
      <c r="J16" s="142">
        <v>3.6819999999999999E-2</v>
      </c>
      <c r="L16" s="188"/>
    </row>
    <row r="17" spans="1:12">
      <c r="A17" s="294"/>
      <c r="B17" s="172">
        <v>2.5940000000000001E-2</v>
      </c>
      <c r="C17" s="299"/>
      <c r="D17" s="172">
        <v>0.14837</v>
      </c>
      <c r="E17" s="173">
        <f t="shared" si="0"/>
        <v>3.8487178E-3</v>
      </c>
      <c r="F17" s="121" t="s">
        <v>176</v>
      </c>
      <c r="G17" s="172">
        <v>2.171E-2</v>
      </c>
      <c r="H17" s="180">
        <f t="shared" si="3"/>
        <v>8.3555663438000008E-5</v>
      </c>
      <c r="I17" s="48" t="s">
        <v>91</v>
      </c>
      <c r="J17" s="188"/>
      <c r="K17" s="180">
        <f>E26</f>
        <v>1.1587398E-3</v>
      </c>
      <c r="L17" s="188"/>
    </row>
    <row r="18" spans="1:12">
      <c r="A18" s="294"/>
      <c r="B18" s="172">
        <v>2.5940000000000001E-2</v>
      </c>
      <c r="C18" s="299"/>
      <c r="D18" s="172">
        <v>0.14837</v>
      </c>
      <c r="E18" s="173">
        <f t="shared" si="0"/>
        <v>3.8487178E-3</v>
      </c>
      <c r="F18" s="121" t="s">
        <v>93</v>
      </c>
      <c r="G18" s="172">
        <v>2.163E-2</v>
      </c>
      <c r="H18" s="180">
        <f t="shared" si="3"/>
        <v>8.3247766014000004E-5</v>
      </c>
      <c r="I18" s="48" t="s">
        <v>92</v>
      </c>
      <c r="J18" s="188"/>
      <c r="K18" s="180">
        <f>E27</f>
        <v>6.9519200000000008E-4</v>
      </c>
      <c r="L18" s="188"/>
    </row>
    <row r="19" spans="1:12" ht="15.75" thickBot="1">
      <c r="A19" s="294"/>
      <c r="B19" s="172">
        <v>2.5940000000000001E-2</v>
      </c>
      <c r="C19" s="300"/>
      <c r="D19" s="122">
        <v>0.14837</v>
      </c>
      <c r="E19" s="176">
        <f t="shared" si="0"/>
        <v>3.8487178E-3</v>
      </c>
      <c r="F19" s="123" t="s">
        <v>88</v>
      </c>
      <c r="G19" s="122">
        <v>2.06E-2</v>
      </c>
      <c r="H19" s="181">
        <f t="shared" si="3"/>
        <v>7.9283586679999998E-5</v>
      </c>
      <c r="I19" s="48" t="s">
        <v>129</v>
      </c>
      <c r="J19" s="188"/>
      <c r="K19" s="180">
        <f>E28</f>
        <v>5.3669860000000005E-4</v>
      </c>
      <c r="L19" s="188"/>
    </row>
    <row r="20" spans="1:12">
      <c r="A20" s="294"/>
      <c r="B20" s="172">
        <v>2.5940000000000001E-2</v>
      </c>
      <c r="C20" s="298" t="s">
        <v>71</v>
      </c>
      <c r="D20" s="175">
        <v>3.2410000000000001E-2</v>
      </c>
      <c r="E20" s="178">
        <f t="shared" ref="E20:E29" si="4">D20*B13</f>
        <v>8.4071540000000004E-4</v>
      </c>
      <c r="F20" s="174" t="s">
        <v>190</v>
      </c>
      <c r="G20" s="175">
        <v>5.0090000000000003E-2</v>
      </c>
      <c r="H20" s="179">
        <f>G20*E20</f>
        <v>4.2111434386000006E-5</v>
      </c>
      <c r="I20" s="48" t="s">
        <v>127</v>
      </c>
      <c r="J20" s="188"/>
      <c r="K20" s="188">
        <f>E29+H25+K8</f>
        <v>5.4259649280935399E-4</v>
      </c>
      <c r="L20" s="188"/>
    </row>
    <row r="21" spans="1:12">
      <c r="A21" s="294"/>
      <c r="B21" s="172">
        <v>2.5940000000000001E-2</v>
      </c>
      <c r="C21" s="299"/>
      <c r="D21" s="172">
        <v>3.2410000000000001E-2</v>
      </c>
      <c r="E21" s="173">
        <f t="shared" si="4"/>
        <v>8.4071540000000004E-4</v>
      </c>
      <c r="F21" s="121" t="s">
        <v>220</v>
      </c>
      <c r="G21" s="172">
        <v>4.6129999999999997E-2</v>
      </c>
      <c r="H21" s="180">
        <f t="shared" ref="H21:H25" si="5">G21*E21</f>
        <v>3.8782201401999999E-5</v>
      </c>
      <c r="I21" s="121" t="s">
        <v>188</v>
      </c>
      <c r="J21" s="188"/>
      <c r="K21" s="188">
        <f>H12</f>
        <v>1.9205101821999999E-4</v>
      </c>
      <c r="L21" s="188"/>
    </row>
    <row r="22" spans="1:12">
      <c r="A22" s="294"/>
      <c r="B22" s="172">
        <v>2.5940000000000001E-2</v>
      </c>
      <c r="C22" s="299"/>
      <c r="D22" s="172">
        <v>3.2410000000000001E-2</v>
      </c>
      <c r="E22" s="173">
        <f t="shared" si="4"/>
        <v>8.4071540000000004E-4</v>
      </c>
      <c r="F22" s="121" t="s">
        <v>179</v>
      </c>
      <c r="G22" s="172">
        <v>3.6790000000000003E-2</v>
      </c>
      <c r="H22" s="180">
        <f t="shared" si="5"/>
        <v>3.0929919566000008E-5</v>
      </c>
      <c r="I22" s="121" t="s">
        <v>189</v>
      </c>
      <c r="J22" s="188"/>
      <c r="K22" s="188">
        <f>H13</f>
        <v>1.87355582504E-4</v>
      </c>
      <c r="L22" s="188"/>
    </row>
    <row r="23" spans="1:12">
      <c r="A23" s="294"/>
      <c r="B23" s="172">
        <v>2.5940000000000001E-2</v>
      </c>
      <c r="C23" s="299"/>
      <c r="D23" s="172">
        <v>3.2410000000000001E-2</v>
      </c>
      <c r="E23" s="173">
        <f t="shared" si="4"/>
        <v>8.4071540000000004E-4</v>
      </c>
      <c r="F23" s="121" t="s">
        <v>221</v>
      </c>
      <c r="G23" s="172">
        <v>3.1220000000000001E-2</v>
      </c>
      <c r="H23" s="180">
        <f t="shared" si="5"/>
        <v>2.6247134788000004E-5</v>
      </c>
      <c r="I23" s="121" t="s">
        <v>152</v>
      </c>
      <c r="J23" s="188"/>
      <c r="K23" s="188">
        <f>H14</f>
        <v>1.56334917036E-4</v>
      </c>
      <c r="L23" s="188"/>
    </row>
    <row r="24" spans="1:12">
      <c r="A24" s="294"/>
      <c r="B24" s="172">
        <v>2.5940000000000001E-2</v>
      </c>
      <c r="C24" s="299"/>
      <c r="D24" s="172">
        <v>3.2410000000000001E-2</v>
      </c>
      <c r="E24" s="173">
        <f t="shared" si="4"/>
        <v>8.4071540000000004E-4</v>
      </c>
      <c r="F24" s="121" t="s">
        <v>222</v>
      </c>
      <c r="G24" s="172">
        <v>2.2009999999999998E-2</v>
      </c>
      <c r="H24" s="180">
        <f t="shared" si="5"/>
        <v>1.8504145953999999E-5</v>
      </c>
      <c r="I24" s="121" t="s">
        <v>190</v>
      </c>
      <c r="J24" s="188"/>
      <c r="K24" s="188">
        <f>H15+H20+K3</f>
        <v>1.7955614861142177E-4</v>
      </c>
      <c r="L24" s="188"/>
    </row>
    <row r="25" spans="1:12" ht="15.75" thickBot="1">
      <c r="A25" s="294"/>
      <c r="B25" s="172">
        <v>2.5940000000000001E-2</v>
      </c>
      <c r="C25" s="300"/>
      <c r="D25" s="122">
        <v>3.2410000000000001E-2</v>
      </c>
      <c r="E25" s="176">
        <f t="shared" si="4"/>
        <v>8.4071540000000004E-4</v>
      </c>
      <c r="F25" s="123" t="s">
        <v>127</v>
      </c>
      <c r="G25" s="122">
        <v>2.0029999999999999E-2</v>
      </c>
      <c r="H25" s="181">
        <f t="shared" si="5"/>
        <v>1.6839529461999999E-5</v>
      </c>
      <c r="I25" s="121" t="s">
        <v>181</v>
      </c>
      <c r="J25" s="188"/>
      <c r="K25" s="188">
        <f>H16</f>
        <v>1.0329958575199999E-4</v>
      </c>
      <c r="L25" s="188"/>
    </row>
    <row r="26" spans="1:12">
      <c r="A26" s="294"/>
      <c r="B26" s="172">
        <v>2.5940000000000001E-2</v>
      </c>
      <c r="C26" s="197" t="s">
        <v>91</v>
      </c>
      <c r="D26" s="175">
        <v>4.4670000000000001E-2</v>
      </c>
      <c r="E26" s="179">
        <f t="shared" si="4"/>
        <v>1.1587398E-3</v>
      </c>
      <c r="F26" s="189"/>
      <c r="G26" s="189"/>
      <c r="H26" s="189"/>
      <c r="I26" s="121" t="s">
        <v>176</v>
      </c>
      <c r="J26" s="188"/>
      <c r="K26" s="188">
        <f>H17</f>
        <v>8.3555663438000008E-5</v>
      </c>
      <c r="L26" s="188"/>
    </row>
    <row r="27" spans="1:12">
      <c r="A27" s="294"/>
      <c r="B27" s="172">
        <v>2.5940000000000001E-2</v>
      </c>
      <c r="C27" s="198" t="s">
        <v>92</v>
      </c>
      <c r="D27" s="172">
        <v>2.6800000000000001E-2</v>
      </c>
      <c r="E27" s="180">
        <f t="shared" si="4"/>
        <v>6.9519200000000008E-4</v>
      </c>
      <c r="F27" s="189"/>
      <c r="G27" s="189"/>
      <c r="H27" s="200"/>
      <c r="I27" s="121" t="s">
        <v>93</v>
      </c>
      <c r="J27" s="188"/>
      <c r="K27" s="188">
        <f>H18</f>
        <v>8.3247766014000004E-5</v>
      </c>
      <c r="L27" s="188"/>
    </row>
    <row r="28" spans="1:12">
      <c r="A28" s="294"/>
      <c r="B28" s="172">
        <v>2.5940000000000001E-2</v>
      </c>
      <c r="C28" s="198" t="s">
        <v>129</v>
      </c>
      <c r="D28" s="172">
        <v>2.069E-2</v>
      </c>
      <c r="E28" s="180">
        <f t="shared" si="4"/>
        <v>5.3669860000000005E-4</v>
      </c>
      <c r="F28" s="189"/>
      <c r="G28" s="189"/>
      <c r="H28" s="200"/>
      <c r="I28" s="121" t="s">
        <v>88</v>
      </c>
      <c r="J28" s="188"/>
      <c r="K28" s="188">
        <f>H19+K9</f>
        <v>1.2502359255102619E-4</v>
      </c>
      <c r="L28" s="188"/>
    </row>
    <row r="29" spans="1:12" ht="15.75" thickBot="1">
      <c r="A29" s="295"/>
      <c r="B29" s="172">
        <v>2.5940000000000001E-2</v>
      </c>
      <c r="C29" s="199" t="s">
        <v>127</v>
      </c>
      <c r="D29" s="122">
        <v>2.001E-2</v>
      </c>
      <c r="E29" s="181">
        <f t="shared" si="4"/>
        <v>5.1905940000000002E-4</v>
      </c>
      <c r="F29" s="189"/>
      <c r="G29" s="189"/>
      <c r="H29" s="200"/>
      <c r="I29" s="121" t="s">
        <v>220</v>
      </c>
      <c r="J29" s="188"/>
      <c r="K29" s="188">
        <f>H21+K4</f>
        <v>5.4206994073664316E-5</v>
      </c>
      <c r="L29" s="188"/>
    </row>
    <row r="30" spans="1:12">
      <c r="A30" s="17" t="s">
        <v>141</v>
      </c>
      <c r="B30" s="141">
        <v>0.50031000000000003</v>
      </c>
      <c r="I30" s="121" t="s">
        <v>179</v>
      </c>
      <c r="J30" s="188"/>
      <c r="K30" s="188">
        <f>H22+K5</f>
        <v>4.3231634770650573E-5</v>
      </c>
    </row>
    <row r="31" spans="1:12">
      <c r="A31" s="20" t="s">
        <v>87</v>
      </c>
      <c r="B31" s="142">
        <v>3.6819999999999999E-2</v>
      </c>
      <c r="I31" s="121" t="s">
        <v>221</v>
      </c>
      <c r="J31" s="188"/>
      <c r="K31" s="188">
        <f>H23+K6</f>
        <v>3.6686372316926083E-5</v>
      </c>
    </row>
  </sheetData>
  <mergeCells count="6">
    <mergeCell ref="A3:A29"/>
    <mergeCell ref="C3:C19"/>
    <mergeCell ref="F3:F8"/>
    <mergeCell ref="F9:F11"/>
    <mergeCell ref="I13:L13"/>
    <mergeCell ref="C20:C25"/>
  </mergeCells>
  <conditionalFormatting sqref="I17:I31">
    <cfRule type="duplicateValues" dxfId="1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31"/>
  <sheetViews>
    <sheetView topLeftCell="A10" workbookViewId="0">
      <selection activeCell="K17" sqref="K17:K31"/>
    </sheetView>
  </sheetViews>
  <sheetFormatPr defaultRowHeight="15"/>
  <cols>
    <col min="1" max="1" width="21.85546875" bestFit="1" customWidth="1"/>
    <col min="3" max="3" width="21" bestFit="1" customWidth="1"/>
    <col min="6" max="6" width="35.140625" bestFit="1" customWidth="1"/>
    <col min="9" max="9" width="35.140625" bestFit="1" customWidth="1"/>
  </cols>
  <sheetData>
    <row r="1" spans="1:12" ht="15.75" thickBot="1">
      <c r="A1" s="190" t="s">
        <v>276</v>
      </c>
      <c r="B1" s="174"/>
      <c r="C1" s="191" t="s">
        <v>65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 ht="15.75" thickBot="1">
      <c r="A3" s="294" t="s">
        <v>6</v>
      </c>
      <c r="B3" s="143">
        <v>3.6790000000000003E-2</v>
      </c>
      <c r="C3" s="298" t="s">
        <v>51</v>
      </c>
      <c r="D3" s="175">
        <v>0.14837</v>
      </c>
      <c r="E3" s="178">
        <f>D3*B3</f>
        <v>5.4585323000000009E-3</v>
      </c>
      <c r="F3" s="301" t="s">
        <v>71</v>
      </c>
      <c r="G3" s="175">
        <v>8.6879999999999999E-2</v>
      </c>
      <c r="H3" s="179">
        <f>G3*E3</f>
        <v>4.7423728622400009E-4</v>
      </c>
      <c r="I3" s="174" t="s">
        <v>190</v>
      </c>
      <c r="J3" s="175">
        <v>5.0090000000000003E-2</v>
      </c>
      <c r="K3" s="179">
        <f>J3*H3</f>
        <v>2.3754545666960164E-5</v>
      </c>
      <c r="L3" s="173"/>
    </row>
    <row r="4" spans="1:12">
      <c r="A4" s="294"/>
      <c r="B4" s="172">
        <v>3.6790000000000003E-2</v>
      </c>
      <c r="C4" s="299"/>
      <c r="D4" s="172">
        <v>0.14837</v>
      </c>
      <c r="E4" s="173">
        <f t="shared" ref="E4:E19" si="0">D4*B4</f>
        <v>5.4585323000000009E-3</v>
      </c>
      <c r="F4" s="302"/>
      <c r="G4" s="172">
        <v>8.6879999999999999E-2</v>
      </c>
      <c r="H4" s="180">
        <f t="shared" ref="H4:H11" si="1">G4*E4</f>
        <v>4.7423728622400009E-4</v>
      </c>
      <c r="I4" s="121" t="s">
        <v>220</v>
      </c>
      <c r="J4" s="172">
        <v>4.6129999999999997E-2</v>
      </c>
      <c r="K4" s="180">
        <f t="shared" ref="K4:K11" si="2">J4*H4</f>
        <v>2.1876566013513123E-5</v>
      </c>
      <c r="L4" s="173"/>
    </row>
    <row r="5" spans="1:12">
      <c r="A5" s="294"/>
      <c r="B5" s="172">
        <v>3.6790000000000003E-2</v>
      </c>
      <c r="C5" s="299"/>
      <c r="D5" s="172">
        <v>0.14837</v>
      </c>
      <c r="E5" s="173">
        <f t="shared" si="0"/>
        <v>5.4585323000000009E-3</v>
      </c>
      <c r="F5" s="302"/>
      <c r="G5" s="172">
        <v>8.6879999999999999E-2</v>
      </c>
      <c r="H5" s="180">
        <f t="shared" si="1"/>
        <v>4.7423728622400009E-4</v>
      </c>
      <c r="I5" s="121" t="s">
        <v>179</v>
      </c>
      <c r="J5" s="172">
        <v>3.6790000000000003E-2</v>
      </c>
      <c r="K5" s="180">
        <f t="shared" si="2"/>
        <v>1.7447189760180965E-5</v>
      </c>
      <c r="L5" s="173"/>
    </row>
    <row r="6" spans="1:12">
      <c r="A6" s="294"/>
      <c r="B6" s="172">
        <v>3.6790000000000003E-2</v>
      </c>
      <c r="C6" s="299"/>
      <c r="D6" s="172">
        <v>0.14837</v>
      </c>
      <c r="E6" s="173">
        <f t="shared" si="0"/>
        <v>5.4585323000000009E-3</v>
      </c>
      <c r="F6" s="302"/>
      <c r="G6" s="172">
        <v>8.6879999999999999E-2</v>
      </c>
      <c r="H6" s="180">
        <f t="shared" si="1"/>
        <v>4.7423728622400009E-4</v>
      </c>
      <c r="I6" s="121" t="s">
        <v>221</v>
      </c>
      <c r="J6" s="172">
        <v>3.1220000000000001E-2</v>
      </c>
      <c r="K6" s="180">
        <f t="shared" si="2"/>
        <v>1.4805688075913283E-5</v>
      </c>
      <c r="L6" s="173"/>
    </row>
    <row r="7" spans="1:12">
      <c r="A7" s="294"/>
      <c r="B7" s="172">
        <v>3.6790000000000003E-2</v>
      </c>
      <c r="C7" s="299"/>
      <c r="D7" s="172">
        <v>0.14837</v>
      </c>
      <c r="E7" s="173">
        <f t="shared" si="0"/>
        <v>5.4585323000000009E-3</v>
      </c>
      <c r="F7" s="302"/>
      <c r="G7" s="172">
        <v>8.6879999999999999E-2</v>
      </c>
      <c r="H7" s="180">
        <f t="shared" si="1"/>
        <v>4.7423728622400009E-4</v>
      </c>
      <c r="I7" s="121" t="s">
        <v>222</v>
      </c>
      <c r="J7" s="172">
        <v>2.2009999999999998E-2</v>
      </c>
      <c r="K7" s="180">
        <f t="shared" si="2"/>
        <v>1.0437962669790241E-5</v>
      </c>
      <c r="L7" s="173"/>
    </row>
    <row r="8" spans="1:12" ht="15.75" thickBot="1">
      <c r="A8" s="294"/>
      <c r="B8" s="172">
        <v>3.6790000000000003E-2</v>
      </c>
      <c r="C8" s="299"/>
      <c r="D8" s="172">
        <v>0.14837</v>
      </c>
      <c r="E8" s="173">
        <f t="shared" si="0"/>
        <v>5.4585323000000009E-3</v>
      </c>
      <c r="F8" s="303"/>
      <c r="G8" s="122">
        <v>8.6879999999999999E-2</v>
      </c>
      <c r="H8" s="181">
        <f t="shared" si="1"/>
        <v>4.7423728622400009E-4</v>
      </c>
      <c r="I8" s="123" t="s">
        <v>127</v>
      </c>
      <c r="J8" s="122">
        <v>2.0029999999999999E-2</v>
      </c>
      <c r="K8" s="181">
        <f t="shared" si="2"/>
        <v>9.4989728430667207E-6</v>
      </c>
      <c r="L8" s="173"/>
    </row>
    <row r="9" spans="1:12">
      <c r="A9" s="294"/>
      <c r="B9" s="172">
        <v>3.6790000000000003E-2</v>
      </c>
      <c r="C9" s="299"/>
      <c r="D9" s="172">
        <v>0.14837</v>
      </c>
      <c r="E9" s="173">
        <f t="shared" si="0"/>
        <v>5.4585323000000009E-3</v>
      </c>
      <c r="F9" s="301" t="s">
        <v>52</v>
      </c>
      <c r="G9" s="175">
        <v>3.3829999999999999E-2</v>
      </c>
      <c r="H9" s="179">
        <f t="shared" si="1"/>
        <v>1.8466214770900002E-4</v>
      </c>
      <c r="I9" s="174" t="s">
        <v>88</v>
      </c>
      <c r="J9" s="175">
        <v>0.3513</v>
      </c>
      <c r="K9" s="179">
        <f t="shared" si="2"/>
        <v>6.4871812490171709E-5</v>
      </c>
      <c r="L9" s="173"/>
    </row>
    <row r="10" spans="1:12">
      <c r="A10" s="294"/>
      <c r="B10" s="172">
        <v>3.6790000000000003E-2</v>
      </c>
      <c r="C10" s="299"/>
      <c r="D10" s="172">
        <v>0.14837</v>
      </c>
      <c r="E10" s="173">
        <f t="shared" si="0"/>
        <v>5.4585323000000009E-3</v>
      </c>
      <c r="F10" s="302"/>
      <c r="G10" s="172">
        <v>3.3829999999999999E-2</v>
      </c>
      <c r="H10" s="180">
        <f t="shared" si="1"/>
        <v>1.8466214770900002E-4</v>
      </c>
      <c r="I10" s="121" t="s">
        <v>191</v>
      </c>
      <c r="J10" s="172">
        <v>0.29557</v>
      </c>
      <c r="K10" s="180">
        <f t="shared" si="2"/>
        <v>5.4580590998349139E-5</v>
      </c>
      <c r="L10" s="173"/>
    </row>
    <row r="11" spans="1:12" ht="15.75" thickBot="1">
      <c r="A11" s="294"/>
      <c r="B11" s="172">
        <v>3.6790000000000003E-2</v>
      </c>
      <c r="C11" s="299"/>
      <c r="D11" s="172">
        <v>0.14837</v>
      </c>
      <c r="E11" s="173">
        <f t="shared" si="0"/>
        <v>5.4585323000000009E-3</v>
      </c>
      <c r="F11" s="303"/>
      <c r="G11" s="122">
        <v>3.3829999999999999E-2</v>
      </c>
      <c r="H11" s="181">
        <f t="shared" si="1"/>
        <v>1.8466214770900002E-4</v>
      </c>
      <c r="I11" s="123" t="s">
        <v>192</v>
      </c>
      <c r="J11" s="122">
        <v>6.6610000000000003E-2</v>
      </c>
      <c r="K11" s="181">
        <f t="shared" si="2"/>
        <v>1.2300345658896492E-5</v>
      </c>
      <c r="L11" s="173"/>
    </row>
    <row r="12" spans="1:12" ht="15.75" thickBot="1">
      <c r="A12" s="294"/>
      <c r="B12" s="172">
        <v>3.6790000000000003E-2</v>
      </c>
      <c r="C12" s="299"/>
      <c r="D12" s="172">
        <v>0.14837</v>
      </c>
      <c r="E12" s="173">
        <f t="shared" si="0"/>
        <v>5.4585323000000009E-3</v>
      </c>
      <c r="F12" s="121" t="s">
        <v>188</v>
      </c>
      <c r="G12" s="172">
        <v>4.99E-2</v>
      </c>
      <c r="H12" s="180">
        <f>G12*E12</f>
        <v>2.7238076177000002E-4</v>
      </c>
      <c r="I12" s="231"/>
      <c r="J12" s="189"/>
      <c r="K12" s="188"/>
      <c r="L12" s="173"/>
    </row>
    <row r="13" spans="1:12">
      <c r="A13" s="294"/>
      <c r="B13" s="172">
        <v>3.6790000000000003E-2</v>
      </c>
      <c r="C13" s="299"/>
      <c r="D13" s="172">
        <v>0.14837</v>
      </c>
      <c r="E13" s="173">
        <f t="shared" si="0"/>
        <v>5.4585323000000009E-3</v>
      </c>
      <c r="F13" s="121" t="s">
        <v>189</v>
      </c>
      <c r="G13" s="172">
        <v>4.8680000000000001E-2</v>
      </c>
      <c r="H13" s="180">
        <f t="shared" ref="H13:H19" si="3">G13*E13</f>
        <v>2.6572135236400002E-4</v>
      </c>
      <c r="I13" s="296" t="s">
        <v>281</v>
      </c>
      <c r="J13" s="296"/>
      <c r="K13" s="296"/>
      <c r="L13" s="297"/>
    </row>
    <row r="14" spans="1:12" ht="15.75" thickBot="1">
      <c r="A14" s="294"/>
      <c r="B14" s="172">
        <v>3.6790000000000003E-2</v>
      </c>
      <c r="C14" s="299"/>
      <c r="D14" s="172">
        <v>0.14837</v>
      </c>
      <c r="E14" s="173">
        <f t="shared" si="0"/>
        <v>5.4585323000000009E-3</v>
      </c>
      <c r="F14" s="121" t="s">
        <v>152</v>
      </c>
      <c r="G14" s="172">
        <v>4.0620000000000003E-2</v>
      </c>
      <c r="H14" s="180">
        <f t="shared" si="3"/>
        <v>2.2172558202600005E-4</v>
      </c>
      <c r="I14" s="232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72">
        <v>3.6790000000000003E-2</v>
      </c>
      <c r="C15" s="299"/>
      <c r="D15" s="172">
        <v>0.14837</v>
      </c>
      <c r="E15" s="173">
        <f t="shared" si="0"/>
        <v>5.4585323000000009E-3</v>
      </c>
      <c r="F15" s="121" t="s">
        <v>190</v>
      </c>
      <c r="G15" s="172">
        <v>3.1359999999999999E-2</v>
      </c>
      <c r="H15" s="180">
        <f t="shared" si="3"/>
        <v>1.7117957292800003E-4</v>
      </c>
      <c r="I15" s="163" t="s">
        <v>98</v>
      </c>
      <c r="J15" s="141">
        <v>0.73345000000000005</v>
      </c>
      <c r="L15" s="188"/>
    </row>
    <row r="16" spans="1:12">
      <c r="A16" s="294"/>
      <c r="B16" s="172">
        <v>3.6790000000000003E-2</v>
      </c>
      <c r="C16" s="299"/>
      <c r="D16" s="172">
        <v>0.14837</v>
      </c>
      <c r="E16" s="173">
        <f t="shared" si="0"/>
        <v>5.4585323000000009E-3</v>
      </c>
      <c r="F16" s="121" t="s">
        <v>181</v>
      </c>
      <c r="G16" s="172">
        <v>2.6839999999999999E-2</v>
      </c>
      <c r="H16" s="180">
        <f t="shared" si="3"/>
        <v>1.4650700693200002E-4</v>
      </c>
      <c r="I16" s="155" t="s">
        <v>99</v>
      </c>
      <c r="J16" s="142">
        <v>4.999E-2</v>
      </c>
      <c r="L16" s="188"/>
    </row>
    <row r="17" spans="1:12">
      <c r="A17" s="294"/>
      <c r="B17" s="172">
        <v>3.6790000000000003E-2</v>
      </c>
      <c r="C17" s="299"/>
      <c r="D17" s="172">
        <v>0.14837</v>
      </c>
      <c r="E17" s="173">
        <f t="shared" si="0"/>
        <v>5.4585323000000009E-3</v>
      </c>
      <c r="F17" s="121" t="s">
        <v>176</v>
      </c>
      <c r="G17" s="172">
        <v>2.171E-2</v>
      </c>
      <c r="H17" s="180">
        <f t="shared" si="3"/>
        <v>1.1850473623300002E-4</v>
      </c>
      <c r="I17" s="48" t="s">
        <v>91</v>
      </c>
      <c r="J17" s="188"/>
      <c r="K17" s="180">
        <f>E26</f>
        <v>1.6434093000000003E-3</v>
      </c>
      <c r="L17" s="188"/>
    </row>
    <row r="18" spans="1:12">
      <c r="A18" s="294"/>
      <c r="B18" s="172">
        <v>3.6790000000000003E-2</v>
      </c>
      <c r="C18" s="299"/>
      <c r="D18" s="172">
        <v>0.14837</v>
      </c>
      <c r="E18" s="173">
        <f t="shared" si="0"/>
        <v>5.4585323000000009E-3</v>
      </c>
      <c r="F18" s="121" t="s">
        <v>93</v>
      </c>
      <c r="G18" s="172">
        <v>2.163E-2</v>
      </c>
      <c r="H18" s="180">
        <f t="shared" si="3"/>
        <v>1.1806805364900002E-4</v>
      </c>
      <c r="I18" s="48" t="s">
        <v>92</v>
      </c>
      <c r="J18" s="188"/>
      <c r="K18" s="180">
        <f>E27</f>
        <v>9.8597200000000011E-4</v>
      </c>
      <c r="L18" s="188"/>
    </row>
    <row r="19" spans="1:12" ht="15.75" thickBot="1">
      <c r="A19" s="294"/>
      <c r="B19" s="172">
        <v>3.6790000000000003E-2</v>
      </c>
      <c r="C19" s="300"/>
      <c r="D19" s="122">
        <v>0.14837</v>
      </c>
      <c r="E19" s="176">
        <f t="shared" si="0"/>
        <v>5.4585323000000009E-3</v>
      </c>
      <c r="F19" s="123" t="s">
        <v>88</v>
      </c>
      <c r="G19" s="122">
        <v>2.06E-2</v>
      </c>
      <c r="H19" s="181">
        <f t="shared" si="3"/>
        <v>1.1244576538000002E-4</v>
      </c>
      <c r="I19" s="48" t="s">
        <v>129</v>
      </c>
      <c r="J19" s="188"/>
      <c r="K19" s="180">
        <f>E28</f>
        <v>7.6118510000000009E-4</v>
      </c>
      <c r="L19" s="188"/>
    </row>
    <row r="20" spans="1:12">
      <c r="A20" s="294"/>
      <c r="B20" s="172">
        <v>3.6790000000000003E-2</v>
      </c>
      <c r="C20" s="298" t="s">
        <v>71</v>
      </c>
      <c r="D20" s="175">
        <v>3.2410000000000001E-2</v>
      </c>
      <c r="E20" s="178">
        <f t="shared" ref="E20:E29" si="4">D20*B13</f>
        <v>1.1923639000000002E-3</v>
      </c>
      <c r="F20" s="174" t="s">
        <v>190</v>
      </c>
      <c r="G20" s="175">
        <v>5.0090000000000003E-2</v>
      </c>
      <c r="H20" s="179">
        <f>G20*E20</f>
        <v>5.9725507751000013E-5</v>
      </c>
      <c r="I20" s="48" t="s">
        <v>127</v>
      </c>
      <c r="J20" s="188"/>
      <c r="K20" s="188">
        <f>E29+H25+K8</f>
        <v>7.6954992176006694E-4</v>
      </c>
      <c r="L20" s="188"/>
    </row>
    <row r="21" spans="1:12">
      <c r="A21" s="294"/>
      <c r="B21" s="172">
        <v>3.6790000000000003E-2</v>
      </c>
      <c r="C21" s="299"/>
      <c r="D21" s="172">
        <v>3.2410000000000001E-2</v>
      </c>
      <c r="E21" s="173">
        <f t="shared" si="4"/>
        <v>1.1923639000000002E-3</v>
      </c>
      <c r="F21" s="121" t="s">
        <v>220</v>
      </c>
      <c r="G21" s="172">
        <v>4.6129999999999997E-2</v>
      </c>
      <c r="H21" s="180">
        <f t="shared" ref="H21:H25" si="5">G21*E21</f>
        <v>5.5003746707000006E-5</v>
      </c>
      <c r="I21" s="121" t="s">
        <v>188</v>
      </c>
      <c r="J21" s="188"/>
      <c r="K21" s="188">
        <f>H12</f>
        <v>2.7238076177000002E-4</v>
      </c>
      <c r="L21" s="188"/>
    </row>
    <row r="22" spans="1:12">
      <c r="A22" s="294"/>
      <c r="B22" s="172">
        <v>3.6790000000000003E-2</v>
      </c>
      <c r="C22" s="299"/>
      <c r="D22" s="172">
        <v>3.2410000000000001E-2</v>
      </c>
      <c r="E22" s="173">
        <f t="shared" si="4"/>
        <v>1.1923639000000002E-3</v>
      </c>
      <c r="F22" s="121" t="s">
        <v>179</v>
      </c>
      <c r="G22" s="172">
        <v>3.6790000000000003E-2</v>
      </c>
      <c r="H22" s="180">
        <f t="shared" si="5"/>
        <v>4.3867067881000014E-5</v>
      </c>
      <c r="I22" s="121" t="s">
        <v>189</v>
      </c>
      <c r="J22" s="188"/>
      <c r="K22" s="188">
        <f>H13</f>
        <v>2.6572135236400002E-4</v>
      </c>
      <c r="L22" s="188"/>
    </row>
    <row r="23" spans="1:12">
      <c r="A23" s="294"/>
      <c r="B23" s="172">
        <v>3.6790000000000003E-2</v>
      </c>
      <c r="C23" s="299"/>
      <c r="D23" s="172">
        <v>3.2410000000000001E-2</v>
      </c>
      <c r="E23" s="173">
        <f t="shared" si="4"/>
        <v>1.1923639000000002E-3</v>
      </c>
      <c r="F23" s="121" t="s">
        <v>221</v>
      </c>
      <c r="G23" s="172">
        <v>3.1220000000000001E-2</v>
      </c>
      <c r="H23" s="180">
        <f t="shared" si="5"/>
        <v>3.7225600958000008E-5</v>
      </c>
      <c r="I23" s="121" t="s">
        <v>152</v>
      </c>
      <c r="J23" s="188"/>
      <c r="K23" s="188">
        <f>H14</f>
        <v>2.2172558202600005E-4</v>
      </c>
      <c r="L23" s="188"/>
    </row>
    <row r="24" spans="1:12">
      <c r="A24" s="294"/>
      <c r="B24" s="172">
        <v>3.6790000000000003E-2</v>
      </c>
      <c r="C24" s="299"/>
      <c r="D24" s="172">
        <v>3.2410000000000001E-2</v>
      </c>
      <c r="E24" s="173">
        <f t="shared" si="4"/>
        <v>1.1923639000000002E-3</v>
      </c>
      <c r="F24" s="121" t="s">
        <v>222</v>
      </c>
      <c r="G24" s="172">
        <v>2.2009999999999998E-2</v>
      </c>
      <c r="H24" s="180">
        <f t="shared" si="5"/>
        <v>2.6243929439000003E-5</v>
      </c>
      <c r="I24" s="121" t="s">
        <v>190</v>
      </c>
      <c r="J24" s="188"/>
      <c r="K24" s="188">
        <f>H15+H20+K3</f>
        <v>2.5465962634596019E-4</v>
      </c>
      <c r="L24" s="188"/>
    </row>
    <row r="25" spans="1:12" ht="15.75" thickBot="1">
      <c r="A25" s="294"/>
      <c r="B25" s="172">
        <v>3.6790000000000003E-2</v>
      </c>
      <c r="C25" s="300"/>
      <c r="D25" s="122">
        <v>3.2410000000000001E-2</v>
      </c>
      <c r="E25" s="176">
        <f t="shared" si="4"/>
        <v>1.1923639000000002E-3</v>
      </c>
      <c r="F25" s="123" t="s">
        <v>127</v>
      </c>
      <c r="G25" s="122">
        <v>2.0029999999999999E-2</v>
      </c>
      <c r="H25" s="181">
        <f t="shared" si="5"/>
        <v>2.3883048917000003E-5</v>
      </c>
      <c r="I25" s="121" t="s">
        <v>181</v>
      </c>
      <c r="J25" s="188"/>
      <c r="K25" s="188">
        <f>H16</f>
        <v>1.4650700693200002E-4</v>
      </c>
      <c r="L25" s="188"/>
    </row>
    <row r="26" spans="1:12">
      <c r="A26" s="294"/>
      <c r="B26" s="172">
        <v>3.6790000000000003E-2</v>
      </c>
      <c r="C26" s="197" t="s">
        <v>91</v>
      </c>
      <c r="D26" s="175">
        <v>4.4670000000000001E-2</v>
      </c>
      <c r="E26" s="179">
        <f t="shared" si="4"/>
        <v>1.6434093000000003E-3</v>
      </c>
      <c r="F26" s="189"/>
      <c r="G26" s="189"/>
      <c r="H26" s="189"/>
      <c r="I26" s="121" t="s">
        <v>176</v>
      </c>
      <c r="J26" s="188"/>
      <c r="K26" s="188">
        <f>H17</f>
        <v>1.1850473623300002E-4</v>
      </c>
      <c r="L26" s="188"/>
    </row>
    <row r="27" spans="1:12">
      <c r="A27" s="294"/>
      <c r="B27" s="172">
        <v>3.6790000000000003E-2</v>
      </c>
      <c r="C27" s="198" t="s">
        <v>92</v>
      </c>
      <c r="D27" s="172">
        <v>2.6800000000000001E-2</v>
      </c>
      <c r="E27" s="180">
        <f t="shared" si="4"/>
        <v>9.8597200000000011E-4</v>
      </c>
      <c r="F27" s="189"/>
      <c r="G27" s="189"/>
      <c r="H27" s="200"/>
      <c r="I27" s="121" t="s">
        <v>93</v>
      </c>
      <c r="J27" s="188"/>
      <c r="K27" s="188">
        <f>H18</f>
        <v>1.1806805364900002E-4</v>
      </c>
      <c r="L27" s="188"/>
    </row>
    <row r="28" spans="1:12">
      <c r="A28" s="294"/>
      <c r="B28" s="172">
        <v>3.6790000000000003E-2</v>
      </c>
      <c r="C28" s="198" t="s">
        <v>129</v>
      </c>
      <c r="D28" s="172">
        <v>2.069E-2</v>
      </c>
      <c r="E28" s="180">
        <f t="shared" si="4"/>
        <v>7.6118510000000009E-4</v>
      </c>
      <c r="F28" s="189"/>
      <c r="G28" s="189"/>
      <c r="H28" s="200"/>
      <c r="I28" s="121" t="s">
        <v>88</v>
      </c>
      <c r="J28" s="188"/>
      <c r="K28" s="188">
        <f>H19+K9</f>
        <v>1.7731757787017171E-4</v>
      </c>
      <c r="L28" s="188"/>
    </row>
    <row r="29" spans="1:12" ht="15.75" thickBot="1">
      <c r="A29" s="295"/>
      <c r="B29" s="172">
        <v>3.6790000000000003E-2</v>
      </c>
      <c r="C29" s="199" t="s">
        <v>127</v>
      </c>
      <c r="D29" s="122">
        <v>2.001E-2</v>
      </c>
      <c r="E29" s="181">
        <f t="shared" si="4"/>
        <v>7.3616790000000012E-4</v>
      </c>
      <c r="F29" s="189"/>
      <c r="G29" s="189"/>
      <c r="H29" s="200"/>
      <c r="I29" s="121" t="s">
        <v>220</v>
      </c>
      <c r="J29" s="188"/>
      <c r="K29" s="188">
        <f>H21+K4</f>
        <v>7.6880312720513123E-5</v>
      </c>
      <c r="L29" s="188"/>
    </row>
    <row r="30" spans="1:12">
      <c r="A30" s="163" t="s">
        <v>98</v>
      </c>
      <c r="B30" s="141">
        <v>0.73345000000000005</v>
      </c>
      <c r="I30" s="121" t="s">
        <v>179</v>
      </c>
      <c r="J30" s="188"/>
      <c r="K30" s="188">
        <f>H22+K5</f>
        <v>6.1314257641180975E-5</v>
      </c>
    </row>
    <row r="31" spans="1:12">
      <c r="A31" s="155" t="s">
        <v>99</v>
      </c>
      <c r="B31" s="142">
        <v>4.999E-2</v>
      </c>
      <c r="I31" s="121" t="s">
        <v>221</v>
      </c>
      <c r="J31" s="188"/>
      <c r="K31" s="188">
        <f>H23+K6</f>
        <v>5.2031289033913289E-5</v>
      </c>
    </row>
  </sheetData>
  <mergeCells count="6">
    <mergeCell ref="A3:A29"/>
    <mergeCell ref="C3:C19"/>
    <mergeCell ref="F3:F8"/>
    <mergeCell ref="F9:F11"/>
    <mergeCell ref="I13:L13"/>
    <mergeCell ref="C20:C25"/>
  </mergeCells>
  <conditionalFormatting sqref="I17:I31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6"/>
  <sheetViews>
    <sheetView topLeftCell="A238" workbookViewId="0">
      <selection activeCell="C253" sqref="C253"/>
    </sheetView>
  </sheetViews>
  <sheetFormatPr defaultRowHeight="12"/>
  <cols>
    <col min="1" max="1" width="37.28515625" style="11" bestFit="1" customWidth="1"/>
    <col min="2" max="2" width="35" style="11" bestFit="1" customWidth="1"/>
    <col min="3" max="3" width="12.5703125" style="30" customWidth="1"/>
    <col min="4" max="4" width="8.28515625" style="41" customWidth="1"/>
    <col min="5" max="16384" width="9.140625" style="11"/>
  </cols>
  <sheetData>
    <row r="1" spans="1:8" ht="12.75" thickBot="1">
      <c r="A1" s="291" t="s">
        <v>294</v>
      </c>
      <c r="B1" s="291"/>
      <c r="C1" s="291"/>
      <c r="D1" s="291"/>
    </row>
    <row r="2" spans="1:8" ht="12.75" thickBot="1">
      <c r="A2" s="12" t="s">
        <v>75</v>
      </c>
      <c r="B2" s="13" t="s">
        <v>76</v>
      </c>
      <c r="C2" s="14" t="s">
        <v>77</v>
      </c>
      <c r="D2" s="15" t="s">
        <v>78</v>
      </c>
    </row>
    <row r="3" spans="1:8">
      <c r="A3" s="43" t="s">
        <v>2</v>
      </c>
      <c r="B3" s="17" t="s">
        <v>79</v>
      </c>
      <c r="C3" s="18">
        <v>0.37574000000000002</v>
      </c>
      <c r="D3" s="35"/>
    </row>
    <row r="4" spans="1:8">
      <c r="A4" s="19"/>
      <c r="B4" s="34" t="s">
        <v>80</v>
      </c>
      <c r="C4" s="21">
        <v>0.27456000000000003</v>
      </c>
      <c r="D4" s="36">
        <v>6</v>
      </c>
      <c r="E4" s="11" t="s">
        <v>233</v>
      </c>
    </row>
    <row r="5" spans="1:8">
      <c r="A5" s="19"/>
      <c r="B5" s="34" t="s">
        <v>81</v>
      </c>
      <c r="C5" s="21">
        <v>0.27456000000000003</v>
      </c>
      <c r="D5" s="36">
        <v>6</v>
      </c>
    </row>
    <row r="6" spans="1:8">
      <c r="A6" s="19"/>
      <c r="B6" s="20" t="s">
        <v>82</v>
      </c>
      <c r="C6" s="21">
        <v>5.0020000000000002E-2</v>
      </c>
      <c r="D6" s="36">
        <v>2</v>
      </c>
    </row>
    <row r="7" spans="1:8" ht="12.75" thickBot="1">
      <c r="A7" s="22"/>
      <c r="B7" s="23" t="s">
        <v>83</v>
      </c>
      <c r="C7" s="24">
        <v>2.512E-2</v>
      </c>
      <c r="D7" s="37">
        <v>1</v>
      </c>
    </row>
    <row r="8" spans="1:8">
      <c r="A8" s="25" t="s">
        <v>3</v>
      </c>
      <c r="B8" s="26" t="s">
        <v>84</v>
      </c>
      <c r="C8" s="18">
        <v>0.51</v>
      </c>
      <c r="D8" s="35">
        <v>6</v>
      </c>
      <c r="H8" s="58"/>
    </row>
    <row r="9" spans="1:8">
      <c r="A9" s="19"/>
      <c r="B9" s="27" t="s">
        <v>79</v>
      </c>
      <c r="C9" s="21">
        <v>0.27897</v>
      </c>
      <c r="D9" s="36"/>
      <c r="H9" s="58"/>
    </row>
    <row r="10" spans="1:8">
      <c r="A10" s="19"/>
      <c r="B10" s="27" t="s">
        <v>85</v>
      </c>
      <c r="C10" s="21">
        <v>9.9809999999999996E-2</v>
      </c>
      <c r="D10" s="36">
        <v>2</v>
      </c>
      <c r="H10" s="58"/>
    </row>
    <row r="11" spans="1:8">
      <c r="A11" s="19"/>
      <c r="B11" s="27" t="s">
        <v>86</v>
      </c>
      <c r="C11" s="21">
        <v>7.5149999999999995E-2</v>
      </c>
      <c r="D11" s="36">
        <v>2</v>
      </c>
      <c r="H11" s="58"/>
    </row>
    <row r="12" spans="1:8" ht="12.75" thickBot="1">
      <c r="A12" s="22"/>
      <c r="B12" s="28" t="s">
        <v>87</v>
      </c>
      <c r="C12" s="24">
        <v>3.6069999999999998E-2</v>
      </c>
      <c r="D12" s="38">
        <v>1</v>
      </c>
      <c r="H12" s="58"/>
    </row>
    <row r="13" spans="1:8">
      <c r="A13" s="16" t="s">
        <v>4</v>
      </c>
      <c r="B13" s="62" t="s">
        <v>6</v>
      </c>
      <c r="C13" s="18">
        <v>0.50285999999999997</v>
      </c>
      <c r="D13" s="39">
        <v>2</v>
      </c>
      <c r="H13" s="58"/>
    </row>
    <row r="14" spans="1:8" ht="12.75" thickBot="1">
      <c r="A14" s="22"/>
      <c r="B14" s="28" t="s">
        <v>79</v>
      </c>
      <c r="C14" s="24">
        <v>0.49714000000000003</v>
      </c>
      <c r="D14" s="38"/>
      <c r="H14" s="58"/>
    </row>
    <row r="15" spans="1:8">
      <c r="A15" s="25" t="s">
        <v>5</v>
      </c>
      <c r="B15" s="26" t="s">
        <v>88</v>
      </c>
      <c r="C15" s="18">
        <v>0.50134999999999996</v>
      </c>
      <c r="D15" s="35">
        <v>6</v>
      </c>
    </row>
    <row r="16" spans="1:8">
      <c r="A16" s="19"/>
      <c r="B16" s="27" t="s">
        <v>79</v>
      </c>
      <c r="C16" s="21">
        <v>0.33928999999999998</v>
      </c>
      <c r="D16" s="36"/>
    </row>
    <row r="17" spans="1:5">
      <c r="A17" s="19"/>
      <c r="B17" s="27" t="s">
        <v>89</v>
      </c>
      <c r="C17" s="21">
        <v>0.10006999999999999</v>
      </c>
      <c r="D17" s="36">
        <v>3</v>
      </c>
    </row>
    <row r="18" spans="1:5" ht="12.75" thickBot="1">
      <c r="A18" s="22"/>
      <c r="B18" s="28" t="s">
        <v>90</v>
      </c>
      <c r="C18" s="24">
        <v>5.9290000000000002E-2</v>
      </c>
      <c r="D18" s="38">
        <v>2</v>
      </c>
    </row>
    <row r="19" spans="1:5">
      <c r="A19" s="42" t="s">
        <v>6</v>
      </c>
      <c r="B19" s="26" t="s">
        <v>79</v>
      </c>
      <c r="C19" s="18">
        <v>0.70704999999999996</v>
      </c>
      <c r="D19" s="35"/>
      <c r="E19" s="11" t="s">
        <v>228</v>
      </c>
    </row>
    <row r="20" spans="1:5">
      <c r="A20" s="19"/>
      <c r="B20" s="102" t="s">
        <v>51</v>
      </c>
      <c r="C20" s="21">
        <v>0.14837</v>
      </c>
      <c r="D20" s="36">
        <v>853</v>
      </c>
    </row>
    <row r="21" spans="1:5">
      <c r="A21" s="19"/>
      <c r="B21" s="27" t="s">
        <v>91</v>
      </c>
      <c r="C21" s="21">
        <v>4.4670000000000001E-2</v>
      </c>
      <c r="D21" s="36">
        <v>1</v>
      </c>
    </row>
    <row r="22" spans="1:5">
      <c r="A22" s="19"/>
      <c r="B22" s="102" t="s">
        <v>71</v>
      </c>
      <c r="C22" s="21">
        <v>3.2410000000000001E-2</v>
      </c>
      <c r="D22" s="36">
        <v>81</v>
      </c>
    </row>
    <row r="23" spans="1:5">
      <c r="A23" s="19"/>
      <c r="B23" s="27" t="s">
        <v>92</v>
      </c>
      <c r="C23" s="21">
        <v>2.6800000000000001E-2</v>
      </c>
      <c r="D23" s="36">
        <v>1</v>
      </c>
    </row>
    <row r="24" spans="1:5">
      <c r="A24" s="19"/>
      <c r="B24" s="27" t="s">
        <v>129</v>
      </c>
      <c r="C24" s="21">
        <v>2.069E-2</v>
      </c>
      <c r="D24" s="36">
        <v>1</v>
      </c>
    </row>
    <row r="25" spans="1:5" ht="12.75" thickBot="1">
      <c r="A25" s="22"/>
      <c r="B25" s="28" t="s">
        <v>127</v>
      </c>
      <c r="C25" s="24">
        <v>2.001E-2</v>
      </c>
      <c r="D25" s="38">
        <v>1</v>
      </c>
    </row>
    <row r="26" spans="1:5">
      <c r="A26" s="42" t="s">
        <v>7</v>
      </c>
      <c r="B26" s="26" t="s">
        <v>79</v>
      </c>
      <c r="C26" s="18">
        <v>0.39135999999999999</v>
      </c>
      <c r="D26" s="35"/>
    </row>
    <row r="27" spans="1:5">
      <c r="A27" s="19"/>
      <c r="B27" s="48" t="s">
        <v>93</v>
      </c>
      <c r="C27" s="21">
        <v>0.38059999999999999</v>
      </c>
      <c r="D27" s="36">
        <v>53</v>
      </c>
      <c r="E27" s="11" t="s">
        <v>229</v>
      </c>
    </row>
    <row r="28" spans="1:5">
      <c r="A28" s="19"/>
      <c r="B28" s="27" t="s">
        <v>179</v>
      </c>
      <c r="C28" s="21">
        <v>6.6799999999999998E-2</v>
      </c>
      <c r="D28" s="36">
        <v>2</v>
      </c>
    </row>
    <row r="29" spans="1:5">
      <c r="A29" s="19"/>
      <c r="B29" s="27" t="s">
        <v>94</v>
      </c>
      <c r="C29" s="21">
        <v>6.6799999999999998E-2</v>
      </c>
      <c r="D29" s="36">
        <v>2</v>
      </c>
    </row>
    <row r="30" spans="1:5">
      <c r="A30" s="19"/>
      <c r="B30" s="102" t="s">
        <v>6</v>
      </c>
      <c r="C30" s="21">
        <v>3.422E-2</v>
      </c>
      <c r="D30" s="36">
        <v>81</v>
      </c>
    </row>
    <row r="31" spans="1:5">
      <c r="A31" s="19"/>
      <c r="B31" s="27" t="s">
        <v>95</v>
      </c>
      <c r="C31" s="21">
        <v>3.3399999999999999E-2</v>
      </c>
      <c r="D31" s="36">
        <v>1</v>
      </c>
    </row>
    <row r="32" spans="1:5" ht="12.75" thickBot="1">
      <c r="A32" s="22"/>
      <c r="B32" s="28" t="s">
        <v>96</v>
      </c>
      <c r="C32" s="24">
        <v>2.682E-2</v>
      </c>
      <c r="D32" s="38">
        <v>1</v>
      </c>
    </row>
    <row r="33" spans="1:5">
      <c r="A33" s="25" t="s">
        <v>8</v>
      </c>
      <c r="B33" s="26" t="s">
        <v>93</v>
      </c>
      <c r="C33" s="18">
        <v>0.59282999999999997</v>
      </c>
      <c r="D33" s="35">
        <v>6</v>
      </c>
    </row>
    <row r="34" spans="1:5">
      <c r="A34" s="19"/>
      <c r="B34" s="27" t="s">
        <v>79</v>
      </c>
      <c r="C34" s="21">
        <v>0.33766000000000002</v>
      </c>
      <c r="D34" s="36"/>
    </row>
    <row r="35" spans="1:5">
      <c r="A35" s="19"/>
      <c r="B35" s="102" t="s">
        <v>6</v>
      </c>
      <c r="C35" s="21">
        <v>4.9279999999999997E-2</v>
      </c>
      <c r="D35" s="36">
        <v>81</v>
      </c>
    </row>
    <row r="36" spans="1:5" ht="12.75" thickBot="1">
      <c r="A36" s="22"/>
      <c r="B36" s="28" t="s">
        <v>97</v>
      </c>
      <c r="C36" s="24">
        <v>2.0230000000000001E-2</v>
      </c>
      <c r="D36" s="38">
        <v>1</v>
      </c>
    </row>
    <row r="37" spans="1:5">
      <c r="A37" s="25" t="s">
        <v>9</v>
      </c>
      <c r="B37" s="26" t="s">
        <v>98</v>
      </c>
      <c r="C37" s="18">
        <v>0.51</v>
      </c>
      <c r="D37" s="35">
        <v>6</v>
      </c>
    </row>
    <row r="38" spans="1:5">
      <c r="A38" s="19"/>
      <c r="B38" s="27" t="s">
        <v>79</v>
      </c>
      <c r="C38" s="21">
        <v>0.30026000000000003</v>
      </c>
      <c r="D38" s="36"/>
    </row>
    <row r="39" spans="1:5">
      <c r="A39" s="19"/>
      <c r="B39" s="27" t="s">
        <v>99</v>
      </c>
      <c r="C39" s="21">
        <v>9.9809999999999996E-2</v>
      </c>
      <c r="D39" s="36">
        <v>2</v>
      </c>
    </row>
    <row r="40" spans="1:5">
      <c r="A40" s="19"/>
      <c r="B40" s="102" t="s">
        <v>6</v>
      </c>
      <c r="C40" s="21">
        <v>4.9930000000000002E-2</v>
      </c>
      <c r="D40" s="36">
        <v>81</v>
      </c>
    </row>
    <row r="41" spans="1:5" ht="12.75" thickBot="1">
      <c r="A41" s="22"/>
      <c r="B41" s="28" t="s">
        <v>179</v>
      </c>
      <c r="C41" s="24">
        <v>0.04</v>
      </c>
      <c r="D41" s="38">
        <v>1</v>
      </c>
    </row>
    <row r="42" spans="1:5">
      <c r="A42" s="42" t="s">
        <v>10</v>
      </c>
      <c r="B42" s="26" t="s">
        <v>79</v>
      </c>
      <c r="C42" s="18">
        <v>0.8</v>
      </c>
      <c r="D42" s="35"/>
      <c r="E42" s="11" t="s">
        <v>230</v>
      </c>
    </row>
    <row r="43" spans="1:5">
      <c r="A43" s="19"/>
      <c r="B43" s="27" t="s">
        <v>100</v>
      </c>
      <c r="C43" s="21">
        <v>4.9709999999999997E-2</v>
      </c>
      <c r="D43" s="36">
        <v>41</v>
      </c>
    </row>
    <row r="44" spans="1:5">
      <c r="A44" s="19"/>
      <c r="B44" s="102" t="s">
        <v>17</v>
      </c>
      <c r="C44" s="21">
        <v>4.4790000000000003E-2</v>
      </c>
      <c r="D44" s="36">
        <v>81</v>
      </c>
    </row>
    <row r="45" spans="1:5">
      <c r="A45" s="19"/>
      <c r="B45" s="27" t="s">
        <v>101</v>
      </c>
      <c r="C45" s="21">
        <v>3.6830000000000002E-2</v>
      </c>
      <c r="D45" s="36">
        <v>1</v>
      </c>
    </row>
    <row r="46" spans="1:5">
      <c r="A46" s="19"/>
      <c r="B46" s="27" t="s">
        <v>301</v>
      </c>
      <c r="C46" s="21">
        <v>2.349E-2</v>
      </c>
      <c r="D46" s="36">
        <v>1</v>
      </c>
    </row>
    <row r="47" spans="1:5">
      <c r="A47" s="19"/>
      <c r="B47" s="27" t="s">
        <v>109</v>
      </c>
      <c r="C47" s="21">
        <v>2.1430000000000001E-2</v>
      </c>
      <c r="D47" s="36">
        <v>1</v>
      </c>
    </row>
    <row r="48" spans="1:5" ht="12.75" thickBot="1">
      <c r="A48" s="22"/>
      <c r="B48" s="28" t="s">
        <v>103</v>
      </c>
      <c r="C48" s="24">
        <v>2.0199999999999999E-2</v>
      </c>
      <c r="D48" s="38">
        <v>1</v>
      </c>
    </row>
    <row r="49" spans="1:5">
      <c r="A49" s="42" t="s">
        <v>11</v>
      </c>
      <c r="B49" s="26" t="s">
        <v>104</v>
      </c>
      <c r="C49" s="18">
        <v>0.43373</v>
      </c>
      <c r="D49" s="35">
        <v>53</v>
      </c>
      <c r="E49" s="11" t="s">
        <v>231</v>
      </c>
    </row>
    <row r="50" spans="1:5">
      <c r="A50" s="19"/>
      <c r="B50" s="27" t="s">
        <v>79</v>
      </c>
      <c r="C50" s="21">
        <v>0.41517999999999999</v>
      </c>
      <c r="D50" s="36"/>
    </row>
    <row r="51" spans="1:5">
      <c r="A51" s="19"/>
      <c r="B51" s="27" t="s">
        <v>105</v>
      </c>
      <c r="C51" s="21">
        <v>0.11022</v>
      </c>
      <c r="D51" s="36">
        <v>3</v>
      </c>
    </row>
    <row r="52" spans="1:5" ht="12.75" thickBot="1">
      <c r="A52" s="22"/>
      <c r="B52" s="114" t="s">
        <v>6</v>
      </c>
      <c r="C52" s="24">
        <v>4.0869999999999997E-2</v>
      </c>
      <c r="D52" s="38">
        <v>81</v>
      </c>
    </row>
    <row r="53" spans="1:5">
      <c r="A53" s="42" t="s">
        <v>12</v>
      </c>
      <c r="B53" s="62" t="s">
        <v>115</v>
      </c>
      <c r="C53" s="18">
        <v>0.84447000000000005</v>
      </c>
      <c r="D53" s="35">
        <v>6</v>
      </c>
      <c r="E53" s="11" t="s">
        <v>232</v>
      </c>
    </row>
    <row r="54" spans="1:5" ht="12.75" thickBot="1">
      <c r="A54" s="22"/>
      <c r="B54" s="28" t="s">
        <v>79</v>
      </c>
      <c r="C54" s="24">
        <v>0.15553</v>
      </c>
      <c r="D54" s="38"/>
    </row>
    <row r="55" spans="1:5">
      <c r="A55" s="42" t="s">
        <v>13</v>
      </c>
      <c r="B55" s="26" t="s">
        <v>106</v>
      </c>
      <c r="C55" s="18">
        <v>0.55488999999999999</v>
      </c>
      <c r="D55" s="35">
        <v>6</v>
      </c>
      <c r="E55" s="11" t="s">
        <v>234</v>
      </c>
    </row>
    <row r="56" spans="1:5">
      <c r="A56" s="19"/>
      <c r="B56" s="27" t="s">
        <v>79</v>
      </c>
      <c r="C56" s="21">
        <v>0.36036000000000001</v>
      </c>
      <c r="D56" s="36"/>
    </row>
    <row r="57" spans="1:5">
      <c r="A57" s="19"/>
      <c r="B57" s="27" t="s">
        <v>86</v>
      </c>
      <c r="C57" s="21">
        <v>3.9230000000000001E-2</v>
      </c>
      <c r="D57" s="36">
        <v>1</v>
      </c>
    </row>
    <row r="58" spans="1:5">
      <c r="A58" s="19"/>
      <c r="B58" s="27" t="s">
        <v>107</v>
      </c>
      <c r="C58" s="21">
        <v>2.427E-2</v>
      </c>
      <c r="D58" s="36">
        <v>1</v>
      </c>
    </row>
    <row r="59" spans="1:5">
      <c r="A59" s="19"/>
      <c r="B59" s="27" t="s">
        <v>108</v>
      </c>
      <c r="C59" s="21">
        <v>2.052E-2</v>
      </c>
      <c r="D59" s="36">
        <v>1</v>
      </c>
    </row>
    <row r="60" spans="1:5" ht="12.75" thickBot="1">
      <c r="A60" s="22"/>
      <c r="B60" s="23" t="s">
        <v>110</v>
      </c>
      <c r="C60" s="24">
        <v>7.2999999999999996E-4</v>
      </c>
      <c r="D60" s="38">
        <v>1</v>
      </c>
    </row>
    <row r="61" spans="1:5" ht="12.75" thickBot="1">
      <c r="A61" s="44" t="s">
        <v>14</v>
      </c>
      <c r="B61" s="29" t="s">
        <v>79</v>
      </c>
      <c r="C61" s="14">
        <v>1</v>
      </c>
      <c r="D61" s="15">
        <v>0</v>
      </c>
    </row>
    <row r="62" spans="1:5">
      <c r="A62" s="42" t="s">
        <v>15</v>
      </c>
      <c r="B62" s="26" t="s">
        <v>79</v>
      </c>
      <c r="C62" s="18">
        <v>0.90566999999999998</v>
      </c>
      <c r="D62" s="35"/>
      <c r="E62" s="11" t="s">
        <v>235</v>
      </c>
    </row>
    <row r="63" spans="1:5">
      <c r="A63" s="19"/>
      <c r="B63" s="27" t="s">
        <v>111</v>
      </c>
      <c r="C63" s="21">
        <v>3.4119999999999998E-2</v>
      </c>
      <c r="D63" s="36">
        <v>41</v>
      </c>
    </row>
    <row r="64" spans="1:5">
      <c r="A64" s="19"/>
      <c r="B64" s="27" t="s">
        <v>127</v>
      </c>
      <c r="C64" s="21">
        <v>2.0109999999999999E-2</v>
      </c>
      <c r="D64" s="36">
        <v>1</v>
      </c>
    </row>
    <row r="65" spans="1:9">
      <c r="A65" s="19"/>
      <c r="B65" s="27" t="s">
        <v>112</v>
      </c>
      <c r="C65" s="21">
        <v>2.0080000000000001E-2</v>
      </c>
      <c r="D65" s="36">
        <v>1</v>
      </c>
    </row>
    <row r="66" spans="1:9">
      <c r="A66" s="19"/>
      <c r="B66" s="27" t="s">
        <v>113</v>
      </c>
      <c r="C66" s="21">
        <v>2.002E-2</v>
      </c>
      <c r="D66" s="36">
        <v>1</v>
      </c>
    </row>
    <row r="67" spans="1:9" ht="12.75" thickBot="1">
      <c r="A67" s="22"/>
      <c r="B67" s="46" t="s">
        <v>269</v>
      </c>
      <c r="C67" s="53" t="s">
        <v>270</v>
      </c>
      <c r="D67" s="52">
        <v>9</v>
      </c>
    </row>
    <row r="68" spans="1:9" ht="12.75" thickBot="1">
      <c r="A68" s="31" t="s">
        <v>16</v>
      </c>
      <c r="B68" s="32" t="s">
        <v>114</v>
      </c>
      <c r="C68" s="33"/>
      <c r="D68" s="40" t="s">
        <v>268</v>
      </c>
    </row>
    <row r="69" spans="1:9">
      <c r="A69" s="19" t="s">
        <v>17</v>
      </c>
      <c r="B69" s="27" t="s">
        <v>79</v>
      </c>
      <c r="C69" s="21">
        <v>0.97982000000000002</v>
      </c>
      <c r="D69" s="36"/>
      <c r="E69" s="11" t="s">
        <v>271</v>
      </c>
      <c r="I69" s="11" t="s">
        <v>272</v>
      </c>
    </row>
    <row r="70" spans="1:9" ht="12.75" thickBot="1">
      <c r="A70" s="22"/>
      <c r="B70" s="28" t="s">
        <v>127</v>
      </c>
      <c r="C70" s="24">
        <v>2.018E-2</v>
      </c>
      <c r="D70" s="38">
        <v>1</v>
      </c>
      <c r="E70" s="11" t="s">
        <v>273</v>
      </c>
    </row>
    <row r="71" spans="1:9">
      <c r="A71" s="19" t="s">
        <v>18</v>
      </c>
      <c r="B71" s="27" t="s">
        <v>93</v>
      </c>
      <c r="C71" s="21">
        <v>0.67079</v>
      </c>
      <c r="D71" s="36">
        <v>7</v>
      </c>
    </row>
    <row r="72" spans="1:9">
      <c r="A72" s="19"/>
      <c r="B72" s="27" t="s">
        <v>79</v>
      </c>
      <c r="C72" s="21">
        <v>2.0830000000000001E-2</v>
      </c>
      <c r="D72" s="36"/>
    </row>
    <row r="73" spans="1:9">
      <c r="A73" s="19"/>
      <c r="B73" s="27" t="s">
        <v>116</v>
      </c>
      <c r="C73" s="21">
        <v>2.0830000000000001E-2</v>
      </c>
      <c r="D73" s="36">
        <v>1</v>
      </c>
    </row>
    <row r="74" spans="1:9" ht="12.75" thickBot="1">
      <c r="A74" s="22"/>
      <c r="B74" s="28" t="s">
        <v>117</v>
      </c>
      <c r="C74" s="24">
        <v>2.0559999999999998E-2</v>
      </c>
      <c r="D74" s="38">
        <v>1</v>
      </c>
    </row>
    <row r="75" spans="1:9">
      <c r="A75" s="42" t="s">
        <v>19</v>
      </c>
      <c r="B75" s="17" t="s">
        <v>118</v>
      </c>
      <c r="C75" s="18">
        <v>0.67889999999999995</v>
      </c>
      <c r="D75" s="35">
        <v>6</v>
      </c>
      <c r="E75" s="11" t="s">
        <v>236</v>
      </c>
    </row>
    <row r="76" spans="1:9">
      <c r="A76" s="19"/>
      <c r="B76" s="20" t="s">
        <v>79</v>
      </c>
      <c r="C76" s="21">
        <v>0.27105000000000001</v>
      </c>
      <c r="D76" s="36"/>
    </row>
    <row r="77" spans="1:9" ht="12.75" thickBot="1">
      <c r="A77" s="22"/>
      <c r="B77" s="23" t="s">
        <v>119</v>
      </c>
      <c r="C77" s="24">
        <v>5.0049999999999997E-2</v>
      </c>
      <c r="D77" s="38">
        <v>2</v>
      </c>
    </row>
    <row r="78" spans="1:9">
      <c r="A78" s="42" t="s">
        <v>20</v>
      </c>
      <c r="B78" s="17" t="s">
        <v>79</v>
      </c>
      <c r="C78" s="18">
        <v>0.38519999999999999</v>
      </c>
      <c r="D78" s="35"/>
      <c r="E78" s="11" t="s">
        <v>237</v>
      </c>
    </row>
    <row r="79" spans="1:9">
      <c r="A79" s="19"/>
      <c r="B79" s="34" t="s">
        <v>120</v>
      </c>
      <c r="C79" s="21">
        <v>0.23796</v>
      </c>
      <c r="D79" s="36">
        <v>6</v>
      </c>
    </row>
    <row r="80" spans="1:9">
      <c r="A80" s="19"/>
      <c r="B80" s="34" t="s">
        <v>121</v>
      </c>
      <c r="C80" s="21">
        <v>0.23785999999999999</v>
      </c>
      <c r="D80" s="36">
        <v>6</v>
      </c>
    </row>
    <row r="81" spans="1:4">
      <c r="A81" s="19"/>
      <c r="B81" s="20" t="s">
        <v>122</v>
      </c>
      <c r="C81" s="21">
        <v>5.0049999999999997E-2</v>
      </c>
      <c r="D81" s="36">
        <v>2</v>
      </c>
    </row>
    <row r="82" spans="1:4">
      <c r="A82" s="19"/>
      <c r="B82" s="34" t="s">
        <v>123</v>
      </c>
      <c r="C82" s="21">
        <v>4.453E-2</v>
      </c>
      <c r="D82" s="36">
        <v>6</v>
      </c>
    </row>
    <row r="83" spans="1:4">
      <c r="A83" s="19"/>
      <c r="B83" s="20" t="s">
        <v>124</v>
      </c>
      <c r="C83" s="21">
        <v>2.3369999999999998E-2</v>
      </c>
      <c r="D83" s="36">
        <v>1</v>
      </c>
    </row>
    <row r="84" spans="1:4" ht="12.75" thickBot="1">
      <c r="A84" s="22"/>
      <c r="B84" s="23" t="s">
        <v>125</v>
      </c>
      <c r="C84" s="24">
        <v>2.103E-2</v>
      </c>
      <c r="D84" s="38">
        <v>1</v>
      </c>
    </row>
    <row r="85" spans="1:4">
      <c r="A85" s="25" t="s">
        <v>21</v>
      </c>
      <c r="B85" s="17" t="s">
        <v>126</v>
      </c>
      <c r="C85" s="18">
        <v>0.56667999999999996</v>
      </c>
      <c r="D85" s="35">
        <v>6</v>
      </c>
    </row>
    <row r="86" spans="1:4">
      <c r="A86" s="19"/>
      <c r="B86" s="20" t="s">
        <v>79</v>
      </c>
      <c r="C86" s="21">
        <v>0.32762000000000002</v>
      </c>
      <c r="D86" s="36"/>
    </row>
    <row r="87" spans="1:4">
      <c r="A87" s="19"/>
      <c r="B87" s="20" t="s">
        <v>127</v>
      </c>
      <c r="C87" s="21">
        <v>7.9070000000000001E-2</v>
      </c>
      <c r="D87" s="36">
        <v>2</v>
      </c>
    </row>
    <row r="88" spans="1:4" ht="12.75" thickBot="1">
      <c r="A88" s="22"/>
      <c r="B88" s="23" t="s">
        <v>128</v>
      </c>
      <c r="C88" s="24">
        <v>2.6630000000000001E-2</v>
      </c>
      <c r="D88" s="38">
        <v>2</v>
      </c>
    </row>
    <row r="89" spans="1:4">
      <c r="A89" s="25" t="s">
        <v>22</v>
      </c>
      <c r="B89" s="17" t="s">
        <v>130</v>
      </c>
      <c r="C89" s="18">
        <v>0.45884000000000003</v>
      </c>
      <c r="D89" s="35">
        <v>53</v>
      </c>
    </row>
    <row r="90" spans="1:4">
      <c r="A90" s="19"/>
      <c r="B90" s="20" t="s">
        <v>79</v>
      </c>
      <c r="C90" s="21">
        <v>0.39459</v>
      </c>
      <c r="D90" s="36"/>
    </row>
    <row r="91" spans="1:4">
      <c r="A91" s="19"/>
      <c r="B91" s="20" t="s">
        <v>131</v>
      </c>
      <c r="C91" s="21">
        <v>7.5560000000000002E-2</v>
      </c>
      <c r="D91" s="36">
        <v>2</v>
      </c>
    </row>
    <row r="92" spans="1:4">
      <c r="A92" s="19"/>
      <c r="B92" s="20" t="s">
        <v>132</v>
      </c>
      <c r="C92" s="21">
        <v>2.8309999999999998E-2</v>
      </c>
      <c r="D92" s="36">
        <v>1</v>
      </c>
    </row>
    <row r="93" spans="1:4">
      <c r="A93" s="19"/>
      <c r="B93" s="20" t="s">
        <v>133</v>
      </c>
      <c r="C93" s="21">
        <v>2.248E-2</v>
      </c>
      <c r="D93" s="36">
        <v>1</v>
      </c>
    </row>
    <row r="94" spans="1:4" ht="12.75" thickBot="1">
      <c r="A94" s="22"/>
      <c r="B94" s="23" t="s">
        <v>134</v>
      </c>
      <c r="C94" s="24">
        <v>2.002E-2</v>
      </c>
      <c r="D94" s="38">
        <v>1</v>
      </c>
    </row>
    <row r="95" spans="1:4">
      <c r="A95" s="25" t="s">
        <v>23</v>
      </c>
      <c r="B95" s="17" t="s">
        <v>17</v>
      </c>
      <c r="C95" s="18">
        <v>0.87768000000000002</v>
      </c>
      <c r="D95" s="35">
        <v>6</v>
      </c>
    </row>
    <row r="96" spans="1:4" ht="12.75" thickBot="1">
      <c r="A96" s="22"/>
      <c r="B96" s="23" t="s">
        <v>79</v>
      </c>
      <c r="C96" s="24">
        <v>0.12232</v>
      </c>
      <c r="D96" s="38"/>
    </row>
    <row r="97" spans="1:5">
      <c r="A97" s="42" t="s">
        <v>24</v>
      </c>
      <c r="B97" s="45" t="s">
        <v>135</v>
      </c>
      <c r="C97" s="18">
        <v>0.76873999999999998</v>
      </c>
      <c r="D97" s="35">
        <v>6</v>
      </c>
      <c r="E97" s="11" t="s">
        <v>238</v>
      </c>
    </row>
    <row r="98" spans="1:5" ht="12.75" thickBot="1">
      <c r="A98" s="22"/>
      <c r="B98" s="23" t="s">
        <v>79</v>
      </c>
      <c r="C98" s="24">
        <v>0.23125999999999999</v>
      </c>
      <c r="D98" s="38"/>
    </row>
    <row r="99" spans="1:5">
      <c r="A99" s="25" t="s">
        <v>25</v>
      </c>
      <c r="B99" s="17" t="s">
        <v>79</v>
      </c>
      <c r="C99" s="18">
        <v>0.97948999999999997</v>
      </c>
      <c r="D99" s="35"/>
    </row>
    <row r="100" spans="1:5" ht="12.75" thickBot="1">
      <c r="A100" s="22"/>
      <c r="B100" s="23" t="s">
        <v>117</v>
      </c>
      <c r="C100" s="24">
        <v>2.051E-2</v>
      </c>
      <c r="D100" s="38">
        <v>41</v>
      </c>
    </row>
    <row r="101" spans="1:5">
      <c r="A101" s="25" t="s">
        <v>26</v>
      </c>
      <c r="B101" s="17" t="s">
        <v>136</v>
      </c>
      <c r="C101" s="18">
        <v>0.51</v>
      </c>
      <c r="D101" s="35">
        <v>6</v>
      </c>
    </row>
    <row r="102" spans="1:5">
      <c r="A102" s="19"/>
      <c r="B102" s="20" t="s">
        <v>79</v>
      </c>
      <c r="C102" s="21">
        <v>0.39195000000000002</v>
      </c>
      <c r="D102" s="36"/>
    </row>
    <row r="103" spans="1:5" ht="12.75" thickBot="1">
      <c r="A103" s="22"/>
      <c r="B103" s="23" t="s">
        <v>137</v>
      </c>
      <c r="C103" s="24">
        <v>9.8049999999999998E-2</v>
      </c>
      <c r="D103" s="38">
        <v>2</v>
      </c>
    </row>
    <row r="104" spans="1:5">
      <c r="A104" s="42" t="s">
        <v>27</v>
      </c>
      <c r="B104" s="45" t="s">
        <v>138</v>
      </c>
      <c r="C104" s="18">
        <v>0.61282000000000003</v>
      </c>
      <c r="D104" s="35">
        <v>6</v>
      </c>
      <c r="E104" s="11" t="s">
        <v>239</v>
      </c>
    </row>
    <row r="105" spans="1:5">
      <c r="A105" s="19"/>
      <c r="B105" s="20" t="s">
        <v>139</v>
      </c>
      <c r="C105" s="21">
        <v>0.19359999999999999</v>
      </c>
      <c r="D105" s="36">
        <v>3</v>
      </c>
    </row>
    <row r="106" spans="1:5">
      <c r="A106" s="19"/>
      <c r="B106" s="20" t="s">
        <v>83</v>
      </c>
      <c r="C106" s="21">
        <v>0.10025000000000001</v>
      </c>
      <c r="D106" s="36">
        <v>3</v>
      </c>
    </row>
    <row r="107" spans="1:5">
      <c r="A107" s="19"/>
      <c r="B107" s="20" t="s">
        <v>79</v>
      </c>
      <c r="C107" s="21">
        <v>9.3329999999999996E-2</v>
      </c>
      <c r="D107" s="36"/>
    </row>
    <row r="108" spans="1:5">
      <c r="A108" s="19"/>
      <c r="B108" s="34" t="s">
        <v>2</v>
      </c>
      <c r="C108" s="49" t="s">
        <v>270</v>
      </c>
      <c r="D108" s="50">
        <v>9</v>
      </c>
    </row>
    <row r="109" spans="1:5" ht="12.75" thickBot="1">
      <c r="A109" s="22"/>
      <c r="B109" s="51" t="s">
        <v>30</v>
      </c>
      <c r="C109" s="54" t="s">
        <v>270</v>
      </c>
      <c r="D109" s="52">
        <v>9</v>
      </c>
    </row>
    <row r="110" spans="1:5">
      <c r="A110" s="25" t="s">
        <v>28</v>
      </c>
      <c r="B110" s="17" t="s">
        <v>79</v>
      </c>
      <c r="C110" s="18">
        <v>0.68755999999999995</v>
      </c>
      <c r="D110" s="35"/>
    </row>
    <row r="111" spans="1:5">
      <c r="A111" s="19"/>
      <c r="B111" s="20" t="s">
        <v>140</v>
      </c>
      <c r="C111" s="21">
        <v>0.17362</v>
      </c>
      <c r="D111" s="36">
        <v>43</v>
      </c>
    </row>
    <row r="112" spans="1:5" ht="12.75" thickBot="1">
      <c r="A112" s="22"/>
      <c r="B112" s="23" t="s">
        <v>141</v>
      </c>
      <c r="C112" s="24">
        <v>0.13882</v>
      </c>
      <c r="D112" s="38">
        <v>3</v>
      </c>
    </row>
    <row r="113" spans="1:5">
      <c r="A113" s="25" t="s">
        <v>29</v>
      </c>
      <c r="B113" s="17" t="s">
        <v>79</v>
      </c>
      <c r="C113" s="18">
        <v>0.67669999999999997</v>
      </c>
      <c r="D113" s="35"/>
    </row>
    <row r="114" spans="1:5">
      <c r="A114" s="19"/>
      <c r="B114" s="20" t="s">
        <v>141</v>
      </c>
      <c r="C114" s="21">
        <v>0.20321</v>
      </c>
      <c r="D114" s="36">
        <v>53</v>
      </c>
    </row>
    <row r="115" spans="1:5">
      <c r="A115" s="19"/>
      <c r="B115" s="20" t="s">
        <v>140</v>
      </c>
      <c r="C115" s="21">
        <v>9.9989999999999996E-2</v>
      </c>
      <c r="D115" s="36">
        <v>2</v>
      </c>
    </row>
    <row r="116" spans="1:5" ht="12.75" thickBot="1">
      <c r="A116" s="22"/>
      <c r="B116" s="23" t="s">
        <v>142</v>
      </c>
      <c r="C116" s="24">
        <v>2.01E-2</v>
      </c>
      <c r="D116" s="38">
        <v>1</v>
      </c>
    </row>
    <row r="117" spans="1:5">
      <c r="A117" s="42" t="s">
        <v>30</v>
      </c>
      <c r="B117" s="17" t="s">
        <v>79</v>
      </c>
      <c r="C117" s="18">
        <v>0.54074999999999995</v>
      </c>
      <c r="D117" s="35"/>
      <c r="E117" s="11" t="s">
        <v>240</v>
      </c>
    </row>
    <row r="118" spans="1:5">
      <c r="A118" s="19"/>
      <c r="B118" s="34" t="s">
        <v>143</v>
      </c>
      <c r="C118" s="21">
        <v>0.21923999999999999</v>
      </c>
      <c r="D118" s="50">
        <v>43</v>
      </c>
    </row>
    <row r="119" spans="1:5">
      <c r="A119" s="19"/>
      <c r="B119" s="34" t="s">
        <v>144</v>
      </c>
      <c r="C119" s="21">
        <v>0.17282</v>
      </c>
      <c r="D119" s="50">
        <v>3</v>
      </c>
    </row>
    <row r="120" spans="1:5">
      <c r="A120" s="19"/>
      <c r="B120" s="34" t="s">
        <v>145</v>
      </c>
      <c r="C120" s="21">
        <v>4.6199999999999998E-2</v>
      </c>
      <c r="D120" s="50">
        <v>1</v>
      </c>
    </row>
    <row r="121" spans="1:5" ht="12.75" thickBot="1">
      <c r="A121" s="22"/>
      <c r="B121" s="23" t="s">
        <v>146</v>
      </c>
      <c r="C121" s="24">
        <v>2.0990000000000002E-2</v>
      </c>
      <c r="D121" s="38">
        <v>1</v>
      </c>
    </row>
    <row r="122" spans="1:5">
      <c r="A122" s="25" t="s">
        <v>31</v>
      </c>
      <c r="B122" s="17" t="s">
        <v>147</v>
      </c>
      <c r="C122" s="18">
        <v>0.62846999999999997</v>
      </c>
      <c r="D122" s="35">
        <v>6</v>
      </c>
    </row>
    <row r="123" spans="1:5">
      <c r="A123" s="19"/>
      <c r="B123" s="20" t="s">
        <v>79</v>
      </c>
      <c r="C123" s="21">
        <v>0.34925</v>
      </c>
      <c r="D123" s="36"/>
    </row>
    <row r="124" spans="1:5" ht="12.75" thickBot="1">
      <c r="A124" s="22"/>
      <c r="B124" s="23" t="s">
        <v>148</v>
      </c>
      <c r="C124" s="24">
        <v>2.2280000000000001E-2</v>
      </c>
      <c r="D124" s="38">
        <v>1</v>
      </c>
    </row>
    <row r="125" spans="1:5">
      <c r="A125" s="25" t="s">
        <v>32</v>
      </c>
      <c r="B125" s="17" t="s">
        <v>149</v>
      </c>
      <c r="C125" s="18">
        <v>0.52664</v>
      </c>
      <c r="D125" s="35">
        <v>6</v>
      </c>
    </row>
    <row r="126" spans="1:5">
      <c r="A126" s="19"/>
      <c r="B126" s="20" t="s">
        <v>79</v>
      </c>
      <c r="C126" s="21">
        <v>0.36354999999999998</v>
      </c>
      <c r="D126" s="36"/>
    </row>
    <row r="127" spans="1:5" ht="12.75" thickBot="1">
      <c r="A127" s="22"/>
      <c r="B127" s="23" t="s">
        <v>133</v>
      </c>
      <c r="C127" s="24">
        <v>0.10981</v>
      </c>
      <c r="D127" s="38">
        <v>3</v>
      </c>
    </row>
    <row r="128" spans="1:5">
      <c r="A128" s="25" t="s">
        <v>33</v>
      </c>
      <c r="B128" s="17" t="s">
        <v>150</v>
      </c>
      <c r="C128" s="18">
        <v>0.82081999999999999</v>
      </c>
      <c r="D128" s="35">
        <v>6</v>
      </c>
    </row>
    <row r="129" spans="1:5" ht="12.75" thickBot="1">
      <c r="A129" s="22"/>
      <c r="B129" s="23" t="s">
        <v>79</v>
      </c>
      <c r="C129" s="24">
        <v>0.17918000000000001</v>
      </c>
      <c r="D129" s="38"/>
    </row>
    <row r="130" spans="1:5">
      <c r="A130" s="25" t="s">
        <v>34</v>
      </c>
      <c r="B130" s="17" t="s">
        <v>79</v>
      </c>
      <c r="C130" s="18">
        <v>0.62624999999999997</v>
      </c>
      <c r="D130" s="35"/>
    </row>
    <row r="131" spans="1:5">
      <c r="A131" s="19"/>
      <c r="B131" s="20" t="s">
        <v>149</v>
      </c>
      <c r="C131" s="21">
        <v>0.30419000000000002</v>
      </c>
      <c r="D131" s="36">
        <v>53</v>
      </c>
    </row>
    <row r="132" spans="1:5">
      <c r="A132" s="19"/>
      <c r="B132" s="20" t="s">
        <v>142</v>
      </c>
      <c r="C132" s="21">
        <v>4.7710000000000002E-2</v>
      </c>
      <c r="D132" s="36">
        <v>1</v>
      </c>
    </row>
    <row r="133" spans="1:5" ht="12.75" thickBot="1">
      <c r="A133" s="22"/>
      <c r="B133" s="23" t="s">
        <v>124</v>
      </c>
      <c r="C133" s="24">
        <v>2.1850000000000001E-2</v>
      </c>
      <c r="D133" s="38">
        <v>1</v>
      </c>
    </row>
    <row r="134" spans="1:5">
      <c r="A134" s="25" t="s">
        <v>35</v>
      </c>
      <c r="B134" s="17" t="s">
        <v>79</v>
      </c>
      <c r="C134" s="18">
        <v>0.62685999999999997</v>
      </c>
      <c r="D134" s="35"/>
    </row>
    <row r="135" spans="1:5">
      <c r="A135" s="19"/>
      <c r="B135" s="20" t="s">
        <v>141</v>
      </c>
      <c r="C135" s="21">
        <v>0.32446999999999998</v>
      </c>
      <c r="D135" s="36">
        <v>53</v>
      </c>
    </row>
    <row r="136" spans="1:5">
      <c r="A136" s="19"/>
      <c r="B136" s="20" t="s">
        <v>142</v>
      </c>
      <c r="C136" s="21">
        <v>2.8039999999999999E-2</v>
      </c>
      <c r="D136" s="36">
        <v>1</v>
      </c>
    </row>
    <row r="137" spans="1:5" ht="12.75" thickBot="1">
      <c r="A137" s="22"/>
      <c r="B137" s="23" t="s">
        <v>151</v>
      </c>
      <c r="C137" s="24">
        <v>2.0629999999999999E-2</v>
      </c>
      <c r="D137" s="38">
        <v>1</v>
      </c>
    </row>
    <row r="138" spans="1:5">
      <c r="A138" s="25" t="s">
        <v>36</v>
      </c>
      <c r="B138" s="17" t="s">
        <v>79</v>
      </c>
      <c r="C138" s="18">
        <v>0.58362999999999998</v>
      </c>
      <c r="D138" s="35"/>
    </row>
    <row r="139" spans="1:5" ht="12.75" thickBot="1">
      <c r="A139" s="22"/>
      <c r="B139" s="23" t="s">
        <v>152</v>
      </c>
      <c r="C139" s="24">
        <v>0.41637000000000002</v>
      </c>
      <c r="D139" s="38">
        <v>53</v>
      </c>
    </row>
    <row r="140" spans="1:5">
      <c r="A140" s="42" t="s">
        <v>37</v>
      </c>
      <c r="B140" s="17" t="s">
        <v>93</v>
      </c>
      <c r="C140" s="18">
        <v>0.34312999999999999</v>
      </c>
      <c r="D140" s="35">
        <v>43</v>
      </c>
      <c r="E140" s="11" t="s">
        <v>241</v>
      </c>
    </row>
    <row r="141" spans="1:5">
      <c r="A141" s="19"/>
      <c r="B141" s="20" t="s">
        <v>79</v>
      </c>
      <c r="C141" s="21">
        <v>0.30930000000000002</v>
      </c>
      <c r="D141" s="36"/>
      <c r="E141" s="11" t="s">
        <v>242</v>
      </c>
    </row>
    <row r="142" spans="1:5">
      <c r="A142" s="19"/>
      <c r="B142" s="34" t="s">
        <v>51</v>
      </c>
      <c r="C142" s="21">
        <v>0.12656999999999999</v>
      </c>
      <c r="D142" s="36">
        <v>83</v>
      </c>
    </row>
    <row r="143" spans="1:5">
      <c r="A143" s="19"/>
      <c r="B143" s="20" t="s">
        <v>153</v>
      </c>
      <c r="C143" s="21">
        <v>0.12265</v>
      </c>
      <c r="D143" s="36">
        <v>3</v>
      </c>
      <c r="E143" s="11" t="s">
        <v>243</v>
      </c>
    </row>
    <row r="144" spans="1:5">
      <c r="A144" s="19"/>
      <c r="B144" s="20" t="s">
        <v>152</v>
      </c>
      <c r="C144" s="21">
        <v>3.0089999999999999E-2</v>
      </c>
      <c r="D144" s="36">
        <v>1</v>
      </c>
    </row>
    <row r="145" spans="1:5">
      <c r="A145" s="19"/>
      <c r="B145" s="34" t="s">
        <v>6</v>
      </c>
      <c r="C145" s="21">
        <v>2.879E-2</v>
      </c>
      <c r="D145" s="36">
        <v>81</v>
      </c>
    </row>
    <row r="146" spans="1:5">
      <c r="A146" s="19"/>
      <c r="B146" s="34" t="s">
        <v>71</v>
      </c>
      <c r="C146" s="21">
        <v>2.069E-2</v>
      </c>
      <c r="D146" s="36">
        <v>81</v>
      </c>
    </row>
    <row r="147" spans="1:5" ht="12.75" thickBot="1">
      <c r="A147" s="22"/>
      <c r="B147" s="23" t="s">
        <v>96</v>
      </c>
      <c r="C147" s="24">
        <v>1.8780000000000002E-2</v>
      </c>
      <c r="D147" s="38">
        <v>1</v>
      </c>
    </row>
    <row r="148" spans="1:5">
      <c r="A148" s="25" t="s">
        <v>38</v>
      </c>
      <c r="B148" s="17" t="s">
        <v>154</v>
      </c>
      <c r="C148" s="18">
        <v>0.70989000000000002</v>
      </c>
      <c r="D148" s="35">
        <v>6</v>
      </c>
    </row>
    <row r="149" spans="1:5">
      <c r="A149" s="19"/>
      <c r="B149" s="20" t="s">
        <v>79</v>
      </c>
      <c r="C149" s="21">
        <v>0.23902999999999999</v>
      </c>
      <c r="D149" s="36"/>
    </row>
    <row r="150" spans="1:5" ht="12.75" thickBot="1">
      <c r="A150" s="22"/>
      <c r="B150" s="23" t="s">
        <v>142</v>
      </c>
      <c r="C150" s="24">
        <v>5.108E-2</v>
      </c>
      <c r="D150" s="38">
        <v>2</v>
      </c>
    </row>
    <row r="151" spans="1:5">
      <c r="A151" s="25" t="s">
        <v>39</v>
      </c>
      <c r="B151" s="17" t="s">
        <v>130</v>
      </c>
      <c r="C151" s="18">
        <v>0.53947999999999996</v>
      </c>
      <c r="D151" s="35">
        <v>6</v>
      </c>
    </row>
    <row r="152" spans="1:5">
      <c r="A152" s="19"/>
      <c r="B152" s="20" t="s">
        <v>79</v>
      </c>
      <c r="C152" s="21">
        <v>0.28373999999999999</v>
      </c>
      <c r="D152" s="36"/>
    </row>
    <row r="153" spans="1:5">
      <c r="A153" s="19"/>
      <c r="B153" s="20" t="s">
        <v>155</v>
      </c>
      <c r="C153" s="21">
        <v>0.10671</v>
      </c>
      <c r="D153" s="36">
        <v>3</v>
      </c>
    </row>
    <row r="154" spans="1:5">
      <c r="A154" s="19"/>
      <c r="B154" s="235" t="s">
        <v>6</v>
      </c>
      <c r="C154" s="21">
        <v>2.647E-2</v>
      </c>
      <c r="D154" s="36">
        <v>81</v>
      </c>
    </row>
    <row r="155" spans="1:5">
      <c r="A155" s="19"/>
      <c r="B155" s="20" t="s">
        <v>156</v>
      </c>
      <c r="C155" s="21">
        <v>2.359E-2</v>
      </c>
      <c r="D155" s="36">
        <v>1</v>
      </c>
    </row>
    <row r="156" spans="1:5" ht="12.75" thickBot="1">
      <c r="A156" s="22"/>
      <c r="B156" s="23" t="s">
        <v>157</v>
      </c>
      <c r="C156" s="24">
        <v>2.001E-2</v>
      </c>
      <c r="D156" s="38">
        <v>1</v>
      </c>
    </row>
    <row r="157" spans="1:5">
      <c r="A157" s="42" t="s">
        <v>40</v>
      </c>
      <c r="B157" s="17" t="s">
        <v>79</v>
      </c>
      <c r="C157" s="18">
        <v>0.50268000000000002</v>
      </c>
      <c r="D157" s="35"/>
      <c r="E157" s="11" t="s">
        <v>244</v>
      </c>
    </row>
    <row r="158" spans="1:5">
      <c r="A158" s="19"/>
      <c r="B158" s="20" t="s">
        <v>158</v>
      </c>
      <c r="C158" s="21">
        <v>0.14993000000000001</v>
      </c>
      <c r="D158" s="36">
        <v>43</v>
      </c>
      <c r="E158" s="11" t="s">
        <v>245</v>
      </c>
    </row>
    <row r="159" spans="1:5">
      <c r="A159" s="19"/>
      <c r="B159" s="20" t="s">
        <v>159</v>
      </c>
      <c r="C159" s="21">
        <v>0.13730999999999999</v>
      </c>
      <c r="D159" s="36">
        <v>3</v>
      </c>
    </row>
    <row r="160" spans="1:5">
      <c r="A160" s="19"/>
      <c r="B160" s="20" t="s">
        <v>160</v>
      </c>
      <c r="C160" s="21">
        <v>5.3190000000000001E-2</v>
      </c>
      <c r="D160" s="36">
        <v>2</v>
      </c>
      <c r="E160" s="11" t="s">
        <v>246</v>
      </c>
    </row>
    <row r="161" spans="1:5">
      <c r="A161" s="19"/>
      <c r="B161" s="20" t="s">
        <v>161</v>
      </c>
      <c r="C161" s="21">
        <v>4.8000000000000001E-2</v>
      </c>
      <c r="D161" s="36">
        <v>1</v>
      </c>
    </row>
    <row r="162" spans="1:5">
      <c r="A162" s="19"/>
      <c r="B162" s="20" t="s">
        <v>162</v>
      </c>
      <c r="C162" s="21">
        <v>2.4459999999999999E-2</v>
      </c>
      <c r="D162" s="36">
        <v>1</v>
      </c>
    </row>
    <row r="163" spans="1:5">
      <c r="A163" s="19"/>
      <c r="B163" s="20" t="s">
        <v>163</v>
      </c>
      <c r="C163" s="21">
        <v>2.2880000000000001E-2</v>
      </c>
      <c r="D163" s="36">
        <v>1</v>
      </c>
    </row>
    <row r="164" spans="1:5">
      <c r="A164" s="19"/>
      <c r="B164" s="20" t="s">
        <v>164</v>
      </c>
      <c r="C164" s="21">
        <v>2.1520000000000001E-2</v>
      </c>
      <c r="D164" s="36">
        <v>1</v>
      </c>
    </row>
    <row r="165" spans="1:5">
      <c r="A165" s="19"/>
      <c r="B165" s="20" t="s">
        <v>165</v>
      </c>
      <c r="C165" s="21">
        <v>2.1399999999999999E-2</v>
      </c>
      <c r="D165" s="36">
        <v>1</v>
      </c>
    </row>
    <row r="166" spans="1:5" ht="12.75" thickBot="1">
      <c r="A166" s="22"/>
      <c r="B166" s="23" t="s">
        <v>99</v>
      </c>
      <c r="C166" s="24">
        <v>1.8630000000000001E-2</v>
      </c>
      <c r="D166" s="38">
        <v>1</v>
      </c>
    </row>
    <row r="167" spans="1:5">
      <c r="A167" s="42" t="s">
        <v>41</v>
      </c>
      <c r="B167" s="17" t="s">
        <v>79</v>
      </c>
      <c r="C167" s="18">
        <v>0.67379</v>
      </c>
      <c r="D167" s="35"/>
      <c r="E167" s="11" t="s">
        <v>247</v>
      </c>
    </row>
    <row r="168" spans="1:5">
      <c r="A168" s="19"/>
      <c r="B168" s="34" t="s">
        <v>166</v>
      </c>
      <c r="C168" s="21">
        <v>0.29865999999999998</v>
      </c>
      <c r="D168" s="36">
        <v>53</v>
      </c>
      <c r="E168" s="11" t="s">
        <v>248</v>
      </c>
    </row>
    <row r="169" spans="1:5" ht="12.75" thickBot="1">
      <c r="A169" s="22"/>
      <c r="B169" s="23" t="s">
        <v>6</v>
      </c>
      <c r="C169" s="24">
        <v>2.7550000000000002E-2</v>
      </c>
      <c r="D169" s="38">
        <v>81</v>
      </c>
    </row>
    <row r="170" spans="1:5">
      <c r="A170" s="25" t="s">
        <v>42</v>
      </c>
      <c r="B170" s="17" t="s">
        <v>167</v>
      </c>
      <c r="C170" s="18">
        <v>0.41293999999999997</v>
      </c>
      <c r="D170" s="35">
        <v>53</v>
      </c>
    </row>
    <row r="171" spans="1:5">
      <c r="A171" s="19"/>
      <c r="B171" s="20" t="s">
        <v>79</v>
      </c>
      <c r="C171" s="21">
        <v>0.38125999999999999</v>
      </c>
      <c r="D171" s="36"/>
    </row>
    <row r="172" spans="1:5">
      <c r="A172" s="19"/>
      <c r="B172" s="20" t="s">
        <v>168</v>
      </c>
      <c r="C172" s="21">
        <v>0.11543</v>
      </c>
      <c r="D172" s="36">
        <v>3</v>
      </c>
    </row>
    <row r="173" spans="1:5">
      <c r="A173" s="19"/>
      <c r="B173" s="20" t="s">
        <v>169</v>
      </c>
      <c r="C173" s="21">
        <v>4.6440000000000002E-2</v>
      </c>
      <c r="D173" s="36">
        <v>1</v>
      </c>
    </row>
    <row r="174" spans="1:5">
      <c r="A174" s="19"/>
      <c r="B174" s="20" t="s">
        <v>170</v>
      </c>
      <c r="C174" s="21">
        <v>3.024E-2</v>
      </c>
      <c r="D174" s="36">
        <v>1</v>
      </c>
    </row>
    <row r="175" spans="1:5" ht="12.75" thickBot="1">
      <c r="A175" s="22"/>
      <c r="B175" s="23" t="s">
        <v>171</v>
      </c>
      <c r="C175" s="24">
        <v>1.3690000000000001E-2</v>
      </c>
      <c r="D175" s="38">
        <v>1</v>
      </c>
    </row>
    <row r="176" spans="1:5">
      <c r="A176" s="42" t="s">
        <v>43</v>
      </c>
      <c r="B176" s="17" t="s">
        <v>79</v>
      </c>
      <c r="C176" s="18">
        <v>0.60177999999999998</v>
      </c>
      <c r="D176" s="35"/>
      <c r="E176" s="11" t="s">
        <v>249</v>
      </c>
    </row>
    <row r="177" spans="1:5">
      <c r="A177" s="19"/>
      <c r="B177" s="20" t="s">
        <v>172</v>
      </c>
      <c r="C177" s="21">
        <v>7.6840000000000006E-2</v>
      </c>
      <c r="D177" s="36">
        <v>42</v>
      </c>
    </row>
    <row r="178" spans="1:5">
      <c r="A178" s="19"/>
      <c r="B178" s="34" t="s">
        <v>119</v>
      </c>
      <c r="C178" s="21">
        <v>5.4760000000000003E-2</v>
      </c>
      <c r="D178" s="36">
        <v>2</v>
      </c>
    </row>
    <row r="179" spans="1:5">
      <c r="A179" s="19"/>
      <c r="B179" s="34" t="s">
        <v>6</v>
      </c>
      <c r="C179" s="21">
        <v>5.0750000000000003E-2</v>
      </c>
      <c r="D179" s="36">
        <v>2</v>
      </c>
    </row>
    <row r="180" spans="1:5">
      <c r="A180" s="19"/>
      <c r="B180" s="20" t="s">
        <v>173</v>
      </c>
      <c r="C180" s="21">
        <v>4.6800000000000001E-2</v>
      </c>
      <c r="D180" s="36">
        <v>1</v>
      </c>
    </row>
    <row r="181" spans="1:5">
      <c r="A181" s="19"/>
      <c r="B181" s="20" t="s">
        <v>83</v>
      </c>
      <c r="C181" s="21">
        <v>4.6050000000000001E-2</v>
      </c>
      <c r="D181" s="36">
        <v>1</v>
      </c>
    </row>
    <row r="182" spans="1:5">
      <c r="A182" s="19"/>
      <c r="B182" s="20" t="s">
        <v>174</v>
      </c>
      <c r="C182" s="21">
        <v>4.1799999999999997E-2</v>
      </c>
      <c r="D182" s="36">
        <v>1</v>
      </c>
    </row>
    <row r="183" spans="1:5">
      <c r="A183" s="19"/>
      <c r="B183" s="20" t="s">
        <v>175</v>
      </c>
      <c r="C183" s="21">
        <v>3.3779999999999998E-2</v>
      </c>
      <c r="D183" s="36">
        <v>1</v>
      </c>
    </row>
    <row r="184" spans="1:5">
      <c r="A184" s="19"/>
      <c r="B184" s="20" t="s">
        <v>176</v>
      </c>
      <c r="C184" s="21">
        <v>2.7279999999999999E-2</v>
      </c>
      <c r="D184" s="36">
        <v>1</v>
      </c>
    </row>
    <row r="185" spans="1:5" ht="12.75" thickBot="1">
      <c r="A185" s="22"/>
      <c r="B185" s="23" t="s">
        <v>127</v>
      </c>
      <c r="C185" s="24">
        <v>2.0160000000000001E-2</v>
      </c>
      <c r="D185" s="38">
        <v>1</v>
      </c>
    </row>
    <row r="186" spans="1:5">
      <c r="A186" s="42" t="s">
        <v>44</v>
      </c>
      <c r="B186" s="45" t="s">
        <v>177</v>
      </c>
      <c r="C186" s="18">
        <v>0.58050000000000002</v>
      </c>
      <c r="D186" s="35">
        <v>6</v>
      </c>
      <c r="E186" s="11" t="s">
        <v>250</v>
      </c>
    </row>
    <row r="187" spans="1:5">
      <c r="A187" s="19"/>
      <c r="B187" s="20" t="s">
        <v>79</v>
      </c>
      <c r="C187" s="21">
        <v>0.33163999999999999</v>
      </c>
      <c r="D187" s="36"/>
    </row>
    <row r="188" spans="1:5">
      <c r="A188" s="19"/>
      <c r="B188" s="20" t="s">
        <v>178</v>
      </c>
      <c r="C188" s="21">
        <v>4.7199999999999999E-2</v>
      </c>
      <c r="D188" s="36">
        <v>81</v>
      </c>
    </row>
    <row r="189" spans="1:5" ht="12.75" thickBot="1">
      <c r="A189" s="22"/>
      <c r="B189" s="46" t="s">
        <v>179</v>
      </c>
      <c r="C189" s="24">
        <v>4.0660000000000002E-2</v>
      </c>
      <c r="D189" s="38">
        <v>1</v>
      </c>
    </row>
    <row r="190" spans="1:5">
      <c r="A190" s="25" t="s">
        <v>45</v>
      </c>
      <c r="B190" s="17" t="s">
        <v>46</v>
      </c>
      <c r="C190" s="18">
        <v>0.60262000000000004</v>
      </c>
      <c r="D190" s="35">
        <v>86</v>
      </c>
    </row>
    <row r="191" spans="1:5">
      <c r="A191" s="19"/>
      <c r="B191" s="20" t="s">
        <v>79</v>
      </c>
      <c r="C191" s="21">
        <v>0.37518000000000001</v>
      </c>
      <c r="D191" s="36"/>
    </row>
    <row r="192" spans="1:5" ht="12.75" thickBot="1">
      <c r="A192" s="22"/>
      <c r="B192" s="23" t="s">
        <v>180</v>
      </c>
      <c r="C192" s="24">
        <v>2.2200000000000001E-2</v>
      </c>
      <c r="D192" s="38">
        <v>1</v>
      </c>
    </row>
    <row r="193" spans="1:5">
      <c r="A193" s="25" t="s">
        <v>46</v>
      </c>
      <c r="B193" s="17" t="s">
        <v>181</v>
      </c>
      <c r="C193" s="18">
        <v>0.47265000000000001</v>
      </c>
      <c r="D193" s="35">
        <v>6</v>
      </c>
    </row>
    <row r="194" spans="1:5">
      <c r="A194" s="19"/>
      <c r="B194" s="20" t="s">
        <v>79</v>
      </c>
      <c r="C194" s="21">
        <v>0.29544999999999999</v>
      </c>
      <c r="D194" s="36"/>
    </row>
    <row r="195" spans="1:5">
      <c r="A195" s="19"/>
      <c r="B195" s="20" t="s">
        <v>182</v>
      </c>
      <c r="C195" s="21">
        <v>0.10045</v>
      </c>
      <c r="D195" s="36">
        <v>3</v>
      </c>
    </row>
    <row r="196" spans="1:5">
      <c r="A196" s="19"/>
      <c r="B196" s="20" t="s">
        <v>51</v>
      </c>
      <c r="C196" s="21">
        <v>8.1409999999999996E-2</v>
      </c>
      <c r="D196" s="36">
        <v>82</v>
      </c>
    </row>
    <row r="197" spans="1:5" ht="12.75" thickBot="1">
      <c r="A197" s="22"/>
      <c r="B197" s="23" t="s">
        <v>180</v>
      </c>
      <c r="C197" s="24">
        <v>5.0040000000000001E-2</v>
      </c>
      <c r="D197" s="38">
        <v>2</v>
      </c>
    </row>
    <row r="198" spans="1:5">
      <c r="A198" s="42" t="s">
        <v>47</v>
      </c>
      <c r="B198" s="17" t="s">
        <v>92</v>
      </c>
      <c r="C198" s="18">
        <v>0.59743000000000002</v>
      </c>
      <c r="D198" s="35">
        <v>6</v>
      </c>
      <c r="E198" s="11" t="s">
        <v>251</v>
      </c>
    </row>
    <row r="199" spans="1:5">
      <c r="A199" s="19"/>
      <c r="B199" s="20" t="s">
        <v>79</v>
      </c>
      <c r="C199" s="21">
        <v>0.31798999999999999</v>
      </c>
      <c r="D199" s="36"/>
    </row>
    <row r="200" spans="1:5">
      <c r="A200" s="19"/>
      <c r="B200" s="20" t="s">
        <v>51</v>
      </c>
      <c r="C200" s="21">
        <v>3.823E-2</v>
      </c>
      <c r="D200" s="36">
        <v>81</v>
      </c>
    </row>
    <row r="201" spans="1:5">
      <c r="A201" s="19"/>
      <c r="B201" s="20" t="s">
        <v>6</v>
      </c>
      <c r="C201" s="21">
        <v>3.322E-2</v>
      </c>
      <c r="D201" s="36">
        <v>81</v>
      </c>
    </row>
    <row r="202" spans="1:5" ht="12.75" thickBot="1">
      <c r="A202" s="22"/>
      <c r="B202" s="23" t="s">
        <v>183</v>
      </c>
      <c r="C202" s="24">
        <v>1.3129999999999999E-2</v>
      </c>
      <c r="D202" s="38">
        <v>1</v>
      </c>
    </row>
    <row r="203" spans="1:5">
      <c r="A203" s="25" t="s">
        <v>48</v>
      </c>
      <c r="B203" s="17" t="s">
        <v>129</v>
      </c>
      <c r="C203" s="18">
        <v>0.67832999999999999</v>
      </c>
      <c r="D203" s="35">
        <v>6</v>
      </c>
    </row>
    <row r="204" spans="1:5">
      <c r="A204" s="19"/>
      <c r="B204" s="20" t="s">
        <v>79</v>
      </c>
      <c r="C204" s="21">
        <v>0.27211999999999997</v>
      </c>
      <c r="D204" s="36"/>
    </row>
    <row r="205" spans="1:5" ht="12.75" thickBot="1">
      <c r="A205" s="22"/>
      <c r="B205" s="23" t="s">
        <v>184</v>
      </c>
      <c r="C205" s="24">
        <v>4.9549999999999997E-2</v>
      </c>
      <c r="D205" s="38">
        <v>1</v>
      </c>
    </row>
    <row r="206" spans="1:5">
      <c r="A206" s="25" t="s">
        <v>49</v>
      </c>
      <c r="B206" s="17" t="s">
        <v>185</v>
      </c>
      <c r="C206" s="18">
        <v>0.63178000000000001</v>
      </c>
      <c r="D206" s="35">
        <v>6</v>
      </c>
    </row>
    <row r="207" spans="1:5">
      <c r="A207" s="19"/>
      <c r="B207" s="20" t="s">
        <v>79</v>
      </c>
      <c r="C207" s="21">
        <v>0.34650999999999998</v>
      </c>
      <c r="D207" s="36"/>
    </row>
    <row r="208" spans="1:5" ht="12.75" thickBot="1">
      <c r="A208" s="22"/>
      <c r="B208" s="23" t="s">
        <v>186</v>
      </c>
      <c r="C208" s="24">
        <v>2.171E-2</v>
      </c>
      <c r="D208" s="38">
        <v>1</v>
      </c>
    </row>
    <row r="209" spans="1:7">
      <c r="A209" s="25" t="s">
        <v>50</v>
      </c>
      <c r="B209" s="17" t="s">
        <v>79</v>
      </c>
      <c r="C209" s="18">
        <v>0.43969999999999998</v>
      </c>
      <c r="D209" s="35"/>
    </row>
    <row r="210" spans="1:7">
      <c r="A210" s="19"/>
      <c r="B210" s="20" t="s">
        <v>88</v>
      </c>
      <c r="C210" s="21">
        <v>0.38618000000000002</v>
      </c>
      <c r="D210" s="36">
        <v>53</v>
      </c>
    </row>
    <row r="211" spans="1:7">
      <c r="A211" s="19"/>
      <c r="B211" s="20" t="s">
        <v>127</v>
      </c>
      <c r="C211" s="21">
        <v>4.9919999999999999E-2</v>
      </c>
      <c r="D211" s="36">
        <v>1</v>
      </c>
    </row>
    <row r="212" spans="1:7">
      <c r="A212" s="19"/>
      <c r="B212" s="20" t="s">
        <v>142</v>
      </c>
      <c r="C212" s="21">
        <v>4.9200000000000001E-2</v>
      </c>
      <c r="D212" s="36">
        <v>1</v>
      </c>
    </row>
    <row r="213" spans="1:7">
      <c r="A213" s="19"/>
      <c r="B213" s="20" t="s">
        <v>133</v>
      </c>
      <c r="C213" s="21">
        <v>3.4410000000000003E-2</v>
      </c>
      <c r="D213" s="36">
        <v>1</v>
      </c>
    </row>
    <row r="214" spans="1:7">
      <c r="A214" s="19"/>
      <c r="B214" s="20" t="s">
        <v>187</v>
      </c>
      <c r="C214" s="21">
        <v>2.0420000000000001E-2</v>
      </c>
      <c r="D214" s="36">
        <v>1</v>
      </c>
    </row>
    <row r="215" spans="1:7" ht="12.75" thickBot="1">
      <c r="A215" s="22"/>
      <c r="B215" s="23" t="s">
        <v>89</v>
      </c>
      <c r="C215" s="24">
        <v>2.017E-2</v>
      </c>
      <c r="D215" s="38">
        <v>1</v>
      </c>
    </row>
    <row r="216" spans="1:7">
      <c r="A216" s="42" t="s">
        <v>51</v>
      </c>
      <c r="B216" s="17" t="s">
        <v>79</v>
      </c>
      <c r="C216" s="18">
        <v>0.61795</v>
      </c>
      <c r="D216" s="35"/>
      <c r="E216" s="11" t="s">
        <v>252</v>
      </c>
    </row>
    <row r="217" spans="1:7">
      <c r="A217" s="19"/>
      <c r="B217" s="20" t="s">
        <v>71</v>
      </c>
      <c r="C217" s="21">
        <v>8.6879999999999999E-2</v>
      </c>
      <c r="D217" s="36">
        <v>842</v>
      </c>
    </row>
    <row r="218" spans="1:7">
      <c r="A218" s="19"/>
      <c r="B218" s="20" t="s">
        <v>188</v>
      </c>
      <c r="C218" s="21">
        <v>4.99E-2</v>
      </c>
      <c r="D218" s="36">
        <v>1</v>
      </c>
    </row>
    <row r="219" spans="1:7">
      <c r="A219" s="19"/>
      <c r="B219" s="20" t="s">
        <v>189</v>
      </c>
      <c r="C219" s="21">
        <v>4.8680000000000001E-2</v>
      </c>
      <c r="D219" s="36">
        <v>1</v>
      </c>
      <c r="G219" s="58"/>
    </row>
    <row r="220" spans="1:7">
      <c r="A220" s="19"/>
      <c r="B220" s="20" t="s">
        <v>152</v>
      </c>
      <c r="C220" s="21">
        <v>4.0620000000000003E-2</v>
      </c>
      <c r="D220" s="36">
        <v>1</v>
      </c>
    </row>
    <row r="221" spans="1:7">
      <c r="A221" s="19"/>
      <c r="B221" s="235" t="s">
        <v>52</v>
      </c>
      <c r="C221" s="21">
        <v>3.3829999999999999E-2</v>
      </c>
      <c r="D221" s="36">
        <v>81</v>
      </c>
    </row>
    <row r="222" spans="1:7">
      <c r="A222" s="19"/>
      <c r="B222" s="20" t="s">
        <v>190</v>
      </c>
      <c r="C222" s="21">
        <v>3.1359999999999999E-2</v>
      </c>
      <c r="D222" s="36">
        <v>1</v>
      </c>
    </row>
    <row r="223" spans="1:7">
      <c r="A223" s="19"/>
      <c r="B223" s="20" t="s">
        <v>181</v>
      </c>
      <c r="C223" s="21">
        <v>2.6839999999999999E-2</v>
      </c>
      <c r="D223" s="36">
        <v>1</v>
      </c>
    </row>
    <row r="224" spans="1:7">
      <c r="A224" s="19"/>
      <c r="B224" s="20" t="s">
        <v>176</v>
      </c>
      <c r="C224" s="21">
        <v>2.171E-2</v>
      </c>
      <c r="D224" s="36">
        <v>1</v>
      </c>
    </row>
    <row r="225" spans="1:5">
      <c r="A225" s="19"/>
      <c r="B225" s="20" t="s">
        <v>93</v>
      </c>
      <c r="C225" s="21">
        <v>2.163E-2</v>
      </c>
      <c r="D225" s="36">
        <v>1</v>
      </c>
    </row>
    <row r="226" spans="1:5" ht="12.75" thickBot="1">
      <c r="A226" s="22"/>
      <c r="B226" s="23" t="s">
        <v>88</v>
      </c>
      <c r="C226" s="24">
        <v>2.06E-2</v>
      </c>
      <c r="D226" s="38">
        <v>81</v>
      </c>
    </row>
    <row r="227" spans="1:5">
      <c r="A227" s="42" t="s">
        <v>52</v>
      </c>
      <c r="B227" s="45" t="s">
        <v>88</v>
      </c>
      <c r="C227" s="18">
        <v>0.3513</v>
      </c>
      <c r="D227" s="35">
        <v>6</v>
      </c>
      <c r="E227" s="11" t="s">
        <v>253</v>
      </c>
    </row>
    <row r="228" spans="1:5">
      <c r="A228" s="19"/>
      <c r="B228" s="34" t="s">
        <v>191</v>
      </c>
      <c r="C228" s="21">
        <v>0.29557</v>
      </c>
      <c r="D228" s="36">
        <v>6</v>
      </c>
    </row>
    <row r="229" spans="1:5">
      <c r="A229" s="19"/>
      <c r="B229" s="20" t="s">
        <v>79</v>
      </c>
      <c r="C229" s="21">
        <v>0.28652</v>
      </c>
      <c r="D229" s="36"/>
    </row>
    <row r="230" spans="1:5" ht="12.75" thickBot="1">
      <c r="A230" s="22"/>
      <c r="B230" s="23" t="s">
        <v>192</v>
      </c>
      <c r="C230" s="24">
        <v>6.6610000000000003E-2</v>
      </c>
      <c r="D230" s="38">
        <v>1</v>
      </c>
    </row>
    <row r="231" spans="1:5">
      <c r="A231" s="25" t="s">
        <v>53</v>
      </c>
      <c r="B231" s="245" t="s">
        <v>36</v>
      </c>
      <c r="C231" s="18">
        <v>0.63102000000000003</v>
      </c>
      <c r="D231" s="35">
        <v>6</v>
      </c>
    </row>
    <row r="232" spans="1:5" ht="12.75" thickBot="1">
      <c r="A232" s="22"/>
      <c r="B232" s="23" t="s">
        <v>79</v>
      </c>
      <c r="C232" s="24">
        <v>0.36897999999999997</v>
      </c>
      <c r="D232" s="38"/>
    </row>
    <row r="233" spans="1:5">
      <c r="A233" s="25" t="s">
        <v>54</v>
      </c>
      <c r="B233" s="17" t="s">
        <v>79</v>
      </c>
      <c r="C233" s="18">
        <v>0.85070000000000001</v>
      </c>
      <c r="D233" s="35"/>
    </row>
    <row r="234" spans="1:5">
      <c r="A234" s="19"/>
      <c r="B234" s="20" t="s">
        <v>133</v>
      </c>
      <c r="C234" s="21">
        <v>7.5649999999999995E-2</v>
      </c>
      <c r="D234" s="36">
        <v>2</v>
      </c>
    </row>
    <row r="235" spans="1:5">
      <c r="A235" s="19"/>
      <c r="B235" s="20" t="s">
        <v>193</v>
      </c>
      <c r="C235" s="21">
        <v>4.9270000000000001E-2</v>
      </c>
      <c r="D235" s="36">
        <v>1</v>
      </c>
    </row>
    <row r="236" spans="1:5" ht="12.75" thickBot="1">
      <c r="A236" s="22"/>
      <c r="B236" s="244" t="s">
        <v>178</v>
      </c>
      <c r="C236" s="24">
        <v>2.4379999999999999E-2</v>
      </c>
      <c r="D236" s="38">
        <v>81</v>
      </c>
    </row>
    <row r="237" spans="1:5">
      <c r="A237" s="42" t="s">
        <v>55</v>
      </c>
      <c r="B237" s="17" t="s">
        <v>79</v>
      </c>
      <c r="C237" s="18">
        <v>0.51370000000000005</v>
      </c>
      <c r="D237" s="35"/>
      <c r="E237" s="11" t="s">
        <v>254</v>
      </c>
    </row>
    <row r="238" spans="1:5">
      <c r="A238" s="19"/>
      <c r="B238" s="20" t="s">
        <v>194</v>
      </c>
      <c r="C238" s="21">
        <v>0.25564999999999999</v>
      </c>
      <c r="D238" s="36">
        <v>53</v>
      </c>
    </row>
    <row r="239" spans="1:5">
      <c r="A239" s="19"/>
      <c r="B239" s="34" t="s">
        <v>6</v>
      </c>
      <c r="C239" s="21">
        <v>5.3359999999999998E-2</v>
      </c>
      <c r="D239" s="36">
        <v>82</v>
      </c>
    </row>
    <row r="240" spans="1:5">
      <c r="A240" s="19"/>
      <c r="B240" s="34" t="s">
        <v>93</v>
      </c>
      <c r="C240" s="21">
        <v>4.7730000000000002E-2</v>
      </c>
      <c r="D240" s="36">
        <v>1</v>
      </c>
    </row>
    <row r="241" spans="1:5">
      <c r="A241" s="19"/>
      <c r="B241" s="34" t="s">
        <v>301</v>
      </c>
      <c r="C241" s="21">
        <v>4.5199999999999997E-2</v>
      </c>
      <c r="D241" s="36">
        <v>1</v>
      </c>
    </row>
    <row r="242" spans="1:5">
      <c r="A242" s="19"/>
      <c r="B242" s="20" t="s">
        <v>152</v>
      </c>
      <c r="C242" s="21">
        <v>4.4819999999999999E-2</v>
      </c>
      <c r="D242" s="36">
        <v>1</v>
      </c>
    </row>
    <row r="243" spans="1:5">
      <c r="A243" s="19"/>
      <c r="B243" s="34" t="s">
        <v>51</v>
      </c>
      <c r="C243" s="21">
        <v>3.9539999999999999E-2</v>
      </c>
      <c r="D243" s="36">
        <v>81</v>
      </c>
    </row>
    <row r="244" spans="1:5">
      <c r="A244" s="19"/>
      <c r="B244" s="34" t="s">
        <v>178</v>
      </c>
      <c r="C244" s="49"/>
      <c r="D244" s="50">
        <v>9</v>
      </c>
    </row>
    <row r="245" spans="1:5" ht="12.75" thickBot="1">
      <c r="A245" s="22"/>
      <c r="B245" s="46" t="s">
        <v>274</v>
      </c>
      <c r="C245" s="46"/>
      <c r="D245" s="52">
        <v>9</v>
      </c>
    </row>
    <row r="246" spans="1:5">
      <c r="A246" s="25" t="s">
        <v>56</v>
      </c>
      <c r="B246" s="245" t="s">
        <v>195</v>
      </c>
      <c r="C246" s="18">
        <v>0.56450999999999996</v>
      </c>
      <c r="D246" s="35">
        <v>6</v>
      </c>
    </row>
    <row r="247" spans="1:5" ht="12.75" thickBot="1">
      <c r="A247" s="22"/>
      <c r="B247" s="23" t="s">
        <v>79</v>
      </c>
      <c r="C247" s="24">
        <v>0.43548999999999999</v>
      </c>
      <c r="D247" s="38"/>
    </row>
    <row r="248" spans="1:5">
      <c r="A248" s="42" t="s">
        <v>57</v>
      </c>
      <c r="B248" s="17" t="s">
        <v>79</v>
      </c>
      <c r="C248" s="18">
        <v>0.56152999999999997</v>
      </c>
      <c r="D248" s="35"/>
      <c r="E248" s="11" t="s">
        <v>255</v>
      </c>
    </row>
    <row r="249" spans="1:5">
      <c r="A249" s="19"/>
      <c r="B249" s="20" t="s">
        <v>196</v>
      </c>
      <c r="C249" s="21">
        <v>0.31777</v>
      </c>
      <c r="D249" s="36">
        <v>53</v>
      </c>
      <c r="E249" s="11" t="s">
        <v>255</v>
      </c>
    </row>
    <row r="250" spans="1:5">
      <c r="A250" s="19"/>
      <c r="B250" s="20" t="s">
        <v>197</v>
      </c>
      <c r="C250" s="21">
        <v>9.9000000000000005E-2</v>
      </c>
      <c r="D250" s="36">
        <v>2</v>
      </c>
    </row>
    <row r="251" spans="1:5" ht="12.75" thickBot="1">
      <c r="A251" s="22"/>
      <c r="B251" s="23" t="s">
        <v>110</v>
      </c>
      <c r="C251" s="24">
        <v>2.1700000000000001E-2</v>
      </c>
      <c r="D251" s="38">
        <v>1</v>
      </c>
    </row>
    <row r="252" spans="1:5">
      <c r="A252" s="42" t="s">
        <v>58</v>
      </c>
      <c r="B252" s="17" t="s">
        <v>79</v>
      </c>
      <c r="C252" s="18">
        <v>0.17022999999999999</v>
      </c>
      <c r="D252" s="35"/>
      <c r="E252" s="11" t="s">
        <v>256</v>
      </c>
    </row>
    <row r="253" spans="1:5">
      <c r="A253" s="19"/>
      <c r="B253" s="235" t="s">
        <v>51</v>
      </c>
      <c r="C253" s="21">
        <v>0.14208999999999999</v>
      </c>
      <c r="D253" s="36">
        <v>43</v>
      </c>
      <c r="E253" s="11" t="s">
        <v>257</v>
      </c>
    </row>
    <row r="254" spans="1:5">
      <c r="A254" s="19"/>
      <c r="B254" s="20" t="s">
        <v>149</v>
      </c>
      <c r="C254" s="21">
        <v>0.10496999999999999</v>
      </c>
      <c r="D254" s="36">
        <v>3</v>
      </c>
    </row>
    <row r="255" spans="1:5">
      <c r="A255" s="19"/>
      <c r="B255" s="20" t="s">
        <v>181</v>
      </c>
      <c r="C255" s="21">
        <v>7.7479999999999993E-2</v>
      </c>
      <c r="D255" s="36">
        <v>2</v>
      </c>
    </row>
    <row r="256" spans="1:5">
      <c r="A256" s="19"/>
      <c r="B256" s="20" t="s">
        <v>198</v>
      </c>
      <c r="C256" s="21">
        <v>7.5459999999999999E-2</v>
      </c>
      <c r="D256" s="36">
        <v>2</v>
      </c>
    </row>
    <row r="257" spans="1:4">
      <c r="A257" s="19"/>
      <c r="B257" s="20" t="s">
        <v>199</v>
      </c>
      <c r="C257" s="21">
        <v>5.4989999999999997E-2</v>
      </c>
      <c r="D257" s="36">
        <v>2</v>
      </c>
    </row>
    <row r="258" spans="1:4">
      <c r="A258" s="19"/>
      <c r="B258" s="20" t="s">
        <v>152</v>
      </c>
      <c r="C258" s="21">
        <v>5.4609999999999999E-2</v>
      </c>
      <c r="D258" s="36">
        <v>2</v>
      </c>
    </row>
    <row r="259" spans="1:4">
      <c r="A259" s="19"/>
      <c r="B259" s="235" t="s">
        <v>195</v>
      </c>
      <c r="C259" s="21">
        <v>5.1659999999999998E-2</v>
      </c>
      <c r="D259" s="36">
        <v>82</v>
      </c>
    </row>
    <row r="260" spans="1:4">
      <c r="A260" s="19"/>
      <c r="B260" s="20" t="s">
        <v>153</v>
      </c>
      <c r="C260" s="21">
        <v>5.1400000000000001E-2</v>
      </c>
      <c r="D260" s="36">
        <v>2</v>
      </c>
    </row>
    <row r="261" spans="1:4">
      <c r="A261" s="19"/>
      <c r="B261" s="20" t="s">
        <v>93</v>
      </c>
      <c r="C261" s="21">
        <v>5.0999999999999997E-2</v>
      </c>
      <c r="D261" s="36">
        <v>2</v>
      </c>
    </row>
    <row r="262" spans="1:4">
      <c r="A262" s="19"/>
      <c r="B262" s="235" t="s">
        <v>178</v>
      </c>
      <c r="C262" s="21">
        <v>5.0650000000000001E-2</v>
      </c>
      <c r="D262" s="36">
        <v>82</v>
      </c>
    </row>
    <row r="263" spans="1:4">
      <c r="A263" s="19"/>
      <c r="B263" s="235" t="s">
        <v>6</v>
      </c>
      <c r="C263" s="21">
        <v>3.7620000000000001E-2</v>
      </c>
      <c r="D263" s="36">
        <v>81</v>
      </c>
    </row>
    <row r="264" spans="1:4">
      <c r="A264" s="19"/>
      <c r="B264" s="235" t="s">
        <v>17</v>
      </c>
      <c r="C264" s="21">
        <v>3.6339999999999997E-2</v>
      </c>
      <c r="D264" s="146" t="s">
        <v>270</v>
      </c>
    </row>
    <row r="265" spans="1:4">
      <c r="A265" s="19"/>
      <c r="B265" s="34" t="s">
        <v>275</v>
      </c>
      <c r="C265" s="21"/>
      <c r="D265" s="50">
        <v>9</v>
      </c>
    </row>
    <row r="266" spans="1:4">
      <c r="A266" s="19"/>
      <c r="B266" s="235" t="s">
        <v>45</v>
      </c>
      <c r="C266" s="21"/>
      <c r="D266" s="50">
        <v>9</v>
      </c>
    </row>
    <row r="267" spans="1:4">
      <c r="A267" s="19"/>
      <c r="B267" s="235" t="s">
        <v>36</v>
      </c>
      <c r="C267" s="21"/>
      <c r="D267" s="50">
        <v>9</v>
      </c>
    </row>
    <row r="268" spans="1:4">
      <c r="A268" s="19"/>
      <c r="B268" s="235" t="s">
        <v>27</v>
      </c>
      <c r="C268" s="21"/>
      <c r="D268" s="50">
        <v>9</v>
      </c>
    </row>
    <row r="269" spans="1:4" s="140" customFormat="1">
      <c r="A269" s="19"/>
      <c r="B269" s="235" t="s">
        <v>34</v>
      </c>
      <c r="C269" s="142"/>
      <c r="D269" s="50"/>
    </row>
    <row r="270" spans="1:4">
      <c r="A270" s="19"/>
      <c r="B270" s="20" t="s">
        <v>169</v>
      </c>
      <c r="C270" s="21">
        <v>2.0899999999999998E-2</v>
      </c>
      <c r="D270" s="36">
        <v>1</v>
      </c>
    </row>
    <row r="271" spans="1:4" ht="12.75" thickBot="1">
      <c r="A271" s="22"/>
      <c r="B271" s="23" t="s">
        <v>200</v>
      </c>
      <c r="C271" s="24">
        <v>2.06E-2</v>
      </c>
      <c r="D271" s="38">
        <v>1</v>
      </c>
    </row>
    <row r="272" spans="1:4">
      <c r="A272" s="25" t="s">
        <v>59</v>
      </c>
      <c r="B272" s="17" t="s">
        <v>201</v>
      </c>
      <c r="C272" s="18">
        <v>0.51268999999999998</v>
      </c>
      <c r="D272" s="35">
        <v>6</v>
      </c>
    </row>
    <row r="273" spans="1:5">
      <c r="A273" s="19"/>
      <c r="B273" s="20" t="s">
        <v>79</v>
      </c>
      <c r="C273" s="21">
        <v>0.45376</v>
      </c>
      <c r="D273" s="36"/>
    </row>
    <row r="274" spans="1:5" ht="12.75" thickBot="1">
      <c r="A274" s="22"/>
      <c r="B274" s="23" t="s">
        <v>202</v>
      </c>
      <c r="C274" s="24">
        <v>3.3550000000000003E-2</v>
      </c>
      <c r="D274" s="38">
        <v>1</v>
      </c>
    </row>
    <row r="275" spans="1:5">
      <c r="A275" s="25" t="s">
        <v>60</v>
      </c>
      <c r="B275" s="17" t="s">
        <v>141</v>
      </c>
      <c r="C275" s="18">
        <v>0.42930000000000001</v>
      </c>
      <c r="D275" s="35">
        <v>53</v>
      </c>
    </row>
    <row r="276" spans="1:5">
      <c r="A276" s="19"/>
      <c r="B276" s="20" t="s">
        <v>79</v>
      </c>
      <c r="C276" s="21">
        <v>0.49782999999999999</v>
      </c>
      <c r="D276" s="36"/>
    </row>
    <row r="277" spans="1:5">
      <c r="A277" s="19"/>
      <c r="B277" s="20" t="s">
        <v>142</v>
      </c>
      <c r="C277" s="21">
        <v>5.2519999999999997E-2</v>
      </c>
      <c r="D277" s="36">
        <v>2</v>
      </c>
    </row>
    <row r="278" spans="1:5" ht="12.75" thickBot="1">
      <c r="A278" s="22"/>
      <c r="B278" s="23" t="s">
        <v>203</v>
      </c>
      <c r="C278" s="24">
        <v>2.035E-2</v>
      </c>
      <c r="D278" s="38">
        <v>1</v>
      </c>
    </row>
    <row r="279" spans="1:5">
      <c r="A279" s="25" t="s">
        <v>61</v>
      </c>
      <c r="B279" s="17" t="s">
        <v>204</v>
      </c>
      <c r="C279" s="18">
        <v>0.62461</v>
      </c>
      <c r="D279" s="35">
        <v>6</v>
      </c>
    </row>
    <row r="280" spans="1:5">
      <c r="A280" s="19"/>
      <c r="B280" s="20" t="s">
        <v>79</v>
      </c>
      <c r="C280" s="21">
        <v>0.32018999999999997</v>
      </c>
      <c r="D280" s="36"/>
    </row>
    <row r="281" spans="1:5" ht="12.75" thickBot="1">
      <c r="A281" s="22"/>
      <c r="B281" s="244" t="s">
        <v>6</v>
      </c>
      <c r="C281" s="24">
        <v>5.5199999999999999E-2</v>
      </c>
      <c r="D281" s="38">
        <v>82</v>
      </c>
    </row>
    <row r="282" spans="1:5">
      <c r="A282" s="42" t="s">
        <v>62</v>
      </c>
      <c r="B282" s="17" t="s">
        <v>79</v>
      </c>
      <c r="C282" s="18">
        <v>0.49034</v>
      </c>
      <c r="D282" s="35"/>
      <c r="E282" s="11" t="s">
        <v>258</v>
      </c>
    </row>
    <row r="283" spans="1:5">
      <c r="A283" s="19"/>
      <c r="B283" s="34" t="s">
        <v>205</v>
      </c>
      <c r="C283" s="21">
        <v>0.29948999999999998</v>
      </c>
      <c r="D283" s="36">
        <v>853</v>
      </c>
      <c r="E283" s="11" t="s">
        <v>259</v>
      </c>
    </row>
    <row r="284" spans="1:5">
      <c r="A284" s="19"/>
      <c r="B284" s="34" t="s">
        <v>206</v>
      </c>
      <c r="C284" s="21">
        <v>8.6699999999999999E-2</v>
      </c>
      <c r="D284" s="36">
        <v>82</v>
      </c>
    </row>
    <row r="285" spans="1:5">
      <c r="A285" s="19"/>
      <c r="B285" s="34" t="s">
        <v>207</v>
      </c>
      <c r="C285" s="21">
        <v>7.1429999999999993E-2</v>
      </c>
      <c r="D285" s="36">
        <v>82</v>
      </c>
    </row>
    <row r="286" spans="1:5" ht="12.75" thickBot="1">
      <c r="A286" s="22"/>
      <c r="B286" s="46" t="s">
        <v>208</v>
      </c>
      <c r="C286" s="24">
        <v>4.6039999999999998E-2</v>
      </c>
      <c r="D286" s="38">
        <v>81</v>
      </c>
    </row>
    <row r="287" spans="1:5">
      <c r="A287" s="25" t="s">
        <v>63</v>
      </c>
      <c r="B287" s="17" t="s">
        <v>141</v>
      </c>
      <c r="C287" s="18">
        <v>0.50031000000000003</v>
      </c>
      <c r="D287" s="35">
        <v>6</v>
      </c>
    </row>
    <row r="288" spans="1:5">
      <c r="A288" s="19"/>
      <c r="B288" s="20" t="s">
        <v>79</v>
      </c>
      <c r="C288" s="21">
        <v>0.43692999999999999</v>
      </c>
      <c r="D288" s="36"/>
    </row>
    <row r="289" spans="1:5">
      <c r="A289" s="19"/>
      <c r="B289" s="20" t="s">
        <v>87</v>
      </c>
      <c r="C289" s="21">
        <v>3.6819999999999999E-2</v>
      </c>
      <c r="D289" s="36">
        <v>1</v>
      </c>
    </row>
    <row r="290" spans="1:5" ht="12.75" thickBot="1">
      <c r="A290" s="22"/>
      <c r="B290" s="244" t="s">
        <v>6</v>
      </c>
      <c r="C290" s="24">
        <v>2.5940000000000001E-2</v>
      </c>
      <c r="D290" s="38">
        <v>81</v>
      </c>
    </row>
    <row r="291" spans="1:5">
      <c r="A291" s="42" t="s">
        <v>64</v>
      </c>
      <c r="B291" s="17" t="s">
        <v>79</v>
      </c>
      <c r="C291" s="18">
        <v>0.75048999999999999</v>
      </c>
      <c r="D291" s="35">
        <v>750</v>
      </c>
      <c r="E291" s="11" t="s">
        <v>260</v>
      </c>
    </row>
    <row r="292" spans="1:5">
      <c r="A292" s="19"/>
      <c r="B292" s="34" t="s">
        <v>209</v>
      </c>
      <c r="C292" s="21">
        <v>0.12379999999999999</v>
      </c>
      <c r="D292" s="36">
        <v>5411</v>
      </c>
    </row>
    <row r="293" spans="1:5">
      <c r="A293" s="19"/>
      <c r="B293" s="20" t="s">
        <v>210</v>
      </c>
      <c r="C293" s="21">
        <v>8.4760000000000002E-2</v>
      </c>
      <c r="D293" s="36">
        <v>3</v>
      </c>
    </row>
    <row r="294" spans="1:5">
      <c r="A294" s="19"/>
      <c r="B294" s="20" t="s">
        <v>211</v>
      </c>
      <c r="C294" s="21">
        <v>2.052E-2</v>
      </c>
      <c r="D294" s="36">
        <v>2</v>
      </c>
    </row>
    <row r="295" spans="1:5" ht="12.75" thickBot="1">
      <c r="A295" s="22"/>
      <c r="B295" s="23" t="s">
        <v>212</v>
      </c>
      <c r="C295" s="24">
        <v>2.043E-2</v>
      </c>
      <c r="D295" s="38">
        <v>2</v>
      </c>
    </row>
    <row r="296" spans="1:5">
      <c r="A296" s="25" t="s">
        <v>65</v>
      </c>
      <c r="B296" s="17" t="s">
        <v>98</v>
      </c>
      <c r="C296" s="18">
        <v>0.73345000000000005</v>
      </c>
      <c r="D296" s="35">
        <v>6</v>
      </c>
    </row>
    <row r="297" spans="1:5">
      <c r="A297" s="19"/>
      <c r="B297" s="20" t="s">
        <v>79</v>
      </c>
      <c r="C297" s="21">
        <v>0.17977000000000001</v>
      </c>
      <c r="D297" s="36"/>
    </row>
    <row r="298" spans="1:5">
      <c r="A298" s="19"/>
      <c r="B298" s="20" t="s">
        <v>99</v>
      </c>
      <c r="C298" s="21">
        <v>4.999E-2</v>
      </c>
      <c r="D298" s="36">
        <v>1</v>
      </c>
    </row>
    <row r="299" spans="1:5" ht="12.75" thickBot="1">
      <c r="A299" s="22"/>
      <c r="B299" s="244" t="s">
        <v>6</v>
      </c>
      <c r="C299" s="24">
        <v>3.6790000000000003E-2</v>
      </c>
      <c r="D299" s="38">
        <v>81</v>
      </c>
    </row>
    <row r="300" spans="1:5">
      <c r="A300" s="42" t="s">
        <v>66</v>
      </c>
      <c r="B300" s="17" t="s">
        <v>79</v>
      </c>
      <c r="C300" s="18">
        <v>0.65305999999999997</v>
      </c>
      <c r="D300" s="35"/>
      <c r="E300" s="11" t="s">
        <v>261</v>
      </c>
    </row>
    <row r="301" spans="1:5">
      <c r="A301" s="19"/>
      <c r="B301" s="20" t="s">
        <v>213</v>
      </c>
      <c r="C301" s="21">
        <v>0.23594999999999999</v>
      </c>
      <c r="D301" s="36">
        <v>53</v>
      </c>
      <c r="E301" s="11" t="s">
        <v>262</v>
      </c>
    </row>
    <row r="302" spans="1:5">
      <c r="A302" s="19"/>
      <c r="B302" s="55" t="s">
        <v>6</v>
      </c>
      <c r="C302" s="56"/>
      <c r="D302" s="50">
        <v>9</v>
      </c>
    </row>
    <row r="303" spans="1:5">
      <c r="A303" s="19"/>
      <c r="B303" s="55" t="s">
        <v>178</v>
      </c>
      <c r="C303" s="56"/>
      <c r="D303" s="50">
        <v>9</v>
      </c>
    </row>
    <row r="304" spans="1:5">
      <c r="A304" s="19"/>
      <c r="B304" s="55" t="s">
        <v>51</v>
      </c>
      <c r="C304" s="56"/>
      <c r="D304" s="50">
        <v>9</v>
      </c>
    </row>
    <row r="305" spans="1:5">
      <c r="A305" s="19"/>
      <c r="B305" s="20" t="s">
        <v>214</v>
      </c>
      <c r="C305" s="21">
        <v>5.006E-2</v>
      </c>
      <c r="D305" s="36">
        <v>2</v>
      </c>
    </row>
    <row r="306" spans="1:5">
      <c r="A306" s="19"/>
      <c r="B306" s="20" t="s">
        <v>215</v>
      </c>
      <c r="C306" s="21">
        <v>4.0239999999999998E-2</v>
      </c>
      <c r="D306" s="36">
        <v>1</v>
      </c>
    </row>
    <row r="307" spans="1:5" ht="12.75" thickBot="1">
      <c r="A307" s="19"/>
      <c r="B307" s="20" t="s">
        <v>203</v>
      </c>
      <c r="C307" s="21">
        <v>2.069E-2</v>
      </c>
      <c r="D307" s="36">
        <v>1</v>
      </c>
    </row>
    <row r="308" spans="1:5">
      <c r="A308" s="25" t="s">
        <v>67</v>
      </c>
      <c r="B308" s="17" t="s">
        <v>226</v>
      </c>
      <c r="C308" s="18">
        <v>0.60799999999999998</v>
      </c>
      <c r="D308" s="35">
        <v>6</v>
      </c>
    </row>
    <row r="309" spans="1:5">
      <c r="A309" s="19"/>
      <c r="B309" s="20" t="s">
        <v>79</v>
      </c>
      <c r="C309" s="21">
        <v>0.33700000000000002</v>
      </c>
      <c r="D309" s="36"/>
    </row>
    <row r="310" spans="1:5" ht="12.75" thickBot="1">
      <c r="A310" s="22"/>
      <c r="B310" s="23" t="s">
        <v>227</v>
      </c>
      <c r="C310" s="24">
        <v>5.5E-2</v>
      </c>
      <c r="D310" s="38">
        <v>1</v>
      </c>
    </row>
    <row r="311" spans="1:5">
      <c r="A311" s="19" t="s">
        <v>68</v>
      </c>
      <c r="B311" s="20" t="s">
        <v>79</v>
      </c>
      <c r="C311" s="21">
        <v>0.58918999999999999</v>
      </c>
      <c r="D311" s="36"/>
    </row>
    <row r="312" spans="1:5">
      <c r="A312" s="19"/>
      <c r="B312" s="20" t="s">
        <v>140</v>
      </c>
      <c r="C312" s="21">
        <v>0.29998999999999998</v>
      </c>
      <c r="D312" s="36">
        <v>53</v>
      </c>
    </row>
    <row r="313" spans="1:5">
      <c r="A313" s="19"/>
      <c r="B313" s="20" t="s">
        <v>141</v>
      </c>
      <c r="C313" s="21">
        <v>6.1420000000000002E-2</v>
      </c>
      <c r="D313" s="36">
        <v>2</v>
      </c>
    </row>
    <row r="314" spans="1:5" ht="12.75" thickBot="1">
      <c r="A314" s="22"/>
      <c r="B314" s="23" t="s">
        <v>87</v>
      </c>
      <c r="C314" s="24">
        <v>4.9399999999999999E-2</v>
      </c>
      <c r="D314" s="38">
        <v>1</v>
      </c>
    </row>
    <row r="315" spans="1:5">
      <c r="A315" s="42" t="s">
        <v>69</v>
      </c>
      <c r="B315" s="17" t="s">
        <v>79</v>
      </c>
      <c r="C315" s="18">
        <v>0.72985999999999995</v>
      </c>
      <c r="D315" s="35"/>
      <c r="E315" s="11" t="s">
        <v>263</v>
      </c>
    </row>
    <row r="316" spans="1:5">
      <c r="A316" s="19"/>
      <c r="B316" s="34" t="s">
        <v>216</v>
      </c>
      <c r="C316" s="21">
        <v>0.20093</v>
      </c>
      <c r="D316" s="36">
        <v>53</v>
      </c>
    </row>
    <row r="317" spans="1:5" ht="12.75" thickBot="1">
      <c r="A317" s="22"/>
      <c r="B317" s="23" t="s">
        <v>217</v>
      </c>
      <c r="C317" s="24">
        <v>6.9209999999999994E-2</v>
      </c>
      <c r="D317" s="38">
        <v>2</v>
      </c>
    </row>
    <row r="318" spans="1:5">
      <c r="A318" s="25" t="s">
        <v>70</v>
      </c>
      <c r="B318" s="17" t="s">
        <v>199</v>
      </c>
      <c r="C318" s="18">
        <v>0.64798999999999995</v>
      </c>
      <c r="D318" s="35">
        <v>6</v>
      </c>
    </row>
    <row r="319" spans="1:5">
      <c r="A319" s="19"/>
      <c r="B319" s="20" t="s">
        <v>79</v>
      </c>
      <c r="C319" s="21">
        <v>0.23854</v>
      </c>
      <c r="D319" s="36"/>
    </row>
    <row r="320" spans="1:5">
      <c r="A320" s="19"/>
      <c r="B320" s="20" t="s">
        <v>125</v>
      </c>
      <c r="C320" s="21">
        <v>5.0279999999999998E-2</v>
      </c>
      <c r="D320" s="36">
        <v>2</v>
      </c>
    </row>
    <row r="321" spans="1:13">
      <c r="A321" s="19"/>
      <c r="B321" s="20" t="s">
        <v>218</v>
      </c>
      <c r="C321" s="21">
        <v>3.5000000000000003E-2</v>
      </c>
      <c r="D321" s="36">
        <v>1</v>
      </c>
    </row>
    <row r="322" spans="1:13" ht="12.75" thickBot="1">
      <c r="A322" s="22"/>
      <c r="B322" s="23" t="s">
        <v>219</v>
      </c>
      <c r="C322" s="24">
        <v>2.819E-2</v>
      </c>
      <c r="D322" s="38">
        <v>1</v>
      </c>
    </row>
    <row r="323" spans="1:13">
      <c r="A323" s="42" t="s">
        <v>71</v>
      </c>
      <c r="B323" s="17" t="s">
        <v>79</v>
      </c>
      <c r="C323" s="18">
        <v>0.79373000000000005</v>
      </c>
      <c r="D323" s="35"/>
      <c r="E323" s="11" t="s">
        <v>264</v>
      </c>
    </row>
    <row r="324" spans="1:13">
      <c r="A324" s="19"/>
      <c r="B324" s="20" t="s">
        <v>190</v>
      </c>
      <c r="C324" s="21">
        <v>5.0090000000000003E-2</v>
      </c>
      <c r="D324" s="36">
        <v>42</v>
      </c>
    </row>
    <row r="325" spans="1:13">
      <c r="A325" s="19"/>
      <c r="B325" s="20" t="s">
        <v>220</v>
      </c>
      <c r="C325" s="21">
        <v>4.6129999999999997E-2</v>
      </c>
      <c r="D325" s="36">
        <v>1</v>
      </c>
    </row>
    <row r="326" spans="1:13">
      <c r="A326" s="19"/>
      <c r="B326" s="20" t="s">
        <v>179</v>
      </c>
      <c r="C326" s="21">
        <v>3.6790000000000003E-2</v>
      </c>
      <c r="D326" s="36">
        <v>1</v>
      </c>
    </row>
    <row r="327" spans="1:13">
      <c r="A327" s="19"/>
      <c r="B327" s="20" t="s">
        <v>221</v>
      </c>
      <c r="C327" s="21">
        <v>3.1220000000000001E-2</v>
      </c>
      <c r="D327" s="36">
        <v>1</v>
      </c>
    </row>
    <row r="328" spans="1:13">
      <c r="A328" s="19"/>
      <c r="B328" s="20" t="s">
        <v>222</v>
      </c>
      <c r="C328" s="21">
        <v>2.2009999999999998E-2</v>
      </c>
      <c r="D328" s="36">
        <v>1</v>
      </c>
    </row>
    <row r="329" spans="1:13" ht="12.75" thickBot="1">
      <c r="A329" s="22"/>
      <c r="B329" s="23" t="s">
        <v>127</v>
      </c>
      <c r="C329" s="24">
        <v>2.0029999999999999E-2</v>
      </c>
      <c r="D329" s="38">
        <v>1</v>
      </c>
    </row>
    <row r="330" spans="1:13">
      <c r="A330" s="42" t="s">
        <v>72</v>
      </c>
      <c r="B330" s="17" t="s">
        <v>79</v>
      </c>
      <c r="C330" s="18">
        <v>0.93186000000000002</v>
      </c>
      <c r="D330" s="35"/>
      <c r="E330" s="47" t="s">
        <v>265</v>
      </c>
    </row>
    <row r="331" spans="1:13">
      <c r="A331" s="19"/>
      <c r="B331" s="20" t="s">
        <v>83</v>
      </c>
      <c r="C331" s="21">
        <v>2.282E-2</v>
      </c>
      <c r="D331" s="36">
        <v>1</v>
      </c>
      <c r="E331" s="47" t="s">
        <v>266</v>
      </c>
    </row>
    <row r="332" spans="1:13">
      <c r="A332" s="19"/>
      <c r="B332" s="20" t="s">
        <v>223</v>
      </c>
      <c r="C332" s="21">
        <v>2.2780000000000002E-2</v>
      </c>
      <c r="D332" s="36">
        <v>1</v>
      </c>
    </row>
    <row r="333" spans="1:13" ht="12.75" thickBot="1">
      <c r="A333" s="22"/>
      <c r="B333" s="23" t="s">
        <v>212</v>
      </c>
      <c r="C333" s="24">
        <v>2.2540000000000001E-2</v>
      </c>
      <c r="D333" s="38">
        <v>1</v>
      </c>
    </row>
    <row r="334" spans="1:13">
      <c r="A334" s="42" t="s">
        <v>73</v>
      </c>
      <c r="B334" s="17" t="s">
        <v>79</v>
      </c>
      <c r="C334" s="18">
        <v>0.66037999999999997</v>
      </c>
      <c r="D334" s="35"/>
      <c r="E334" s="292" t="s">
        <v>267</v>
      </c>
      <c r="F334" s="293"/>
      <c r="G334" s="293"/>
      <c r="H334" s="293"/>
      <c r="I334" s="293"/>
      <c r="J334" s="293"/>
      <c r="K334" s="293"/>
      <c r="L334" s="293"/>
      <c r="M334" s="293"/>
    </row>
    <row r="335" spans="1:13">
      <c r="A335" s="19"/>
      <c r="B335" s="20" t="s">
        <v>224</v>
      </c>
      <c r="C335" s="21">
        <v>0.31403999999999999</v>
      </c>
      <c r="D335" s="36">
        <v>6</v>
      </c>
      <c r="E335" s="292"/>
      <c r="F335" s="293"/>
      <c r="G335" s="293"/>
      <c r="H335" s="293"/>
      <c r="I335" s="293"/>
      <c r="J335" s="293"/>
      <c r="K335" s="293"/>
      <c r="L335" s="293"/>
      <c r="M335" s="293"/>
    </row>
    <row r="336" spans="1:13" ht="12.75" thickBot="1">
      <c r="A336" s="22"/>
      <c r="B336" s="23" t="s">
        <v>225</v>
      </c>
      <c r="C336" s="24">
        <v>2.5579999999999999E-2</v>
      </c>
      <c r="D336" s="38">
        <v>1</v>
      </c>
      <c r="E336" s="292"/>
      <c r="F336" s="293"/>
      <c r="G336" s="293"/>
      <c r="H336" s="293"/>
      <c r="I336" s="293"/>
      <c r="J336" s="293"/>
      <c r="K336" s="293"/>
      <c r="L336" s="293"/>
      <c r="M336" s="293"/>
    </row>
  </sheetData>
  <mergeCells count="2">
    <mergeCell ref="A1:D1"/>
    <mergeCell ref="E334:M33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16"/>
  <sheetViews>
    <sheetView tabSelected="1" topLeftCell="A388" workbookViewId="0">
      <selection activeCell="B406" sqref="B406:D406"/>
    </sheetView>
  </sheetViews>
  <sheetFormatPr defaultRowHeight="12"/>
  <cols>
    <col min="1" max="1" width="37.28515625" style="189" bestFit="1" customWidth="1"/>
    <col min="2" max="2" width="35" style="221" bestFit="1" customWidth="1"/>
    <col min="3" max="3" width="7.85546875" style="144" bestFit="1" customWidth="1"/>
    <col min="4" max="4" width="8.28515625" style="41" customWidth="1"/>
    <col min="5" max="5" width="9.140625" style="11"/>
    <col min="6" max="6" width="22.5703125" style="41" bestFit="1" customWidth="1"/>
    <col min="7" max="7" width="35.140625" style="11" bestFit="1" customWidth="1"/>
    <col min="8" max="8" width="11.5703125" style="79" customWidth="1"/>
    <col min="9" max="16384" width="9.140625" style="11"/>
  </cols>
  <sheetData>
    <row r="1" spans="1:8" ht="15.75" customHeight="1" thickBot="1">
      <c r="A1" s="291" t="s">
        <v>74</v>
      </c>
      <c r="B1" s="291"/>
      <c r="C1" s="291"/>
      <c r="D1" s="291"/>
      <c r="F1" s="101"/>
      <c r="G1" s="101"/>
      <c r="H1" s="101"/>
    </row>
    <row r="2" spans="1:8" ht="12.75" thickBot="1">
      <c r="A2" s="184" t="s">
        <v>75</v>
      </c>
      <c r="B2" s="207" t="s">
        <v>76</v>
      </c>
      <c r="C2" s="14" t="s">
        <v>77</v>
      </c>
      <c r="D2" s="15" t="s">
        <v>78</v>
      </c>
      <c r="F2" s="155" t="s">
        <v>295</v>
      </c>
      <c r="G2" s="20"/>
      <c r="H2" s="98"/>
    </row>
    <row r="3" spans="1:8">
      <c r="A3" s="260" t="s">
        <v>2</v>
      </c>
      <c r="B3" s="163" t="s">
        <v>79</v>
      </c>
      <c r="C3" s="141">
        <v>0.37574000000000002</v>
      </c>
      <c r="D3" s="35">
        <v>356</v>
      </c>
      <c r="F3" s="116" t="s">
        <v>299</v>
      </c>
      <c r="G3" s="20"/>
      <c r="H3" s="98"/>
    </row>
    <row r="4" spans="1:8">
      <c r="A4" s="261"/>
      <c r="B4" s="213" t="s">
        <v>80</v>
      </c>
      <c r="C4" s="142">
        <v>0.27456000000000003</v>
      </c>
      <c r="D4" s="36">
        <v>711</v>
      </c>
      <c r="F4" s="134" t="s">
        <v>291</v>
      </c>
      <c r="G4" s="20"/>
      <c r="H4" s="98"/>
    </row>
    <row r="5" spans="1:8">
      <c r="A5" s="261"/>
      <c r="B5" s="213" t="s">
        <v>81</v>
      </c>
      <c r="C5" s="142">
        <v>0.27456000000000003</v>
      </c>
      <c r="D5" s="36">
        <v>711</v>
      </c>
      <c r="F5" s="134" t="s">
        <v>296</v>
      </c>
      <c r="G5" s="20"/>
      <c r="H5" s="98"/>
    </row>
    <row r="6" spans="1:8">
      <c r="A6" s="261"/>
      <c r="B6" s="155" t="s">
        <v>82</v>
      </c>
      <c r="C6" s="142">
        <v>5.0020000000000002E-2</v>
      </c>
      <c r="D6" s="36">
        <v>3</v>
      </c>
      <c r="F6" s="240" t="s">
        <v>300</v>
      </c>
      <c r="G6" s="20"/>
      <c r="H6" s="98"/>
    </row>
    <row r="7" spans="1:8" ht="12.75" thickBot="1">
      <c r="A7" s="262"/>
      <c r="B7" s="208" t="s">
        <v>83</v>
      </c>
      <c r="C7" s="143">
        <v>2.512E-2</v>
      </c>
      <c r="D7" s="37">
        <v>2</v>
      </c>
      <c r="F7" s="134" t="s">
        <v>304</v>
      </c>
      <c r="G7" s="20"/>
      <c r="H7" s="99"/>
    </row>
    <row r="8" spans="1:8">
      <c r="A8" s="223" t="s">
        <v>3</v>
      </c>
      <c r="B8" s="209" t="s">
        <v>84</v>
      </c>
      <c r="C8" s="141">
        <v>0.51</v>
      </c>
      <c r="D8" s="35">
        <v>6</v>
      </c>
      <c r="F8" s="67"/>
      <c r="G8" s="27"/>
      <c r="H8" s="98"/>
    </row>
    <row r="9" spans="1:8">
      <c r="A9" s="261"/>
      <c r="B9" s="210" t="s">
        <v>79</v>
      </c>
      <c r="C9" s="142">
        <v>0.27897</v>
      </c>
      <c r="D9" s="36">
        <v>279</v>
      </c>
      <c r="F9" s="67"/>
      <c r="G9" s="27"/>
      <c r="H9" s="98"/>
    </row>
    <row r="10" spans="1:8">
      <c r="A10" s="261"/>
      <c r="B10" s="210" t="s">
        <v>85</v>
      </c>
      <c r="C10" s="142">
        <v>9.9809999999999996E-2</v>
      </c>
      <c r="D10" s="36">
        <v>3</v>
      </c>
      <c r="F10" s="67"/>
      <c r="G10" s="27"/>
      <c r="H10" s="98"/>
    </row>
    <row r="11" spans="1:8">
      <c r="A11" s="261"/>
      <c r="B11" s="210" t="s">
        <v>86</v>
      </c>
      <c r="C11" s="142">
        <v>7.5149999999999995E-2</v>
      </c>
      <c r="D11" s="36">
        <v>3</v>
      </c>
      <c r="F11" s="155" t="s">
        <v>320</v>
      </c>
      <c r="G11" s="27"/>
      <c r="H11" s="98"/>
    </row>
    <row r="12" spans="1:8" ht="12.75" thickBot="1">
      <c r="A12" s="261"/>
      <c r="B12" s="210" t="s">
        <v>87</v>
      </c>
      <c r="C12" s="142">
        <v>3.6069999999999998E-2</v>
      </c>
      <c r="D12" s="146">
        <v>2</v>
      </c>
      <c r="F12" s="67"/>
      <c r="G12" s="27"/>
      <c r="H12" s="98"/>
    </row>
    <row r="13" spans="1:8">
      <c r="A13" s="260" t="s">
        <v>4</v>
      </c>
      <c r="B13" s="209" t="s">
        <v>79</v>
      </c>
      <c r="C13" s="141">
        <v>0.49714000000000003</v>
      </c>
      <c r="D13" s="145">
        <v>497</v>
      </c>
      <c r="F13" s="100"/>
      <c r="G13" s="27"/>
      <c r="H13" s="99"/>
    </row>
    <row r="14" spans="1:8">
      <c r="A14" s="263"/>
      <c r="B14" s="164" t="s">
        <v>6</v>
      </c>
      <c r="C14" s="142">
        <v>0.50285999999999997</v>
      </c>
      <c r="D14" s="146">
        <v>710</v>
      </c>
      <c r="F14" s="67"/>
      <c r="G14" s="27"/>
      <c r="H14" s="99"/>
    </row>
    <row r="15" spans="1:8">
      <c r="A15" s="263"/>
      <c r="B15" s="215" t="s">
        <v>91</v>
      </c>
      <c r="C15" s="142">
        <v>2.24627562E-2</v>
      </c>
      <c r="D15" s="75">
        <v>82</v>
      </c>
      <c r="F15" s="67"/>
    </row>
    <row r="16" spans="1:8">
      <c r="A16" s="263"/>
      <c r="B16" s="215" t="s">
        <v>92</v>
      </c>
      <c r="C16" s="142">
        <v>1.3476647999999999E-2</v>
      </c>
      <c r="D16" s="75">
        <v>81</v>
      </c>
      <c r="F16" s="67"/>
    </row>
    <row r="17" spans="1:8">
      <c r="A17" s="263"/>
      <c r="B17" s="215" t="s">
        <v>129</v>
      </c>
      <c r="C17" s="142">
        <v>1.0404173399999999E-2</v>
      </c>
      <c r="D17" s="75">
        <v>81</v>
      </c>
      <c r="F17" s="67"/>
      <c r="G17" s="27"/>
      <c r="H17" s="99"/>
    </row>
    <row r="18" spans="1:8">
      <c r="A18" s="263"/>
      <c r="B18" s="215" t="s">
        <v>127</v>
      </c>
      <c r="C18" s="142">
        <v>1.0518507030613404E-2</v>
      </c>
      <c r="D18" s="75">
        <v>81</v>
      </c>
      <c r="F18" s="67"/>
      <c r="G18" s="27"/>
      <c r="H18" s="99"/>
    </row>
    <row r="19" spans="1:8" s="140" customFormat="1">
      <c r="A19" s="263"/>
      <c r="B19" s="213" t="s">
        <v>188</v>
      </c>
      <c r="C19" s="142">
        <v>3.7230059761799998E-3</v>
      </c>
      <c r="D19" s="75">
        <v>80</v>
      </c>
      <c r="F19" s="151"/>
      <c r="G19" s="27"/>
      <c r="H19" s="99"/>
    </row>
    <row r="20" spans="1:8" s="140" customFormat="1">
      <c r="A20" s="263"/>
      <c r="B20" s="213" t="s">
        <v>189</v>
      </c>
      <c r="C20" s="142">
        <v>3.6319825835760002E-3</v>
      </c>
      <c r="D20" s="75">
        <v>80</v>
      </c>
      <c r="F20" s="151"/>
      <c r="G20" s="27"/>
      <c r="H20" s="99"/>
    </row>
    <row r="21" spans="1:8" s="140" customFormat="1">
      <c r="A21" s="263"/>
      <c r="B21" s="213" t="s">
        <v>152</v>
      </c>
      <c r="C21" s="142">
        <v>3.0306313176840004E-3</v>
      </c>
      <c r="D21" s="75">
        <v>80</v>
      </c>
      <c r="F21" s="151"/>
      <c r="G21" s="27"/>
      <c r="H21" s="99"/>
    </row>
    <row r="22" spans="1:8" s="140" customFormat="1">
      <c r="A22" s="263"/>
      <c r="B22" s="213" t="s">
        <v>190</v>
      </c>
      <c r="C22" s="142">
        <v>3.4807866187640535E-3</v>
      </c>
      <c r="D22" s="75">
        <v>80</v>
      </c>
      <c r="F22" s="151"/>
      <c r="G22" s="27"/>
      <c r="H22" s="99"/>
    </row>
    <row r="23" spans="1:8">
      <c r="A23" s="263"/>
      <c r="B23" s="213" t="s">
        <v>181</v>
      </c>
      <c r="C23" s="142">
        <v>2.0025146372880001E-3</v>
      </c>
      <c r="D23" s="75">
        <v>80</v>
      </c>
      <c r="F23" s="67"/>
      <c r="G23" s="27"/>
      <c r="H23" s="99"/>
    </row>
    <row r="24" spans="1:8">
      <c r="A24" s="263"/>
      <c r="B24" s="213" t="s">
        <v>176</v>
      </c>
      <c r="C24" s="142">
        <v>1.6197687323220001E-3</v>
      </c>
      <c r="D24" s="75">
        <v>80</v>
      </c>
      <c r="F24" s="67"/>
      <c r="G24" s="27"/>
      <c r="H24" s="99"/>
    </row>
    <row r="25" spans="1:8">
      <c r="A25" s="263"/>
      <c r="B25" s="213" t="s">
        <v>93</v>
      </c>
      <c r="C25" s="142">
        <v>1.613799985266E-3</v>
      </c>
      <c r="D25" s="75">
        <v>80</v>
      </c>
      <c r="F25" s="67"/>
      <c r="G25" s="27"/>
      <c r="H25" s="99"/>
    </row>
    <row r="26" spans="1:8">
      <c r="A26" s="263"/>
      <c r="B26" s="213" t="s">
        <v>88</v>
      </c>
      <c r="C26" s="142">
        <v>2.423645479961798E-3</v>
      </c>
      <c r="D26" s="75">
        <v>80</v>
      </c>
      <c r="F26" s="67"/>
      <c r="G26" s="27"/>
      <c r="H26" s="99"/>
    </row>
    <row r="27" spans="1:8">
      <c r="A27" s="263"/>
      <c r="B27" s="213" t="s">
        <v>220</v>
      </c>
      <c r="C27" s="142">
        <v>1.0508299552769022E-3</v>
      </c>
      <c r="D27" s="75">
        <v>80</v>
      </c>
      <c r="F27" s="67"/>
      <c r="G27" s="27"/>
      <c r="H27" s="99"/>
    </row>
    <row r="28" spans="1:8">
      <c r="A28" s="263"/>
      <c r="B28" s="213" t="s">
        <v>179</v>
      </c>
      <c r="C28" s="142">
        <v>8.380670725046007E-4</v>
      </c>
      <c r="D28" s="75">
        <v>800</v>
      </c>
      <c r="F28" s="67"/>
      <c r="G28" s="27"/>
      <c r="H28" s="99"/>
    </row>
    <row r="29" spans="1:8">
      <c r="A29" s="263"/>
      <c r="B29" s="213" t="s">
        <v>221</v>
      </c>
      <c r="C29" s="142">
        <v>7.1118385440591559E-4</v>
      </c>
      <c r="D29" s="75">
        <v>800</v>
      </c>
      <c r="F29" s="67"/>
      <c r="G29" s="27"/>
      <c r="H29" s="99"/>
    </row>
    <row r="30" spans="1:8">
      <c r="A30" s="263"/>
      <c r="B30" s="213" t="s">
        <v>222</v>
      </c>
      <c r="C30" s="142">
        <v>5.0138233938098011E-4</v>
      </c>
      <c r="D30" s="75">
        <v>800</v>
      </c>
      <c r="F30" s="67"/>
      <c r="G30" s="27"/>
      <c r="H30" s="99"/>
    </row>
    <row r="31" spans="1:8">
      <c r="A31" s="263"/>
      <c r="B31" s="213" t="s">
        <v>191</v>
      </c>
      <c r="C31" s="142">
        <v>7.4602870316471442E-4</v>
      </c>
      <c r="D31" s="75">
        <v>800</v>
      </c>
      <c r="F31" s="67"/>
      <c r="G31" s="27"/>
      <c r="H31" s="99"/>
    </row>
    <row r="32" spans="1:8" ht="12.75" thickBot="1">
      <c r="A32" s="264"/>
      <c r="B32" s="214" t="s">
        <v>192</v>
      </c>
      <c r="C32" s="143">
        <v>1.6812589883209267E-4</v>
      </c>
      <c r="D32" s="37">
        <v>800</v>
      </c>
      <c r="F32" s="67"/>
      <c r="G32" s="27"/>
      <c r="H32" s="99"/>
    </row>
    <row r="33" spans="1:8">
      <c r="A33" s="261" t="s">
        <v>5</v>
      </c>
      <c r="B33" s="210" t="s">
        <v>88</v>
      </c>
      <c r="C33" s="142">
        <v>0.50134999999999996</v>
      </c>
      <c r="D33" s="146">
        <v>7</v>
      </c>
      <c r="F33" s="67"/>
      <c r="G33" s="27"/>
      <c r="H33" s="67"/>
    </row>
    <row r="34" spans="1:8">
      <c r="A34" s="261"/>
      <c r="B34" s="210" t="s">
        <v>79</v>
      </c>
      <c r="C34" s="142">
        <v>0.33928999999999998</v>
      </c>
      <c r="D34" s="36">
        <v>339</v>
      </c>
      <c r="F34" s="67"/>
      <c r="G34" s="27"/>
      <c r="H34" s="67"/>
    </row>
    <row r="35" spans="1:8">
      <c r="A35" s="261"/>
      <c r="B35" s="210" t="s">
        <v>89</v>
      </c>
      <c r="C35" s="142">
        <v>0.10006999999999999</v>
      </c>
      <c r="D35" s="36">
        <v>4</v>
      </c>
      <c r="F35" s="67"/>
      <c r="G35" s="27"/>
      <c r="H35" s="67"/>
    </row>
    <row r="36" spans="1:8" ht="12.75" thickBot="1">
      <c r="A36" s="262"/>
      <c r="B36" s="211" t="s">
        <v>90</v>
      </c>
      <c r="C36" s="143">
        <v>5.9290000000000002E-2</v>
      </c>
      <c r="D36" s="38">
        <v>3</v>
      </c>
      <c r="F36" s="67"/>
      <c r="G36" s="66"/>
      <c r="H36" s="67"/>
    </row>
    <row r="37" spans="1:8">
      <c r="A37" s="223" t="s">
        <v>6</v>
      </c>
      <c r="B37" s="209" t="s">
        <v>79</v>
      </c>
      <c r="C37" s="141">
        <v>0.70704999999999996</v>
      </c>
      <c r="D37" s="35">
        <v>707</v>
      </c>
      <c r="F37" s="67"/>
      <c r="G37" s="82"/>
      <c r="H37" s="67"/>
    </row>
    <row r="38" spans="1:8">
      <c r="A38" s="261"/>
      <c r="B38" s="215" t="s">
        <v>91</v>
      </c>
      <c r="C38" s="172">
        <v>4.4670000000000001E-2</v>
      </c>
      <c r="D38" s="36">
        <v>2</v>
      </c>
      <c r="F38" s="67"/>
      <c r="G38" s="82"/>
      <c r="H38" s="67"/>
    </row>
    <row r="39" spans="1:8">
      <c r="A39" s="261"/>
      <c r="B39" s="215" t="s">
        <v>92</v>
      </c>
      <c r="C39" s="172">
        <v>2.6800000000000001E-2</v>
      </c>
      <c r="D39" s="36">
        <v>2</v>
      </c>
      <c r="F39" s="67"/>
      <c r="G39" s="82"/>
      <c r="H39" s="67"/>
    </row>
    <row r="40" spans="1:8">
      <c r="A40" s="261"/>
      <c r="B40" s="215" t="s">
        <v>129</v>
      </c>
      <c r="C40" s="172">
        <v>2.069E-2</v>
      </c>
      <c r="D40" s="36">
        <v>2</v>
      </c>
      <c r="F40" s="67"/>
      <c r="G40" s="82"/>
      <c r="H40" s="67"/>
    </row>
    <row r="41" spans="1:8">
      <c r="A41" s="261"/>
      <c r="B41" s="215" t="s">
        <v>127</v>
      </c>
      <c r="C41" s="142">
        <v>2.0917366723568E-2</v>
      </c>
      <c r="D41" s="36">
        <v>29</v>
      </c>
      <c r="F41" s="67"/>
      <c r="G41" s="95"/>
      <c r="H41" s="67"/>
    </row>
    <row r="42" spans="1:8">
      <c r="A42" s="261"/>
      <c r="B42" s="216" t="s">
        <v>51</v>
      </c>
      <c r="C42" s="142">
        <v>0.14837</v>
      </c>
      <c r="D42" s="36">
        <v>4510</v>
      </c>
      <c r="F42" s="67"/>
      <c r="G42" s="95"/>
      <c r="H42" s="67"/>
    </row>
    <row r="43" spans="1:8">
      <c r="A43" s="261"/>
      <c r="B43" s="216" t="s">
        <v>71</v>
      </c>
      <c r="C43" s="142">
        <v>3.2410000000000001E-2</v>
      </c>
      <c r="D43" s="41">
        <v>210</v>
      </c>
      <c r="F43" s="67"/>
      <c r="G43" s="95"/>
      <c r="H43" s="67"/>
    </row>
    <row r="44" spans="1:8">
      <c r="A44" s="261"/>
      <c r="B44" s="213" t="s">
        <v>188</v>
      </c>
      <c r="C44" s="142">
        <v>7.4036630000000004E-3</v>
      </c>
      <c r="D44" s="36">
        <v>80</v>
      </c>
      <c r="F44" s="67"/>
      <c r="G44" s="95"/>
      <c r="H44" s="67"/>
    </row>
    <row r="45" spans="1:8">
      <c r="A45" s="261"/>
      <c r="B45" s="213" t="s">
        <v>189</v>
      </c>
      <c r="C45" s="142">
        <v>7.2226516000000003E-3</v>
      </c>
      <c r="D45" s="36">
        <v>80</v>
      </c>
      <c r="F45" s="67"/>
      <c r="G45" s="95"/>
      <c r="H45" s="67"/>
    </row>
    <row r="46" spans="1:8">
      <c r="A46" s="261"/>
      <c r="B46" s="213" t="s">
        <v>152</v>
      </c>
      <c r="C46" s="142">
        <v>6.0267894000000004E-3</v>
      </c>
      <c r="D46" s="36">
        <v>80</v>
      </c>
      <c r="F46" s="67"/>
      <c r="G46" s="95"/>
      <c r="H46" s="67"/>
    </row>
    <row r="47" spans="1:8">
      <c r="A47" s="261"/>
      <c r="B47" s="213" t="s">
        <v>190</v>
      </c>
      <c r="C47" s="142">
        <v>6.9219795147039999E-3</v>
      </c>
      <c r="D47" s="36">
        <v>80</v>
      </c>
      <c r="F47" s="67"/>
      <c r="G47" s="95"/>
      <c r="H47" s="67"/>
    </row>
    <row r="48" spans="1:8">
      <c r="A48" s="261"/>
      <c r="B48" s="213" t="s">
        <v>181</v>
      </c>
      <c r="C48" s="142">
        <v>3.9822508E-3</v>
      </c>
      <c r="D48" s="36">
        <v>80</v>
      </c>
      <c r="F48" s="67"/>
      <c r="G48" s="95"/>
      <c r="H48" s="67"/>
    </row>
    <row r="49" spans="1:8">
      <c r="A49" s="261"/>
      <c r="B49" s="213" t="s">
        <v>176</v>
      </c>
      <c r="C49" s="142">
        <v>3.2211127000000002E-3</v>
      </c>
      <c r="D49" s="36">
        <v>80</v>
      </c>
      <c r="F49" s="67"/>
      <c r="G49" s="95"/>
      <c r="H49" s="67"/>
    </row>
    <row r="50" spans="1:8">
      <c r="A50" s="261"/>
      <c r="B50" s="213" t="s">
        <v>93</v>
      </c>
      <c r="C50" s="142">
        <v>3.2092431000000001E-3</v>
      </c>
      <c r="D50" s="36">
        <v>80</v>
      </c>
      <c r="F50" s="67"/>
      <c r="G50" s="95"/>
      <c r="H50" s="67"/>
    </row>
    <row r="51" spans="1:8">
      <c r="A51" s="261"/>
      <c r="B51" s="213" t="s">
        <v>88</v>
      </c>
      <c r="C51" s="142">
        <v>4.8197221492300001E-3</v>
      </c>
      <c r="D51" s="36">
        <v>80</v>
      </c>
      <c r="F51" s="67"/>
      <c r="G51" s="95"/>
      <c r="H51" s="67"/>
    </row>
    <row r="52" spans="1:8">
      <c r="A52" s="261"/>
      <c r="B52" s="213" t="s">
        <v>220</v>
      </c>
      <c r="C52" s="142">
        <v>2.0897067877280002E-3</v>
      </c>
      <c r="D52" s="36">
        <v>80</v>
      </c>
      <c r="F52" s="67"/>
      <c r="G52" s="95"/>
      <c r="H52" s="67"/>
    </row>
    <row r="53" spans="1:8">
      <c r="A53" s="261"/>
      <c r="B53" s="213" t="s">
        <v>179</v>
      </c>
      <c r="C53" s="142">
        <v>1.6666011862240002E-3</v>
      </c>
      <c r="D53" s="36">
        <v>80</v>
      </c>
      <c r="F53" s="67"/>
      <c r="G53" s="97"/>
      <c r="H53" s="67"/>
    </row>
    <row r="54" spans="1:8">
      <c r="A54" s="261"/>
      <c r="B54" s="213" t="s">
        <v>221</v>
      </c>
      <c r="C54" s="142">
        <v>1.4142780384319999E-3</v>
      </c>
      <c r="D54" s="36">
        <v>80</v>
      </c>
      <c r="F54" s="67"/>
      <c r="G54" s="95"/>
      <c r="H54" s="67"/>
    </row>
    <row r="55" spans="1:8">
      <c r="A55" s="261"/>
      <c r="B55" s="213" t="s">
        <v>222</v>
      </c>
      <c r="C55" s="142">
        <v>9.9706148705599996E-4</v>
      </c>
      <c r="D55" s="36">
        <v>80</v>
      </c>
      <c r="F55" s="67"/>
      <c r="G55" s="95"/>
      <c r="H55" s="67"/>
    </row>
    <row r="56" spans="1:8">
      <c r="A56" s="261"/>
      <c r="B56" s="213" t="s">
        <v>191</v>
      </c>
      <c r="C56" s="144">
        <v>1.4835713780469999E-3</v>
      </c>
      <c r="D56" s="41">
        <v>80</v>
      </c>
      <c r="F56" s="67"/>
      <c r="G56" s="95"/>
      <c r="H56" s="67"/>
    </row>
    <row r="57" spans="1:8" ht="12.75" thickBot="1">
      <c r="A57" s="262"/>
      <c r="B57" s="214" t="s">
        <v>192</v>
      </c>
      <c r="C57" s="144">
        <v>3.3433937643099999E-4</v>
      </c>
      <c r="D57" s="41">
        <v>800</v>
      </c>
    </row>
    <row r="58" spans="1:8">
      <c r="A58" s="223" t="s">
        <v>7</v>
      </c>
      <c r="B58" s="209" t="s">
        <v>79</v>
      </c>
      <c r="C58" s="141">
        <v>0.39135999999999999</v>
      </c>
      <c r="D58" s="35">
        <v>391</v>
      </c>
    </row>
    <row r="59" spans="1:8">
      <c r="A59" s="261"/>
      <c r="B59" s="108" t="s">
        <v>94</v>
      </c>
      <c r="C59" s="142">
        <v>6.6799999999999998E-2</v>
      </c>
      <c r="D59" s="36">
        <v>3</v>
      </c>
    </row>
    <row r="60" spans="1:8">
      <c r="A60" s="261"/>
      <c r="B60" s="108" t="s">
        <v>95</v>
      </c>
      <c r="C60" s="142">
        <v>3.3399999999999999E-2</v>
      </c>
      <c r="D60" s="36">
        <v>2</v>
      </c>
    </row>
    <row r="61" spans="1:8">
      <c r="A61" s="261"/>
      <c r="B61" s="108" t="s">
        <v>96</v>
      </c>
      <c r="C61" s="142">
        <v>2.682E-2</v>
      </c>
      <c r="D61" s="36">
        <v>2</v>
      </c>
    </row>
    <row r="62" spans="1:8">
      <c r="A62" s="261"/>
      <c r="B62" s="109" t="s">
        <v>93</v>
      </c>
      <c r="C62" s="142">
        <v>0.38070982029888201</v>
      </c>
      <c r="D62" s="36">
        <v>69</v>
      </c>
    </row>
    <row r="63" spans="1:8">
      <c r="A63" s="261"/>
      <c r="B63" s="108" t="s">
        <v>179</v>
      </c>
      <c r="C63" s="142">
        <v>6.6857031092592584E-2</v>
      </c>
      <c r="D63" s="36">
        <v>93</v>
      </c>
    </row>
    <row r="64" spans="1:8" s="140" customFormat="1">
      <c r="A64" s="261"/>
      <c r="B64" s="222" t="s">
        <v>6</v>
      </c>
      <c r="C64" s="142">
        <v>3.422E-2</v>
      </c>
      <c r="D64" s="151">
        <v>210</v>
      </c>
      <c r="F64" s="147"/>
    </row>
    <row r="65" spans="1:8" s="140" customFormat="1">
      <c r="A65" s="261"/>
      <c r="B65" s="109" t="s">
        <v>91</v>
      </c>
      <c r="C65" s="142">
        <v>1.5286074000000001E-3</v>
      </c>
      <c r="D65" s="146">
        <v>80</v>
      </c>
      <c r="F65" s="147"/>
      <c r="H65" s="154"/>
    </row>
    <row r="66" spans="1:8" s="140" customFormat="1">
      <c r="A66" s="261"/>
      <c r="B66" s="109" t="s">
        <v>92</v>
      </c>
      <c r="C66" s="142">
        <v>9.1709600000000006E-4</v>
      </c>
      <c r="D66" s="146">
        <v>800</v>
      </c>
      <c r="F66" s="147"/>
      <c r="H66" s="154"/>
    </row>
    <row r="67" spans="1:8" s="140" customFormat="1">
      <c r="A67" s="261"/>
      <c r="B67" s="109" t="s">
        <v>129</v>
      </c>
      <c r="C67" s="142">
        <v>7.0801179999999998E-4</v>
      </c>
      <c r="D67" s="146">
        <v>800</v>
      </c>
      <c r="F67" s="147"/>
      <c r="H67" s="154"/>
    </row>
    <row r="68" spans="1:8" s="140" customFormat="1">
      <c r="A68" s="261"/>
      <c r="B68" s="109" t="s">
        <v>127</v>
      </c>
      <c r="C68" s="142">
        <v>7.1579228928049694E-4</v>
      </c>
      <c r="D68" s="146">
        <v>800</v>
      </c>
      <c r="F68" s="147"/>
      <c r="H68" s="154"/>
    </row>
    <row r="69" spans="1:8">
      <c r="A69" s="261"/>
      <c r="B69" s="118" t="s">
        <v>188</v>
      </c>
      <c r="C69" s="142">
        <v>2.5335334785999997E-4</v>
      </c>
      <c r="D69" s="146">
        <v>800</v>
      </c>
    </row>
    <row r="70" spans="1:8">
      <c r="A70" s="261"/>
      <c r="B70" s="118" t="s">
        <v>189</v>
      </c>
      <c r="C70" s="142">
        <v>2.4715913775200002E-4</v>
      </c>
      <c r="D70" s="36">
        <v>800</v>
      </c>
    </row>
    <row r="71" spans="1:8">
      <c r="A71" s="261"/>
      <c r="B71" s="118" t="s">
        <v>152</v>
      </c>
      <c r="C71" s="142">
        <v>2.0623673326800003E-4</v>
      </c>
      <c r="D71" s="36">
        <v>800</v>
      </c>
    </row>
    <row r="72" spans="1:8">
      <c r="A72" s="261"/>
      <c r="B72" s="118" t="s">
        <v>190</v>
      </c>
      <c r="C72" s="142">
        <v>2.3687013899317087E-4</v>
      </c>
      <c r="D72" s="36">
        <v>800</v>
      </c>
    </row>
    <row r="73" spans="1:8">
      <c r="A73" s="261"/>
      <c r="B73" s="118" t="s">
        <v>181</v>
      </c>
      <c r="C73" s="142">
        <v>1.3627262237599999E-4</v>
      </c>
      <c r="D73" s="36">
        <v>800</v>
      </c>
    </row>
    <row r="74" spans="1:8">
      <c r="A74" s="261"/>
      <c r="B74" s="118" t="s">
        <v>176</v>
      </c>
      <c r="C74" s="142">
        <v>1.1022647659399999E-4</v>
      </c>
      <c r="D74" s="146">
        <v>800</v>
      </c>
    </row>
    <row r="75" spans="1:8">
      <c r="A75" s="261"/>
      <c r="B75" s="118" t="s">
        <v>88</v>
      </c>
      <c r="C75" s="142">
        <v>1.6493089194665058E-4</v>
      </c>
      <c r="D75" s="146">
        <v>800</v>
      </c>
    </row>
    <row r="76" spans="1:8">
      <c r="A76" s="261"/>
      <c r="B76" s="118" t="s">
        <v>220</v>
      </c>
      <c r="C76" s="142">
        <v>5.1161408325999999E-5</v>
      </c>
      <c r="D76" s="146">
        <v>800</v>
      </c>
    </row>
    <row r="77" spans="1:8">
      <c r="A77" s="261"/>
      <c r="B77" s="118" t="s">
        <v>221</v>
      </c>
      <c r="C77" s="142">
        <v>3.4625171644000006E-5</v>
      </c>
      <c r="D77" s="146">
        <v>800</v>
      </c>
    </row>
    <row r="78" spans="1:8">
      <c r="A78" s="261"/>
      <c r="B78" s="118" t="s">
        <v>222</v>
      </c>
      <c r="C78" s="142">
        <v>2.4410635101999998E-5</v>
      </c>
      <c r="D78" s="146">
        <v>800</v>
      </c>
    </row>
    <row r="79" spans="1:8">
      <c r="A79" s="261"/>
      <c r="B79" s="118" t="s">
        <v>191</v>
      </c>
      <c r="C79" s="142">
        <v>5.0767812556768334E-5</v>
      </c>
      <c r="D79" s="146">
        <v>800</v>
      </c>
    </row>
    <row r="80" spans="1:8" ht="12.75" thickBot="1">
      <c r="A80" s="261"/>
      <c r="B80" s="118" t="s">
        <v>192</v>
      </c>
      <c r="C80" s="142">
        <v>1.144109346146882E-5</v>
      </c>
      <c r="D80" s="146">
        <v>800</v>
      </c>
    </row>
    <row r="81" spans="1:8">
      <c r="A81" s="223" t="s">
        <v>8</v>
      </c>
      <c r="B81" s="209" t="s">
        <v>79</v>
      </c>
      <c r="C81" s="141">
        <v>0.33766000000000002</v>
      </c>
      <c r="D81" s="145">
        <v>338</v>
      </c>
    </row>
    <row r="82" spans="1:8">
      <c r="A82" s="261"/>
      <c r="B82" s="27" t="s">
        <v>93</v>
      </c>
      <c r="C82" s="142">
        <v>0.59298815149996797</v>
      </c>
      <c r="D82" s="146">
        <v>79</v>
      </c>
    </row>
    <row r="83" spans="1:8">
      <c r="A83" s="261"/>
      <c r="B83" s="27" t="s">
        <v>97</v>
      </c>
      <c r="C83" s="142">
        <v>2.0230000000000001E-2</v>
      </c>
      <c r="D83" s="146">
        <v>2</v>
      </c>
    </row>
    <row r="84" spans="1:8" ht="12.75" thickBot="1">
      <c r="A84" s="261"/>
      <c r="B84" s="216" t="s">
        <v>6</v>
      </c>
      <c r="C84" s="142">
        <v>4.9279999999999997E-2</v>
      </c>
      <c r="D84" s="38">
        <v>210</v>
      </c>
    </row>
    <row r="85" spans="1:8" s="140" customFormat="1">
      <c r="A85" s="261"/>
      <c r="B85" s="109" t="s">
        <v>91</v>
      </c>
      <c r="C85" s="142">
        <v>2.2013376E-3</v>
      </c>
      <c r="D85" s="146">
        <v>80</v>
      </c>
      <c r="F85" s="147"/>
      <c r="H85" s="154"/>
    </row>
    <row r="86" spans="1:8" s="140" customFormat="1">
      <c r="A86" s="261"/>
      <c r="B86" s="109" t="s">
        <v>92</v>
      </c>
      <c r="C86" s="142">
        <v>1.320704E-3</v>
      </c>
      <c r="D86" s="146">
        <v>80</v>
      </c>
      <c r="F86" s="147"/>
      <c r="H86" s="154"/>
    </row>
    <row r="87" spans="1:8" s="140" customFormat="1">
      <c r="A87" s="261"/>
      <c r="B87" s="109" t="s">
        <v>129</v>
      </c>
      <c r="C87" s="142">
        <v>1.0196031999999999E-3</v>
      </c>
      <c r="D87" s="146">
        <v>80</v>
      </c>
      <c r="F87" s="147"/>
      <c r="H87" s="154"/>
    </row>
    <row r="88" spans="1:8">
      <c r="A88" s="261"/>
      <c r="B88" s="109" t="s">
        <v>127</v>
      </c>
      <c r="C88" s="142">
        <v>1.0308078321374309E-3</v>
      </c>
      <c r="D88" s="146">
        <v>80</v>
      </c>
    </row>
    <row r="89" spans="1:8">
      <c r="A89" s="261"/>
      <c r="B89" s="118" t="s">
        <v>188</v>
      </c>
      <c r="C89" s="142">
        <v>3.6485251263999999E-4</v>
      </c>
      <c r="D89" s="146">
        <v>800</v>
      </c>
    </row>
    <row r="90" spans="1:8">
      <c r="A90" s="261"/>
      <c r="B90" s="118" t="s">
        <v>189</v>
      </c>
      <c r="C90" s="142">
        <v>3.55932270848E-4</v>
      </c>
      <c r="D90" s="146">
        <v>800</v>
      </c>
    </row>
    <row r="91" spans="1:8">
      <c r="A91" s="261"/>
      <c r="B91" s="118" t="s">
        <v>152</v>
      </c>
      <c r="C91" s="142">
        <v>2.9700018163200003E-4</v>
      </c>
      <c r="D91" s="146">
        <v>800</v>
      </c>
    </row>
    <row r="92" spans="1:8">
      <c r="A92" s="261"/>
      <c r="B92" s="118" t="s">
        <v>190</v>
      </c>
      <c r="C92" s="142">
        <v>3.4111515048461307E-4</v>
      </c>
      <c r="D92" s="146">
        <v>800</v>
      </c>
    </row>
    <row r="93" spans="1:8">
      <c r="A93" s="261"/>
      <c r="B93" s="118" t="s">
        <v>181</v>
      </c>
      <c r="C93" s="142">
        <v>1.9624531942399998E-4</v>
      </c>
      <c r="D93" s="146">
        <v>800</v>
      </c>
    </row>
    <row r="94" spans="1:8">
      <c r="A94" s="261"/>
      <c r="B94" s="118" t="s">
        <v>176</v>
      </c>
      <c r="C94" s="142">
        <v>1.5873643385599999E-4</v>
      </c>
      <c r="D94" s="146">
        <v>800</v>
      </c>
    </row>
    <row r="95" spans="1:8">
      <c r="A95" s="261"/>
      <c r="B95" s="118" t="s">
        <v>88</v>
      </c>
      <c r="C95" s="142">
        <v>2.375159075140544E-4</v>
      </c>
      <c r="D95" s="146">
        <v>800</v>
      </c>
    </row>
    <row r="96" spans="1:8">
      <c r="A96" s="261"/>
      <c r="B96" s="118" t="s">
        <v>220</v>
      </c>
      <c r="C96" s="142">
        <v>1.0298075049923583E-4</v>
      </c>
      <c r="D96" s="146">
        <v>800</v>
      </c>
    </row>
    <row r="97" spans="1:8">
      <c r="A97" s="261"/>
      <c r="B97" s="118" t="s">
        <v>179</v>
      </c>
      <c r="C97" s="142">
        <v>8.2130106457118729E-5</v>
      </c>
      <c r="D97" s="146">
        <v>800</v>
      </c>
    </row>
    <row r="98" spans="1:8">
      <c r="A98" s="261"/>
      <c r="B98" s="118" t="s">
        <v>221</v>
      </c>
      <c r="C98" s="142">
        <v>6.9695621733928951E-5</v>
      </c>
      <c r="D98" s="146">
        <v>800</v>
      </c>
    </row>
    <row r="99" spans="1:8">
      <c r="A99" s="261"/>
      <c r="B99" s="118" t="s">
        <v>222</v>
      </c>
      <c r="C99" s="142">
        <v>4.9135190082119678E-5</v>
      </c>
      <c r="D99" s="146">
        <v>800</v>
      </c>
    </row>
    <row r="100" spans="1:8">
      <c r="A100" s="261"/>
      <c r="B100" s="118" t="s">
        <v>191</v>
      </c>
      <c r="C100" s="142">
        <v>7.3110397510156163E-5</v>
      </c>
      <c r="D100" s="146">
        <v>800</v>
      </c>
    </row>
    <row r="101" spans="1:8" ht="12.75" thickBot="1">
      <c r="A101" s="261"/>
      <c r="B101" s="118" t="s">
        <v>192</v>
      </c>
      <c r="C101" s="142">
        <v>1.6476244470519681E-5</v>
      </c>
      <c r="D101" s="146">
        <v>800</v>
      </c>
    </row>
    <row r="102" spans="1:8">
      <c r="A102" s="223" t="s">
        <v>9</v>
      </c>
      <c r="B102" s="209" t="s">
        <v>79</v>
      </c>
      <c r="C102" s="141">
        <v>0.30026000000000003</v>
      </c>
      <c r="D102" s="145">
        <v>300</v>
      </c>
    </row>
    <row r="103" spans="1:8">
      <c r="A103" s="261"/>
      <c r="B103" s="210" t="s">
        <v>98</v>
      </c>
      <c r="C103" s="142">
        <v>0.51</v>
      </c>
      <c r="D103" s="146">
        <v>7</v>
      </c>
    </row>
    <row r="104" spans="1:8">
      <c r="A104" s="261"/>
      <c r="B104" s="210" t="s">
        <v>99</v>
      </c>
      <c r="C104" s="142">
        <v>9.9809999999999996E-2</v>
      </c>
      <c r="D104" s="146">
        <v>3</v>
      </c>
    </row>
    <row r="105" spans="1:8">
      <c r="A105" s="261"/>
      <c r="B105" s="27" t="s">
        <v>179</v>
      </c>
      <c r="C105" s="142">
        <v>4.0083213397228167E-2</v>
      </c>
      <c r="D105" s="146">
        <v>29</v>
      </c>
    </row>
    <row r="106" spans="1:8">
      <c r="A106" s="261"/>
      <c r="B106" s="216" t="s">
        <v>6</v>
      </c>
      <c r="C106" s="142">
        <v>4.9930000000000002E-2</v>
      </c>
      <c r="D106" s="146">
        <v>210</v>
      </c>
    </row>
    <row r="107" spans="1:8" s="140" customFormat="1">
      <c r="A107" s="261"/>
      <c r="B107" s="109" t="s">
        <v>91</v>
      </c>
      <c r="C107" s="142">
        <v>2.2303731000000004E-3</v>
      </c>
      <c r="D107" s="146">
        <v>80</v>
      </c>
      <c r="F107" s="147"/>
      <c r="H107" s="154"/>
    </row>
    <row r="108" spans="1:8" s="140" customFormat="1">
      <c r="A108" s="261"/>
      <c r="B108" s="109" t="s">
        <v>92</v>
      </c>
      <c r="C108" s="142">
        <v>1.338124E-3</v>
      </c>
      <c r="D108" s="146">
        <v>80</v>
      </c>
      <c r="F108" s="147"/>
      <c r="H108" s="154"/>
    </row>
    <row r="109" spans="1:8" s="140" customFormat="1">
      <c r="A109" s="261"/>
      <c r="B109" s="109" t="s">
        <v>129</v>
      </c>
      <c r="C109" s="142">
        <v>1.0330517000000001E-3</v>
      </c>
      <c r="D109" s="146">
        <v>80</v>
      </c>
      <c r="F109" s="147"/>
      <c r="H109" s="154"/>
    </row>
    <row r="110" spans="1:8" s="140" customFormat="1">
      <c r="A110" s="261"/>
      <c r="B110" s="109" t="s">
        <v>127</v>
      </c>
      <c r="C110" s="142">
        <v>1.0444041205077503E-3</v>
      </c>
      <c r="D110" s="146">
        <v>80</v>
      </c>
      <c r="F110" s="147"/>
      <c r="H110" s="154"/>
    </row>
    <row r="111" spans="1:8">
      <c r="A111" s="261"/>
      <c r="B111" s="118" t="s">
        <v>188</v>
      </c>
      <c r="C111" s="142">
        <v>3.6966489359000003E-4</v>
      </c>
      <c r="D111" s="146">
        <v>800</v>
      </c>
    </row>
    <row r="112" spans="1:8">
      <c r="A112" s="261"/>
      <c r="B112" s="118" t="s">
        <v>189</v>
      </c>
      <c r="C112" s="142">
        <v>3.6062699438800007E-4</v>
      </c>
      <c r="D112" s="146">
        <v>800</v>
      </c>
    </row>
    <row r="113" spans="1:4">
      <c r="A113" s="261"/>
      <c r="B113" s="118" t="s">
        <v>152</v>
      </c>
      <c r="C113" s="142">
        <v>3.0091759474200005E-4</v>
      </c>
      <c r="D113" s="146">
        <v>800</v>
      </c>
    </row>
    <row r="114" spans="1:4">
      <c r="A114" s="261"/>
      <c r="B114" s="118" t="s">
        <v>190</v>
      </c>
      <c r="C114" s="142">
        <v>3.4561443716917077E-4</v>
      </c>
      <c r="D114" s="146">
        <v>800</v>
      </c>
    </row>
    <row r="115" spans="1:4">
      <c r="A115" s="261"/>
      <c r="B115" s="118" t="s">
        <v>181</v>
      </c>
      <c r="C115" s="142">
        <v>1.9883378244400001E-4</v>
      </c>
      <c r="D115" s="146">
        <v>800</v>
      </c>
    </row>
    <row r="116" spans="1:4">
      <c r="A116" s="261"/>
      <c r="B116" s="118" t="s">
        <v>176</v>
      </c>
      <c r="C116" s="142">
        <v>1.6083015711100001E-4</v>
      </c>
      <c r="D116" s="146">
        <v>800</v>
      </c>
    </row>
    <row r="117" spans="1:4">
      <c r="A117" s="261"/>
      <c r="B117" s="118" t="s">
        <v>93</v>
      </c>
      <c r="C117" s="142">
        <v>1.6023750798300002E-4</v>
      </c>
      <c r="D117" s="146">
        <v>800</v>
      </c>
    </row>
    <row r="118" spans="1:4">
      <c r="A118" s="261"/>
      <c r="B118" s="118" t="s">
        <v>88</v>
      </c>
      <c r="C118" s="142">
        <v>2.4064872691105391E-4</v>
      </c>
      <c r="D118" s="146">
        <v>800</v>
      </c>
    </row>
    <row r="119" spans="1:4">
      <c r="A119" s="261"/>
      <c r="B119" s="118" t="s">
        <v>220</v>
      </c>
      <c r="C119" s="142">
        <v>7.4649009869000009E-5</v>
      </c>
      <c r="D119" s="146">
        <v>800</v>
      </c>
    </row>
    <row r="120" spans="1:4">
      <c r="A120" s="261"/>
      <c r="B120" s="118" t="s">
        <v>221</v>
      </c>
      <c r="C120" s="142">
        <v>5.0521181186000007E-5</v>
      </c>
      <c r="D120" s="146">
        <v>800</v>
      </c>
    </row>
    <row r="121" spans="1:4">
      <c r="A121" s="261"/>
      <c r="B121" s="118" t="s">
        <v>222</v>
      </c>
      <c r="C121" s="142">
        <v>3.5617270913000002E-5</v>
      </c>
      <c r="D121" s="146">
        <v>800</v>
      </c>
    </row>
    <row r="122" spans="1:4">
      <c r="A122" s="261"/>
      <c r="B122" s="118" t="s">
        <v>191</v>
      </c>
      <c r="C122" s="142">
        <v>7.4074718905886707E-5</v>
      </c>
      <c r="D122" s="146">
        <v>800</v>
      </c>
    </row>
    <row r="123" spans="1:4" ht="12.75" thickBot="1">
      <c r="A123" s="261"/>
      <c r="B123" s="118" t="s">
        <v>192</v>
      </c>
      <c r="C123" s="142">
        <v>1.6693565065199829E-5</v>
      </c>
      <c r="D123" s="146">
        <v>800</v>
      </c>
    </row>
    <row r="124" spans="1:4">
      <c r="A124" s="223" t="s">
        <v>10</v>
      </c>
      <c r="B124" s="209" t="s">
        <v>79</v>
      </c>
      <c r="C124" s="141">
        <v>0.8</v>
      </c>
      <c r="D124" s="145">
        <v>800</v>
      </c>
    </row>
    <row r="125" spans="1:4">
      <c r="A125" s="261"/>
      <c r="B125" s="210" t="s">
        <v>100</v>
      </c>
      <c r="C125" s="142">
        <v>4.9709999999999997E-2</v>
      </c>
      <c r="D125" s="146">
        <v>25</v>
      </c>
    </row>
    <row r="126" spans="1:4">
      <c r="A126" s="261"/>
      <c r="B126" s="210" t="s">
        <v>101</v>
      </c>
      <c r="C126" s="142">
        <v>3.6830000000000002E-2</v>
      </c>
      <c r="D126" s="146">
        <v>2</v>
      </c>
    </row>
    <row r="127" spans="1:4">
      <c r="A127" s="261"/>
      <c r="B127" s="210" t="s">
        <v>301</v>
      </c>
      <c r="C127" s="142">
        <v>2.349E-2</v>
      </c>
      <c r="D127" s="146">
        <v>2</v>
      </c>
    </row>
    <row r="128" spans="1:4">
      <c r="A128" s="261"/>
      <c r="B128" s="210" t="s">
        <v>109</v>
      </c>
      <c r="C128" s="142">
        <v>2.1430000000000001E-2</v>
      </c>
      <c r="D128" s="146">
        <v>2</v>
      </c>
    </row>
    <row r="129" spans="1:8">
      <c r="A129" s="261"/>
      <c r="B129" s="210" t="s">
        <v>103</v>
      </c>
      <c r="C129" s="142">
        <v>2.0199999999999999E-2</v>
      </c>
      <c r="D129" s="146">
        <v>2</v>
      </c>
    </row>
    <row r="130" spans="1:8">
      <c r="A130" s="261"/>
      <c r="B130" s="210" t="s">
        <v>127</v>
      </c>
      <c r="C130" s="142">
        <v>9.0386220000000003E-4</v>
      </c>
      <c r="D130" s="146">
        <v>800</v>
      </c>
    </row>
    <row r="131" spans="1:8" ht="12.75" thickBot="1">
      <c r="A131" s="261"/>
      <c r="B131" s="216" t="s">
        <v>17</v>
      </c>
      <c r="C131" s="142">
        <v>4.4790000000000003E-2</v>
      </c>
      <c r="D131" s="146">
        <v>210</v>
      </c>
    </row>
    <row r="132" spans="1:8">
      <c r="A132" s="223" t="s">
        <v>11</v>
      </c>
      <c r="B132" s="209" t="s">
        <v>79</v>
      </c>
      <c r="C132" s="141">
        <v>0.41517999999999999</v>
      </c>
      <c r="D132" s="145">
        <v>415</v>
      </c>
    </row>
    <row r="133" spans="1:8">
      <c r="A133" s="261"/>
      <c r="B133" s="27" t="s">
        <v>104</v>
      </c>
      <c r="C133" s="142">
        <v>0.43373</v>
      </c>
      <c r="D133" s="146">
        <v>6</v>
      </c>
    </row>
    <row r="134" spans="1:8">
      <c r="A134" s="261"/>
      <c r="B134" s="27" t="s">
        <v>105</v>
      </c>
      <c r="C134" s="142">
        <v>0.11022</v>
      </c>
      <c r="D134" s="146">
        <v>4</v>
      </c>
    </row>
    <row r="135" spans="1:8">
      <c r="A135" s="261"/>
      <c r="B135" s="216" t="s">
        <v>6</v>
      </c>
      <c r="C135" s="142">
        <v>4.0869999999999997E-2</v>
      </c>
      <c r="D135" s="146">
        <v>210</v>
      </c>
    </row>
    <row r="136" spans="1:8" s="140" customFormat="1">
      <c r="A136" s="261"/>
      <c r="B136" s="109" t="s">
        <v>91</v>
      </c>
      <c r="C136" s="256">
        <v>2.24627562E-2</v>
      </c>
      <c r="D136" s="75">
        <v>82</v>
      </c>
      <c r="F136" s="147"/>
      <c r="H136" s="154"/>
    </row>
    <row r="137" spans="1:8" s="140" customFormat="1">
      <c r="A137" s="261"/>
      <c r="B137" s="109" t="s">
        <v>92</v>
      </c>
      <c r="C137" s="256">
        <v>1.3476647999999999E-2</v>
      </c>
      <c r="D137" s="75">
        <v>81</v>
      </c>
      <c r="F137" s="147"/>
      <c r="H137" s="154"/>
    </row>
    <row r="138" spans="1:8" s="140" customFormat="1">
      <c r="A138" s="261"/>
      <c r="B138" s="109" t="s">
        <v>129</v>
      </c>
      <c r="C138" s="256">
        <v>1.0404173399999999E-2</v>
      </c>
      <c r="D138" s="75">
        <v>81</v>
      </c>
      <c r="F138" s="147"/>
      <c r="H138" s="154"/>
    </row>
    <row r="139" spans="1:8" s="140" customFormat="1">
      <c r="A139" s="261"/>
      <c r="B139" s="109" t="s">
        <v>127</v>
      </c>
      <c r="C139" s="256">
        <v>8.5489277799222414E-4</v>
      </c>
      <c r="D139" s="75">
        <v>81</v>
      </c>
      <c r="F139" s="147"/>
      <c r="H139" s="154"/>
    </row>
    <row r="140" spans="1:8">
      <c r="A140" s="261"/>
      <c r="B140" s="118" t="s">
        <v>188</v>
      </c>
      <c r="C140" s="256">
        <v>3.0258770681000001E-4</v>
      </c>
      <c r="D140" s="75">
        <v>80</v>
      </c>
    </row>
    <row r="141" spans="1:8">
      <c r="A141" s="261"/>
      <c r="B141" s="118" t="s">
        <v>189</v>
      </c>
      <c r="C141" s="256">
        <v>2.9518977089199998E-4</v>
      </c>
      <c r="D141" s="75">
        <v>80</v>
      </c>
    </row>
    <row r="142" spans="1:8">
      <c r="A142" s="261"/>
      <c r="B142" s="118" t="s">
        <v>152</v>
      </c>
      <c r="C142" s="256">
        <v>2.4631488277800003E-4</v>
      </c>
      <c r="D142" s="75">
        <v>80</v>
      </c>
    </row>
    <row r="143" spans="1:8">
      <c r="A143" s="261"/>
      <c r="B143" s="118" t="s">
        <v>190</v>
      </c>
      <c r="C143" s="256">
        <v>2.8290130276595251E-4</v>
      </c>
      <c r="D143" s="75">
        <v>80</v>
      </c>
    </row>
    <row r="144" spans="1:8">
      <c r="A144" s="261"/>
      <c r="B144" s="118" t="s">
        <v>181</v>
      </c>
      <c r="C144" s="256">
        <v>1.6275459019599999E-4</v>
      </c>
      <c r="D144" s="75">
        <v>80</v>
      </c>
    </row>
    <row r="145" spans="1:4">
      <c r="A145" s="261"/>
      <c r="B145" s="118" t="s">
        <v>176</v>
      </c>
      <c r="C145" s="256">
        <v>1.3164687604899999E-4</v>
      </c>
      <c r="D145" s="75">
        <v>80</v>
      </c>
    </row>
    <row r="146" spans="1:4">
      <c r="A146" s="261"/>
      <c r="B146" s="118" t="s">
        <v>93</v>
      </c>
      <c r="C146" s="256">
        <v>1.3116176549699999E-4</v>
      </c>
      <c r="D146" s="75">
        <v>80</v>
      </c>
    </row>
    <row r="147" spans="1:4">
      <c r="A147" s="261"/>
      <c r="B147" s="118" t="s">
        <v>88</v>
      </c>
      <c r="C147" s="256">
        <v>1.9698204423903009E-4</v>
      </c>
      <c r="D147" s="75">
        <v>80</v>
      </c>
    </row>
    <row r="148" spans="1:4">
      <c r="A148" s="261"/>
      <c r="B148" s="118" t="s">
        <v>220</v>
      </c>
      <c r="C148" s="256">
        <v>8.5406316414443341E-5</v>
      </c>
      <c r="D148" s="75">
        <v>80</v>
      </c>
    </row>
    <row r="149" spans="1:4">
      <c r="A149" s="261"/>
      <c r="B149" s="118" t="s">
        <v>179</v>
      </c>
      <c r="C149" s="256">
        <v>6.8113990480974884E-5</v>
      </c>
      <c r="D149" s="75">
        <v>800</v>
      </c>
    </row>
    <row r="150" spans="1:4">
      <c r="A150" s="261"/>
      <c r="B150" s="118" t="s">
        <v>221</v>
      </c>
      <c r="C150" s="256">
        <v>5.7801543430715843E-5</v>
      </c>
      <c r="D150" s="75">
        <v>800</v>
      </c>
    </row>
    <row r="151" spans="1:4">
      <c r="A151" s="261"/>
      <c r="B151" s="158" t="s">
        <v>222</v>
      </c>
      <c r="C151" s="256">
        <v>5.0138233938098011E-4</v>
      </c>
      <c r="D151" s="75">
        <v>800</v>
      </c>
    </row>
    <row r="152" spans="1:4">
      <c r="A152" s="261"/>
      <c r="B152" s="158" t="s">
        <v>191</v>
      </c>
      <c r="C152" s="256">
        <v>7.4602870316471442E-4</v>
      </c>
      <c r="D152" s="75">
        <v>800</v>
      </c>
    </row>
    <row r="153" spans="1:4" ht="12.75" thickBot="1">
      <c r="A153" s="261"/>
      <c r="B153" s="158" t="s">
        <v>192</v>
      </c>
      <c r="C153" s="256">
        <v>1.6812589883209267E-4</v>
      </c>
      <c r="D153" s="75">
        <v>800</v>
      </c>
    </row>
    <row r="154" spans="1:4">
      <c r="A154" s="223" t="s">
        <v>12</v>
      </c>
      <c r="B154" s="217" t="s">
        <v>115</v>
      </c>
      <c r="C154" s="141">
        <v>0.84447000000000005</v>
      </c>
      <c r="D154" s="145">
        <v>710</v>
      </c>
    </row>
    <row r="155" spans="1:4">
      <c r="A155" s="261"/>
      <c r="B155" s="210" t="s">
        <v>127</v>
      </c>
      <c r="C155" s="142">
        <v>1.7041404600000001E-2</v>
      </c>
      <c r="D155" s="146">
        <v>81</v>
      </c>
    </row>
    <row r="156" spans="1:4" ht="12.75" thickBot="1">
      <c r="A156" s="262"/>
      <c r="B156" s="211" t="s">
        <v>79</v>
      </c>
      <c r="C156" s="143">
        <v>0.15553</v>
      </c>
      <c r="D156" s="38">
        <v>156</v>
      </c>
    </row>
    <row r="157" spans="1:4">
      <c r="A157" s="223" t="s">
        <v>13</v>
      </c>
      <c r="B157" s="209" t="s">
        <v>106</v>
      </c>
      <c r="C157" s="141">
        <v>0.55488999999999999</v>
      </c>
      <c r="D157" s="35">
        <v>7</v>
      </c>
    </row>
    <row r="158" spans="1:4">
      <c r="A158" s="261"/>
      <c r="B158" s="210" t="s">
        <v>79</v>
      </c>
      <c r="C158" s="142">
        <v>0.36036000000000001</v>
      </c>
      <c r="D158" s="36">
        <v>360</v>
      </c>
    </row>
    <row r="159" spans="1:4">
      <c r="A159" s="261"/>
      <c r="B159" s="210" t="s">
        <v>86</v>
      </c>
      <c r="C159" s="142">
        <v>3.9230000000000001E-2</v>
      </c>
      <c r="D159" s="36">
        <v>2</v>
      </c>
    </row>
    <row r="160" spans="1:4">
      <c r="A160" s="261"/>
      <c r="B160" s="210" t="s">
        <v>107</v>
      </c>
      <c r="C160" s="142">
        <v>2.427E-2</v>
      </c>
      <c r="D160" s="36">
        <v>2</v>
      </c>
    </row>
    <row r="161" spans="1:6" ht="12.75" thickBot="1">
      <c r="A161" s="261"/>
      <c r="B161" s="210" t="s">
        <v>108</v>
      </c>
      <c r="C161" s="142">
        <v>2.052E-2</v>
      </c>
      <c r="D161" s="36">
        <v>2</v>
      </c>
    </row>
    <row r="162" spans="1:6" ht="12.75" thickBot="1">
      <c r="A162" s="265" t="s">
        <v>14</v>
      </c>
      <c r="B162" s="218" t="s">
        <v>79</v>
      </c>
      <c r="C162" s="14">
        <v>1</v>
      </c>
      <c r="D162" s="15">
        <v>1000</v>
      </c>
    </row>
    <row r="163" spans="1:6">
      <c r="A163" s="223" t="s">
        <v>15</v>
      </c>
      <c r="B163" s="209" t="s">
        <v>79</v>
      </c>
      <c r="C163" s="141">
        <v>0.90566999999999998</v>
      </c>
      <c r="D163" s="35">
        <v>906</v>
      </c>
    </row>
    <row r="164" spans="1:6">
      <c r="A164" s="261"/>
      <c r="B164" s="210" t="s">
        <v>111</v>
      </c>
      <c r="C164" s="142">
        <v>3.4119999999999998E-2</v>
      </c>
      <c r="D164" s="36">
        <v>25</v>
      </c>
    </row>
    <row r="165" spans="1:6">
      <c r="A165" s="261"/>
      <c r="B165" s="210" t="s">
        <v>127</v>
      </c>
      <c r="C165" s="142">
        <v>2.0109999999999999E-2</v>
      </c>
      <c r="D165" s="36">
        <v>2</v>
      </c>
    </row>
    <row r="166" spans="1:6">
      <c r="A166" s="261"/>
      <c r="B166" s="210" t="s">
        <v>112</v>
      </c>
      <c r="C166" s="142">
        <v>2.0080000000000001E-2</v>
      </c>
      <c r="D166" s="36">
        <v>2</v>
      </c>
    </row>
    <row r="167" spans="1:6">
      <c r="A167" s="261"/>
      <c r="B167" s="210" t="s">
        <v>113</v>
      </c>
      <c r="C167" s="142">
        <v>2.002E-2</v>
      </c>
      <c r="D167" s="36">
        <v>2</v>
      </c>
    </row>
    <row r="168" spans="1:6" ht="12.75" thickBot="1">
      <c r="A168" s="262"/>
      <c r="B168" s="214" t="s">
        <v>269</v>
      </c>
      <c r="C168" s="122" t="s">
        <v>270</v>
      </c>
      <c r="D168" s="255">
        <v>11</v>
      </c>
      <c r="F168" s="115"/>
    </row>
    <row r="169" spans="1:6" ht="12.75" thickBot="1">
      <c r="A169" s="265" t="s">
        <v>16</v>
      </c>
      <c r="B169" s="219" t="s">
        <v>114</v>
      </c>
      <c r="C169" s="33"/>
      <c r="D169" s="40" t="s">
        <v>268</v>
      </c>
    </row>
    <row r="170" spans="1:6">
      <c r="A170" s="261" t="s">
        <v>17</v>
      </c>
      <c r="B170" s="210" t="s">
        <v>79</v>
      </c>
      <c r="C170" s="142">
        <v>0.97982000000000002</v>
      </c>
      <c r="D170" s="36">
        <v>980</v>
      </c>
    </row>
    <row r="171" spans="1:6" ht="12.75" thickBot="1">
      <c r="A171" s="262"/>
      <c r="B171" s="211" t="s">
        <v>127</v>
      </c>
      <c r="C171" s="143">
        <v>2.018E-2</v>
      </c>
      <c r="D171" s="38">
        <v>2</v>
      </c>
    </row>
    <row r="172" spans="1:6">
      <c r="A172" s="261" t="s">
        <v>18</v>
      </c>
      <c r="B172" s="210" t="s">
        <v>93</v>
      </c>
      <c r="C172" s="142">
        <v>0.67079</v>
      </c>
      <c r="D172" s="36">
        <v>7</v>
      </c>
    </row>
    <row r="173" spans="1:6">
      <c r="A173" s="261"/>
      <c r="B173" s="210" t="s">
        <v>79</v>
      </c>
      <c r="C173" s="142">
        <v>0.28782000000000002</v>
      </c>
      <c r="D173" s="36">
        <v>2</v>
      </c>
    </row>
    <row r="174" spans="1:6">
      <c r="A174" s="261"/>
      <c r="B174" s="210" t="s">
        <v>116</v>
      </c>
      <c r="C174" s="142">
        <v>2.0830000000000001E-2</v>
      </c>
      <c r="D174" s="36">
        <v>2</v>
      </c>
    </row>
    <row r="175" spans="1:6" ht="12.75" thickBot="1">
      <c r="A175" s="262"/>
      <c r="B175" s="211" t="s">
        <v>117</v>
      </c>
      <c r="C175" s="143">
        <v>2.0559999999999998E-2</v>
      </c>
      <c r="D175" s="38">
        <v>2</v>
      </c>
    </row>
    <row r="176" spans="1:6">
      <c r="A176" s="223" t="s">
        <v>19</v>
      </c>
      <c r="B176" s="163" t="s">
        <v>118</v>
      </c>
      <c r="C176" s="141">
        <v>0.67889999999999995</v>
      </c>
      <c r="D176" s="35">
        <v>7</v>
      </c>
    </row>
    <row r="177" spans="1:4">
      <c r="A177" s="261"/>
      <c r="B177" s="155" t="s">
        <v>79</v>
      </c>
      <c r="C177" s="142">
        <v>0.27105000000000001</v>
      </c>
      <c r="D177" s="36">
        <v>271</v>
      </c>
    </row>
    <row r="178" spans="1:4" ht="12.75" thickBot="1">
      <c r="A178" s="262"/>
      <c r="B178" s="208" t="s">
        <v>119</v>
      </c>
      <c r="C178" s="143">
        <v>5.0049999999999997E-2</v>
      </c>
      <c r="D178" s="38">
        <v>3</v>
      </c>
    </row>
    <row r="179" spans="1:4">
      <c r="A179" s="223" t="s">
        <v>20</v>
      </c>
      <c r="B179" s="163" t="s">
        <v>79</v>
      </c>
      <c r="C179" s="141">
        <v>0.38519999999999999</v>
      </c>
      <c r="D179" s="35">
        <v>385</v>
      </c>
    </row>
    <row r="180" spans="1:4">
      <c r="A180" s="261"/>
      <c r="B180" s="213" t="s">
        <v>120</v>
      </c>
      <c r="C180" s="142">
        <v>0.23796</v>
      </c>
      <c r="D180" s="36">
        <v>711</v>
      </c>
    </row>
    <row r="181" spans="1:4">
      <c r="A181" s="261"/>
      <c r="B181" s="213" t="s">
        <v>121</v>
      </c>
      <c r="C181" s="142">
        <v>0.23785999999999999</v>
      </c>
      <c r="D181" s="36">
        <v>711</v>
      </c>
    </row>
    <row r="182" spans="1:4">
      <c r="A182" s="261"/>
      <c r="B182" s="213" t="s">
        <v>122</v>
      </c>
      <c r="C182" s="142">
        <v>5.0049999999999997E-2</v>
      </c>
      <c r="D182" s="36">
        <v>711</v>
      </c>
    </row>
    <row r="183" spans="1:4">
      <c r="A183" s="261"/>
      <c r="B183" s="213" t="s">
        <v>123</v>
      </c>
      <c r="C183" s="142">
        <v>4.453E-2</v>
      </c>
      <c r="D183" s="36">
        <v>711</v>
      </c>
    </row>
    <row r="184" spans="1:4">
      <c r="A184" s="261"/>
      <c r="B184" s="213" t="s">
        <v>124</v>
      </c>
      <c r="C184" s="142">
        <v>2.3369999999999998E-2</v>
      </c>
      <c r="D184" s="36">
        <v>2</v>
      </c>
    </row>
    <row r="185" spans="1:4" ht="12.75" thickBot="1">
      <c r="A185" s="262"/>
      <c r="B185" s="208" t="s">
        <v>125</v>
      </c>
      <c r="C185" s="143">
        <v>2.103E-2</v>
      </c>
      <c r="D185" s="38">
        <v>2</v>
      </c>
    </row>
    <row r="186" spans="1:4">
      <c r="A186" s="223" t="s">
        <v>21</v>
      </c>
      <c r="B186" s="163" t="s">
        <v>126</v>
      </c>
      <c r="C186" s="141">
        <v>0.56667999999999996</v>
      </c>
      <c r="D186" s="35">
        <v>7</v>
      </c>
    </row>
    <row r="187" spans="1:4">
      <c r="A187" s="261"/>
      <c r="B187" s="155" t="s">
        <v>79</v>
      </c>
      <c r="C187" s="142">
        <v>0.32762000000000002</v>
      </c>
      <c r="D187" s="36">
        <v>328</v>
      </c>
    </row>
    <row r="188" spans="1:4">
      <c r="A188" s="261"/>
      <c r="B188" s="155" t="s">
        <v>127</v>
      </c>
      <c r="C188" s="142">
        <v>7.9070000000000001E-2</v>
      </c>
      <c r="D188" s="36">
        <v>3</v>
      </c>
    </row>
    <row r="189" spans="1:4" ht="12.75" thickBot="1">
      <c r="A189" s="262"/>
      <c r="B189" s="208" t="s">
        <v>128</v>
      </c>
      <c r="C189" s="143">
        <v>2.6630000000000001E-2</v>
      </c>
      <c r="D189" s="38">
        <v>2</v>
      </c>
    </row>
    <row r="190" spans="1:4">
      <c r="A190" s="223" t="s">
        <v>22</v>
      </c>
      <c r="B190" s="163" t="s">
        <v>130</v>
      </c>
      <c r="C190" s="141">
        <v>0.45884000000000003</v>
      </c>
      <c r="D190" s="35">
        <v>6</v>
      </c>
    </row>
    <row r="191" spans="1:4">
      <c r="A191" s="261"/>
      <c r="B191" s="155" t="s">
        <v>79</v>
      </c>
      <c r="C191" s="142">
        <v>0.39459</v>
      </c>
      <c r="D191" s="36">
        <v>395</v>
      </c>
    </row>
    <row r="192" spans="1:4">
      <c r="A192" s="261"/>
      <c r="B192" s="155" t="s">
        <v>131</v>
      </c>
      <c r="C192" s="142">
        <v>7.5560000000000002E-2</v>
      </c>
      <c r="D192" s="36">
        <v>3</v>
      </c>
    </row>
    <row r="193" spans="1:4">
      <c r="A193" s="261"/>
      <c r="B193" s="155" t="s">
        <v>132</v>
      </c>
      <c r="C193" s="142">
        <v>2.8309999999999998E-2</v>
      </c>
      <c r="D193" s="36">
        <v>2</v>
      </c>
    </row>
    <row r="194" spans="1:4">
      <c r="A194" s="261"/>
      <c r="B194" s="155" t="s">
        <v>133</v>
      </c>
      <c r="C194" s="142">
        <v>2.248E-2</v>
      </c>
      <c r="D194" s="36">
        <v>2</v>
      </c>
    </row>
    <row r="195" spans="1:4" ht="12.75" thickBot="1">
      <c r="A195" s="262"/>
      <c r="B195" s="208" t="s">
        <v>134</v>
      </c>
      <c r="C195" s="143">
        <v>2.002E-2</v>
      </c>
      <c r="D195" s="38">
        <v>2</v>
      </c>
    </row>
    <row r="196" spans="1:4">
      <c r="A196" s="223" t="s">
        <v>23</v>
      </c>
      <c r="B196" s="220" t="s">
        <v>17</v>
      </c>
      <c r="C196" s="141">
        <v>0.87768000000000002</v>
      </c>
      <c r="D196" s="35">
        <v>710</v>
      </c>
    </row>
    <row r="197" spans="1:4">
      <c r="A197" s="261"/>
      <c r="B197" s="210" t="s">
        <v>127</v>
      </c>
      <c r="C197" s="142">
        <v>1.7711582400000002E-2</v>
      </c>
      <c r="D197" s="36">
        <v>81</v>
      </c>
    </row>
    <row r="198" spans="1:4" ht="12.75" thickBot="1">
      <c r="A198" s="262"/>
      <c r="B198" s="208" t="s">
        <v>79</v>
      </c>
      <c r="C198" s="143">
        <v>0.12232</v>
      </c>
      <c r="D198" s="38">
        <v>122</v>
      </c>
    </row>
    <row r="199" spans="1:4">
      <c r="A199" s="223" t="s">
        <v>24</v>
      </c>
      <c r="B199" s="259" t="s">
        <v>135</v>
      </c>
      <c r="C199" s="141">
        <v>0.76873999999999998</v>
      </c>
      <c r="D199" s="35">
        <v>7</v>
      </c>
    </row>
    <row r="200" spans="1:4" ht="12.75" thickBot="1">
      <c r="A200" s="262"/>
      <c r="B200" s="208" t="s">
        <v>79</v>
      </c>
      <c r="C200" s="143">
        <v>0.23125999999999999</v>
      </c>
      <c r="D200" s="38">
        <v>231</v>
      </c>
    </row>
    <row r="201" spans="1:4">
      <c r="A201" s="223" t="s">
        <v>25</v>
      </c>
      <c r="B201" s="163" t="s">
        <v>79</v>
      </c>
      <c r="C201" s="141">
        <v>0.97948999999999997</v>
      </c>
      <c r="D201" s="35">
        <v>980</v>
      </c>
    </row>
    <row r="202" spans="1:4" ht="12.75" thickBot="1">
      <c r="A202" s="262"/>
      <c r="B202" s="208" t="s">
        <v>117</v>
      </c>
      <c r="C202" s="143">
        <v>2.051E-2</v>
      </c>
      <c r="D202" s="38">
        <v>25</v>
      </c>
    </row>
    <row r="203" spans="1:4">
      <c r="A203" s="223" t="s">
        <v>26</v>
      </c>
      <c r="B203" s="163" t="s">
        <v>136</v>
      </c>
      <c r="C203" s="141">
        <v>0.51</v>
      </c>
      <c r="D203" s="35">
        <v>7</v>
      </c>
    </row>
    <row r="204" spans="1:4">
      <c r="A204" s="261"/>
      <c r="B204" s="155" t="s">
        <v>79</v>
      </c>
      <c r="C204" s="142">
        <v>0.39195000000000002</v>
      </c>
      <c r="D204" s="36">
        <v>392</v>
      </c>
    </row>
    <row r="205" spans="1:4" ht="12.75" thickBot="1">
      <c r="A205" s="262"/>
      <c r="B205" s="208" t="s">
        <v>137</v>
      </c>
      <c r="C205" s="143">
        <v>9.8049999999999998E-2</v>
      </c>
      <c r="D205" s="38">
        <v>3</v>
      </c>
    </row>
    <row r="206" spans="1:4">
      <c r="A206" s="223" t="s">
        <v>27</v>
      </c>
      <c r="B206" s="259" t="s">
        <v>138</v>
      </c>
      <c r="C206" s="141">
        <v>0.61282000000000003</v>
      </c>
      <c r="D206" s="35">
        <v>7</v>
      </c>
    </row>
    <row r="207" spans="1:4">
      <c r="A207" s="261"/>
      <c r="B207" s="155" t="s">
        <v>139</v>
      </c>
      <c r="C207" s="142">
        <v>0.19359999999999999</v>
      </c>
      <c r="D207" s="36">
        <v>4</v>
      </c>
    </row>
    <row r="208" spans="1:4">
      <c r="A208" s="261"/>
      <c r="B208" s="155" t="s">
        <v>83</v>
      </c>
      <c r="C208" s="142">
        <v>0.10025000000000001</v>
      </c>
      <c r="D208" s="36">
        <v>4110</v>
      </c>
    </row>
    <row r="209" spans="1:4">
      <c r="A209" s="261"/>
      <c r="B209" s="155" t="s">
        <v>79</v>
      </c>
      <c r="C209" s="142">
        <v>9.3329999999999996E-2</v>
      </c>
      <c r="D209" s="36">
        <v>933</v>
      </c>
    </row>
    <row r="210" spans="1:4">
      <c r="A210" s="261"/>
      <c r="B210" s="164" t="s">
        <v>2</v>
      </c>
      <c r="C210" s="49" t="s">
        <v>270</v>
      </c>
      <c r="D210" s="50">
        <v>1011</v>
      </c>
    </row>
    <row r="211" spans="1:4">
      <c r="A211" s="261"/>
      <c r="B211" s="213" t="s">
        <v>80</v>
      </c>
      <c r="C211" s="49" t="s">
        <v>270</v>
      </c>
      <c r="D211" s="36">
        <v>110</v>
      </c>
    </row>
    <row r="212" spans="1:4">
      <c r="A212" s="261"/>
      <c r="B212" s="213" t="s">
        <v>81</v>
      </c>
      <c r="C212" s="49" t="s">
        <v>270</v>
      </c>
      <c r="D212" s="36">
        <v>110</v>
      </c>
    </row>
    <row r="213" spans="1:4">
      <c r="A213" s="261"/>
      <c r="B213" s="213" t="s">
        <v>82</v>
      </c>
      <c r="C213" s="49" t="s">
        <v>270</v>
      </c>
      <c r="D213" s="36">
        <v>110</v>
      </c>
    </row>
    <row r="214" spans="1:4">
      <c r="A214" s="261"/>
      <c r="B214" s="212" t="s">
        <v>30</v>
      </c>
      <c r="C214" s="77" t="s">
        <v>270</v>
      </c>
      <c r="D214" s="69">
        <v>1011</v>
      </c>
    </row>
    <row r="215" spans="1:4">
      <c r="A215" s="261"/>
      <c r="B215" s="213" t="s">
        <v>143</v>
      </c>
      <c r="C215" s="120" t="s">
        <v>270</v>
      </c>
      <c r="D215" s="121">
        <v>110</v>
      </c>
    </row>
    <row r="216" spans="1:4">
      <c r="A216" s="261"/>
      <c r="B216" s="213" t="s">
        <v>144</v>
      </c>
      <c r="C216" s="120" t="s">
        <v>270</v>
      </c>
      <c r="D216" s="121">
        <v>110</v>
      </c>
    </row>
    <row r="217" spans="1:4">
      <c r="A217" s="261"/>
      <c r="B217" s="213" t="s">
        <v>145</v>
      </c>
      <c r="C217" s="120" t="s">
        <v>270</v>
      </c>
      <c r="D217" s="121">
        <v>110</v>
      </c>
    </row>
    <row r="218" spans="1:4" ht="12.75" thickBot="1">
      <c r="A218" s="262"/>
      <c r="B218" s="214" t="s">
        <v>146</v>
      </c>
      <c r="C218" s="122" t="s">
        <v>270</v>
      </c>
      <c r="D218" s="123">
        <v>110</v>
      </c>
    </row>
    <row r="219" spans="1:4">
      <c r="A219" s="261" t="s">
        <v>28</v>
      </c>
      <c r="B219" s="155" t="s">
        <v>79</v>
      </c>
      <c r="C219" s="142">
        <v>0.68755999999999995</v>
      </c>
      <c r="D219" s="36">
        <v>688</v>
      </c>
    </row>
    <row r="220" spans="1:4">
      <c r="A220" s="261"/>
      <c r="B220" s="155" t="s">
        <v>140</v>
      </c>
      <c r="C220" s="142">
        <v>0.17362</v>
      </c>
      <c r="D220" s="36">
        <v>45</v>
      </c>
    </row>
    <row r="221" spans="1:4" ht="12.75" thickBot="1">
      <c r="A221" s="262"/>
      <c r="B221" s="208" t="s">
        <v>141</v>
      </c>
      <c r="C221" s="143">
        <v>0.13882</v>
      </c>
      <c r="D221" s="38">
        <v>4</v>
      </c>
    </row>
    <row r="222" spans="1:4">
      <c r="A222" s="223" t="s">
        <v>29</v>
      </c>
      <c r="B222" s="163" t="s">
        <v>79</v>
      </c>
      <c r="C222" s="141">
        <v>0.67669999999999997</v>
      </c>
      <c r="D222" s="35">
        <v>677</v>
      </c>
    </row>
    <row r="223" spans="1:4">
      <c r="A223" s="261"/>
      <c r="B223" s="155" t="s">
        <v>141</v>
      </c>
      <c r="C223" s="142">
        <v>0.20321</v>
      </c>
      <c r="D223" s="36">
        <v>64</v>
      </c>
    </row>
    <row r="224" spans="1:4">
      <c r="A224" s="261"/>
      <c r="B224" s="155" t="s">
        <v>140</v>
      </c>
      <c r="C224" s="142">
        <v>9.9989999999999996E-2</v>
      </c>
      <c r="D224" s="36">
        <v>3</v>
      </c>
    </row>
    <row r="225" spans="1:4" ht="12.75" thickBot="1">
      <c r="A225" s="262"/>
      <c r="B225" s="208" t="s">
        <v>142</v>
      </c>
      <c r="C225" s="143">
        <v>2.01E-2</v>
      </c>
      <c r="D225" s="38">
        <v>2</v>
      </c>
    </row>
    <row r="226" spans="1:4">
      <c r="A226" s="223" t="s">
        <v>30</v>
      </c>
      <c r="B226" s="163" t="s">
        <v>79</v>
      </c>
      <c r="C226" s="141">
        <v>0.54074999999999995</v>
      </c>
      <c r="D226" s="35">
        <v>540</v>
      </c>
    </row>
    <row r="227" spans="1:4">
      <c r="A227" s="261"/>
      <c r="B227" s="213" t="s">
        <v>143</v>
      </c>
      <c r="C227" s="142">
        <v>0.21923999999999999</v>
      </c>
      <c r="D227" s="50">
        <v>45</v>
      </c>
    </row>
    <row r="228" spans="1:4">
      <c r="A228" s="261"/>
      <c r="B228" s="213" t="s">
        <v>144</v>
      </c>
      <c r="C228" s="142">
        <v>0.17282</v>
      </c>
      <c r="D228" s="50">
        <v>4</v>
      </c>
    </row>
    <row r="229" spans="1:4">
      <c r="A229" s="261"/>
      <c r="B229" s="213" t="s">
        <v>145</v>
      </c>
      <c r="C229" s="142">
        <v>4.6199999999999998E-2</v>
      </c>
      <c r="D229" s="50">
        <v>2</v>
      </c>
    </row>
    <row r="230" spans="1:4" ht="12.75" thickBot="1">
      <c r="A230" s="262"/>
      <c r="B230" s="208" t="s">
        <v>146</v>
      </c>
      <c r="C230" s="143">
        <v>2.0990000000000002E-2</v>
      </c>
      <c r="D230" s="38">
        <v>2</v>
      </c>
    </row>
    <row r="231" spans="1:4">
      <c r="A231" s="223" t="s">
        <v>31</v>
      </c>
      <c r="B231" s="163" t="s">
        <v>147</v>
      </c>
      <c r="C231" s="141">
        <v>0.62846999999999997</v>
      </c>
      <c r="D231" s="35">
        <v>7</v>
      </c>
    </row>
    <row r="232" spans="1:4">
      <c r="A232" s="261"/>
      <c r="B232" s="155" t="s">
        <v>79</v>
      </c>
      <c r="C232" s="142">
        <v>0.34925</v>
      </c>
      <c r="D232" s="36">
        <v>350</v>
      </c>
    </row>
    <row r="233" spans="1:4" ht="12.75" thickBot="1">
      <c r="A233" s="262"/>
      <c r="B233" s="208" t="s">
        <v>148</v>
      </c>
      <c r="C233" s="143">
        <v>2.2280000000000001E-2</v>
      </c>
      <c r="D233" s="38">
        <v>2</v>
      </c>
    </row>
    <row r="234" spans="1:4">
      <c r="A234" s="223" t="s">
        <v>32</v>
      </c>
      <c r="B234" s="163" t="s">
        <v>149</v>
      </c>
      <c r="C234" s="141">
        <v>0.52664</v>
      </c>
      <c r="D234" s="35">
        <v>7</v>
      </c>
    </row>
    <row r="235" spans="1:4">
      <c r="A235" s="261"/>
      <c r="B235" s="155" t="s">
        <v>79</v>
      </c>
      <c r="C235" s="142">
        <v>0.36354999999999998</v>
      </c>
      <c r="D235" s="36">
        <v>364</v>
      </c>
    </row>
    <row r="236" spans="1:4" ht="12.75" thickBot="1">
      <c r="A236" s="262"/>
      <c r="B236" s="208" t="s">
        <v>133</v>
      </c>
      <c r="C236" s="143">
        <v>0.10981</v>
      </c>
      <c r="D236" s="38">
        <v>4</v>
      </c>
    </row>
    <row r="237" spans="1:4">
      <c r="A237" s="223" t="s">
        <v>33</v>
      </c>
      <c r="B237" s="163" t="s">
        <v>150</v>
      </c>
      <c r="C237" s="141">
        <v>0.82081999999999999</v>
      </c>
      <c r="D237" s="35">
        <v>7</v>
      </c>
    </row>
    <row r="238" spans="1:4" ht="12.75" thickBot="1">
      <c r="A238" s="262"/>
      <c r="B238" s="208" t="s">
        <v>79</v>
      </c>
      <c r="C238" s="143">
        <v>0.17918000000000001</v>
      </c>
      <c r="D238" s="38">
        <v>179</v>
      </c>
    </row>
    <row r="239" spans="1:4">
      <c r="A239" s="223" t="s">
        <v>34</v>
      </c>
      <c r="B239" s="163" t="s">
        <v>79</v>
      </c>
      <c r="C239" s="141">
        <v>0.62624999999999997</v>
      </c>
      <c r="D239" s="35">
        <v>626</v>
      </c>
    </row>
    <row r="240" spans="1:4">
      <c r="A240" s="261"/>
      <c r="B240" s="155" t="s">
        <v>149</v>
      </c>
      <c r="C240" s="142">
        <v>0.30419000000000002</v>
      </c>
      <c r="D240" s="36">
        <v>6</v>
      </c>
    </row>
    <row r="241" spans="1:4">
      <c r="A241" s="261"/>
      <c r="B241" s="155" t="s">
        <v>142</v>
      </c>
      <c r="C241" s="142">
        <v>4.7710000000000002E-2</v>
      </c>
      <c r="D241" s="36">
        <v>2</v>
      </c>
    </row>
    <row r="242" spans="1:4" ht="12.75" thickBot="1">
      <c r="A242" s="262"/>
      <c r="B242" s="208" t="s">
        <v>124</v>
      </c>
      <c r="C242" s="143">
        <v>2.1850000000000001E-2</v>
      </c>
      <c r="D242" s="38">
        <v>2</v>
      </c>
    </row>
    <row r="243" spans="1:4">
      <c r="A243" s="223" t="s">
        <v>35</v>
      </c>
      <c r="B243" s="163" t="s">
        <v>79</v>
      </c>
      <c r="C243" s="141">
        <v>0.62685999999999997</v>
      </c>
      <c r="D243" s="35">
        <v>627</v>
      </c>
    </row>
    <row r="244" spans="1:4">
      <c r="A244" s="261"/>
      <c r="B244" s="155" t="s">
        <v>141</v>
      </c>
      <c r="C244" s="142">
        <v>0.32446999999999998</v>
      </c>
      <c r="D244" s="36">
        <v>6</v>
      </c>
    </row>
    <row r="245" spans="1:4">
      <c r="A245" s="261"/>
      <c r="B245" s="155" t="s">
        <v>142</v>
      </c>
      <c r="C245" s="142">
        <v>2.8039999999999999E-2</v>
      </c>
      <c r="D245" s="36">
        <v>2</v>
      </c>
    </row>
    <row r="246" spans="1:4" ht="12.75" thickBot="1">
      <c r="A246" s="262"/>
      <c r="B246" s="208" t="s">
        <v>151</v>
      </c>
      <c r="C246" s="143">
        <v>2.0629999999999999E-2</v>
      </c>
      <c r="D246" s="38">
        <v>2</v>
      </c>
    </row>
    <row r="247" spans="1:4">
      <c r="A247" s="223" t="s">
        <v>36</v>
      </c>
      <c r="B247" s="163" t="s">
        <v>79</v>
      </c>
      <c r="C247" s="141">
        <v>0.58362999999999998</v>
      </c>
      <c r="D247" s="35">
        <v>584</v>
      </c>
    </row>
    <row r="248" spans="1:4" ht="12.75" thickBot="1">
      <c r="A248" s="261"/>
      <c r="B248" s="155" t="s">
        <v>152</v>
      </c>
      <c r="C248" s="142">
        <v>0.41637000000000002</v>
      </c>
      <c r="D248" s="146">
        <v>6</v>
      </c>
    </row>
    <row r="249" spans="1:4">
      <c r="A249" s="223" t="s">
        <v>37</v>
      </c>
      <c r="B249" s="163" t="s">
        <v>79</v>
      </c>
      <c r="C249" s="141">
        <v>0.30930000000000002</v>
      </c>
      <c r="D249" s="145">
        <v>309</v>
      </c>
    </row>
    <row r="250" spans="1:4">
      <c r="A250" s="261"/>
      <c r="B250" s="20" t="s">
        <v>93</v>
      </c>
      <c r="C250" s="142">
        <v>0.34643163720884895</v>
      </c>
      <c r="D250" s="146">
        <v>459</v>
      </c>
    </row>
    <row r="251" spans="1:4">
      <c r="A251" s="261"/>
      <c r="B251" s="20" t="s">
        <v>153</v>
      </c>
      <c r="C251" s="142">
        <v>0.12265</v>
      </c>
      <c r="D251" s="146">
        <v>4</v>
      </c>
    </row>
    <row r="252" spans="1:4">
      <c r="A252" s="261"/>
      <c r="B252" s="20" t="s">
        <v>152</v>
      </c>
      <c r="C252" s="142">
        <v>3.6290300666826002E-2</v>
      </c>
      <c r="D252" s="146">
        <v>29</v>
      </c>
    </row>
    <row r="253" spans="1:4">
      <c r="A253" s="261"/>
      <c r="B253" s="20" t="s">
        <v>96</v>
      </c>
      <c r="C253" s="142">
        <v>1.8780000000000002E-2</v>
      </c>
      <c r="D253" s="146">
        <v>1</v>
      </c>
    </row>
    <row r="254" spans="1:4">
      <c r="A254" s="261"/>
      <c r="B254" s="164" t="s">
        <v>51</v>
      </c>
      <c r="C254" s="142">
        <v>0.12656999999999999</v>
      </c>
      <c r="D254" s="146">
        <v>410</v>
      </c>
    </row>
    <row r="255" spans="1:4">
      <c r="A255" s="261"/>
      <c r="B255" s="164" t="s">
        <v>6</v>
      </c>
      <c r="C255" s="142">
        <v>2.879E-2</v>
      </c>
      <c r="D255" s="146">
        <v>210</v>
      </c>
    </row>
    <row r="256" spans="1:4">
      <c r="A256" s="261"/>
      <c r="B256" s="164" t="s">
        <v>71</v>
      </c>
      <c r="C256" s="142">
        <v>2.069E-2</v>
      </c>
      <c r="D256" s="146">
        <v>210</v>
      </c>
    </row>
    <row r="257" spans="1:8" s="140" customFormat="1">
      <c r="A257" s="261"/>
      <c r="B257" s="109" t="s">
        <v>91</v>
      </c>
      <c r="C257" s="142">
        <v>1.2860492999999999E-3</v>
      </c>
      <c r="D257" s="146">
        <v>80</v>
      </c>
      <c r="F257" s="147"/>
      <c r="H257" s="154"/>
    </row>
    <row r="258" spans="1:8" s="140" customFormat="1">
      <c r="A258" s="261"/>
      <c r="B258" s="109" t="s">
        <v>92</v>
      </c>
      <c r="C258" s="142">
        <v>7.7157199999999999E-4</v>
      </c>
      <c r="D258" s="146">
        <v>800</v>
      </c>
      <c r="F258" s="147"/>
      <c r="H258" s="154"/>
    </row>
    <row r="259" spans="1:8" s="140" customFormat="1">
      <c r="A259" s="261"/>
      <c r="B259" s="109" t="s">
        <v>129</v>
      </c>
      <c r="C259" s="142">
        <v>5.9566510000000003E-4</v>
      </c>
      <c r="D259" s="146">
        <v>800</v>
      </c>
      <c r="F259" s="147"/>
      <c r="H259" s="154"/>
    </row>
    <row r="260" spans="1:8" s="140" customFormat="1">
      <c r="A260" s="261"/>
      <c r="B260" s="109" t="s">
        <v>127</v>
      </c>
      <c r="C260" s="142">
        <v>1.5095777115395226E-3</v>
      </c>
      <c r="D260" s="146">
        <v>80</v>
      </c>
      <c r="F260" s="147"/>
      <c r="H260" s="154"/>
    </row>
    <row r="261" spans="1:8" s="140" customFormat="1">
      <c r="A261" s="261"/>
      <c r="B261" s="118" t="s">
        <v>188</v>
      </c>
      <c r="C261" s="142">
        <v>7.6168144577700003E-3</v>
      </c>
      <c r="D261" s="146">
        <v>80</v>
      </c>
      <c r="F261" s="147"/>
      <c r="H261" s="154"/>
    </row>
    <row r="262" spans="1:8">
      <c r="A262" s="261"/>
      <c r="B262" s="118" t="s">
        <v>189</v>
      </c>
      <c r="C262" s="142">
        <v>7.4305917395640006E-3</v>
      </c>
      <c r="D262" s="146">
        <v>80</v>
      </c>
    </row>
    <row r="263" spans="1:8">
      <c r="A263" s="261"/>
      <c r="B263" s="118" t="s">
        <v>190</v>
      </c>
      <c r="C263" s="142">
        <v>7.074525132381328E-3</v>
      </c>
      <c r="D263" s="146">
        <v>80</v>
      </c>
    </row>
    <row r="264" spans="1:8">
      <c r="A264" s="261"/>
      <c r="B264" s="118" t="s">
        <v>181</v>
      </c>
      <c r="C264" s="142">
        <v>4.0968998005320003E-3</v>
      </c>
      <c r="D264" s="146">
        <v>80</v>
      </c>
    </row>
    <row r="265" spans="1:8">
      <c r="A265" s="261"/>
      <c r="B265" s="118" t="s">
        <v>176</v>
      </c>
      <c r="C265" s="142">
        <v>3.3138485346330001E-3</v>
      </c>
      <c r="D265" s="146">
        <v>80</v>
      </c>
    </row>
    <row r="266" spans="1:8">
      <c r="A266" s="261"/>
      <c r="B266" s="118" t="s">
        <v>88</v>
      </c>
      <c r="C266" s="142">
        <v>4.9584819499063314E-3</v>
      </c>
      <c r="D266" s="146">
        <v>80</v>
      </c>
    </row>
    <row r="267" spans="1:8">
      <c r="A267" s="261"/>
      <c r="B267" s="118" t="s">
        <v>220</v>
      </c>
      <c r="C267" s="142">
        <v>2.149869446146689E-3</v>
      </c>
      <c r="D267" s="146">
        <v>80</v>
      </c>
    </row>
    <row r="268" spans="1:8">
      <c r="A268" s="261"/>
      <c r="B268" s="118" t="s">
        <v>179</v>
      </c>
      <c r="C268" s="142">
        <v>1.7145826343753891E-3</v>
      </c>
      <c r="D268" s="146">
        <v>80</v>
      </c>
    </row>
    <row r="269" spans="1:8">
      <c r="A269" s="261"/>
      <c r="B269" s="118" t="s">
        <v>221</v>
      </c>
      <c r="C269" s="142">
        <v>1.4549951031584572E-3</v>
      </c>
      <c r="D269" s="146">
        <v>80</v>
      </c>
    </row>
    <row r="270" spans="1:8">
      <c r="A270" s="261"/>
      <c r="B270" s="118" t="s">
        <v>222</v>
      </c>
      <c r="C270" s="142">
        <v>1.0257668872683421E-3</v>
      </c>
      <c r="D270" s="146">
        <v>80</v>
      </c>
    </row>
    <row r="271" spans="1:8">
      <c r="A271" s="261"/>
      <c r="B271" s="118" t="s">
        <v>191</v>
      </c>
      <c r="C271" s="142">
        <v>1.526283398020973E-3</v>
      </c>
      <c r="D271" s="146">
        <v>80</v>
      </c>
    </row>
    <row r="272" spans="1:8" ht="12.75" thickBot="1">
      <c r="A272" s="262"/>
      <c r="B272" s="119" t="s">
        <v>192</v>
      </c>
      <c r="C272" s="143">
        <v>3.4396500707844845E-4</v>
      </c>
      <c r="D272" s="38">
        <v>800</v>
      </c>
    </row>
    <row r="273" spans="1:8">
      <c r="A273" s="261" t="s">
        <v>38</v>
      </c>
      <c r="B273" s="155" t="s">
        <v>154</v>
      </c>
      <c r="C273" s="142">
        <v>0.70989000000000002</v>
      </c>
      <c r="D273" s="146">
        <v>7</v>
      </c>
    </row>
    <row r="274" spans="1:8">
      <c r="A274" s="261"/>
      <c r="B274" s="155" t="s">
        <v>79</v>
      </c>
      <c r="C274" s="142">
        <v>0.23902999999999999</v>
      </c>
      <c r="D274" s="36">
        <v>239</v>
      </c>
    </row>
    <row r="275" spans="1:8" ht="12.75" thickBot="1">
      <c r="A275" s="261"/>
      <c r="B275" s="155" t="s">
        <v>142</v>
      </c>
      <c r="C275" s="142">
        <v>5.108E-2</v>
      </c>
      <c r="D275" s="146">
        <v>3</v>
      </c>
    </row>
    <row r="276" spans="1:8">
      <c r="A276" s="223" t="s">
        <v>39</v>
      </c>
      <c r="B276" s="104" t="s">
        <v>79</v>
      </c>
      <c r="C276" s="141">
        <v>0.28373999999999999</v>
      </c>
      <c r="D276" s="145">
        <v>284</v>
      </c>
    </row>
    <row r="277" spans="1:8">
      <c r="A277" s="261"/>
      <c r="B277" s="158" t="s">
        <v>130</v>
      </c>
      <c r="C277" s="142">
        <v>0.53947999999999996</v>
      </c>
      <c r="D277" s="146">
        <v>7</v>
      </c>
    </row>
    <row r="278" spans="1:8">
      <c r="A278" s="261"/>
      <c r="B278" s="158" t="s">
        <v>155</v>
      </c>
      <c r="C278" s="142">
        <v>0.10671</v>
      </c>
      <c r="D278" s="146">
        <v>4</v>
      </c>
    </row>
    <row r="279" spans="1:8">
      <c r="A279" s="261"/>
      <c r="B279" s="158" t="s">
        <v>156</v>
      </c>
      <c r="C279" s="142">
        <v>2.359E-2</v>
      </c>
      <c r="D279" s="146">
        <v>2</v>
      </c>
    </row>
    <row r="280" spans="1:8">
      <c r="A280" s="261"/>
      <c r="B280" s="158" t="s">
        <v>157</v>
      </c>
      <c r="C280" s="142">
        <v>2.001E-2</v>
      </c>
      <c r="D280" s="146">
        <v>2</v>
      </c>
    </row>
    <row r="281" spans="1:8">
      <c r="A281" s="261"/>
      <c r="B281" s="117" t="s">
        <v>6</v>
      </c>
      <c r="C281" s="142">
        <v>2.647E-2</v>
      </c>
      <c r="D281" s="146">
        <v>210</v>
      </c>
    </row>
    <row r="282" spans="1:8" s="140" customFormat="1">
      <c r="A282" s="261"/>
      <c r="B282" s="109" t="s">
        <v>91</v>
      </c>
      <c r="C282" s="172">
        <v>1.1824149E-3</v>
      </c>
      <c r="D282" s="146">
        <v>80</v>
      </c>
      <c r="F282" s="147"/>
      <c r="H282" s="154"/>
    </row>
    <row r="283" spans="1:8" s="140" customFormat="1">
      <c r="A283" s="261"/>
      <c r="B283" s="109" t="s">
        <v>92</v>
      </c>
      <c r="C283" s="172">
        <v>7.0939600000000005E-4</v>
      </c>
      <c r="D283" s="146">
        <v>800</v>
      </c>
      <c r="F283" s="147"/>
      <c r="H283" s="154"/>
    </row>
    <row r="284" spans="1:8" s="140" customFormat="1">
      <c r="A284" s="261"/>
      <c r="B284" s="109" t="s">
        <v>129</v>
      </c>
      <c r="C284" s="172">
        <v>5.476643E-4</v>
      </c>
      <c r="D284" s="146">
        <v>800</v>
      </c>
      <c r="F284" s="147"/>
      <c r="H284" s="154"/>
    </row>
    <row r="285" spans="1:8" s="140" customFormat="1">
      <c r="A285" s="261"/>
      <c r="B285" s="109" t="s">
        <v>127</v>
      </c>
      <c r="C285" s="172">
        <v>5.5368269717284496E-4</v>
      </c>
      <c r="D285" s="146">
        <v>800</v>
      </c>
      <c r="F285" s="147"/>
      <c r="H285" s="154"/>
    </row>
    <row r="286" spans="1:8">
      <c r="A286" s="261"/>
      <c r="B286" s="118" t="s">
        <v>188</v>
      </c>
      <c r="C286" s="172">
        <v>1.9597495961000001E-4</v>
      </c>
      <c r="D286" s="146">
        <v>800</v>
      </c>
    </row>
    <row r="287" spans="1:8">
      <c r="A287" s="261"/>
      <c r="B287" s="118" t="s">
        <v>189</v>
      </c>
      <c r="C287" s="172">
        <v>1.9118358785200003E-4</v>
      </c>
      <c r="D287" s="146">
        <v>800</v>
      </c>
    </row>
    <row r="288" spans="1:8">
      <c r="A288" s="261"/>
      <c r="B288" s="118" t="s">
        <v>152</v>
      </c>
      <c r="C288" s="172">
        <v>1.5952911541800002E-4</v>
      </c>
      <c r="D288" s="146">
        <v>800</v>
      </c>
    </row>
    <row r="289" spans="1:4">
      <c r="A289" s="261"/>
      <c r="B289" s="118" t="s">
        <v>190</v>
      </c>
      <c r="C289" s="172">
        <v>1.8322479775421493E-4</v>
      </c>
      <c r="D289" s="146">
        <v>800</v>
      </c>
    </row>
    <row r="290" spans="1:4">
      <c r="A290" s="261"/>
      <c r="B290" s="118" t="s">
        <v>181</v>
      </c>
      <c r="C290" s="172">
        <v>1.0541017867600002E-4</v>
      </c>
      <c r="D290" s="146">
        <v>800</v>
      </c>
    </row>
    <row r="291" spans="1:4">
      <c r="A291" s="261"/>
      <c r="B291" s="118" t="s">
        <v>176</v>
      </c>
      <c r="C291" s="172">
        <v>8.5262853169000005E-5</v>
      </c>
      <c r="D291" s="146">
        <v>800</v>
      </c>
    </row>
    <row r="292" spans="1:4">
      <c r="A292" s="261"/>
      <c r="B292" s="118" t="s">
        <v>93</v>
      </c>
      <c r="C292" s="172">
        <v>8.4948664857000008E-5</v>
      </c>
      <c r="D292" s="146">
        <v>800</v>
      </c>
    </row>
    <row r="293" spans="1:4">
      <c r="A293" s="261"/>
      <c r="B293" s="118" t="s">
        <v>88</v>
      </c>
      <c r="C293" s="172">
        <v>1.2757804529011811E-4</v>
      </c>
      <c r="D293" s="146">
        <v>800</v>
      </c>
    </row>
    <row r="294" spans="1:4">
      <c r="A294" s="261"/>
      <c r="B294" s="118" t="s">
        <v>220</v>
      </c>
      <c r="C294" s="172">
        <v>5.5314538671160167E-5</v>
      </c>
      <c r="D294" s="146">
        <v>800</v>
      </c>
    </row>
    <row r="295" spans="1:4">
      <c r="A295" s="261"/>
      <c r="B295" s="118" t="s">
        <v>179</v>
      </c>
      <c r="C295" s="172">
        <v>4.4114933399349292E-5</v>
      </c>
      <c r="D295" s="146">
        <v>800</v>
      </c>
    </row>
    <row r="296" spans="1:4">
      <c r="A296" s="261"/>
      <c r="B296" s="118" t="s">
        <v>221</v>
      </c>
      <c r="C296" s="172">
        <v>3.7435939677295051E-5</v>
      </c>
      <c r="D296" s="146">
        <v>800</v>
      </c>
    </row>
    <row r="297" spans="1:4">
      <c r="A297" s="261"/>
      <c r="B297" s="118" t="s">
        <v>222</v>
      </c>
      <c r="C297" s="172">
        <v>2.639221756237232E-5</v>
      </c>
      <c r="D297" s="146">
        <v>800</v>
      </c>
    </row>
    <row r="298" spans="1:4">
      <c r="A298" s="261"/>
      <c r="B298" s="118" t="s">
        <v>191</v>
      </c>
      <c r="C298" s="172">
        <v>3.9270134376904096E-5</v>
      </c>
      <c r="D298" s="146">
        <v>800</v>
      </c>
    </row>
    <row r="299" spans="1:4" ht="12.75" thickBot="1">
      <c r="A299" s="262"/>
      <c r="B299" s="119" t="s">
        <v>192</v>
      </c>
      <c r="C299" s="122">
        <v>8.8499632941285711E-6</v>
      </c>
      <c r="D299" s="38">
        <v>800</v>
      </c>
    </row>
    <row r="300" spans="1:4">
      <c r="A300" s="261" t="s">
        <v>40</v>
      </c>
      <c r="B300" s="155" t="s">
        <v>79</v>
      </c>
      <c r="C300" s="142">
        <v>0.50268000000000002</v>
      </c>
      <c r="D300" s="146">
        <v>503</v>
      </c>
    </row>
    <row r="301" spans="1:4">
      <c r="A301" s="261"/>
      <c r="B301" s="155" t="s">
        <v>158</v>
      </c>
      <c r="C301" s="142">
        <v>0.14993000000000001</v>
      </c>
      <c r="D301" s="36">
        <v>45</v>
      </c>
    </row>
    <row r="302" spans="1:4">
      <c r="A302" s="261"/>
      <c r="B302" s="155" t="s">
        <v>159</v>
      </c>
      <c r="C302" s="142">
        <v>0.13730999999999999</v>
      </c>
      <c r="D302" s="36">
        <v>4</v>
      </c>
    </row>
    <row r="303" spans="1:4">
      <c r="A303" s="261"/>
      <c r="B303" s="155" t="s">
        <v>160</v>
      </c>
      <c r="C303" s="142">
        <v>5.3190000000000001E-2</v>
      </c>
      <c r="D303" s="36">
        <v>3</v>
      </c>
    </row>
    <row r="304" spans="1:4">
      <c r="A304" s="261"/>
      <c r="B304" s="155" t="s">
        <v>161</v>
      </c>
      <c r="C304" s="142">
        <v>4.8000000000000001E-2</v>
      </c>
      <c r="D304" s="36">
        <v>2</v>
      </c>
    </row>
    <row r="305" spans="1:8">
      <c r="A305" s="261"/>
      <c r="B305" s="155" t="s">
        <v>162</v>
      </c>
      <c r="C305" s="142">
        <v>2.4459999999999999E-2</v>
      </c>
      <c r="D305" s="36">
        <v>2</v>
      </c>
    </row>
    <row r="306" spans="1:8">
      <c r="A306" s="261"/>
      <c r="B306" s="155" t="s">
        <v>163</v>
      </c>
      <c r="C306" s="142">
        <v>2.2880000000000001E-2</v>
      </c>
      <c r="D306" s="36">
        <v>2</v>
      </c>
    </row>
    <row r="307" spans="1:8">
      <c r="A307" s="261"/>
      <c r="B307" s="155" t="s">
        <v>164</v>
      </c>
      <c r="C307" s="142">
        <v>2.1520000000000001E-2</v>
      </c>
      <c r="D307" s="36">
        <v>2</v>
      </c>
    </row>
    <row r="308" spans="1:8">
      <c r="A308" s="261"/>
      <c r="B308" s="155" t="s">
        <v>165</v>
      </c>
      <c r="C308" s="142">
        <v>2.1399999999999999E-2</v>
      </c>
      <c r="D308" s="36">
        <v>2</v>
      </c>
    </row>
    <row r="309" spans="1:8" ht="12.75" thickBot="1">
      <c r="A309" s="262"/>
      <c r="B309" s="208" t="s">
        <v>99</v>
      </c>
      <c r="C309" s="143">
        <v>1.8630000000000001E-2</v>
      </c>
      <c r="D309" s="38">
        <v>1</v>
      </c>
    </row>
    <row r="310" spans="1:8">
      <c r="A310" s="223" t="s">
        <v>41</v>
      </c>
      <c r="B310" s="104" t="s">
        <v>79</v>
      </c>
      <c r="C310" s="141">
        <v>0.67379</v>
      </c>
      <c r="D310" s="145">
        <v>674</v>
      </c>
    </row>
    <row r="311" spans="1:8">
      <c r="A311" s="261"/>
      <c r="B311" s="118" t="s">
        <v>166</v>
      </c>
      <c r="C311" s="142">
        <v>0.29865999999999998</v>
      </c>
      <c r="D311" s="146">
        <v>46</v>
      </c>
    </row>
    <row r="312" spans="1:8">
      <c r="A312" s="261"/>
      <c r="B312" s="117" t="s">
        <v>6</v>
      </c>
      <c r="C312" s="142">
        <v>2.7550000000000002E-2</v>
      </c>
      <c r="D312" s="146">
        <v>210</v>
      </c>
    </row>
    <row r="313" spans="1:8" s="140" customFormat="1">
      <c r="A313" s="261"/>
      <c r="B313" s="109" t="s">
        <v>91</v>
      </c>
      <c r="C313" s="142">
        <v>1.2306585000000001E-3</v>
      </c>
      <c r="D313" s="146">
        <v>80</v>
      </c>
      <c r="F313" s="147"/>
      <c r="H313" s="154"/>
    </row>
    <row r="314" spans="1:8" s="140" customFormat="1">
      <c r="A314" s="261"/>
      <c r="B314" s="109" t="s">
        <v>92</v>
      </c>
      <c r="C314" s="142">
        <v>7.3834000000000009E-4</v>
      </c>
      <c r="D314" s="146">
        <v>800</v>
      </c>
      <c r="F314" s="147"/>
      <c r="H314" s="154"/>
    </row>
    <row r="315" spans="1:8" s="140" customFormat="1">
      <c r="A315" s="261"/>
      <c r="B315" s="109" t="s">
        <v>129</v>
      </c>
      <c r="C315" s="142">
        <v>5.7000950000000007E-4</v>
      </c>
      <c r="D315" s="146">
        <v>800</v>
      </c>
      <c r="F315" s="147"/>
      <c r="H315" s="154"/>
    </row>
    <row r="316" spans="1:8">
      <c r="A316" s="261"/>
      <c r="B316" s="109" t="s">
        <v>127</v>
      </c>
      <c r="C316" s="142">
        <v>5.7627345323429838E-4</v>
      </c>
      <c r="D316" s="146">
        <v>800</v>
      </c>
    </row>
    <row r="317" spans="1:8">
      <c r="A317" s="261"/>
      <c r="B317" s="118" t="s">
        <v>188</v>
      </c>
      <c r="C317" s="142">
        <v>2.0397091565000001E-4</v>
      </c>
      <c r="D317" s="146">
        <v>800</v>
      </c>
    </row>
    <row r="318" spans="1:8">
      <c r="A318" s="261"/>
      <c r="B318" s="118" t="s">
        <v>189</v>
      </c>
      <c r="C318" s="142">
        <v>1.9898405158000001E-4</v>
      </c>
      <c r="D318" s="146">
        <v>800</v>
      </c>
    </row>
    <row r="319" spans="1:8">
      <c r="A319" s="261"/>
      <c r="B319" s="118" t="s">
        <v>152</v>
      </c>
      <c r="C319" s="142">
        <v>1.6603804797000001E-4</v>
      </c>
      <c r="D319" s="146">
        <v>800</v>
      </c>
    </row>
    <row r="320" spans="1:8">
      <c r="A320" s="261"/>
      <c r="B320" s="118" t="s">
        <v>190</v>
      </c>
      <c r="C320" s="142">
        <v>1.9070053563009521E-4</v>
      </c>
      <c r="D320" s="146">
        <v>800</v>
      </c>
    </row>
    <row r="321" spans="1:4">
      <c r="A321" s="261"/>
      <c r="B321" s="118" t="s">
        <v>181</v>
      </c>
      <c r="C321" s="142">
        <v>1.0971100954000001E-4</v>
      </c>
      <c r="D321" s="146">
        <v>800</v>
      </c>
    </row>
    <row r="322" spans="1:4">
      <c r="A322" s="261"/>
      <c r="B322" s="118" t="s">
        <v>176</v>
      </c>
      <c r="C322" s="142">
        <v>8.8741654885000012E-5</v>
      </c>
      <c r="D322" s="146">
        <v>800</v>
      </c>
    </row>
    <row r="323" spans="1:4">
      <c r="A323" s="261"/>
      <c r="B323" s="118" t="s">
        <v>93</v>
      </c>
      <c r="C323" s="142">
        <v>8.8414647405000009E-5</v>
      </c>
      <c r="D323" s="146">
        <v>800</v>
      </c>
    </row>
    <row r="324" spans="1:4">
      <c r="A324" s="261"/>
      <c r="B324" s="118" t="s">
        <v>88</v>
      </c>
      <c r="C324" s="142">
        <v>1.3278334521128651E-4</v>
      </c>
      <c r="D324" s="146">
        <v>800</v>
      </c>
    </row>
    <row r="325" spans="1:4">
      <c r="A325" s="261"/>
      <c r="B325" s="118" t="s">
        <v>220</v>
      </c>
      <c r="C325" s="142">
        <v>5.7571422001906403E-5</v>
      </c>
      <c r="D325" s="146">
        <v>800</v>
      </c>
    </row>
    <row r="326" spans="1:4">
      <c r="A326" s="261"/>
      <c r="B326" s="118" t="s">
        <v>179</v>
      </c>
      <c r="C326" s="142">
        <v>4.5914862680471209E-5</v>
      </c>
      <c r="D326" s="146">
        <v>800</v>
      </c>
    </row>
    <row r="327" spans="1:4">
      <c r="A327" s="261"/>
      <c r="B327" s="118" t="s">
        <v>221</v>
      </c>
      <c r="C327" s="142">
        <v>3.8963359958801602E-5</v>
      </c>
      <c r="D327" s="146">
        <v>800</v>
      </c>
    </row>
    <row r="328" spans="1:4">
      <c r="A328" s="261"/>
      <c r="B328" s="118" t="s">
        <v>222</v>
      </c>
      <c r="C328" s="142">
        <v>2.7469043968392801E-5</v>
      </c>
      <c r="D328" s="146">
        <v>800</v>
      </c>
    </row>
    <row r="329" spans="1:4">
      <c r="A329" s="261"/>
      <c r="B329" s="118" t="s">
        <v>191</v>
      </c>
      <c r="C329" s="142">
        <v>4.0872391465194852E-5</v>
      </c>
      <c r="D329" s="146">
        <v>800</v>
      </c>
    </row>
    <row r="330" spans="1:4" ht="12.75" thickBot="1">
      <c r="A330" s="262"/>
      <c r="B330" s="119" t="s">
        <v>192</v>
      </c>
      <c r="C330" s="143">
        <v>9.2110498206740505E-6</v>
      </c>
      <c r="D330" s="38">
        <v>800</v>
      </c>
    </row>
    <row r="331" spans="1:4">
      <c r="A331" s="223" t="s">
        <v>42</v>
      </c>
      <c r="B331" s="163" t="s">
        <v>167</v>
      </c>
      <c r="C331" s="141">
        <v>0.41293999999999997</v>
      </c>
      <c r="D331" s="35">
        <v>46</v>
      </c>
    </row>
    <row r="332" spans="1:4">
      <c r="A332" s="261"/>
      <c r="B332" s="155" t="s">
        <v>79</v>
      </c>
      <c r="C332" s="142">
        <v>0.38125999999999999</v>
      </c>
      <c r="D332" s="36">
        <v>381</v>
      </c>
    </row>
    <row r="333" spans="1:4">
      <c r="A333" s="261"/>
      <c r="B333" s="155" t="s">
        <v>168</v>
      </c>
      <c r="C333" s="142">
        <v>0.11543</v>
      </c>
      <c r="D333" s="36">
        <v>4</v>
      </c>
    </row>
    <row r="334" spans="1:4">
      <c r="A334" s="261"/>
      <c r="B334" s="155" t="s">
        <v>169</v>
      </c>
      <c r="C334" s="142">
        <v>4.6440000000000002E-2</v>
      </c>
      <c r="D334" s="36">
        <v>2</v>
      </c>
    </row>
    <row r="335" spans="1:4">
      <c r="A335" s="261"/>
      <c r="B335" s="155" t="s">
        <v>170</v>
      </c>
      <c r="C335" s="142">
        <v>3.024E-2</v>
      </c>
      <c r="D335" s="36">
        <v>2</v>
      </c>
    </row>
    <row r="336" spans="1:4" ht="12.75" thickBot="1">
      <c r="A336" s="261"/>
      <c r="B336" s="155" t="s">
        <v>171</v>
      </c>
      <c r="C336" s="142">
        <v>1.3690000000000001E-2</v>
      </c>
      <c r="D336" s="146">
        <v>1</v>
      </c>
    </row>
    <row r="337" spans="1:8">
      <c r="A337" s="223" t="s">
        <v>43</v>
      </c>
      <c r="B337" s="163" t="s">
        <v>79</v>
      </c>
      <c r="C337" s="141">
        <v>0.60177999999999998</v>
      </c>
      <c r="D337" s="145">
        <v>602</v>
      </c>
    </row>
    <row r="338" spans="1:8">
      <c r="A338" s="261"/>
      <c r="B338" s="20" t="s">
        <v>172</v>
      </c>
      <c r="C338" s="142">
        <v>7.6840000000000006E-2</v>
      </c>
      <c r="D338" s="146">
        <v>35</v>
      </c>
    </row>
    <row r="339" spans="1:8">
      <c r="A339" s="261"/>
      <c r="B339" s="202" t="s">
        <v>119</v>
      </c>
      <c r="C339" s="142">
        <v>5.4760000000000003E-2</v>
      </c>
      <c r="D339" s="146">
        <v>3</v>
      </c>
    </row>
    <row r="340" spans="1:8">
      <c r="A340" s="261"/>
      <c r="B340" s="20" t="s">
        <v>173</v>
      </c>
      <c r="C340" s="142">
        <v>4.6800000000000001E-2</v>
      </c>
      <c r="D340" s="146">
        <v>2</v>
      </c>
    </row>
    <row r="341" spans="1:8">
      <c r="A341" s="261"/>
      <c r="B341" s="20" t="s">
        <v>83</v>
      </c>
      <c r="C341" s="142">
        <v>4.6050000000000001E-2</v>
      </c>
      <c r="D341" s="146">
        <v>2</v>
      </c>
    </row>
    <row r="342" spans="1:8">
      <c r="A342" s="261"/>
      <c r="B342" s="20" t="s">
        <v>174</v>
      </c>
      <c r="C342" s="142">
        <v>4.1799999999999997E-2</v>
      </c>
      <c r="D342" s="146">
        <v>2</v>
      </c>
    </row>
    <row r="343" spans="1:8">
      <c r="A343" s="261"/>
      <c r="B343" s="20" t="s">
        <v>175</v>
      </c>
      <c r="C343" s="142">
        <v>3.3779999999999998E-2</v>
      </c>
      <c r="D343" s="146">
        <v>2</v>
      </c>
    </row>
    <row r="344" spans="1:8">
      <c r="A344" s="261"/>
      <c r="B344" s="20" t="s">
        <v>176</v>
      </c>
      <c r="C344" s="142">
        <v>2.7443471469524999E-2</v>
      </c>
      <c r="D344" s="146">
        <v>29</v>
      </c>
    </row>
    <row r="345" spans="1:8">
      <c r="A345" s="261"/>
      <c r="B345" s="20" t="s">
        <v>127</v>
      </c>
      <c r="C345" s="142">
        <v>2.1221556361221076E-2</v>
      </c>
      <c r="D345" s="146">
        <v>29</v>
      </c>
    </row>
    <row r="346" spans="1:8">
      <c r="A346" s="261"/>
      <c r="B346" s="164" t="s">
        <v>6</v>
      </c>
      <c r="C346" s="130">
        <v>5.0750000000000003E-2</v>
      </c>
      <c r="D346" s="131">
        <v>310</v>
      </c>
    </row>
    <row r="347" spans="1:8" s="140" customFormat="1">
      <c r="A347" s="261"/>
      <c r="B347" s="109" t="s">
        <v>91</v>
      </c>
      <c r="C347" s="172">
        <v>2.2670025000000003E-3</v>
      </c>
      <c r="D347" s="236">
        <v>80</v>
      </c>
      <c r="F347" s="147"/>
      <c r="H347" s="154"/>
    </row>
    <row r="348" spans="1:8" s="140" customFormat="1">
      <c r="A348" s="261"/>
      <c r="B348" s="109" t="s">
        <v>92</v>
      </c>
      <c r="C348" s="172">
        <v>1.3601000000000002E-3</v>
      </c>
      <c r="D348" s="236">
        <v>80</v>
      </c>
      <c r="F348" s="147"/>
      <c r="H348" s="154"/>
    </row>
    <row r="349" spans="1:8" s="140" customFormat="1">
      <c r="A349" s="261"/>
      <c r="B349" s="109" t="s">
        <v>129</v>
      </c>
      <c r="C349" s="172">
        <v>1.0500175E-3</v>
      </c>
      <c r="D349" s="236">
        <v>80</v>
      </c>
      <c r="F349" s="147"/>
      <c r="H349" s="154"/>
    </row>
    <row r="350" spans="1:8">
      <c r="A350" s="261"/>
      <c r="B350" s="118" t="s">
        <v>188</v>
      </c>
      <c r="C350" s="172">
        <v>3.7573589725000003E-4</v>
      </c>
      <c r="D350" s="236">
        <v>800</v>
      </c>
    </row>
    <row r="351" spans="1:8">
      <c r="A351" s="261"/>
      <c r="B351" s="118" t="s">
        <v>189</v>
      </c>
      <c r="C351" s="142">
        <v>3.6654956870000005E-4</v>
      </c>
      <c r="D351" s="146">
        <v>800</v>
      </c>
    </row>
    <row r="352" spans="1:8">
      <c r="A352" s="261"/>
      <c r="B352" s="118" t="s">
        <v>152</v>
      </c>
      <c r="C352" s="142">
        <v>3.0585956205000003E-4</v>
      </c>
      <c r="D352" s="146">
        <v>800</v>
      </c>
    </row>
    <row r="353" spans="1:8">
      <c r="A353" s="261"/>
      <c r="B353" s="118" t="s">
        <v>190</v>
      </c>
      <c r="C353" s="142">
        <v>3.5129046037122804E-4</v>
      </c>
      <c r="D353" s="146">
        <v>800</v>
      </c>
    </row>
    <row r="354" spans="1:8">
      <c r="A354" s="261"/>
      <c r="B354" s="118" t="s">
        <v>181</v>
      </c>
      <c r="C354" s="142">
        <v>2.0209922810000001E-4</v>
      </c>
      <c r="D354" s="146">
        <v>800</v>
      </c>
    </row>
    <row r="355" spans="1:8">
      <c r="A355" s="261"/>
      <c r="B355" s="118" t="s">
        <v>93</v>
      </c>
      <c r="C355" s="142">
        <v>1.6286908732500002E-4</v>
      </c>
      <c r="D355" s="146">
        <v>800</v>
      </c>
    </row>
    <row r="356" spans="1:8">
      <c r="A356" s="261"/>
      <c r="B356" s="118" t="s">
        <v>88</v>
      </c>
      <c r="C356" s="142">
        <v>2.4460089907342252E-4</v>
      </c>
      <c r="D356" s="146">
        <v>800</v>
      </c>
    </row>
    <row r="357" spans="1:8">
      <c r="A357" s="261"/>
      <c r="B357" s="118" t="s">
        <v>220</v>
      </c>
      <c r="C357" s="142">
        <v>1.06052619477196E-4</v>
      </c>
      <c r="D357" s="146">
        <v>800</v>
      </c>
    </row>
    <row r="358" spans="1:8">
      <c r="A358" s="261"/>
      <c r="B358" s="118" t="s">
        <v>179</v>
      </c>
      <c r="C358" s="142">
        <v>8.4580010200868016E-5</v>
      </c>
      <c r="D358" s="146">
        <v>800</v>
      </c>
    </row>
    <row r="359" spans="1:8">
      <c r="A359" s="261"/>
      <c r="B359" s="118" t="s">
        <v>221</v>
      </c>
      <c r="C359" s="142">
        <v>7.177461045042401E-5</v>
      </c>
      <c r="D359" s="146">
        <v>800</v>
      </c>
    </row>
    <row r="360" spans="1:8">
      <c r="A360" s="261"/>
      <c r="B360" s="118" t="s">
        <v>222</v>
      </c>
      <c r="C360" s="142">
        <v>5.0600870468091999E-5</v>
      </c>
      <c r="D360" s="146">
        <v>800</v>
      </c>
    </row>
    <row r="361" spans="1:8">
      <c r="A361" s="261"/>
      <c r="B361" s="118" t="s">
        <v>191</v>
      </c>
      <c r="C361" s="142">
        <v>7.5291247435885252E-5</v>
      </c>
      <c r="D361" s="146">
        <v>800</v>
      </c>
    </row>
    <row r="362" spans="1:8" ht="12.75" thickBot="1">
      <c r="A362" s="262"/>
      <c r="B362" s="119" t="s">
        <v>192</v>
      </c>
      <c r="C362" s="143">
        <v>1.6967723353873252E-5</v>
      </c>
      <c r="D362" s="38">
        <v>800</v>
      </c>
    </row>
    <row r="363" spans="1:8">
      <c r="A363" s="261" t="s">
        <v>44</v>
      </c>
      <c r="B363" s="155" t="s">
        <v>79</v>
      </c>
      <c r="C363" s="142">
        <v>0.33163999999999999</v>
      </c>
      <c r="D363" s="36">
        <v>332</v>
      </c>
    </row>
    <row r="364" spans="1:8">
      <c r="A364" s="261"/>
      <c r="B364" s="213" t="s">
        <v>177</v>
      </c>
      <c r="C364" s="144">
        <v>0.58050000000000002</v>
      </c>
      <c r="D364" s="36">
        <v>7</v>
      </c>
    </row>
    <row r="365" spans="1:8">
      <c r="A365" s="261"/>
      <c r="B365" s="164" t="s">
        <v>178</v>
      </c>
      <c r="C365" s="142">
        <v>4.7199999999999999E-2</v>
      </c>
      <c r="D365" s="36">
        <v>210</v>
      </c>
    </row>
    <row r="366" spans="1:8" s="140" customFormat="1">
      <c r="A366" s="261"/>
      <c r="B366" s="202" t="s">
        <v>179</v>
      </c>
      <c r="C366" s="142">
        <v>4.0663992176481485E-2</v>
      </c>
      <c r="D366" s="146">
        <v>29</v>
      </c>
      <c r="E366" s="11"/>
      <c r="F366" s="147"/>
      <c r="H366" s="154"/>
    </row>
    <row r="367" spans="1:8" s="140" customFormat="1">
      <c r="A367" s="261"/>
      <c r="B367" s="118" t="s">
        <v>172</v>
      </c>
      <c r="C367" s="142">
        <v>3.6268480000000002E-3</v>
      </c>
      <c r="D367" s="146">
        <v>80</v>
      </c>
      <c r="F367" s="147"/>
      <c r="H367" s="154"/>
    </row>
    <row r="368" spans="1:8" s="140" customFormat="1">
      <c r="A368" s="261"/>
      <c r="B368" s="118" t="s">
        <v>119</v>
      </c>
      <c r="C368" s="142">
        <v>2.5846720000000001E-3</v>
      </c>
      <c r="D368" s="146">
        <v>80</v>
      </c>
      <c r="F368" s="147"/>
      <c r="H368" s="154"/>
    </row>
    <row r="369" spans="1:8" s="140" customFormat="1">
      <c r="A369" s="261"/>
      <c r="B369" s="158" t="s">
        <v>173</v>
      </c>
      <c r="C369" s="142">
        <v>2.2089599999999998E-3</v>
      </c>
      <c r="D369" s="146">
        <v>80</v>
      </c>
      <c r="F369" s="147"/>
      <c r="H369" s="154"/>
    </row>
    <row r="370" spans="1:8" s="140" customFormat="1">
      <c r="A370" s="261"/>
      <c r="B370" s="158" t="s">
        <v>83</v>
      </c>
      <c r="C370" s="142">
        <v>2.1735600000000002E-3</v>
      </c>
      <c r="D370" s="146">
        <v>80</v>
      </c>
      <c r="F370" s="147"/>
      <c r="H370" s="154"/>
    </row>
    <row r="371" spans="1:8" s="140" customFormat="1">
      <c r="A371" s="261"/>
      <c r="B371" s="158" t="s">
        <v>174</v>
      </c>
      <c r="C371" s="142">
        <v>1.9729599999999997E-3</v>
      </c>
      <c r="D371" s="146">
        <v>80</v>
      </c>
      <c r="F371" s="147"/>
      <c r="H371" s="154"/>
    </row>
    <row r="372" spans="1:8" s="140" customFormat="1">
      <c r="A372" s="261"/>
      <c r="B372" s="158" t="s">
        <v>175</v>
      </c>
      <c r="C372" s="142">
        <v>1.5944159999999998E-3</v>
      </c>
      <c r="D372" s="146">
        <v>80</v>
      </c>
      <c r="F372" s="147"/>
      <c r="H372" s="154"/>
    </row>
    <row r="373" spans="1:8" s="140" customFormat="1">
      <c r="A373" s="261"/>
      <c r="B373" s="158" t="s">
        <v>176</v>
      </c>
      <c r="C373" s="142">
        <v>1.2953318533615798E-3</v>
      </c>
      <c r="D373" s="146">
        <v>80</v>
      </c>
      <c r="F373" s="147"/>
      <c r="H373" s="154"/>
    </row>
    <row r="374" spans="1:8" s="140" customFormat="1">
      <c r="A374" s="261"/>
      <c r="B374" s="158" t="s">
        <v>127</v>
      </c>
      <c r="C374" s="142">
        <v>1.0016574602496348E-3</v>
      </c>
      <c r="D374" s="146">
        <v>80</v>
      </c>
      <c r="F374" s="147"/>
      <c r="H374" s="154"/>
    </row>
    <row r="375" spans="1:8" s="140" customFormat="1">
      <c r="A375" s="261"/>
      <c r="B375" s="109" t="s">
        <v>91</v>
      </c>
      <c r="C375" s="142">
        <v>1.0700251800000001E-4</v>
      </c>
      <c r="D375" s="146">
        <v>800</v>
      </c>
      <c r="F375" s="147"/>
      <c r="H375" s="154"/>
    </row>
    <row r="376" spans="1:8" s="140" customFormat="1">
      <c r="A376" s="261"/>
      <c r="B376" s="109" t="s">
        <v>92</v>
      </c>
      <c r="C376" s="142">
        <v>6.4196720000000003E-5</v>
      </c>
      <c r="D376" s="146">
        <v>800</v>
      </c>
      <c r="F376" s="147"/>
      <c r="H376" s="154"/>
    </row>
    <row r="377" spans="1:8" s="140" customFormat="1">
      <c r="A377" s="261"/>
      <c r="B377" s="109" t="s">
        <v>129</v>
      </c>
      <c r="C377" s="142">
        <v>4.9560826000000006E-5</v>
      </c>
      <c r="D377" s="146">
        <v>800</v>
      </c>
      <c r="F377" s="147"/>
      <c r="H377" s="154"/>
    </row>
    <row r="378" spans="1:8" s="140" customFormat="1">
      <c r="A378" s="261"/>
      <c r="B378" s="118" t="s">
        <v>188</v>
      </c>
      <c r="C378" s="142">
        <v>1.7734734350200003E-5</v>
      </c>
      <c r="D378" s="146">
        <v>800</v>
      </c>
      <c r="F378" s="147"/>
      <c r="H378" s="154"/>
    </row>
    <row r="379" spans="1:8" s="140" customFormat="1">
      <c r="A379" s="261"/>
      <c r="B379" s="118" t="s">
        <v>189</v>
      </c>
      <c r="C379" s="142">
        <v>1.7301139642640004E-5</v>
      </c>
      <c r="D379" s="146">
        <v>800</v>
      </c>
      <c r="F379" s="147"/>
      <c r="H379" s="154"/>
    </row>
    <row r="380" spans="1:8" s="140" customFormat="1">
      <c r="A380" s="261"/>
      <c r="B380" s="118" t="s">
        <v>152</v>
      </c>
      <c r="C380" s="142">
        <v>1.4436571328760003E-5</v>
      </c>
      <c r="D380" s="146">
        <v>800</v>
      </c>
      <c r="F380" s="147"/>
      <c r="H380" s="154"/>
    </row>
    <row r="381" spans="1:8" s="140" customFormat="1">
      <c r="A381" s="261"/>
      <c r="B381" s="118" t="s">
        <v>190</v>
      </c>
      <c r="C381" s="142">
        <v>1.6580909729521963E-5</v>
      </c>
      <c r="D381" s="146">
        <v>800</v>
      </c>
      <c r="F381" s="147"/>
      <c r="H381" s="154"/>
    </row>
    <row r="382" spans="1:8" s="140" customFormat="1">
      <c r="A382" s="261"/>
      <c r="B382" s="118" t="s">
        <v>181</v>
      </c>
      <c r="C382" s="142">
        <v>9.5390835663200012E-6</v>
      </c>
      <c r="D382" s="146">
        <v>800</v>
      </c>
      <c r="F382" s="147"/>
      <c r="H382" s="154"/>
    </row>
    <row r="383" spans="1:8" s="140" customFormat="1">
      <c r="A383" s="261"/>
      <c r="B383" s="118" t="s">
        <v>93</v>
      </c>
      <c r="C383" s="142">
        <v>7.6874209217400013E-6</v>
      </c>
      <c r="D383" s="146">
        <v>800</v>
      </c>
      <c r="F383" s="147"/>
      <c r="H383" s="154"/>
    </row>
    <row r="384" spans="1:8" s="140" customFormat="1">
      <c r="A384" s="261"/>
      <c r="B384" s="118" t="s">
        <v>88</v>
      </c>
      <c r="C384" s="142">
        <v>1.1545162436265545E-5</v>
      </c>
      <c r="D384" s="146">
        <v>800</v>
      </c>
      <c r="F384" s="147"/>
      <c r="H384" s="154"/>
    </row>
    <row r="385" spans="1:8" s="140" customFormat="1" ht="12.75" thickBot="1">
      <c r="A385" s="261"/>
      <c r="B385" s="118" t="s">
        <v>220</v>
      </c>
      <c r="C385" s="142">
        <v>5.005683639323652E-6</v>
      </c>
      <c r="D385" s="146">
        <v>800</v>
      </c>
      <c r="F385" s="147"/>
      <c r="H385" s="154"/>
    </row>
    <row r="386" spans="1:8">
      <c r="A386" s="223" t="s">
        <v>45</v>
      </c>
      <c r="B386" s="163" t="s">
        <v>79</v>
      </c>
      <c r="C386" s="141">
        <v>0.37518000000000001</v>
      </c>
      <c r="D386" s="145">
        <v>375</v>
      </c>
    </row>
    <row r="387" spans="1:8">
      <c r="A387" s="261"/>
      <c r="B387" s="155" t="s">
        <v>180</v>
      </c>
      <c r="C387" s="144">
        <v>5.2355104800000003E-2</v>
      </c>
      <c r="D387" s="147">
        <v>39</v>
      </c>
    </row>
    <row r="388" spans="1:8" s="140" customFormat="1">
      <c r="A388" s="261"/>
      <c r="B388" s="164" t="s">
        <v>46</v>
      </c>
      <c r="C388" s="142">
        <v>0.60262000000000004</v>
      </c>
      <c r="D388" s="146">
        <v>710</v>
      </c>
      <c r="F388" s="147"/>
      <c r="H388" s="154"/>
    </row>
    <row r="389" spans="1:8" s="140" customFormat="1">
      <c r="A389" s="261"/>
      <c r="B389" s="155" t="s">
        <v>181</v>
      </c>
      <c r="C389" s="142">
        <v>0.28614509445632802</v>
      </c>
      <c r="D389" s="146">
        <v>86</v>
      </c>
      <c r="F389" s="147"/>
      <c r="H389" s="154"/>
    </row>
    <row r="390" spans="1:8" s="140" customFormat="1">
      <c r="A390" s="261"/>
      <c r="B390" s="155" t="s">
        <v>182</v>
      </c>
      <c r="C390" s="142">
        <v>6.0533179000000006E-2</v>
      </c>
      <c r="D390" s="146">
        <v>83</v>
      </c>
      <c r="F390" s="147"/>
      <c r="H390" s="154"/>
    </row>
    <row r="391" spans="1:8" s="140" customFormat="1">
      <c r="A391" s="261"/>
      <c r="B391" s="155" t="s">
        <v>190</v>
      </c>
      <c r="C391" s="142">
        <v>1.7519966445500087E-3</v>
      </c>
      <c r="D391" s="146">
        <v>80</v>
      </c>
      <c r="F391" s="147"/>
      <c r="H391" s="154"/>
    </row>
    <row r="392" spans="1:8" s="140" customFormat="1">
      <c r="A392" s="261"/>
      <c r="B392" s="155" t="s">
        <v>220</v>
      </c>
      <c r="C392" s="142">
        <v>1.9661858337682847E-4</v>
      </c>
      <c r="D392" s="146">
        <v>800</v>
      </c>
      <c r="F392" s="147"/>
      <c r="H392" s="154"/>
    </row>
    <row r="393" spans="1:8" s="140" customFormat="1">
      <c r="A393" s="261"/>
      <c r="B393" s="155" t="s">
        <v>179</v>
      </c>
      <c r="C393" s="142">
        <v>1.5680896775273185E-4</v>
      </c>
      <c r="D393" s="146">
        <v>800</v>
      </c>
      <c r="F393" s="147"/>
      <c r="H393" s="154"/>
    </row>
    <row r="394" spans="1:8" s="140" customFormat="1">
      <c r="A394" s="261"/>
      <c r="B394" s="155" t="s">
        <v>221</v>
      </c>
      <c r="C394" s="142">
        <v>1.3306811560859713E-4</v>
      </c>
      <c r="D394" s="146">
        <v>800</v>
      </c>
      <c r="F394" s="147"/>
      <c r="H394" s="154"/>
    </row>
    <row r="395" spans="1:8" s="140" customFormat="1">
      <c r="A395" s="261"/>
      <c r="B395" s="155" t="s">
        <v>222</v>
      </c>
      <c r="C395" s="142">
        <v>9.3812595276912943E-5</v>
      </c>
      <c r="D395" s="146">
        <v>800</v>
      </c>
      <c r="F395" s="147"/>
      <c r="H395" s="154"/>
    </row>
    <row r="396" spans="1:8" s="140" customFormat="1">
      <c r="A396" s="261"/>
      <c r="B396" s="155" t="s">
        <v>127</v>
      </c>
      <c r="C396" s="142">
        <v>8.5373297746322874E-5</v>
      </c>
      <c r="D396" s="146">
        <v>800</v>
      </c>
      <c r="F396" s="147"/>
      <c r="H396" s="154"/>
    </row>
    <row r="397" spans="1:8" s="140" customFormat="1">
      <c r="A397" s="261"/>
      <c r="B397" s="155" t="s">
        <v>188</v>
      </c>
      <c r="C397" s="142">
        <v>2.4480587805799999E-3</v>
      </c>
      <c r="D397" s="146">
        <v>80</v>
      </c>
      <c r="F397" s="147"/>
      <c r="H397" s="154"/>
    </row>
    <row r="398" spans="1:8" s="140" customFormat="1">
      <c r="A398" s="261"/>
      <c r="B398" s="155" t="s">
        <v>189</v>
      </c>
      <c r="C398" s="142">
        <v>2.3882064416559999E-3</v>
      </c>
      <c r="D398" s="146">
        <v>80</v>
      </c>
      <c r="F398" s="147"/>
      <c r="H398" s="154"/>
    </row>
    <row r="399" spans="1:8" s="140" customFormat="1">
      <c r="A399" s="261"/>
      <c r="B399" s="155" t="s">
        <v>152</v>
      </c>
      <c r="C399" s="142">
        <v>1.9927885304040003E-3</v>
      </c>
      <c r="D399" s="146">
        <v>80</v>
      </c>
      <c r="F399" s="147"/>
      <c r="H399" s="154"/>
    </row>
    <row r="400" spans="1:8" s="140" customFormat="1">
      <c r="A400" s="261"/>
      <c r="B400" s="213" t="s">
        <v>88</v>
      </c>
      <c r="C400" s="142">
        <v>1.5936656121947218E-3</v>
      </c>
      <c r="D400" s="146">
        <v>80</v>
      </c>
      <c r="F400" s="147"/>
      <c r="H400" s="154"/>
    </row>
    <row r="401" spans="1:8" s="140" customFormat="1">
      <c r="A401" s="261"/>
      <c r="B401" s="213" t="s">
        <v>191</v>
      </c>
      <c r="C401" s="142">
        <v>4.90550412497858E-4</v>
      </c>
      <c r="D401" s="146">
        <v>800</v>
      </c>
      <c r="F401" s="147"/>
      <c r="H401" s="154"/>
    </row>
    <row r="402" spans="1:8" s="140" customFormat="1">
      <c r="A402" s="261"/>
      <c r="B402" s="213" t="s">
        <v>192</v>
      </c>
      <c r="C402" s="142">
        <v>1.1055101321677546E-4</v>
      </c>
      <c r="D402" s="146">
        <v>800</v>
      </c>
      <c r="F402" s="147"/>
      <c r="H402" s="154"/>
    </row>
    <row r="403" spans="1:8" s="140" customFormat="1">
      <c r="A403" s="261"/>
      <c r="B403" s="155" t="s">
        <v>176</v>
      </c>
      <c r="C403" s="142">
        <v>1.0650772770820001E-3</v>
      </c>
      <c r="D403" s="146">
        <v>80</v>
      </c>
      <c r="F403" s="147"/>
      <c r="H403" s="154"/>
    </row>
    <row r="404" spans="1:8" s="140" customFormat="1" ht="12.75" thickBot="1">
      <c r="A404" s="262"/>
      <c r="B404" s="208" t="s">
        <v>93</v>
      </c>
      <c r="C404" s="143">
        <v>1.061152533546E-3</v>
      </c>
      <c r="D404" s="149">
        <v>80</v>
      </c>
      <c r="F404" s="147"/>
      <c r="H404" s="154"/>
    </row>
    <row r="405" spans="1:8">
      <c r="A405" s="261" t="s">
        <v>46</v>
      </c>
      <c r="B405" s="155" t="s">
        <v>79</v>
      </c>
      <c r="C405" s="142">
        <v>0.29544999999999999</v>
      </c>
      <c r="D405" s="146">
        <v>296</v>
      </c>
    </row>
    <row r="406" spans="1:8">
      <c r="A406" s="261"/>
      <c r="B406" s="155" t="s">
        <v>181</v>
      </c>
      <c r="C406" s="142">
        <v>0.47483504440000002</v>
      </c>
      <c r="D406" s="36">
        <v>69</v>
      </c>
    </row>
    <row r="407" spans="1:8">
      <c r="A407" s="261"/>
      <c r="B407" s="155" t="s">
        <v>182</v>
      </c>
      <c r="C407" s="142">
        <v>0.10045</v>
      </c>
      <c r="D407" s="36">
        <v>4</v>
      </c>
    </row>
    <row r="408" spans="1:8">
      <c r="A408" s="261"/>
      <c r="B408" s="155" t="s">
        <v>180</v>
      </c>
      <c r="C408" s="142">
        <v>5.0040000000000001E-2</v>
      </c>
      <c r="D408" s="36">
        <v>3</v>
      </c>
    </row>
    <row r="409" spans="1:8">
      <c r="A409" s="261"/>
      <c r="B409" s="164" t="s">
        <v>51</v>
      </c>
      <c r="C409" s="142">
        <v>8.1409999999999996E-2</v>
      </c>
      <c r="D409" s="36">
        <v>310</v>
      </c>
    </row>
    <row r="410" spans="1:8">
      <c r="A410" s="261"/>
      <c r="B410" s="155" t="s">
        <v>190</v>
      </c>
      <c r="C410" s="142">
        <v>2.9072992010719997E-3</v>
      </c>
      <c r="D410" s="36">
        <v>80</v>
      </c>
    </row>
    <row r="411" spans="1:8">
      <c r="A411" s="261"/>
      <c r="B411" s="155" t="s">
        <v>220</v>
      </c>
      <c r="C411" s="142">
        <v>3.2627291390399996E-4</v>
      </c>
      <c r="D411" s="36">
        <v>800</v>
      </c>
    </row>
    <row r="412" spans="1:8">
      <c r="A412" s="261"/>
      <c r="B412" s="155" t="s">
        <v>179</v>
      </c>
      <c r="C412" s="142">
        <v>2.6021202043200001E-4</v>
      </c>
      <c r="D412" s="36">
        <v>800</v>
      </c>
    </row>
    <row r="413" spans="1:8">
      <c r="A413" s="261"/>
      <c r="B413" s="155" t="s">
        <v>221</v>
      </c>
      <c r="C413" s="142">
        <v>2.2081596297600001E-4</v>
      </c>
      <c r="D413" s="36">
        <v>800</v>
      </c>
    </row>
    <row r="414" spans="1:8">
      <c r="A414" s="261"/>
      <c r="B414" s="155" t="s">
        <v>222</v>
      </c>
      <c r="C414" s="142">
        <v>1.5567454660799998E-4</v>
      </c>
      <c r="D414" s="36">
        <v>800</v>
      </c>
    </row>
    <row r="415" spans="1:8">
      <c r="A415" s="261"/>
      <c r="B415" s="155" t="s">
        <v>127</v>
      </c>
      <c r="C415" s="142">
        <v>1.41670203024E-4</v>
      </c>
      <c r="D415" s="36">
        <v>800</v>
      </c>
    </row>
    <row r="416" spans="1:8">
      <c r="A416" s="261"/>
      <c r="B416" s="155" t="s">
        <v>188</v>
      </c>
      <c r="C416" s="142">
        <v>4.0623589999999998E-3</v>
      </c>
      <c r="D416" s="36">
        <v>80</v>
      </c>
    </row>
    <row r="417" spans="1:8">
      <c r="A417" s="261"/>
      <c r="B417" s="155" t="s">
        <v>189</v>
      </c>
      <c r="C417" s="142">
        <v>3.9630387999999997E-3</v>
      </c>
      <c r="D417" s="36">
        <v>80</v>
      </c>
    </row>
    <row r="418" spans="1:8">
      <c r="A418" s="261"/>
      <c r="B418" s="155" t="s">
        <v>152</v>
      </c>
      <c r="C418" s="142">
        <v>3.3068742000000001E-3</v>
      </c>
      <c r="D418" s="36">
        <v>80</v>
      </c>
    </row>
    <row r="419" spans="1:8">
      <c r="A419" s="261"/>
      <c r="B419" s="213" t="s">
        <v>88</v>
      </c>
      <c r="C419" s="142">
        <v>2.6445614353899998E-3</v>
      </c>
      <c r="D419" s="36">
        <v>80</v>
      </c>
    </row>
    <row r="420" spans="1:8">
      <c r="A420" s="261"/>
      <c r="B420" s="213" t="s">
        <v>191</v>
      </c>
      <c r="C420" s="142">
        <v>8.1402942567099994E-4</v>
      </c>
      <c r="D420" s="36">
        <v>800</v>
      </c>
    </row>
    <row r="421" spans="1:8">
      <c r="A421" s="261"/>
      <c r="B421" s="155" t="s">
        <v>192</v>
      </c>
      <c r="C421" s="142">
        <v>1.8345062098299998E-4</v>
      </c>
      <c r="D421" s="36">
        <v>800</v>
      </c>
    </row>
    <row r="422" spans="1:8">
      <c r="A422" s="261"/>
      <c r="B422" s="155" t="s">
        <v>176</v>
      </c>
      <c r="C422" s="142">
        <v>1.7674111E-3</v>
      </c>
      <c r="D422" s="146">
        <v>80</v>
      </c>
    </row>
    <row r="423" spans="1:8" ht="12.75" thickBot="1">
      <c r="A423" s="262"/>
      <c r="B423" s="208" t="s">
        <v>93</v>
      </c>
      <c r="C423" s="143">
        <v>1.7608983E-3</v>
      </c>
      <c r="D423" s="38">
        <v>80</v>
      </c>
    </row>
    <row r="424" spans="1:8">
      <c r="A424" s="261" t="s">
        <v>47</v>
      </c>
      <c r="B424" s="155" t="s">
        <v>79</v>
      </c>
      <c r="C424" s="142">
        <v>0.31798999999999999</v>
      </c>
      <c r="D424" s="146">
        <v>318</v>
      </c>
    </row>
    <row r="425" spans="1:8">
      <c r="A425" s="261"/>
      <c r="B425" s="20" t="s">
        <v>92</v>
      </c>
      <c r="C425" s="142">
        <v>0.59832029600000003</v>
      </c>
      <c r="D425" s="36">
        <v>79</v>
      </c>
    </row>
    <row r="426" spans="1:8">
      <c r="A426" s="261"/>
      <c r="B426" s="155" t="s">
        <v>183</v>
      </c>
      <c r="C426" s="142">
        <v>1.3129999999999999E-2</v>
      </c>
      <c r="D426" s="41">
        <v>1</v>
      </c>
    </row>
    <row r="427" spans="1:8">
      <c r="A427" s="261"/>
      <c r="B427" s="164" t="s">
        <v>51</v>
      </c>
      <c r="C427" s="142">
        <v>3.823E-2</v>
      </c>
      <c r="D427" s="36">
        <v>210</v>
      </c>
    </row>
    <row r="428" spans="1:8" s="140" customFormat="1">
      <c r="A428" s="261"/>
      <c r="B428" s="164" t="s">
        <v>6</v>
      </c>
      <c r="C428" s="142">
        <v>3.322E-2</v>
      </c>
      <c r="D428" s="36">
        <v>210</v>
      </c>
      <c r="F428" s="147"/>
      <c r="H428" s="154"/>
    </row>
    <row r="429" spans="1:8" s="140" customFormat="1">
      <c r="A429" s="261"/>
      <c r="B429" s="109" t="s">
        <v>91</v>
      </c>
      <c r="C429" s="142">
        <v>1.4839374E-3</v>
      </c>
      <c r="D429" s="146">
        <v>80</v>
      </c>
      <c r="F429" s="147"/>
      <c r="H429" s="154"/>
    </row>
    <row r="430" spans="1:8" s="140" customFormat="1">
      <c r="A430" s="261"/>
      <c r="B430" s="109" t="s">
        <v>129</v>
      </c>
      <c r="C430" s="142">
        <v>6.8732180000000002E-4</v>
      </c>
      <c r="D430" s="146">
        <v>800</v>
      </c>
      <c r="F430" s="147"/>
      <c r="H430" s="154"/>
    </row>
    <row r="431" spans="1:8" s="140" customFormat="1">
      <c r="A431" s="261"/>
      <c r="B431" s="109" t="s">
        <v>127</v>
      </c>
      <c r="C431" s="142">
        <v>7.6140301322892903E-4</v>
      </c>
      <c r="D431" s="146">
        <v>800</v>
      </c>
      <c r="F431" s="147"/>
      <c r="H431" s="154"/>
    </row>
    <row r="432" spans="1:8" s="140" customFormat="1">
      <c r="A432" s="261"/>
      <c r="B432" s="118" t="s">
        <v>188</v>
      </c>
      <c r="C432" s="142">
        <v>2.1536266848599999E-3</v>
      </c>
      <c r="D432" s="146">
        <v>80</v>
      </c>
      <c r="F432" s="147"/>
      <c r="H432" s="154"/>
    </row>
    <row r="433" spans="1:8" s="140" customFormat="1">
      <c r="A433" s="261"/>
      <c r="B433" s="118" t="s">
        <v>189</v>
      </c>
      <c r="C433" s="142">
        <v>2.1009728861520003E-3</v>
      </c>
      <c r="D433" s="146">
        <v>80</v>
      </c>
      <c r="F433" s="147"/>
      <c r="H433" s="154"/>
    </row>
    <row r="434" spans="1:8" s="140" customFormat="1">
      <c r="A434" s="261"/>
      <c r="B434" s="118" t="s">
        <v>152</v>
      </c>
      <c r="C434" s="142">
        <v>1.7531125438680001E-3</v>
      </c>
      <c r="D434" s="146">
        <v>80</v>
      </c>
      <c r="F434" s="147"/>
      <c r="H434" s="154"/>
    </row>
    <row r="435" spans="1:8" s="140" customFormat="1">
      <c r="A435" s="261"/>
      <c r="B435" s="118" t="s">
        <v>190</v>
      </c>
      <c r="C435" s="142">
        <v>1.5952110074944669E-3</v>
      </c>
      <c r="D435" s="146">
        <v>80</v>
      </c>
      <c r="F435" s="147"/>
      <c r="H435" s="154"/>
    </row>
    <row r="436" spans="1:8" s="140" customFormat="1">
      <c r="A436" s="261"/>
      <c r="B436" s="118" t="s">
        <v>181</v>
      </c>
      <c r="C436" s="142">
        <v>1.1583835715759999E-3</v>
      </c>
      <c r="D436" s="146">
        <v>80</v>
      </c>
      <c r="F436" s="147"/>
      <c r="H436" s="154"/>
    </row>
    <row r="437" spans="1:8" s="140" customFormat="1">
      <c r="A437" s="261"/>
      <c r="B437" s="118" t="s">
        <v>176</v>
      </c>
      <c r="C437" s="142">
        <v>9.3697866389399998E-4</v>
      </c>
      <c r="D437" s="146">
        <v>800</v>
      </c>
      <c r="F437" s="147"/>
      <c r="H437" s="154"/>
    </row>
    <row r="438" spans="1:8" s="140" customFormat="1">
      <c r="A438" s="261"/>
      <c r="B438" s="118" t="s">
        <v>93</v>
      </c>
      <c r="C438" s="142">
        <v>9.3352595578199992E-4</v>
      </c>
      <c r="D438" s="146">
        <v>800</v>
      </c>
      <c r="F438" s="147"/>
      <c r="H438" s="154"/>
    </row>
    <row r="439" spans="1:8" s="140" customFormat="1">
      <c r="A439" s="261"/>
      <c r="B439" s="118" t="s">
        <v>88</v>
      </c>
      <c r="C439" s="142">
        <v>1.4019928019674205E-3</v>
      </c>
      <c r="D439" s="146">
        <v>80</v>
      </c>
      <c r="F439" s="147"/>
      <c r="H439" s="154"/>
    </row>
    <row r="440" spans="1:8" s="140" customFormat="1">
      <c r="A440" s="261"/>
      <c r="B440" s="118" t="s">
        <v>220</v>
      </c>
      <c r="C440" s="142">
        <v>2.2263727480032413E-4</v>
      </c>
      <c r="D440" s="146">
        <v>800</v>
      </c>
      <c r="F440" s="147"/>
      <c r="H440" s="154"/>
    </row>
    <row r="441" spans="1:8" s="140" customFormat="1">
      <c r="A441" s="261"/>
      <c r="B441" s="118" t="s">
        <v>179</v>
      </c>
      <c r="C441" s="142">
        <v>1.7755962150236128E-4</v>
      </c>
      <c r="D441" s="146">
        <v>800</v>
      </c>
      <c r="F441" s="147"/>
      <c r="H441" s="154"/>
    </row>
    <row r="442" spans="1:8" s="140" customFormat="1">
      <c r="A442" s="261"/>
      <c r="B442" s="118" t="s">
        <v>221</v>
      </c>
      <c r="C442" s="142">
        <v>1.5067712376471104E-4</v>
      </c>
      <c r="D442" s="146">
        <v>800</v>
      </c>
      <c r="F442" s="147"/>
      <c r="H442" s="154"/>
    </row>
    <row r="443" spans="1:8" s="140" customFormat="1">
      <c r="A443" s="261"/>
      <c r="B443" s="118" t="s">
        <v>222</v>
      </c>
      <c r="C443" s="142">
        <v>1.0622688962400029E-4</v>
      </c>
      <c r="D443" s="146">
        <v>800</v>
      </c>
      <c r="F443" s="147"/>
      <c r="H443" s="154"/>
    </row>
    <row r="444" spans="1:8" s="140" customFormat="1">
      <c r="A444" s="261"/>
      <c r="B444" s="118" t="s">
        <v>191</v>
      </c>
      <c r="C444" s="142">
        <v>4.3155109959172133E-4</v>
      </c>
      <c r="D444" s="146">
        <v>800</v>
      </c>
      <c r="F444" s="147"/>
      <c r="H444" s="154"/>
    </row>
    <row r="445" spans="1:8" s="140" customFormat="1" ht="12.75" thickBot="1">
      <c r="A445" s="261"/>
      <c r="B445" s="118" t="s">
        <v>192</v>
      </c>
      <c r="C445" s="142">
        <v>9.725485923403783E-5</v>
      </c>
      <c r="D445" s="146">
        <v>800</v>
      </c>
      <c r="F445" s="147"/>
      <c r="H445" s="154"/>
    </row>
    <row r="446" spans="1:8">
      <c r="A446" s="223" t="s">
        <v>48</v>
      </c>
      <c r="B446" s="163" t="s">
        <v>129</v>
      </c>
      <c r="C446" s="141">
        <v>0.67832999999999999</v>
      </c>
      <c r="D446" s="35">
        <v>7</v>
      </c>
    </row>
    <row r="447" spans="1:8">
      <c r="A447" s="261"/>
      <c r="B447" s="155" t="s">
        <v>79</v>
      </c>
      <c r="C447" s="142">
        <v>0.27211999999999997</v>
      </c>
      <c r="D447" s="36">
        <v>272</v>
      </c>
    </row>
    <row r="448" spans="1:8" ht="12.75" thickBot="1">
      <c r="A448" s="262"/>
      <c r="B448" s="208" t="s">
        <v>184</v>
      </c>
      <c r="C448" s="143">
        <v>4.9549999999999997E-2</v>
      </c>
      <c r="D448" s="38">
        <v>2</v>
      </c>
    </row>
    <row r="449" spans="1:7">
      <c r="A449" s="223" t="s">
        <v>49</v>
      </c>
      <c r="B449" s="163" t="s">
        <v>185</v>
      </c>
      <c r="C449" s="141">
        <v>0.63178000000000001</v>
      </c>
      <c r="D449" s="35">
        <v>7</v>
      </c>
    </row>
    <row r="450" spans="1:7">
      <c r="A450" s="261"/>
      <c r="B450" s="155" t="s">
        <v>79</v>
      </c>
      <c r="C450" s="142">
        <v>0.34650999999999998</v>
      </c>
      <c r="D450" s="36">
        <v>347</v>
      </c>
    </row>
    <row r="451" spans="1:7" ht="12.75" thickBot="1">
      <c r="A451" s="262"/>
      <c r="B451" s="208" t="s">
        <v>186</v>
      </c>
      <c r="C451" s="143">
        <v>2.171E-2</v>
      </c>
      <c r="D451" s="38">
        <v>2</v>
      </c>
    </row>
    <row r="452" spans="1:7">
      <c r="A452" s="223" t="s">
        <v>50</v>
      </c>
      <c r="B452" s="163" t="s">
        <v>79</v>
      </c>
      <c r="C452" s="141">
        <v>0.43969999999999998</v>
      </c>
      <c r="D452" s="35">
        <v>440</v>
      </c>
    </row>
    <row r="453" spans="1:7">
      <c r="A453" s="261"/>
      <c r="B453" s="155" t="s">
        <v>88</v>
      </c>
      <c r="C453" s="142">
        <v>0.38618000000000002</v>
      </c>
      <c r="D453" s="36">
        <v>6</v>
      </c>
    </row>
    <row r="454" spans="1:7">
      <c r="A454" s="261"/>
      <c r="B454" s="155" t="s">
        <v>127</v>
      </c>
      <c r="C454" s="142">
        <v>4.9919999999999999E-2</v>
      </c>
      <c r="D454" s="36">
        <v>2</v>
      </c>
    </row>
    <row r="455" spans="1:7">
      <c r="A455" s="261"/>
      <c r="B455" s="155" t="s">
        <v>142</v>
      </c>
      <c r="C455" s="142">
        <v>4.9200000000000001E-2</v>
      </c>
      <c r="D455" s="36">
        <v>2</v>
      </c>
    </row>
    <row r="456" spans="1:7">
      <c r="A456" s="261"/>
      <c r="B456" s="155" t="s">
        <v>133</v>
      </c>
      <c r="C456" s="142">
        <v>3.4410000000000003E-2</v>
      </c>
      <c r="D456" s="36">
        <v>2</v>
      </c>
    </row>
    <row r="457" spans="1:7">
      <c r="A457" s="261"/>
      <c r="B457" s="155" t="s">
        <v>187</v>
      </c>
      <c r="C457" s="142">
        <v>2.0420000000000001E-2</v>
      </c>
      <c r="D457" s="36">
        <v>2</v>
      </c>
    </row>
    <row r="458" spans="1:7" ht="12.75" thickBot="1">
      <c r="A458" s="262"/>
      <c r="B458" s="208" t="s">
        <v>89</v>
      </c>
      <c r="C458" s="143">
        <v>2.017E-2</v>
      </c>
      <c r="D458" s="38">
        <v>2</v>
      </c>
    </row>
    <row r="459" spans="1:7">
      <c r="A459" s="223" t="s">
        <v>51</v>
      </c>
      <c r="B459" s="163" t="s">
        <v>79</v>
      </c>
      <c r="C459" s="141">
        <v>0.61795</v>
      </c>
      <c r="D459" s="145">
        <v>618</v>
      </c>
      <c r="F459" s="155"/>
    </row>
    <row r="460" spans="1:7">
      <c r="A460" s="261"/>
      <c r="B460" s="155" t="s">
        <v>188</v>
      </c>
      <c r="C460" s="142">
        <v>4.99E-2</v>
      </c>
      <c r="D460" s="146">
        <v>25</v>
      </c>
      <c r="F460" s="155"/>
    </row>
    <row r="461" spans="1:7">
      <c r="A461" s="261"/>
      <c r="B461" s="155" t="s">
        <v>189</v>
      </c>
      <c r="C461" s="142">
        <v>4.8680000000000001E-2</v>
      </c>
      <c r="D461" s="146">
        <v>2</v>
      </c>
      <c r="F461" s="155"/>
    </row>
    <row r="462" spans="1:7">
      <c r="A462" s="261"/>
      <c r="B462" s="155" t="s">
        <v>152</v>
      </c>
      <c r="C462" s="142">
        <v>4.0620000000000003E-2</v>
      </c>
      <c r="D462" s="146">
        <v>2</v>
      </c>
      <c r="F462" s="164"/>
      <c r="G462" s="58"/>
    </row>
    <row r="463" spans="1:7">
      <c r="A463" s="261"/>
      <c r="B463" s="155" t="s">
        <v>181</v>
      </c>
      <c r="C463" s="142">
        <v>2.6839999999999999E-2</v>
      </c>
      <c r="D463" s="146">
        <v>2</v>
      </c>
      <c r="F463" s="155"/>
    </row>
    <row r="464" spans="1:7">
      <c r="A464" s="261"/>
      <c r="B464" s="155" t="s">
        <v>176</v>
      </c>
      <c r="C464" s="142">
        <v>2.171E-2</v>
      </c>
      <c r="D464" s="146">
        <v>2</v>
      </c>
      <c r="F464" s="155"/>
    </row>
    <row r="465" spans="1:8">
      <c r="A465" s="261"/>
      <c r="B465" s="155" t="s">
        <v>93</v>
      </c>
      <c r="C465" s="142">
        <v>2.163E-2</v>
      </c>
      <c r="D465" s="146">
        <v>2</v>
      </c>
      <c r="F465" s="155"/>
    </row>
    <row r="466" spans="1:8">
      <c r="A466" s="261"/>
      <c r="B466" s="155" t="s">
        <v>190</v>
      </c>
      <c r="C466" s="142">
        <v>3.5711819200000001E-2</v>
      </c>
      <c r="D466" s="146">
        <v>29</v>
      </c>
      <c r="F466" s="155"/>
    </row>
    <row r="467" spans="1:8">
      <c r="A467" s="261"/>
      <c r="B467" s="155" t="s">
        <v>88</v>
      </c>
      <c r="C467" s="142">
        <v>3.2484478999999997E-2</v>
      </c>
      <c r="D467" s="146">
        <v>29</v>
      </c>
      <c r="F467" s="155"/>
    </row>
    <row r="468" spans="1:8">
      <c r="A468" s="261"/>
      <c r="B468" s="164" t="s">
        <v>71</v>
      </c>
      <c r="C468" s="142">
        <v>8.6879999999999999E-2</v>
      </c>
      <c r="D468" s="146">
        <v>3510</v>
      </c>
      <c r="F468" s="155"/>
    </row>
    <row r="469" spans="1:8" s="140" customFormat="1">
      <c r="A469" s="261"/>
      <c r="B469" s="164" t="s">
        <v>52</v>
      </c>
      <c r="C469" s="142">
        <v>3.3829999999999999E-2</v>
      </c>
      <c r="D469" s="146">
        <v>210</v>
      </c>
      <c r="F469" s="155"/>
      <c r="H469" s="154"/>
    </row>
    <row r="470" spans="1:8" s="140" customFormat="1">
      <c r="A470" s="261"/>
      <c r="B470" s="155" t="s">
        <v>220</v>
      </c>
      <c r="C470" s="142">
        <v>4.0077743999999997E-3</v>
      </c>
      <c r="D470" s="146">
        <v>80</v>
      </c>
      <c r="F470" s="155"/>
      <c r="H470" s="154"/>
    </row>
    <row r="471" spans="1:8" s="140" customFormat="1">
      <c r="A471" s="261"/>
      <c r="B471" s="155" t="s">
        <v>179</v>
      </c>
      <c r="C471" s="142">
        <v>3.1963152000000004E-3</v>
      </c>
      <c r="D471" s="146">
        <v>80</v>
      </c>
      <c r="F471" s="155"/>
      <c r="H471" s="154"/>
    </row>
    <row r="472" spans="1:8" s="140" customFormat="1">
      <c r="A472" s="261"/>
      <c r="B472" s="155" t="s">
        <v>221</v>
      </c>
      <c r="C472" s="142">
        <v>2.7123936000000002E-3</v>
      </c>
      <c r="D472" s="146">
        <v>80</v>
      </c>
      <c r="F472" s="213"/>
      <c r="H472" s="154"/>
    </row>
    <row r="473" spans="1:8" s="140" customFormat="1">
      <c r="A473" s="261"/>
      <c r="B473" s="155" t="s">
        <v>222</v>
      </c>
      <c r="C473" s="142">
        <v>1.9122287999999998E-3</v>
      </c>
      <c r="D473" s="146">
        <v>80</v>
      </c>
      <c r="F473" s="213"/>
      <c r="H473" s="154"/>
    </row>
    <row r="474" spans="1:8" s="140" customFormat="1">
      <c r="A474" s="261"/>
      <c r="B474" s="155" t="s">
        <v>127</v>
      </c>
      <c r="C474" s="142">
        <v>1.7402063999999999E-3</v>
      </c>
      <c r="D474" s="146">
        <v>80</v>
      </c>
      <c r="F474" s="155"/>
      <c r="H474" s="154"/>
    </row>
    <row r="475" spans="1:8" s="140" customFormat="1">
      <c r="A475" s="261"/>
      <c r="B475" s="213" t="s">
        <v>191</v>
      </c>
      <c r="C475" s="142">
        <v>9.9991330999999999E-3</v>
      </c>
      <c r="D475" s="146">
        <v>1</v>
      </c>
      <c r="F475" s="155"/>
      <c r="H475" s="154"/>
    </row>
    <row r="476" spans="1:8" s="140" customFormat="1" ht="12.75" thickBot="1">
      <c r="A476" s="262"/>
      <c r="B476" s="208" t="s">
        <v>192</v>
      </c>
      <c r="C476" s="143">
        <v>2.2534162999999999E-3</v>
      </c>
      <c r="D476" s="38">
        <v>80</v>
      </c>
      <c r="F476" s="155"/>
      <c r="H476" s="154"/>
    </row>
    <row r="477" spans="1:8">
      <c r="A477" s="223" t="s">
        <v>52</v>
      </c>
      <c r="B477" s="259" t="s">
        <v>88</v>
      </c>
      <c r="C477" s="141">
        <v>0.3513</v>
      </c>
      <c r="D477" s="35">
        <v>711</v>
      </c>
      <c r="F477" s="151"/>
    </row>
    <row r="478" spans="1:8">
      <c r="A478" s="261"/>
      <c r="B478" s="213" t="s">
        <v>191</v>
      </c>
      <c r="C478" s="142">
        <v>0.29557</v>
      </c>
      <c r="D478" s="36">
        <v>711</v>
      </c>
    </row>
    <row r="479" spans="1:8">
      <c r="A479" s="261"/>
      <c r="B479" s="155" t="s">
        <v>79</v>
      </c>
      <c r="C479" s="142">
        <v>0.28652</v>
      </c>
      <c r="D479" s="36">
        <v>287</v>
      </c>
      <c r="F479" s="11"/>
      <c r="H479" s="11"/>
    </row>
    <row r="480" spans="1:8" ht="12.75" thickBot="1">
      <c r="A480" s="262"/>
      <c r="B480" s="208" t="s">
        <v>192</v>
      </c>
      <c r="C480" s="143">
        <v>6.6610000000000003E-2</v>
      </c>
      <c r="D480" s="38">
        <v>3</v>
      </c>
      <c r="F480" s="11"/>
      <c r="H480" s="11"/>
    </row>
    <row r="481" spans="1:8">
      <c r="A481" s="223" t="s">
        <v>53</v>
      </c>
      <c r="B481" s="155" t="s">
        <v>79</v>
      </c>
      <c r="C481" s="142">
        <v>0.36897999999999997</v>
      </c>
      <c r="D481" s="35">
        <v>369</v>
      </c>
      <c r="F481" s="11"/>
      <c r="H481" s="11"/>
    </row>
    <row r="482" spans="1:8" s="140" customFormat="1">
      <c r="A482" s="261"/>
      <c r="B482" s="164" t="s">
        <v>36</v>
      </c>
      <c r="C482" s="142">
        <v>0.63102000000000003</v>
      </c>
      <c r="D482" s="146">
        <v>710</v>
      </c>
    </row>
    <row r="483" spans="1:8" ht="12.75" thickBot="1">
      <c r="A483" s="261"/>
      <c r="B483" s="155" t="s">
        <v>152</v>
      </c>
      <c r="C483" s="144">
        <v>0.26273779740000003</v>
      </c>
      <c r="D483" s="146">
        <v>86</v>
      </c>
      <c r="F483" s="11"/>
      <c r="H483" s="11"/>
    </row>
    <row r="484" spans="1:8">
      <c r="A484" s="223" t="s">
        <v>54</v>
      </c>
      <c r="B484" s="104" t="s">
        <v>79</v>
      </c>
      <c r="C484" s="141">
        <v>0.85070000000000001</v>
      </c>
      <c r="D484" s="145">
        <v>850</v>
      </c>
      <c r="F484" s="11"/>
      <c r="H484" s="11"/>
    </row>
    <row r="485" spans="1:8">
      <c r="A485" s="261"/>
      <c r="B485" s="158" t="s">
        <v>133</v>
      </c>
      <c r="C485" s="142">
        <v>7.5649999999999995E-2</v>
      </c>
      <c r="D485" s="146">
        <v>3</v>
      </c>
      <c r="F485" s="11"/>
      <c r="H485" s="11"/>
    </row>
    <row r="486" spans="1:8">
      <c r="A486" s="261"/>
      <c r="B486" s="158" t="s">
        <v>193</v>
      </c>
      <c r="C486" s="142">
        <v>4.9270000000000001E-2</v>
      </c>
      <c r="D486" s="146">
        <v>2</v>
      </c>
      <c r="F486" s="11"/>
      <c r="H486" s="11"/>
    </row>
    <row r="487" spans="1:8" s="140" customFormat="1">
      <c r="A487" s="261"/>
      <c r="B487" s="117" t="s">
        <v>178</v>
      </c>
      <c r="C487" s="142">
        <v>2.4379999999999999E-2</v>
      </c>
      <c r="D487" s="146">
        <v>210</v>
      </c>
    </row>
    <row r="488" spans="1:8" s="140" customFormat="1">
      <c r="A488" s="261"/>
      <c r="B488" s="158" t="s">
        <v>172</v>
      </c>
      <c r="C488" s="142">
        <v>1.8733592000000001E-3</v>
      </c>
      <c r="D488" s="146">
        <v>80</v>
      </c>
    </row>
    <row r="489" spans="1:8" s="140" customFormat="1">
      <c r="A489" s="261"/>
      <c r="B489" s="157" t="s">
        <v>119</v>
      </c>
      <c r="C489" s="142">
        <v>1.3350488E-3</v>
      </c>
      <c r="D489" s="146">
        <v>80</v>
      </c>
    </row>
    <row r="490" spans="1:8" s="140" customFormat="1">
      <c r="A490" s="261"/>
      <c r="B490" s="158" t="s">
        <v>173</v>
      </c>
      <c r="C490" s="142">
        <v>1.1409840000000001E-3</v>
      </c>
      <c r="D490" s="146">
        <v>80</v>
      </c>
    </row>
    <row r="491" spans="1:8" s="140" customFormat="1">
      <c r="A491" s="261"/>
      <c r="B491" s="158" t="s">
        <v>83</v>
      </c>
      <c r="C491" s="142">
        <v>1.122699E-3</v>
      </c>
      <c r="D491" s="146">
        <v>80</v>
      </c>
    </row>
    <row r="492" spans="1:8" s="140" customFormat="1">
      <c r="A492" s="261"/>
      <c r="B492" s="158" t="s">
        <v>174</v>
      </c>
      <c r="C492" s="142">
        <v>1.019084E-3</v>
      </c>
      <c r="D492" s="146">
        <v>80</v>
      </c>
    </row>
    <row r="493" spans="1:8" s="140" customFormat="1">
      <c r="A493" s="261"/>
      <c r="B493" s="158" t="s">
        <v>175</v>
      </c>
      <c r="C493" s="142">
        <v>8.2355639999999995E-4</v>
      </c>
      <c r="D493" s="146">
        <v>800</v>
      </c>
    </row>
    <row r="494" spans="1:8" s="140" customFormat="1">
      <c r="A494" s="261"/>
      <c r="B494" s="158" t="s">
        <v>176</v>
      </c>
      <c r="C494" s="142">
        <v>6.6907183442701948E-4</v>
      </c>
      <c r="D494" s="146">
        <v>800</v>
      </c>
    </row>
    <row r="495" spans="1:8" s="140" customFormat="1">
      <c r="A495" s="261"/>
      <c r="B495" s="158" t="s">
        <v>127</v>
      </c>
      <c r="C495" s="142">
        <v>5.1738154408656977E-4</v>
      </c>
      <c r="D495" s="146">
        <v>800</v>
      </c>
    </row>
    <row r="496" spans="1:8" s="140" customFormat="1">
      <c r="A496" s="261"/>
      <c r="B496" s="109" t="s">
        <v>91</v>
      </c>
      <c r="C496" s="142">
        <v>5.5269520950000005E-5</v>
      </c>
      <c r="D496" s="146">
        <v>800</v>
      </c>
    </row>
    <row r="497" spans="1:8" s="140" customFormat="1">
      <c r="A497" s="261"/>
      <c r="B497" s="109" t="s">
        <v>92</v>
      </c>
      <c r="C497" s="142">
        <v>3.3159238000000003E-5</v>
      </c>
      <c r="D497" s="146">
        <v>800</v>
      </c>
    </row>
    <row r="498" spans="1:8" s="140" customFormat="1">
      <c r="A498" s="261"/>
      <c r="B498" s="109" t="s">
        <v>129</v>
      </c>
      <c r="C498" s="142">
        <v>2.5599426650000001E-5</v>
      </c>
      <c r="D498" s="146">
        <v>800</v>
      </c>
    </row>
    <row r="499" spans="1:8" s="140" customFormat="1">
      <c r="A499" s="261"/>
      <c r="B499" s="118" t="s">
        <v>188</v>
      </c>
      <c r="C499" s="142">
        <v>9.1604411749550009E-6</v>
      </c>
      <c r="D499" s="146">
        <v>800</v>
      </c>
    </row>
    <row r="500" spans="1:8" s="140" customFormat="1">
      <c r="A500" s="261"/>
      <c r="B500" s="118" t="s">
        <v>189</v>
      </c>
      <c r="C500" s="142">
        <v>8.936478484906001E-6</v>
      </c>
      <c r="D500" s="146">
        <v>800</v>
      </c>
    </row>
    <row r="501" spans="1:8" s="140" customFormat="1">
      <c r="A501" s="261"/>
      <c r="B501" s="118" t="s">
        <v>152</v>
      </c>
      <c r="C501" s="142">
        <v>7.4568561227790014E-6</v>
      </c>
      <c r="D501" s="146">
        <v>800</v>
      </c>
    </row>
    <row r="502" spans="1:8" s="140" customFormat="1">
      <c r="A502" s="261"/>
      <c r="B502" s="118" t="s">
        <v>190</v>
      </c>
      <c r="C502" s="142">
        <v>8.5644614238505391E-6</v>
      </c>
      <c r="D502" s="146">
        <v>800</v>
      </c>
    </row>
    <row r="503" spans="1:8" s="140" customFormat="1" ht="12.75" thickBot="1">
      <c r="A503" s="261"/>
      <c r="B503" s="118" t="s">
        <v>88</v>
      </c>
      <c r="C503" s="142">
        <v>5.9633699194100412E-6</v>
      </c>
      <c r="D503" s="146">
        <v>800</v>
      </c>
    </row>
    <row r="504" spans="1:8">
      <c r="A504" s="223" t="s">
        <v>55</v>
      </c>
      <c r="B504" s="163" t="s">
        <v>79</v>
      </c>
      <c r="C504" s="141">
        <v>0.51370000000000005</v>
      </c>
      <c r="D504" s="145">
        <v>514</v>
      </c>
      <c r="F504" s="11"/>
      <c r="H504" s="11"/>
    </row>
    <row r="505" spans="1:8" s="140" customFormat="1">
      <c r="A505" s="261"/>
      <c r="B505" s="155" t="s">
        <v>194</v>
      </c>
      <c r="C505" s="142">
        <v>0.25564999999999999</v>
      </c>
      <c r="D505" s="146">
        <v>64</v>
      </c>
    </row>
    <row r="506" spans="1:8" s="140" customFormat="1">
      <c r="A506" s="261"/>
      <c r="B506" s="164" t="s">
        <v>6</v>
      </c>
      <c r="C506" s="142">
        <v>5.3359999999999998E-2</v>
      </c>
      <c r="D506" s="146">
        <v>31011</v>
      </c>
    </row>
    <row r="507" spans="1:8" s="140" customFormat="1">
      <c r="A507" s="261"/>
      <c r="B507" s="164" t="s">
        <v>51</v>
      </c>
      <c r="C507" s="142">
        <v>3.9539999999999999E-2</v>
      </c>
      <c r="D507" s="146">
        <v>21011</v>
      </c>
    </row>
    <row r="508" spans="1:8" s="140" customFormat="1">
      <c r="A508" s="261"/>
      <c r="B508" s="164" t="s">
        <v>178</v>
      </c>
      <c r="C508" s="172" t="s">
        <v>303</v>
      </c>
      <c r="D508" s="236">
        <v>1011</v>
      </c>
    </row>
    <row r="509" spans="1:8" s="140" customFormat="1">
      <c r="A509" s="261"/>
      <c r="B509" s="164" t="s">
        <v>36</v>
      </c>
      <c r="C509" s="172" t="s">
        <v>270</v>
      </c>
      <c r="D509" s="236">
        <v>1011</v>
      </c>
    </row>
    <row r="510" spans="1:8" s="140" customFormat="1">
      <c r="A510" s="261"/>
      <c r="B510" s="202" t="s">
        <v>93</v>
      </c>
      <c r="C510" s="172">
        <v>4.8756495411816002E-2</v>
      </c>
      <c r="D510" s="236">
        <v>29110</v>
      </c>
    </row>
    <row r="511" spans="1:8" s="140" customFormat="1">
      <c r="A511" s="261"/>
      <c r="B511" s="202" t="s">
        <v>301</v>
      </c>
      <c r="C511" s="172">
        <v>4.5328812727701305E-2</v>
      </c>
      <c r="D511" s="236">
        <v>29110</v>
      </c>
    </row>
    <row r="512" spans="1:8" s="140" customFormat="1">
      <c r="A512" s="261"/>
      <c r="B512" s="202" t="s">
        <v>152</v>
      </c>
      <c r="C512" s="172">
        <v>4.6747704282383999E-2</v>
      </c>
      <c r="D512" s="236">
        <v>29110</v>
      </c>
    </row>
    <row r="513" spans="1:4" s="140" customFormat="1">
      <c r="A513" s="261"/>
      <c r="B513" s="158" t="s">
        <v>176</v>
      </c>
      <c r="C513" s="172">
        <v>1.030291973672E-3</v>
      </c>
      <c r="D513" s="236">
        <v>80110</v>
      </c>
    </row>
    <row r="514" spans="1:4" s="140" customFormat="1">
      <c r="A514" s="261"/>
      <c r="B514" s="158" t="s">
        <v>127</v>
      </c>
      <c r="C514" s="172">
        <v>1.1849584494255884E-3</v>
      </c>
      <c r="D514" s="236">
        <v>80110</v>
      </c>
    </row>
    <row r="515" spans="1:4" s="140" customFormat="1">
      <c r="A515" s="261"/>
      <c r="B515" s="109" t="s">
        <v>91</v>
      </c>
      <c r="C515" s="172">
        <v>2.3835912000000001E-3</v>
      </c>
      <c r="D515" s="236">
        <v>80110</v>
      </c>
    </row>
    <row r="516" spans="1:4" s="140" customFormat="1">
      <c r="A516" s="261"/>
      <c r="B516" s="109" t="s">
        <v>92</v>
      </c>
      <c r="C516" s="172">
        <v>1.430048E-3</v>
      </c>
      <c r="D516" s="236">
        <v>80110</v>
      </c>
    </row>
    <row r="517" spans="1:4" s="140" customFormat="1">
      <c r="A517" s="261"/>
      <c r="B517" s="109" t="s">
        <v>129</v>
      </c>
      <c r="C517" s="172">
        <v>1.1040183999999999E-3</v>
      </c>
      <c r="D517" s="236">
        <v>80110</v>
      </c>
    </row>
    <row r="518" spans="1:4" s="140" customFormat="1">
      <c r="A518" s="261"/>
      <c r="B518" s="118" t="s">
        <v>188</v>
      </c>
      <c r="C518" s="172">
        <v>2.3681054576799999E-3</v>
      </c>
      <c r="D518" s="236">
        <v>80110</v>
      </c>
    </row>
    <row r="519" spans="1:4" s="140" customFormat="1">
      <c r="A519" s="261"/>
      <c r="B519" s="118" t="s">
        <v>189</v>
      </c>
      <c r="C519" s="172">
        <v>2.3102078893759998E-3</v>
      </c>
      <c r="D519" s="236">
        <v>80110</v>
      </c>
    </row>
    <row r="520" spans="1:4" s="140" customFormat="1">
      <c r="A520" s="261"/>
      <c r="B520" s="118" t="s">
        <v>190</v>
      </c>
      <c r="C520" s="172">
        <v>1.7814021580726054E-3</v>
      </c>
      <c r="D520" s="236">
        <v>80110</v>
      </c>
    </row>
    <row r="521" spans="1:4" s="140" customFormat="1">
      <c r="A521" s="261"/>
      <c r="B521" s="118" t="s">
        <v>181</v>
      </c>
      <c r="C521" s="172">
        <v>1.5437206566571659E-3</v>
      </c>
      <c r="D521" s="236">
        <v>80110</v>
      </c>
    </row>
    <row r="522" spans="1:4" s="140" customFormat="1">
      <c r="A522" s="261"/>
      <c r="B522" s="118" t="s">
        <v>88</v>
      </c>
      <c r="C522" s="172">
        <v>1.5416166735429128E-3</v>
      </c>
      <c r="D522" s="236">
        <v>80110</v>
      </c>
    </row>
    <row r="523" spans="1:4" s="140" customFormat="1">
      <c r="A523" s="261"/>
      <c r="B523" s="118" t="s">
        <v>220</v>
      </c>
      <c r="C523" s="172">
        <v>2.6997415396916606E-4</v>
      </c>
      <c r="D523" s="236">
        <v>800110</v>
      </c>
    </row>
    <row r="524" spans="1:4" s="140" customFormat="1">
      <c r="A524" s="261"/>
      <c r="B524" s="118" t="s">
        <v>179</v>
      </c>
      <c r="C524" s="172">
        <v>2.1531214230491265E-4</v>
      </c>
      <c r="D524" s="236">
        <v>800110</v>
      </c>
    </row>
    <row r="525" spans="1:4" s="140" customFormat="1">
      <c r="A525" s="261"/>
      <c r="B525" s="118" t="s">
        <v>221</v>
      </c>
      <c r="C525" s="172">
        <v>1.8271391907473151E-4</v>
      </c>
      <c r="D525" s="236">
        <v>800110</v>
      </c>
    </row>
    <row r="526" spans="1:4" s="140" customFormat="1">
      <c r="A526" s="261"/>
      <c r="B526" s="118" t="s">
        <v>191</v>
      </c>
      <c r="C526" s="172">
        <v>4.7452909150658791E-4</v>
      </c>
      <c r="D526" s="236">
        <v>800110</v>
      </c>
    </row>
    <row r="527" spans="1:4" s="140" customFormat="1">
      <c r="A527" s="261"/>
      <c r="B527" s="118" t="s">
        <v>192</v>
      </c>
      <c r="C527" s="172">
        <v>1.0694042962835816E-4</v>
      </c>
      <c r="D527" s="236">
        <v>800110</v>
      </c>
    </row>
    <row r="528" spans="1:4" s="140" customFormat="1">
      <c r="A528" s="261"/>
      <c r="B528" s="158" t="s">
        <v>172</v>
      </c>
      <c r="C528" s="142" t="s">
        <v>270</v>
      </c>
      <c r="D528" s="146">
        <v>110</v>
      </c>
    </row>
    <row r="529" spans="1:8" s="140" customFormat="1">
      <c r="A529" s="261"/>
      <c r="B529" s="118" t="s">
        <v>119</v>
      </c>
      <c r="C529" s="142" t="s">
        <v>270</v>
      </c>
      <c r="D529" s="146">
        <v>110</v>
      </c>
    </row>
    <row r="530" spans="1:8" s="140" customFormat="1">
      <c r="A530" s="261"/>
      <c r="B530" s="158" t="s">
        <v>173</v>
      </c>
      <c r="C530" s="142" t="s">
        <v>270</v>
      </c>
      <c r="D530" s="146">
        <v>110</v>
      </c>
    </row>
    <row r="531" spans="1:8">
      <c r="A531" s="261"/>
      <c r="B531" s="158" t="s">
        <v>83</v>
      </c>
      <c r="C531" s="142" t="s">
        <v>270</v>
      </c>
      <c r="D531" s="146">
        <v>110</v>
      </c>
      <c r="F531" s="11"/>
      <c r="H531" s="11"/>
    </row>
    <row r="532" spans="1:8">
      <c r="A532" s="261"/>
      <c r="B532" s="158" t="s">
        <v>174</v>
      </c>
      <c r="C532" s="142" t="s">
        <v>270</v>
      </c>
      <c r="D532" s="146">
        <v>110</v>
      </c>
      <c r="F532" s="11"/>
      <c r="H532" s="11"/>
    </row>
    <row r="533" spans="1:8" ht="12.75" thickBot="1">
      <c r="A533" s="261"/>
      <c r="B533" s="158" t="s">
        <v>175</v>
      </c>
      <c r="C533" s="142" t="s">
        <v>270</v>
      </c>
      <c r="D533" s="146">
        <v>110</v>
      </c>
      <c r="F533" s="11"/>
      <c r="H533" s="11"/>
    </row>
    <row r="534" spans="1:8">
      <c r="A534" s="223" t="s">
        <v>56</v>
      </c>
      <c r="B534" s="163" t="s">
        <v>79</v>
      </c>
      <c r="C534" s="141">
        <v>0.43548999999999999</v>
      </c>
      <c r="D534" s="145">
        <v>436</v>
      </c>
      <c r="F534" s="11"/>
      <c r="H534" s="11"/>
    </row>
    <row r="535" spans="1:8" s="140" customFormat="1">
      <c r="A535" s="261"/>
      <c r="B535" s="164" t="s">
        <v>195</v>
      </c>
      <c r="C535" s="142">
        <v>0.56450999999999996</v>
      </c>
      <c r="D535" s="146">
        <v>710</v>
      </c>
    </row>
    <row r="536" spans="1:8" s="140" customFormat="1">
      <c r="A536" s="261"/>
      <c r="B536" s="20" t="s">
        <v>194</v>
      </c>
      <c r="C536" s="142">
        <v>0.14431698149999997</v>
      </c>
      <c r="D536" s="146">
        <v>84</v>
      </c>
    </row>
    <row r="537" spans="1:8" s="140" customFormat="1">
      <c r="A537" s="261"/>
      <c r="B537" s="202" t="s">
        <v>93</v>
      </c>
      <c r="C537" s="142">
        <v>2.7523529224924251E-2</v>
      </c>
      <c r="D537" s="146">
        <v>82</v>
      </c>
    </row>
    <row r="538" spans="1:8" s="140" customFormat="1">
      <c r="A538" s="261"/>
      <c r="B538" s="202" t="s">
        <v>301</v>
      </c>
      <c r="C538" s="142">
        <v>2.5588568072914659E-2</v>
      </c>
      <c r="D538" s="146">
        <v>82</v>
      </c>
    </row>
    <row r="539" spans="1:8" s="140" customFormat="1">
      <c r="A539" s="261"/>
      <c r="B539" s="202" t="s">
        <v>152</v>
      </c>
      <c r="C539" s="142">
        <v>2.638954654444859E-2</v>
      </c>
      <c r="D539" s="146">
        <v>82</v>
      </c>
    </row>
    <row r="540" spans="1:8" s="140" customFormat="1">
      <c r="A540" s="261"/>
      <c r="B540" s="109" t="s">
        <v>91</v>
      </c>
      <c r="C540" s="142">
        <v>1.3455610683119998E-3</v>
      </c>
      <c r="D540" s="146">
        <v>80</v>
      </c>
    </row>
    <row r="541" spans="1:8" s="140" customFormat="1">
      <c r="A541" s="261"/>
      <c r="B541" s="109" t="s">
        <v>92</v>
      </c>
      <c r="C541" s="142">
        <v>8.0727639647999987E-4</v>
      </c>
      <c r="D541" s="146">
        <v>800</v>
      </c>
    </row>
    <row r="542" spans="1:8" s="140" customFormat="1">
      <c r="A542" s="261"/>
      <c r="B542" s="109" t="s">
        <v>129</v>
      </c>
      <c r="C542" s="142">
        <v>6.2322942698399991E-4</v>
      </c>
      <c r="D542" s="146">
        <v>800</v>
      </c>
    </row>
    <row r="543" spans="1:8" s="140" customFormat="1">
      <c r="A543" s="261"/>
      <c r="B543" s="109" t="s">
        <v>127</v>
      </c>
      <c r="C543" s="142">
        <v>6.6892089428523889E-4</v>
      </c>
      <c r="D543" s="146">
        <v>800</v>
      </c>
    </row>
    <row r="544" spans="1:8" s="140" customFormat="1">
      <c r="A544" s="261"/>
      <c r="B544" s="118" t="s">
        <v>188</v>
      </c>
      <c r="C544" s="142">
        <v>1.3368192119149367E-3</v>
      </c>
      <c r="D544" s="146">
        <v>80</v>
      </c>
    </row>
    <row r="545" spans="1:8" s="140" customFormat="1">
      <c r="A545" s="261"/>
      <c r="B545" s="118" t="s">
        <v>189</v>
      </c>
      <c r="C545" s="142">
        <v>1.3041354556316456E-3</v>
      </c>
      <c r="D545" s="146">
        <v>80</v>
      </c>
    </row>
    <row r="546" spans="1:8" s="140" customFormat="1">
      <c r="A546" s="261"/>
      <c r="B546" s="118" t="s">
        <v>190</v>
      </c>
      <c r="C546" s="142">
        <v>1.0056193322535664E-3</v>
      </c>
      <c r="D546" s="146">
        <v>80</v>
      </c>
    </row>
    <row r="547" spans="1:8" s="140" customFormat="1">
      <c r="A547" s="261"/>
      <c r="B547" s="118" t="s">
        <v>181</v>
      </c>
      <c r="C547" s="142">
        <v>7.1904263823240283E-4</v>
      </c>
      <c r="D547" s="146">
        <v>800</v>
      </c>
    </row>
    <row r="548" spans="1:8" s="140" customFormat="1">
      <c r="A548" s="261"/>
      <c r="B548" s="118" t="s">
        <v>176</v>
      </c>
      <c r="C548" s="142">
        <v>5.8161012205758071E-4</v>
      </c>
      <c r="D548" s="146">
        <v>800</v>
      </c>
    </row>
    <row r="549" spans="1:8" s="140" customFormat="1">
      <c r="A549" s="261"/>
      <c r="B549" s="118" t="s">
        <v>88</v>
      </c>
      <c r="C549" s="142">
        <v>6.0498783610064312E-4</v>
      </c>
      <c r="D549" s="146">
        <v>800</v>
      </c>
    </row>
    <row r="550" spans="1:8" s="140" customFormat="1">
      <c r="A550" s="261"/>
      <c r="B550" s="118" t="s">
        <v>220</v>
      </c>
      <c r="C550" s="142">
        <v>1.5240310965713392E-4</v>
      </c>
      <c r="D550" s="146">
        <v>800</v>
      </c>
    </row>
    <row r="551" spans="1:8" s="140" customFormat="1">
      <c r="A551" s="261"/>
      <c r="B551" s="118" t="s">
        <v>179</v>
      </c>
      <c r="C551" s="142">
        <v>1.2154585745254624E-4</v>
      </c>
      <c r="D551" s="146">
        <v>800</v>
      </c>
    </row>
    <row r="552" spans="1:8" s="140" customFormat="1">
      <c r="A552" s="261"/>
      <c r="B552" s="118" t="s">
        <v>221</v>
      </c>
      <c r="C552" s="142">
        <v>1.0314383445687667E-4</v>
      </c>
      <c r="D552" s="146">
        <v>800</v>
      </c>
    </row>
    <row r="553" spans="1:8" s="140" customFormat="1">
      <c r="A553" s="261"/>
      <c r="B553" s="118" t="s">
        <v>191</v>
      </c>
      <c r="C553" s="142">
        <v>8.9377026566466402E-5</v>
      </c>
      <c r="D553" s="146">
        <v>800</v>
      </c>
    </row>
    <row r="554" spans="1:8" s="140" customFormat="1">
      <c r="A554" s="261"/>
      <c r="B554" s="118" t="s">
        <v>192</v>
      </c>
      <c r="C554" s="142">
        <v>6.0368941929504462E-5</v>
      </c>
      <c r="D554" s="146">
        <v>800</v>
      </c>
    </row>
    <row r="555" spans="1:8" s="140" customFormat="1">
      <c r="A555" s="261"/>
      <c r="B555" s="202" t="s">
        <v>178</v>
      </c>
      <c r="C555" s="142" t="s">
        <v>270</v>
      </c>
      <c r="D555" s="146">
        <v>110</v>
      </c>
    </row>
    <row r="556" spans="1:8" ht="12.75" thickBot="1">
      <c r="A556" s="262"/>
      <c r="B556" s="254" t="s">
        <v>36</v>
      </c>
      <c r="C556" s="169" t="s">
        <v>270</v>
      </c>
      <c r="D556" s="38">
        <v>110</v>
      </c>
      <c r="F556" s="11"/>
      <c r="H556" s="11"/>
    </row>
    <row r="557" spans="1:8">
      <c r="A557" s="261" t="s">
        <v>57</v>
      </c>
      <c r="B557" s="155" t="s">
        <v>79</v>
      </c>
      <c r="C557" s="142">
        <v>0.56152999999999997</v>
      </c>
      <c r="D557" s="146">
        <v>562</v>
      </c>
      <c r="F557" s="11"/>
      <c r="H557" s="11"/>
    </row>
    <row r="558" spans="1:8">
      <c r="A558" s="261"/>
      <c r="B558" s="155" t="s">
        <v>196</v>
      </c>
      <c r="C558" s="142">
        <v>0.31777</v>
      </c>
      <c r="D558" s="36">
        <v>6</v>
      </c>
      <c r="F558" s="11"/>
      <c r="H558" s="11"/>
    </row>
    <row r="559" spans="1:8">
      <c r="A559" s="261"/>
      <c r="B559" s="155" t="s">
        <v>197</v>
      </c>
      <c r="C559" s="142">
        <v>9.9000000000000005E-2</v>
      </c>
      <c r="D559" s="36">
        <v>3</v>
      </c>
      <c r="F559" s="11"/>
      <c r="H559" s="11"/>
    </row>
    <row r="560" spans="1:8" ht="12.75" thickBot="1">
      <c r="A560" s="261"/>
      <c r="B560" s="155" t="s">
        <v>110</v>
      </c>
      <c r="C560" s="142">
        <v>2.1700000000000001E-2</v>
      </c>
      <c r="D560" s="146">
        <v>2</v>
      </c>
      <c r="F560" s="11"/>
      <c r="H560" s="11"/>
    </row>
    <row r="561" spans="1:8">
      <c r="A561" s="223" t="s">
        <v>58</v>
      </c>
      <c r="B561" s="163" t="s">
        <v>79</v>
      </c>
      <c r="C561" s="141">
        <v>0.17022999999999999</v>
      </c>
      <c r="D561" s="145">
        <v>170</v>
      </c>
      <c r="F561" s="11"/>
      <c r="H561" s="11"/>
    </row>
    <row r="562" spans="1:8">
      <c r="A562" s="261"/>
      <c r="B562" s="155" t="s">
        <v>149</v>
      </c>
      <c r="C562" s="142">
        <v>0.10496999999999999</v>
      </c>
      <c r="D562" s="146">
        <v>4110</v>
      </c>
      <c r="F562" s="140"/>
      <c r="H562" s="11"/>
    </row>
    <row r="563" spans="1:8">
      <c r="A563" s="261"/>
      <c r="B563" s="20" t="s">
        <v>181</v>
      </c>
      <c r="C563" s="142">
        <v>8.1519545945328106E-2</v>
      </c>
      <c r="D563" s="146">
        <v>39110</v>
      </c>
      <c r="F563" s="11"/>
      <c r="H563" s="11"/>
    </row>
    <row r="564" spans="1:8">
      <c r="A564" s="261"/>
      <c r="B564" s="155" t="s">
        <v>198</v>
      </c>
      <c r="C564" s="142">
        <v>7.5459999999999999E-2</v>
      </c>
      <c r="D564" s="146">
        <v>3</v>
      </c>
      <c r="F564" s="11"/>
      <c r="H564" s="11"/>
    </row>
    <row r="565" spans="1:8">
      <c r="A565" s="261"/>
      <c r="B565" s="155" t="s">
        <v>199</v>
      </c>
      <c r="C565" s="142">
        <v>5.4989999999999997E-2</v>
      </c>
      <c r="D565" s="146">
        <v>311</v>
      </c>
      <c r="F565" s="11"/>
      <c r="H565" s="11"/>
    </row>
    <row r="566" spans="1:8">
      <c r="A566" s="261"/>
      <c r="B566" s="20" t="s">
        <v>152</v>
      </c>
      <c r="C566" s="142">
        <v>6.303890180727377E-2</v>
      </c>
      <c r="D566" s="146">
        <v>39110</v>
      </c>
      <c r="F566" s="11"/>
      <c r="H566" s="11"/>
    </row>
    <row r="567" spans="1:8">
      <c r="A567" s="261"/>
      <c r="B567" s="155" t="s">
        <v>153</v>
      </c>
      <c r="C567" s="142">
        <v>5.1400000000000001E-2</v>
      </c>
      <c r="D567" s="146">
        <v>3</v>
      </c>
      <c r="F567" s="11"/>
      <c r="H567" s="11"/>
    </row>
    <row r="568" spans="1:8">
      <c r="A568" s="261"/>
      <c r="B568" s="20" t="s">
        <v>93</v>
      </c>
      <c r="C568" s="142">
        <v>5.6600416572247424E-2</v>
      </c>
      <c r="D568" s="146">
        <v>39110</v>
      </c>
      <c r="F568" s="11"/>
      <c r="H568" s="11"/>
    </row>
    <row r="569" spans="1:8">
      <c r="A569" s="261"/>
      <c r="B569" s="20" t="s">
        <v>169</v>
      </c>
      <c r="C569" s="142">
        <v>2.0899999999999998E-2</v>
      </c>
      <c r="D569" s="146">
        <v>211</v>
      </c>
      <c r="F569" s="11"/>
      <c r="H569" s="11"/>
    </row>
    <row r="570" spans="1:8">
      <c r="A570" s="261"/>
      <c r="B570" s="20" t="s">
        <v>200</v>
      </c>
      <c r="C570" s="142">
        <v>2.06E-2</v>
      </c>
      <c r="D570" s="146">
        <v>211</v>
      </c>
      <c r="F570" s="11"/>
      <c r="H570" s="11"/>
    </row>
    <row r="571" spans="1:8">
      <c r="A571" s="261"/>
      <c r="B571" s="213" t="s">
        <v>275</v>
      </c>
      <c r="C571" s="142">
        <v>3.6339999999999997E-2</v>
      </c>
      <c r="D571" s="146">
        <v>2</v>
      </c>
      <c r="F571" s="11"/>
      <c r="H571" s="11"/>
    </row>
    <row r="572" spans="1:8">
      <c r="A572" s="261"/>
      <c r="B572" s="164" t="s">
        <v>51</v>
      </c>
      <c r="C572" s="142">
        <v>0.14208999999999999</v>
      </c>
      <c r="D572" s="146">
        <v>4510</v>
      </c>
      <c r="F572" s="11"/>
      <c r="H572" s="11"/>
    </row>
    <row r="573" spans="1:8">
      <c r="A573" s="261"/>
      <c r="B573" s="164" t="s">
        <v>195</v>
      </c>
      <c r="C573" s="142">
        <v>5.1659999999999998E-2</v>
      </c>
      <c r="D573" s="146">
        <v>310</v>
      </c>
      <c r="F573" s="11"/>
      <c r="H573" s="11"/>
    </row>
    <row r="574" spans="1:8">
      <c r="A574" s="261"/>
      <c r="B574" s="164" t="s">
        <v>178</v>
      </c>
      <c r="C574" s="142">
        <v>5.0650000000000001E-2</v>
      </c>
      <c r="D574" s="146">
        <v>310110</v>
      </c>
      <c r="F574" s="11"/>
      <c r="H574" s="11"/>
    </row>
    <row r="575" spans="1:8">
      <c r="A575" s="261"/>
      <c r="B575" s="164" t="s">
        <v>6</v>
      </c>
      <c r="C575" s="142">
        <v>3.7620000000000001E-2</v>
      </c>
      <c r="D575" s="146">
        <v>210</v>
      </c>
      <c r="F575" s="11"/>
      <c r="H575" s="11"/>
    </row>
    <row r="576" spans="1:8">
      <c r="A576" s="261"/>
      <c r="B576" s="109" t="s">
        <v>91</v>
      </c>
      <c r="C576" s="142">
        <v>1.9184453980170002E-3</v>
      </c>
      <c r="D576" s="146">
        <v>80110</v>
      </c>
      <c r="F576" s="11"/>
      <c r="H576" s="11"/>
    </row>
    <row r="577" spans="1:8">
      <c r="A577" s="261"/>
      <c r="B577" s="109" t="s">
        <v>92</v>
      </c>
      <c r="C577" s="142">
        <v>1.1509813446800002E-3</v>
      </c>
      <c r="D577" s="146">
        <v>80110</v>
      </c>
      <c r="F577" s="11"/>
      <c r="H577" s="11"/>
    </row>
    <row r="578" spans="1:8">
      <c r="A578" s="261"/>
      <c r="B578" s="109" t="s">
        <v>129</v>
      </c>
      <c r="C578" s="142">
        <v>8.8857477691899999E-4</v>
      </c>
      <c r="D578" s="146">
        <v>800110</v>
      </c>
      <c r="F578" s="11"/>
      <c r="H578" s="11"/>
    </row>
    <row r="579" spans="1:8">
      <c r="A579" s="261"/>
      <c r="B579" s="109" t="s">
        <v>127</v>
      </c>
      <c r="C579" s="142">
        <v>2.1702640467098017E-3</v>
      </c>
      <c r="D579" s="146">
        <v>80110</v>
      </c>
      <c r="F579" s="11"/>
      <c r="H579" s="11"/>
    </row>
    <row r="580" spans="1:8">
      <c r="A580" s="261"/>
      <c r="B580" s="118" t="s">
        <v>188</v>
      </c>
      <c r="C580" s="142">
        <v>7.5101841531994605E-3</v>
      </c>
      <c r="D580" s="146">
        <v>80110</v>
      </c>
      <c r="F580" s="11"/>
      <c r="H580" s="11"/>
    </row>
    <row r="581" spans="1:8">
      <c r="A581" s="261"/>
      <c r="B581" s="118" t="s">
        <v>189</v>
      </c>
      <c r="C581" s="142">
        <v>7.3265684284118185E-3</v>
      </c>
      <c r="D581" s="146">
        <v>80110</v>
      </c>
      <c r="F581" s="11"/>
      <c r="H581" s="11"/>
    </row>
    <row r="582" spans="1:8">
      <c r="A582" s="261"/>
      <c r="B582" s="118" t="s">
        <v>190</v>
      </c>
      <c r="C582" s="142">
        <v>5.4400422821129944E-3</v>
      </c>
      <c r="D582" s="146">
        <v>80110</v>
      </c>
      <c r="F582" s="11"/>
      <c r="H582" s="11"/>
    </row>
    <row r="583" spans="1:8">
      <c r="A583" s="261"/>
      <c r="B583" s="118" t="s">
        <v>176</v>
      </c>
      <c r="C583" s="142">
        <v>4.6491888730653356E-3</v>
      </c>
      <c r="D583" s="146">
        <v>80110</v>
      </c>
      <c r="F583" s="11"/>
      <c r="H583" s="11"/>
    </row>
    <row r="584" spans="1:8">
      <c r="A584" s="261"/>
      <c r="B584" s="118" t="s">
        <v>88</v>
      </c>
      <c r="C584" s="142">
        <v>4.8890665212573282E-3</v>
      </c>
      <c r="D584" s="146">
        <v>80110</v>
      </c>
      <c r="F584" s="11"/>
      <c r="H584" s="11"/>
    </row>
    <row r="585" spans="1:8">
      <c r="A585" s="261"/>
      <c r="B585" s="118" t="s">
        <v>172</v>
      </c>
      <c r="C585" s="142">
        <v>3.8919460000000003E-3</v>
      </c>
      <c r="D585" s="146">
        <v>80110</v>
      </c>
      <c r="F585" s="11"/>
      <c r="H585" s="11"/>
    </row>
    <row r="586" spans="1:8">
      <c r="A586" s="261"/>
      <c r="B586" s="118" t="s">
        <v>119</v>
      </c>
      <c r="C586" s="142">
        <v>2.7735940000000003E-3</v>
      </c>
      <c r="D586" s="146">
        <v>80110</v>
      </c>
      <c r="F586" s="11"/>
      <c r="H586" s="11"/>
    </row>
    <row r="587" spans="1:8">
      <c r="A587" s="261"/>
      <c r="B587" s="118" t="s">
        <v>173</v>
      </c>
      <c r="C587" s="142">
        <v>2.3704200000000003E-3</v>
      </c>
      <c r="D587" s="146">
        <v>80110</v>
      </c>
      <c r="F587" s="11"/>
      <c r="H587" s="11"/>
    </row>
    <row r="588" spans="1:8">
      <c r="A588" s="261"/>
      <c r="B588" s="118" t="s">
        <v>83</v>
      </c>
      <c r="C588" s="142">
        <v>2.3324324999999999E-3</v>
      </c>
      <c r="D588" s="146">
        <v>80110</v>
      </c>
      <c r="F588" s="11"/>
      <c r="H588" s="11"/>
    </row>
    <row r="589" spans="1:8">
      <c r="A589" s="261"/>
      <c r="B589" s="118" t="s">
        <v>174</v>
      </c>
      <c r="C589" s="142">
        <v>2.1171699999999998E-3</v>
      </c>
      <c r="D589" s="146">
        <v>80110</v>
      </c>
      <c r="F589" s="11"/>
      <c r="H589" s="11"/>
    </row>
    <row r="590" spans="1:8">
      <c r="A590" s="261"/>
      <c r="B590" s="118" t="s">
        <v>175</v>
      </c>
      <c r="C590" s="142">
        <v>1.7109569999999999E-3</v>
      </c>
      <c r="D590" s="146">
        <v>80110</v>
      </c>
      <c r="F590" s="11"/>
      <c r="H590" s="11"/>
    </row>
    <row r="591" spans="1:8">
      <c r="A591" s="261"/>
      <c r="B591" s="118" t="s">
        <v>194</v>
      </c>
      <c r="C591" s="142">
        <v>1.3206878999999999E-2</v>
      </c>
      <c r="D591" s="146">
        <v>81110</v>
      </c>
      <c r="F591" s="11"/>
      <c r="H591" s="11"/>
    </row>
    <row r="592" spans="1:8">
      <c r="A592" s="261"/>
      <c r="B592" s="118" t="s">
        <v>301</v>
      </c>
      <c r="C592" s="142">
        <v>2.6534674429373054E-3</v>
      </c>
      <c r="D592" s="146">
        <v>80110</v>
      </c>
      <c r="F592" s="11"/>
      <c r="H592" s="11"/>
    </row>
    <row r="593" spans="1:8">
      <c r="A593" s="261"/>
      <c r="B593" s="118" t="s">
        <v>220</v>
      </c>
      <c r="C593" s="142">
        <v>6.6739786382089428E-4</v>
      </c>
      <c r="D593" s="146">
        <v>800110</v>
      </c>
      <c r="F593" s="11"/>
      <c r="H593" s="11"/>
    </row>
    <row r="594" spans="1:8">
      <c r="A594" s="261"/>
      <c r="B594" s="118" t="s">
        <v>179</v>
      </c>
      <c r="C594" s="142">
        <v>5.3226896618189254E-4</v>
      </c>
      <c r="D594" s="146">
        <v>800110</v>
      </c>
      <c r="F594" s="11"/>
      <c r="H594" s="11"/>
    </row>
    <row r="595" spans="1:8">
      <c r="A595" s="261"/>
      <c r="B595" s="118" t="s">
        <v>221</v>
      </c>
      <c r="C595" s="142">
        <v>4.5168353150852641E-4</v>
      </c>
      <c r="D595" s="146">
        <v>800110</v>
      </c>
      <c r="F595" s="11"/>
      <c r="H595" s="11"/>
    </row>
    <row r="596" spans="1:8">
      <c r="A596" s="261"/>
      <c r="B596" s="118" t="s">
        <v>191</v>
      </c>
      <c r="C596" s="142">
        <v>1.4885814383612066E-3</v>
      </c>
      <c r="D596" s="146">
        <v>800110</v>
      </c>
      <c r="F596" s="11"/>
      <c r="H596" s="11"/>
    </row>
    <row r="597" spans="1:8">
      <c r="A597" s="261"/>
      <c r="B597" s="118" t="s">
        <v>192</v>
      </c>
      <c r="C597" s="142">
        <v>3.3914972719080883E-4</v>
      </c>
      <c r="D597" s="146">
        <v>800110</v>
      </c>
      <c r="F597" s="11"/>
      <c r="H597" s="11"/>
    </row>
    <row r="598" spans="1:8">
      <c r="A598" s="261"/>
      <c r="B598" s="202" t="s">
        <v>142</v>
      </c>
      <c r="C598" s="142" t="s">
        <v>270</v>
      </c>
      <c r="D598" s="146">
        <v>110</v>
      </c>
      <c r="F598" s="11"/>
      <c r="H598" s="11"/>
    </row>
    <row r="599" spans="1:8">
      <c r="A599" s="261"/>
      <c r="B599" s="202" t="s">
        <v>124</v>
      </c>
      <c r="C599" s="142" t="s">
        <v>270</v>
      </c>
      <c r="D599" s="146">
        <v>110</v>
      </c>
      <c r="F599" s="11"/>
      <c r="H599" s="11"/>
    </row>
    <row r="600" spans="1:8">
      <c r="A600" s="261"/>
      <c r="B600" s="118" t="s">
        <v>180</v>
      </c>
      <c r="C600" s="142" t="s">
        <v>270</v>
      </c>
      <c r="D600" s="146">
        <v>110</v>
      </c>
      <c r="F600" s="11"/>
      <c r="H600" s="11"/>
    </row>
    <row r="601" spans="1:8">
      <c r="A601" s="261"/>
      <c r="B601" s="202" t="s">
        <v>46</v>
      </c>
      <c r="C601" s="142" t="s">
        <v>270</v>
      </c>
      <c r="D601" s="146">
        <v>10110</v>
      </c>
      <c r="F601" s="11"/>
      <c r="H601" s="11"/>
    </row>
    <row r="602" spans="1:8">
      <c r="A602" s="261"/>
      <c r="B602" s="202" t="s">
        <v>36</v>
      </c>
      <c r="C602" s="142" t="s">
        <v>270</v>
      </c>
      <c r="D602" s="146">
        <v>10110</v>
      </c>
      <c r="F602" s="11"/>
      <c r="H602" s="11"/>
    </row>
    <row r="603" spans="1:8" s="140" customFormat="1">
      <c r="A603" s="261"/>
      <c r="B603" s="202" t="s">
        <v>138</v>
      </c>
      <c r="C603" s="142" t="s">
        <v>270</v>
      </c>
      <c r="D603" s="146">
        <v>110</v>
      </c>
    </row>
    <row r="604" spans="1:8" s="140" customFormat="1">
      <c r="A604" s="261"/>
      <c r="B604" s="202" t="s">
        <v>139</v>
      </c>
      <c r="C604" s="142" t="s">
        <v>270</v>
      </c>
      <c r="D604" s="146">
        <v>110</v>
      </c>
    </row>
    <row r="605" spans="1:8">
      <c r="A605" s="261"/>
      <c r="B605" s="202" t="s">
        <v>2</v>
      </c>
      <c r="C605" s="142" t="s">
        <v>270</v>
      </c>
      <c r="D605" s="146">
        <v>10110</v>
      </c>
      <c r="F605" s="11"/>
      <c r="H605" s="11"/>
    </row>
    <row r="606" spans="1:8" ht="12.75" thickBot="1">
      <c r="A606" s="262"/>
      <c r="B606" s="254" t="s">
        <v>30</v>
      </c>
      <c r="C606" s="143" t="s">
        <v>270</v>
      </c>
      <c r="D606" s="52">
        <v>10110</v>
      </c>
      <c r="F606" s="11"/>
      <c r="H606" s="11"/>
    </row>
    <row r="607" spans="1:8">
      <c r="A607" s="261" t="s">
        <v>59</v>
      </c>
      <c r="B607" s="155" t="s">
        <v>201</v>
      </c>
      <c r="C607" s="142">
        <v>0.51268999999999998</v>
      </c>
      <c r="D607" s="146">
        <v>7</v>
      </c>
      <c r="F607" s="11"/>
      <c r="H607" s="11"/>
    </row>
    <row r="608" spans="1:8">
      <c r="A608" s="261"/>
      <c r="B608" s="155" t="s">
        <v>79</v>
      </c>
      <c r="C608" s="142">
        <v>0.45376</v>
      </c>
      <c r="D608" s="36">
        <v>454</v>
      </c>
      <c r="F608" s="11"/>
      <c r="H608" s="11"/>
    </row>
    <row r="609" spans="1:8" ht="12.75" thickBot="1">
      <c r="A609" s="262"/>
      <c r="B609" s="208" t="s">
        <v>202</v>
      </c>
      <c r="C609" s="143">
        <v>3.3550000000000003E-2</v>
      </c>
      <c r="D609" s="38">
        <v>2</v>
      </c>
      <c r="F609" s="11"/>
      <c r="H609" s="11"/>
    </row>
    <row r="610" spans="1:8">
      <c r="A610" s="223" t="s">
        <v>60</v>
      </c>
      <c r="B610" s="163" t="s">
        <v>141</v>
      </c>
      <c r="C610" s="141">
        <v>0.42930000000000001</v>
      </c>
      <c r="D610" s="35">
        <v>6</v>
      </c>
      <c r="F610" s="11"/>
      <c r="H610" s="11"/>
    </row>
    <row r="611" spans="1:8">
      <c r="A611" s="261"/>
      <c r="B611" s="155" t="s">
        <v>79</v>
      </c>
      <c r="C611" s="142">
        <v>0.49782999999999999</v>
      </c>
      <c r="D611" s="36">
        <v>498</v>
      </c>
      <c r="F611" s="11"/>
      <c r="H611" s="11"/>
    </row>
    <row r="612" spans="1:8">
      <c r="A612" s="261"/>
      <c r="B612" s="155" t="s">
        <v>142</v>
      </c>
      <c r="C612" s="142">
        <v>5.2519999999999997E-2</v>
      </c>
      <c r="D612" s="36">
        <v>3</v>
      </c>
      <c r="F612" s="11"/>
      <c r="H612" s="11"/>
    </row>
    <row r="613" spans="1:8" ht="12.75" thickBot="1">
      <c r="A613" s="261"/>
      <c r="B613" s="155" t="s">
        <v>203</v>
      </c>
      <c r="C613" s="142">
        <v>2.035E-2</v>
      </c>
      <c r="D613" s="146">
        <v>2</v>
      </c>
      <c r="F613" s="11"/>
      <c r="H613" s="11"/>
    </row>
    <row r="614" spans="1:8">
      <c r="A614" s="223" t="s">
        <v>61</v>
      </c>
      <c r="B614" s="163" t="s">
        <v>79</v>
      </c>
      <c r="C614" s="141">
        <v>0.32018999999999997</v>
      </c>
      <c r="D614" s="145">
        <v>322</v>
      </c>
      <c r="F614" s="11"/>
      <c r="H614" s="11"/>
    </row>
    <row r="615" spans="1:8">
      <c r="A615" s="261"/>
      <c r="B615" s="155" t="s">
        <v>204</v>
      </c>
      <c r="C615" s="142">
        <v>0.62461</v>
      </c>
      <c r="D615" s="146">
        <v>7</v>
      </c>
      <c r="F615" s="11"/>
      <c r="H615" s="11"/>
    </row>
    <row r="616" spans="1:8">
      <c r="A616" s="261"/>
      <c r="B616" s="164" t="s">
        <v>6</v>
      </c>
      <c r="C616" s="142">
        <v>5.5199999999999999E-2</v>
      </c>
      <c r="D616" s="146">
        <v>310</v>
      </c>
      <c r="F616" s="11"/>
      <c r="H616" s="11"/>
    </row>
    <row r="617" spans="1:8">
      <c r="A617" s="261"/>
      <c r="B617" s="109" t="s">
        <v>91</v>
      </c>
      <c r="C617" s="142">
        <v>2.4657839999999999E-3</v>
      </c>
      <c r="D617" s="146">
        <v>80</v>
      </c>
      <c r="F617" s="11"/>
      <c r="H617" s="11"/>
    </row>
    <row r="618" spans="1:8">
      <c r="A618" s="261"/>
      <c r="B618" s="109" t="s">
        <v>92</v>
      </c>
      <c r="C618" s="142">
        <v>1.4793600000000001E-3</v>
      </c>
      <c r="D618" s="146">
        <v>80</v>
      </c>
      <c r="F618" s="11"/>
      <c r="H618" s="11"/>
    </row>
    <row r="619" spans="1:8">
      <c r="A619" s="261"/>
      <c r="B619" s="109" t="s">
        <v>129</v>
      </c>
      <c r="C619" s="142">
        <v>1.1420880000000001E-3</v>
      </c>
      <c r="D619" s="146">
        <v>80</v>
      </c>
      <c r="F619" s="11"/>
      <c r="H619" s="11"/>
    </row>
    <row r="620" spans="1:8">
      <c r="A620" s="261"/>
      <c r="B620" s="109" t="s">
        <v>127</v>
      </c>
      <c r="C620" s="142">
        <v>1.1546386431409534E-3</v>
      </c>
      <c r="D620" s="146">
        <v>80</v>
      </c>
      <c r="F620" s="11"/>
      <c r="H620" s="11"/>
    </row>
    <row r="621" spans="1:8">
      <c r="A621" s="261"/>
      <c r="B621" s="118" t="s">
        <v>188</v>
      </c>
      <c r="C621" s="142">
        <v>4.086821976E-4</v>
      </c>
      <c r="D621" s="146">
        <v>800</v>
      </c>
      <c r="F621" s="11"/>
      <c r="H621" s="11"/>
    </row>
    <row r="622" spans="1:8">
      <c r="A622" s="261"/>
      <c r="B622" s="118" t="s">
        <v>189</v>
      </c>
      <c r="C622" s="142">
        <v>3.9869036832000003E-4</v>
      </c>
      <c r="D622" s="146">
        <v>800</v>
      </c>
      <c r="F622" s="11"/>
      <c r="H622" s="11"/>
    </row>
    <row r="623" spans="1:8">
      <c r="A623" s="261"/>
      <c r="B623" s="118" t="s">
        <v>152</v>
      </c>
      <c r="C623" s="142">
        <v>3.3267877488000005E-4</v>
      </c>
      <c r="D623" s="146">
        <v>800</v>
      </c>
      <c r="F623" s="11"/>
      <c r="H623" s="11"/>
    </row>
    <row r="624" spans="1:8">
      <c r="A624" s="261"/>
      <c r="B624" s="118" t="s">
        <v>190</v>
      </c>
      <c r="C624" s="142">
        <v>3.8209326921166085E-4</v>
      </c>
      <c r="D624" s="146">
        <v>800</v>
      </c>
      <c r="F624" s="11"/>
      <c r="H624" s="11"/>
    </row>
    <row r="625" spans="1:13">
      <c r="A625" s="261"/>
      <c r="B625" s="118" t="s">
        <v>181</v>
      </c>
      <c r="C625" s="142">
        <v>2.1982024416000002E-4</v>
      </c>
      <c r="D625" s="146">
        <v>800</v>
      </c>
      <c r="F625" s="11"/>
      <c r="H625" s="11"/>
    </row>
    <row r="626" spans="1:13">
      <c r="A626" s="261"/>
      <c r="B626" s="118" t="s">
        <v>176</v>
      </c>
      <c r="C626" s="142">
        <v>1.7780542104000002E-4</v>
      </c>
      <c r="D626" s="146">
        <v>800</v>
      </c>
      <c r="F626" s="11"/>
      <c r="H626" s="11"/>
    </row>
    <row r="627" spans="1:13">
      <c r="A627" s="261"/>
      <c r="B627" s="118" t="s">
        <v>93</v>
      </c>
      <c r="C627" s="142">
        <v>1.7715021912E-4</v>
      </c>
      <c r="D627" s="146">
        <v>800</v>
      </c>
      <c r="F627" s="11"/>
      <c r="H627" s="11"/>
    </row>
    <row r="628" spans="1:13">
      <c r="A628" s="261"/>
      <c r="B628" s="118" t="s">
        <v>88</v>
      </c>
      <c r="C628" s="142">
        <v>2.6604866263749599E-4</v>
      </c>
      <c r="D628" s="146">
        <v>800</v>
      </c>
      <c r="F628" s="11"/>
      <c r="H628" s="11"/>
    </row>
    <row r="629" spans="1:13">
      <c r="A629" s="261"/>
      <c r="B629" s="118" t="s">
        <v>220</v>
      </c>
      <c r="C629" s="142">
        <v>1.1535181468258559E-4</v>
      </c>
      <c r="D629" s="146">
        <v>800</v>
      </c>
      <c r="F629" s="11"/>
      <c r="H629" s="11"/>
    </row>
    <row r="630" spans="1:13">
      <c r="A630" s="261"/>
      <c r="B630" s="118" t="s">
        <v>179</v>
      </c>
      <c r="C630" s="142">
        <v>9.1996385479564818E-5</v>
      </c>
      <c r="D630" s="146">
        <v>800</v>
      </c>
      <c r="F630" s="11"/>
      <c r="H630" s="11"/>
    </row>
    <row r="631" spans="1:13" ht="12.75" thickBot="1">
      <c r="A631" s="262"/>
      <c r="B631" s="119" t="s">
        <v>221</v>
      </c>
      <c r="C631" s="143">
        <v>7.8068147721446402E-5</v>
      </c>
      <c r="D631" s="38">
        <v>800</v>
      </c>
      <c r="F631" s="11"/>
      <c r="H631" s="11"/>
    </row>
    <row r="632" spans="1:13">
      <c r="A632" s="261" t="s">
        <v>62</v>
      </c>
      <c r="B632" s="155" t="s">
        <v>79</v>
      </c>
      <c r="C632" s="142">
        <v>0.49034</v>
      </c>
      <c r="D632" s="146">
        <v>490</v>
      </c>
    </row>
    <row r="633" spans="1:13">
      <c r="A633" s="261"/>
      <c r="B633" s="148" t="s">
        <v>205</v>
      </c>
      <c r="C633" s="142">
        <v>0.29948999999999998</v>
      </c>
      <c r="D633" s="36">
        <v>611</v>
      </c>
    </row>
    <row r="634" spans="1:13">
      <c r="A634" s="261"/>
      <c r="B634" s="148" t="s">
        <v>206</v>
      </c>
      <c r="C634" s="142">
        <v>8.6699999999999999E-2</v>
      </c>
      <c r="D634" s="36">
        <v>311</v>
      </c>
      <c r="E634" s="47"/>
    </row>
    <row r="635" spans="1:13">
      <c r="A635" s="261"/>
      <c r="B635" s="148" t="s">
        <v>207</v>
      </c>
      <c r="C635" s="142">
        <v>7.1429999999999993E-2</v>
      </c>
      <c r="D635" s="36">
        <v>311</v>
      </c>
      <c r="E635" s="47"/>
    </row>
    <row r="636" spans="1:13" ht="12.75" thickBot="1">
      <c r="A636" s="261"/>
      <c r="B636" s="148" t="s">
        <v>208</v>
      </c>
      <c r="C636" s="142">
        <v>4.6039999999999998E-2</v>
      </c>
      <c r="D636" s="146">
        <v>211</v>
      </c>
    </row>
    <row r="637" spans="1:13">
      <c r="A637" s="223" t="s">
        <v>63</v>
      </c>
      <c r="B637" s="163" t="s">
        <v>79</v>
      </c>
      <c r="C637" s="141">
        <v>0.43692999999999999</v>
      </c>
      <c r="D637" s="145">
        <v>437</v>
      </c>
    </row>
    <row r="638" spans="1:13">
      <c r="A638" s="261"/>
      <c r="B638" s="155" t="s">
        <v>141</v>
      </c>
      <c r="C638" s="142">
        <v>0.50031000000000003</v>
      </c>
      <c r="D638" s="146">
        <v>7</v>
      </c>
      <c r="E638" s="272"/>
      <c r="F638" s="271"/>
      <c r="G638" s="271"/>
      <c r="H638" s="271"/>
      <c r="I638" s="271"/>
      <c r="J638" s="271"/>
      <c r="K638" s="271"/>
      <c r="L638" s="271"/>
      <c r="M638" s="271"/>
    </row>
    <row r="639" spans="1:13">
      <c r="A639" s="261"/>
      <c r="B639" s="155" t="s">
        <v>87</v>
      </c>
      <c r="C639" s="142">
        <v>3.6819999999999999E-2</v>
      </c>
      <c r="D639" s="146">
        <v>2</v>
      </c>
      <c r="E639" s="272"/>
      <c r="F639" s="271"/>
      <c r="G639" s="271"/>
      <c r="H639" s="271"/>
      <c r="I639" s="271"/>
      <c r="J639" s="271"/>
      <c r="K639" s="271"/>
      <c r="L639" s="271"/>
      <c r="M639" s="271"/>
    </row>
    <row r="640" spans="1:13">
      <c r="A640" s="261"/>
      <c r="B640" s="164" t="s">
        <v>6</v>
      </c>
      <c r="C640" s="142">
        <v>2.5940000000000001E-2</v>
      </c>
      <c r="D640" s="146">
        <v>210</v>
      </c>
      <c r="E640" s="272"/>
      <c r="F640" s="271"/>
      <c r="G640" s="271"/>
      <c r="H640" s="271"/>
      <c r="I640" s="271"/>
      <c r="J640" s="271"/>
      <c r="K640" s="271"/>
      <c r="L640" s="271"/>
      <c r="M640" s="271"/>
    </row>
    <row r="641" spans="1:4">
      <c r="A641" s="261"/>
      <c r="B641" s="109" t="s">
        <v>91</v>
      </c>
      <c r="C641" s="142">
        <v>1.1587398E-3</v>
      </c>
      <c r="D641" s="146">
        <v>80</v>
      </c>
    </row>
    <row r="642" spans="1:4">
      <c r="A642" s="261"/>
      <c r="B642" s="109" t="s">
        <v>92</v>
      </c>
      <c r="C642" s="142">
        <v>6.9519200000000008E-4</v>
      </c>
      <c r="D642" s="146">
        <v>800</v>
      </c>
    </row>
    <row r="643" spans="1:4">
      <c r="A643" s="261"/>
      <c r="B643" s="109" t="s">
        <v>129</v>
      </c>
      <c r="C643" s="142">
        <v>5.3669860000000005E-4</v>
      </c>
      <c r="D643" s="146">
        <v>800</v>
      </c>
    </row>
    <row r="644" spans="1:4">
      <c r="A644" s="261"/>
      <c r="B644" s="109" t="s">
        <v>127</v>
      </c>
      <c r="C644" s="142">
        <v>5.4259649280935399E-4</v>
      </c>
      <c r="D644" s="146">
        <v>800</v>
      </c>
    </row>
    <row r="645" spans="1:4">
      <c r="A645" s="261"/>
      <c r="B645" s="118" t="s">
        <v>188</v>
      </c>
      <c r="C645" s="142">
        <v>1.9205101821999999E-4</v>
      </c>
      <c r="D645" s="146">
        <v>800</v>
      </c>
    </row>
    <row r="646" spans="1:4">
      <c r="A646" s="261"/>
      <c r="B646" s="118" t="s">
        <v>189</v>
      </c>
      <c r="C646" s="142">
        <v>1.87355582504E-4</v>
      </c>
      <c r="D646" s="146">
        <v>800</v>
      </c>
    </row>
    <row r="647" spans="1:4">
      <c r="A647" s="261"/>
      <c r="B647" s="118" t="s">
        <v>152</v>
      </c>
      <c r="C647" s="142">
        <v>1.56334917036E-4</v>
      </c>
      <c r="D647" s="146">
        <v>800</v>
      </c>
    </row>
    <row r="648" spans="1:4">
      <c r="A648" s="261"/>
      <c r="B648" s="118" t="s">
        <v>190</v>
      </c>
      <c r="C648" s="142">
        <v>1.7955614861142177E-4</v>
      </c>
      <c r="D648" s="146">
        <v>800</v>
      </c>
    </row>
    <row r="649" spans="1:4">
      <c r="A649" s="261"/>
      <c r="B649" s="118" t="s">
        <v>181</v>
      </c>
      <c r="C649" s="142">
        <v>1.0329958575199999E-4</v>
      </c>
      <c r="D649" s="146">
        <v>800</v>
      </c>
    </row>
    <row r="650" spans="1:4">
      <c r="A650" s="261"/>
      <c r="B650" s="118" t="s">
        <v>176</v>
      </c>
      <c r="C650" s="142">
        <v>8.3555663438000008E-5</v>
      </c>
      <c r="D650" s="146">
        <v>800</v>
      </c>
    </row>
    <row r="651" spans="1:4">
      <c r="A651" s="261"/>
      <c r="B651" s="118" t="s">
        <v>93</v>
      </c>
      <c r="C651" s="142">
        <v>8.3247766014000004E-5</v>
      </c>
      <c r="D651" s="146">
        <v>800</v>
      </c>
    </row>
    <row r="652" spans="1:4">
      <c r="A652" s="261"/>
      <c r="B652" s="118" t="s">
        <v>88</v>
      </c>
      <c r="C652" s="142">
        <v>1.2502359255102619E-4</v>
      </c>
      <c r="D652" s="146">
        <v>800</v>
      </c>
    </row>
    <row r="653" spans="1:4">
      <c r="A653" s="261"/>
      <c r="B653" s="118" t="s">
        <v>220</v>
      </c>
      <c r="C653" s="142">
        <v>5.4206994073664316E-5</v>
      </c>
      <c r="D653" s="146">
        <v>800</v>
      </c>
    </row>
    <row r="654" spans="1:4">
      <c r="A654" s="261"/>
      <c r="B654" s="118" t="s">
        <v>179</v>
      </c>
      <c r="C654" s="142">
        <v>4.3231634770650573E-5</v>
      </c>
      <c r="D654" s="146">
        <v>800</v>
      </c>
    </row>
    <row r="655" spans="1:4" ht="12.75" thickBot="1">
      <c r="A655" s="262"/>
      <c r="B655" s="119" t="s">
        <v>221</v>
      </c>
      <c r="C655" s="143">
        <v>3.6686372316926083E-5</v>
      </c>
      <c r="D655" s="38">
        <v>800</v>
      </c>
    </row>
    <row r="656" spans="1:4">
      <c r="A656" s="261" t="s">
        <v>64</v>
      </c>
      <c r="B656" s="155" t="s">
        <v>79</v>
      </c>
      <c r="C656" s="142">
        <v>0.75048999999999999</v>
      </c>
      <c r="D656" s="146">
        <v>750</v>
      </c>
    </row>
    <row r="657" spans="1:6">
      <c r="A657" s="261"/>
      <c r="B657" s="148" t="s">
        <v>209</v>
      </c>
      <c r="C657" s="142">
        <v>0.12379999999999999</v>
      </c>
      <c r="D657" s="36">
        <v>45</v>
      </c>
    </row>
    <row r="658" spans="1:6">
      <c r="A658" s="261"/>
      <c r="B658" s="155" t="s">
        <v>210</v>
      </c>
      <c r="C658" s="142">
        <v>8.4760000000000002E-2</v>
      </c>
      <c r="D658" s="36">
        <v>3</v>
      </c>
    </row>
    <row r="659" spans="1:6">
      <c r="A659" s="261"/>
      <c r="B659" s="155" t="s">
        <v>211</v>
      </c>
      <c r="C659" s="142">
        <v>2.052E-2</v>
      </c>
      <c r="D659" s="36">
        <v>2</v>
      </c>
    </row>
    <row r="660" spans="1:6" ht="12.75" thickBot="1">
      <c r="A660" s="261"/>
      <c r="B660" s="155" t="s">
        <v>212</v>
      </c>
      <c r="C660" s="142">
        <v>2.043E-2</v>
      </c>
      <c r="D660" s="146">
        <v>2</v>
      </c>
    </row>
    <row r="661" spans="1:6">
      <c r="A661" s="223" t="s">
        <v>65</v>
      </c>
      <c r="B661" s="163" t="s">
        <v>79</v>
      </c>
      <c r="C661" s="141">
        <v>0.17977000000000001</v>
      </c>
      <c r="D661" s="145">
        <v>180</v>
      </c>
    </row>
    <row r="662" spans="1:6">
      <c r="A662" s="261"/>
      <c r="B662" s="155" t="s">
        <v>98</v>
      </c>
      <c r="C662" s="142">
        <v>0.73345000000000005</v>
      </c>
      <c r="D662" s="146">
        <v>7</v>
      </c>
    </row>
    <row r="663" spans="1:6">
      <c r="A663" s="261"/>
      <c r="B663" s="155" t="s">
        <v>99</v>
      </c>
      <c r="C663" s="142">
        <v>4.999E-2</v>
      </c>
      <c r="D663" s="146">
        <v>2</v>
      </c>
    </row>
    <row r="664" spans="1:6">
      <c r="A664" s="261"/>
      <c r="B664" s="164" t="s">
        <v>6</v>
      </c>
      <c r="C664" s="142">
        <v>3.6790000000000003E-2</v>
      </c>
      <c r="D664" s="146">
        <v>210</v>
      </c>
      <c r="F664" s="115"/>
    </row>
    <row r="665" spans="1:6">
      <c r="A665" s="261"/>
      <c r="B665" s="109" t="s">
        <v>91</v>
      </c>
      <c r="C665" s="142">
        <v>1.6434093000000003E-3</v>
      </c>
      <c r="D665" s="146">
        <v>80</v>
      </c>
    </row>
    <row r="666" spans="1:6">
      <c r="A666" s="261"/>
      <c r="B666" s="109" t="s">
        <v>92</v>
      </c>
      <c r="C666" s="142">
        <v>9.8597200000000011E-4</v>
      </c>
      <c r="D666" s="146">
        <v>800</v>
      </c>
    </row>
    <row r="667" spans="1:6">
      <c r="A667" s="261"/>
      <c r="B667" s="109" t="s">
        <v>129</v>
      </c>
      <c r="C667" s="142">
        <v>7.6118510000000009E-4</v>
      </c>
      <c r="D667" s="146">
        <v>800</v>
      </c>
    </row>
    <row r="668" spans="1:6">
      <c r="A668" s="261"/>
      <c r="B668" s="109" t="s">
        <v>127</v>
      </c>
      <c r="C668" s="142">
        <v>7.6954992176006694E-4</v>
      </c>
      <c r="D668" s="146">
        <v>800</v>
      </c>
    </row>
    <row r="669" spans="1:6">
      <c r="A669" s="261"/>
      <c r="B669" s="118" t="s">
        <v>188</v>
      </c>
      <c r="C669" s="142">
        <v>2.7238076177000002E-4</v>
      </c>
      <c r="D669" s="146">
        <v>800</v>
      </c>
    </row>
    <row r="670" spans="1:6">
      <c r="A670" s="261"/>
      <c r="B670" s="118" t="s">
        <v>189</v>
      </c>
      <c r="C670" s="142">
        <v>2.6572135236400002E-4</v>
      </c>
      <c r="D670" s="146">
        <v>800</v>
      </c>
    </row>
    <row r="671" spans="1:6">
      <c r="A671" s="261"/>
      <c r="B671" s="118" t="s">
        <v>152</v>
      </c>
      <c r="C671" s="142">
        <v>2.2172558202600005E-4</v>
      </c>
      <c r="D671" s="146">
        <v>800</v>
      </c>
    </row>
    <row r="672" spans="1:6">
      <c r="A672" s="261"/>
      <c r="B672" s="118" t="s">
        <v>190</v>
      </c>
      <c r="C672" s="142">
        <v>2.5465962634596019E-4</v>
      </c>
      <c r="D672" s="146">
        <v>800</v>
      </c>
    </row>
    <row r="673" spans="1:4">
      <c r="A673" s="261"/>
      <c r="B673" s="118" t="s">
        <v>181</v>
      </c>
      <c r="C673" s="142">
        <v>1.4650700693200002E-4</v>
      </c>
      <c r="D673" s="146">
        <v>800</v>
      </c>
    </row>
    <row r="674" spans="1:4">
      <c r="A674" s="261"/>
      <c r="B674" s="118" t="s">
        <v>176</v>
      </c>
      <c r="C674" s="142">
        <v>1.1850473623300002E-4</v>
      </c>
      <c r="D674" s="146">
        <v>800</v>
      </c>
    </row>
    <row r="675" spans="1:4">
      <c r="A675" s="261"/>
      <c r="B675" s="118" t="s">
        <v>93</v>
      </c>
      <c r="C675" s="142">
        <v>1.1806805364900002E-4</v>
      </c>
      <c r="D675" s="146">
        <v>800</v>
      </c>
    </row>
    <row r="676" spans="1:4">
      <c r="A676" s="261"/>
      <c r="B676" s="118" t="s">
        <v>88</v>
      </c>
      <c r="C676" s="142">
        <v>1.7731757787017171E-4</v>
      </c>
      <c r="D676" s="146">
        <v>800</v>
      </c>
    </row>
    <row r="677" spans="1:4">
      <c r="A677" s="261"/>
      <c r="B677" s="118" t="s">
        <v>220</v>
      </c>
      <c r="C677" s="142">
        <v>7.6880312720513123E-5</v>
      </c>
      <c r="D677" s="146">
        <v>800</v>
      </c>
    </row>
    <row r="678" spans="1:4">
      <c r="A678" s="261"/>
      <c r="B678" s="118" t="s">
        <v>179</v>
      </c>
      <c r="C678" s="142">
        <v>6.1314257641180975E-5</v>
      </c>
      <c r="D678" s="146">
        <v>800</v>
      </c>
    </row>
    <row r="679" spans="1:4" ht="12.75" thickBot="1">
      <c r="A679" s="262"/>
      <c r="B679" s="119" t="s">
        <v>221</v>
      </c>
      <c r="C679" s="143">
        <v>5.2031289033913289E-5</v>
      </c>
      <c r="D679" s="38">
        <v>800</v>
      </c>
    </row>
    <row r="680" spans="1:4">
      <c r="A680" s="261" t="s">
        <v>66</v>
      </c>
      <c r="B680" s="155" t="s">
        <v>79</v>
      </c>
      <c r="C680" s="142">
        <v>0.65305999999999997</v>
      </c>
      <c r="D680" s="146">
        <v>653</v>
      </c>
    </row>
    <row r="681" spans="1:4">
      <c r="A681" s="261"/>
      <c r="B681" s="155" t="s">
        <v>213</v>
      </c>
      <c r="C681" s="142">
        <v>0.23594999999999999</v>
      </c>
      <c r="D681" s="36">
        <v>64</v>
      </c>
    </row>
    <row r="682" spans="1:4">
      <c r="A682" s="261"/>
      <c r="B682" s="155" t="s">
        <v>214</v>
      </c>
      <c r="C682" s="142">
        <v>5.006E-2</v>
      </c>
      <c r="D682" s="36">
        <v>3</v>
      </c>
    </row>
    <row r="683" spans="1:4">
      <c r="A683" s="261"/>
      <c r="B683" s="155" t="s">
        <v>215</v>
      </c>
      <c r="C683" s="142">
        <v>4.0239999999999998E-2</v>
      </c>
      <c r="D683" s="36">
        <v>2</v>
      </c>
    </row>
    <row r="684" spans="1:4">
      <c r="A684" s="261"/>
      <c r="B684" s="155" t="s">
        <v>203</v>
      </c>
      <c r="C684" s="142">
        <v>2.069E-2</v>
      </c>
      <c r="D684" s="36">
        <v>2</v>
      </c>
    </row>
    <row r="685" spans="1:4">
      <c r="A685" s="261"/>
      <c r="B685" s="213" t="s">
        <v>6</v>
      </c>
      <c r="C685" s="172" t="s">
        <v>270</v>
      </c>
      <c r="D685" s="236">
        <v>10110</v>
      </c>
    </row>
    <row r="686" spans="1:4">
      <c r="A686" s="261"/>
      <c r="B686" s="213" t="s">
        <v>178</v>
      </c>
      <c r="C686" s="172" t="s">
        <v>270</v>
      </c>
      <c r="D686" s="236">
        <v>10110</v>
      </c>
    </row>
    <row r="687" spans="1:4" ht="12.75" thickBot="1">
      <c r="A687" s="261"/>
      <c r="B687" s="213" t="s">
        <v>51</v>
      </c>
      <c r="C687" s="172" t="s">
        <v>270</v>
      </c>
      <c r="D687" s="236">
        <v>10110</v>
      </c>
    </row>
    <row r="688" spans="1:4">
      <c r="A688" s="223" t="s">
        <v>67</v>
      </c>
      <c r="B688" s="163" t="s">
        <v>226</v>
      </c>
      <c r="C688" s="141">
        <v>0.60799999999999998</v>
      </c>
      <c r="D688" s="35">
        <v>7</v>
      </c>
    </row>
    <row r="689" spans="1:7">
      <c r="A689" s="261"/>
      <c r="B689" s="155" t="s">
        <v>79</v>
      </c>
      <c r="C689" s="142">
        <v>0.33700000000000002</v>
      </c>
      <c r="D689" s="36">
        <v>337</v>
      </c>
    </row>
    <row r="690" spans="1:7" ht="12.75" thickBot="1">
      <c r="A690" s="262"/>
      <c r="B690" s="208" t="s">
        <v>227</v>
      </c>
      <c r="C690" s="143">
        <v>5.5E-2</v>
      </c>
      <c r="D690" s="38">
        <v>3</v>
      </c>
    </row>
    <row r="691" spans="1:7">
      <c r="A691" s="261" t="s">
        <v>68</v>
      </c>
      <c r="B691" s="155" t="s">
        <v>79</v>
      </c>
      <c r="C691" s="142">
        <v>0.58918999999999999</v>
      </c>
      <c r="D691" s="36">
        <v>590</v>
      </c>
    </row>
    <row r="692" spans="1:7">
      <c r="A692" s="261"/>
      <c r="B692" s="155" t="s">
        <v>140</v>
      </c>
      <c r="C692" s="142">
        <v>0.29998999999999998</v>
      </c>
      <c r="D692" s="36">
        <v>6</v>
      </c>
    </row>
    <row r="693" spans="1:7">
      <c r="A693" s="261"/>
      <c r="B693" s="155" t="s">
        <v>141</v>
      </c>
      <c r="C693" s="142">
        <v>6.1420000000000002E-2</v>
      </c>
      <c r="D693" s="36">
        <v>3</v>
      </c>
    </row>
    <row r="694" spans="1:7" ht="12.75" thickBot="1">
      <c r="A694" s="262"/>
      <c r="B694" s="208" t="s">
        <v>87</v>
      </c>
      <c r="C694" s="143">
        <v>4.9399999999999999E-2</v>
      </c>
      <c r="D694" s="38">
        <v>2</v>
      </c>
    </row>
    <row r="695" spans="1:7">
      <c r="A695" s="223" t="s">
        <v>69</v>
      </c>
      <c r="B695" s="163" t="s">
        <v>79</v>
      </c>
      <c r="C695" s="141">
        <v>0.72985999999999995</v>
      </c>
      <c r="D695" s="35">
        <v>730</v>
      </c>
    </row>
    <row r="696" spans="1:7">
      <c r="A696" s="261"/>
      <c r="B696" s="213" t="s">
        <v>216</v>
      </c>
      <c r="C696" s="142">
        <v>0.20093</v>
      </c>
      <c r="D696" s="36">
        <v>6</v>
      </c>
    </row>
    <row r="697" spans="1:7" ht="12.75" thickBot="1">
      <c r="A697" s="262"/>
      <c r="B697" s="208" t="s">
        <v>217</v>
      </c>
      <c r="C697" s="143">
        <v>6.9209999999999994E-2</v>
      </c>
      <c r="D697" s="38">
        <v>3</v>
      </c>
    </row>
    <row r="698" spans="1:7">
      <c r="A698" s="223" t="s">
        <v>70</v>
      </c>
      <c r="B698" s="163" t="s">
        <v>199</v>
      </c>
      <c r="C698" s="141">
        <v>0.64798999999999995</v>
      </c>
      <c r="D698" s="35">
        <v>7</v>
      </c>
    </row>
    <row r="699" spans="1:7">
      <c r="A699" s="261"/>
      <c r="B699" s="155" t="s">
        <v>79</v>
      </c>
      <c r="C699" s="142">
        <v>0.23854</v>
      </c>
      <c r="D699" s="36">
        <v>240</v>
      </c>
      <c r="G699" s="115"/>
    </row>
    <row r="700" spans="1:7">
      <c r="A700" s="261"/>
      <c r="B700" s="155" t="s">
        <v>125</v>
      </c>
      <c r="C700" s="142">
        <v>5.0279999999999998E-2</v>
      </c>
      <c r="D700" s="36">
        <v>3</v>
      </c>
    </row>
    <row r="701" spans="1:7">
      <c r="A701" s="261"/>
      <c r="B701" s="155" t="s">
        <v>218</v>
      </c>
      <c r="C701" s="142">
        <v>3.5000000000000003E-2</v>
      </c>
      <c r="D701" s="36">
        <v>2</v>
      </c>
    </row>
    <row r="702" spans="1:7" ht="12.75" thickBot="1">
      <c r="A702" s="262"/>
      <c r="B702" s="208" t="s">
        <v>219</v>
      </c>
      <c r="C702" s="143">
        <v>2.819E-2</v>
      </c>
      <c r="D702" s="38">
        <v>2</v>
      </c>
    </row>
    <row r="703" spans="1:7">
      <c r="A703" s="223" t="s">
        <v>71</v>
      </c>
      <c r="B703" s="163" t="s">
        <v>79</v>
      </c>
      <c r="C703" s="141">
        <v>0.79373000000000005</v>
      </c>
      <c r="D703" s="35">
        <v>794</v>
      </c>
    </row>
    <row r="704" spans="1:7">
      <c r="A704" s="261"/>
      <c r="B704" s="155" t="s">
        <v>190</v>
      </c>
      <c r="C704" s="142">
        <v>5.0090000000000003E-2</v>
      </c>
      <c r="D704" s="36">
        <v>35</v>
      </c>
    </row>
    <row r="705" spans="1:4">
      <c r="A705" s="261"/>
      <c r="B705" s="155" t="s">
        <v>220</v>
      </c>
      <c r="C705" s="142">
        <v>4.6129999999999997E-2</v>
      </c>
      <c r="D705" s="36">
        <v>2</v>
      </c>
    </row>
    <row r="706" spans="1:4">
      <c r="A706" s="261"/>
      <c r="B706" s="155" t="s">
        <v>179</v>
      </c>
      <c r="C706" s="142">
        <v>3.6790000000000003E-2</v>
      </c>
      <c r="D706" s="36">
        <v>2</v>
      </c>
    </row>
    <row r="707" spans="1:4">
      <c r="A707" s="261"/>
      <c r="B707" s="155" t="s">
        <v>221</v>
      </c>
      <c r="C707" s="142">
        <v>3.1220000000000001E-2</v>
      </c>
      <c r="D707" s="36">
        <v>2</v>
      </c>
    </row>
    <row r="708" spans="1:4">
      <c r="A708" s="261"/>
      <c r="B708" s="155" t="s">
        <v>222</v>
      </c>
      <c r="C708" s="142">
        <v>2.2009999999999998E-2</v>
      </c>
      <c r="D708" s="36">
        <v>2</v>
      </c>
    </row>
    <row r="709" spans="1:4" ht="12.75" thickBot="1">
      <c r="A709" s="262"/>
      <c r="B709" s="208" t="s">
        <v>127</v>
      </c>
      <c r="C709" s="143">
        <v>2.0029999999999999E-2</v>
      </c>
      <c r="D709" s="38">
        <v>2</v>
      </c>
    </row>
    <row r="710" spans="1:4">
      <c r="A710" s="223" t="s">
        <v>72</v>
      </c>
      <c r="B710" s="163" t="s">
        <v>79</v>
      </c>
      <c r="C710" s="141">
        <v>0.93186000000000002</v>
      </c>
      <c r="D710" s="35">
        <v>932</v>
      </c>
    </row>
    <row r="711" spans="1:4">
      <c r="A711" s="261"/>
      <c r="B711" s="155" t="s">
        <v>83</v>
      </c>
      <c r="C711" s="142">
        <v>2.282E-2</v>
      </c>
      <c r="D711" s="36">
        <v>2</v>
      </c>
    </row>
    <row r="712" spans="1:4">
      <c r="A712" s="261"/>
      <c r="B712" s="155" t="s">
        <v>223</v>
      </c>
      <c r="C712" s="142">
        <v>2.2780000000000002E-2</v>
      </c>
      <c r="D712" s="36">
        <v>2</v>
      </c>
    </row>
    <row r="713" spans="1:4" ht="12.75" thickBot="1">
      <c r="A713" s="262"/>
      <c r="B713" s="208" t="s">
        <v>212</v>
      </c>
      <c r="C713" s="143">
        <v>2.2540000000000001E-2</v>
      </c>
      <c r="D713" s="38">
        <v>2</v>
      </c>
    </row>
    <row r="714" spans="1:4">
      <c r="A714" s="223" t="s">
        <v>73</v>
      </c>
      <c r="B714" s="163" t="s">
        <v>79</v>
      </c>
      <c r="C714" s="141">
        <v>0.66037999999999997</v>
      </c>
      <c r="D714" s="35">
        <v>660</v>
      </c>
    </row>
    <row r="715" spans="1:4">
      <c r="A715" s="261"/>
      <c r="B715" s="155" t="s">
        <v>224</v>
      </c>
      <c r="C715" s="142">
        <v>0.31403999999999999</v>
      </c>
      <c r="D715" s="36">
        <v>6</v>
      </c>
    </row>
    <row r="716" spans="1:4" ht="12.75" thickBot="1">
      <c r="A716" s="262"/>
      <c r="B716" s="208" t="s">
        <v>225</v>
      </c>
      <c r="C716" s="143">
        <v>2.5579999999999999E-2</v>
      </c>
      <c r="D716" s="38">
        <v>2</v>
      </c>
    </row>
  </sheetData>
  <mergeCells count="1">
    <mergeCell ref="A1:D1"/>
  </mergeCells>
  <conditionalFormatting sqref="B350:B351 B353:B354">
    <cfRule type="duplicateValues" dxfId="134" priority="108"/>
  </conditionalFormatting>
  <conditionalFormatting sqref="B355:B357">
    <cfRule type="duplicateValues" dxfId="133" priority="107"/>
  </conditionalFormatting>
  <conditionalFormatting sqref="B358:B360">
    <cfRule type="duplicateValues" dxfId="132" priority="106"/>
  </conditionalFormatting>
  <conditionalFormatting sqref="B361:B362">
    <cfRule type="duplicateValues" dxfId="131" priority="105"/>
  </conditionalFormatting>
  <conditionalFormatting sqref="B353:B362 B350:B351">
    <cfRule type="duplicateValues" dxfId="130" priority="104"/>
  </conditionalFormatting>
  <conditionalFormatting sqref="B364">
    <cfRule type="duplicateValues" dxfId="129" priority="103"/>
  </conditionalFormatting>
  <conditionalFormatting sqref="B406:B408">
    <cfRule type="duplicateValues" dxfId="128" priority="96"/>
  </conditionalFormatting>
  <conditionalFormatting sqref="B410:B415">
    <cfRule type="duplicateValues" dxfId="127" priority="95"/>
  </conditionalFormatting>
  <conditionalFormatting sqref="B416:B418">
    <cfRule type="duplicateValues" dxfId="126" priority="94"/>
  </conditionalFormatting>
  <conditionalFormatting sqref="B419:B420">
    <cfRule type="duplicateValues" dxfId="125" priority="93"/>
  </conditionalFormatting>
  <conditionalFormatting sqref="B419:B421">
    <cfRule type="duplicateValues" dxfId="124" priority="92"/>
  </conditionalFormatting>
  <conditionalFormatting sqref="B422:B423">
    <cfRule type="duplicateValues" dxfId="123" priority="91"/>
  </conditionalFormatting>
  <conditionalFormatting sqref="B410:B423">
    <cfRule type="duplicateValues" dxfId="122" priority="90"/>
  </conditionalFormatting>
  <conditionalFormatting sqref="B366:B370">
    <cfRule type="duplicateValues" dxfId="121" priority="89"/>
  </conditionalFormatting>
  <conditionalFormatting sqref="B387">
    <cfRule type="duplicateValues" dxfId="120" priority="87"/>
  </conditionalFormatting>
  <conditionalFormatting sqref="B387">
    <cfRule type="duplicateValues" dxfId="119" priority="86"/>
  </conditionalFormatting>
  <conditionalFormatting sqref="B391:B393">
    <cfRule type="duplicateValues" dxfId="118" priority="85"/>
  </conditionalFormatting>
  <conditionalFormatting sqref="B394:B396">
    <cfRule type="duplicateValues" dxfId="117" priority="84"/>
  </conditionalFormatting>
  <conditionalFormatting sqref="B397:B399">
    <cfRule type="duplicateValues" dxfId="116" priority="83"/>
  </conditionalFormatting>
  <conditionalFormatting sqref="B391:B396">
    <cfRule type="duplicateValues" dxfId="115" priority="82"/>
  </conditionalFormatting>
  <conditionalFormatting sqref="B400:B402">
    <cfRule type="duplicateValues" dxfId="114" priority="81"/>
  </conditionalFormatting>
  <conditionalFormatting sqref="B403:B404">
    <cfRule type="duplicateValues" dxfId="113" priority="80"/>
  </conditionalFormatting>
  <conditionalFormatting sqref="B391:B402">
    <cfRule type="duplicateValues" dxfId="112" priority="78"/>
  </conditionalFormatting>
  <conditionalFormatting sqref="B389:B404">
    <cfRule type="duplicateValues" dxfId="111" priority="77"/>
  </conditionalFormatting>
  <conditionalFormatting sqref="B389:B404">
    <cfRule type="duplicateValues" dxfId="110" priority="76"/>
  </conditionalFormatting>
  <conditionalFormatting sqref="B425:B426">
    <cfRule type="duplicateValues" dxfId="109" priority="75"/>
  </conditionalFormatting>
  <conditionalFormatting sqref="B461:B462">
    <cfRule type="duplicateValues" dxfId="108" priority="73"/>
  </conditionalFormatting>
  <conditionalFormatting sqref="B460:B462">
    <cfRule type="duplicateValues" dxfId="107" priority="72"/>
  </conditionalFormatting>
  <conditionalFormatting sqref="B463:B465">
    <cfRule type="duplicateValues" dxfId="106" priority="70"/>
  </conditionalFormatting>
  <conditionalFormatting sqref="B466">
    <cfRule type="duplicateValues" dxfId="105" priority="67"/>
  </conditionalFormatting>
  <conditionalFormatting sqref="B467">
    <cfRule type="duplicateValues" dxfId="104" priority="64"/>
  </conditionalFormatting>
  <conditionalFormatting sqref="B473">
    <cfRule type="duplicateValues" dxfId="103" priority="62"/>
  </conditionalFormatting>
  <conditionalFormatting sqref="B470:B474">
    <cfRule type="duplicateValues" dxfId="102" priority="61"/>
  </conditionalFormatting>
  <conditionalFormatting sqref="B475:B476">
    <cfRule type="duplicateValues" dxfId="101" priority="60"/>
  </conditionalFormatting>
  <conditionalFormatting sqref="B475">
    <cfRule type="duplicateValues" dxfId="100" priority="59"/>
  </conditionalFormatting>
  <conditionalFormatting sqref="B473:B475">
    <cfRule type="duplicateValues" dxfId="99" priority="58"/>
  </conditionalFormatting>
  <conditionalFormatting sqref="B470:B476">
    <cfRule type="duplicateValues" dxfId="98" priority="57"/>
  </conditionalFormatting>
  <conditionalFormatting sqref="B505">
    <cfRule type="duplicateValues" dxfId="97" priority="53"/>
  </conditionalFormatting>
  <conditionalFormatting sqref="B520:B530">
    <cfRule type="duplicateValues" dxfId="96" priority="51"/>
  </conditionalFormatting>
  <conditionalFormatting sqref="B15:B32">
    <cfRule type="duplicateValues" dxfId="95" priority="50"/>
  </conditionalFormatting>
  <conditionalFormatting sqref="B38:B40">
    <cfRule type="duplicateValues" dxfId="94" priority="49"/>
  </conditionalFormatting>
  <conditionalFormatting sqref="B41">
    <cfRule type="duplicateValues" dxfId="93" priority="48"/>
  </conditionalFormatting>
  <conditionalFormatting sqref="B44:B57">
    <cfRule type="duplicateValues" dxfId="92" priority="47"/>
  </conditionalFormatting>
  <conditionalFormatting sqref="B59:B61">
    <cfRule type="duplicateValues" dxfId="91" priority="46"/>
  </conditionalFormatting>
  <conditionalFormatting sqref="B65:B80">
    <cfRule type="duplicateValues" dxfId="90" priority="44"/>
  </conditionalFormatting>
  <conditionalFormatting sqref="B82">
    <cfRule type="duplicateValues" dxfId="89" priority="43"/>
  </conditionalFormatting>
  <conditionalFormatting sqref="B83">
    <cfRule type="duplicateValues" dxfId="88" priority="42"/>
  </conditionalFormatting>
  <conditionalFormatting sqref="B62:B63 B65:B69">
    <cfRule type="duplicateValues" dxfId="87" priority="225"/>
  </conditionalFormatting>
  <conditionalFormatting sqref="B85:B101">
    <cfRule type="duplicateValues" dxfId="86" priority="41"/>
  </conditionalFormatting>
  <conditionalFormatting sqref="B105">
    <cfRule type="duplicateValues" dxfId="85" priority="40"/>
  </conditionalFormatting>
  <conditionalFormatting sqref="B107:B123">
    <cfRule type="duplicateValues" dxfId="84" priority="39"/>
  </conditionalFormatting>
  <conditionalFormatting sqref="B136:B150">
    <cfRule type="duplicateValues" dxfId="83" priority="38"/>
  </conditionalFormatting>
  <conditionalFormatting sqref="B250:B253">
    <cfRule type="duplicateValues" dxfId="82" priority="37"/>
  </conditionalFormatting>
  <conditionalFormatting sqref="B257:B272">
    <cfRule type="duplicateValues" dxfId="81" priority="36"/>
  </conditionalFormatting>
  <conditionalFormatting sqref="B282:B292">
    <cfRule type="duplicateValues" dxfId="80" priority="35"/>
  </conditionalFormatting>
  <conditionalFormatting sqref="B282:B299">
    <cfRule type="duplicateValues" dxfId="79" priority="34"/>
  </conditionalFormatting>
  <conditionalFormatting sqref="B313:B330">
    <cfRule type="duplicateValues" dxfId="78" priority="32"/>
  </conditionalFormatting>
  <conditionalFormatting sqref="B347:B362">
    <cfRule type="duplicateValues" dxfId="77" priority="31"/>
  </conditionalFormatting>
  <conditionalFormatting sqref="B366:B370">
    <cfRule type="duplicateValues" dxfId="76" priority="30"/>
  </conditionalFormatting>
  <conditionalFormatting sqref="B371:B385">
    <cfRule type="duplicateValues" dxfId="75" priority="235"/>
  </conditionalFormatting>
  <conditionalFormatting sqref="B367:B385">
    <cfRule type="duplicateValues" dxfId="74" priority="259"/>
  </conditionalFormatting>
  <conditionalFormatting sqref="B425">
    <cfRule type="duplicateValues" dxfId="73" priority="27"/>
  </conditionalFormatting>
  <conditionalFormatting sqref="B429:B445">
    <cfRule type="duplicateValues" dxfId="72" priority="26"/>
  </conditionalFormatting>
  <conditionalFormatting sqref="B433:B445">
    <cfRule type="duplicateValues" dxfId="71" priority="288"/>
  </conditionalFormatting>
  <conditionalFormatting sqref="B485:B486 B499:B503">
    <cfRule type="duplicateValues" dxfId="70" priority="427"/>
  </conditionalFormatting>
  <conditionalFormatting sqref="B499:B503">
    <cfRule type="duplicateValues" dxfId="69" priority="429"/>
  </conditionalFormatting>
  <conditionalFormatting sqref="B496:B503">
    <cfRule type="duplicateValues" dxfId="68" priority="430"/>
  </conditionalFormatting>
  <conditionalFormatting sqref="B488:B503">
    <cfRule type="duplicateValues" dxfId="67" priority="431"/>
  </conditionalFormatting>
  <conditionalFormatting sqref="B510:B512">
    <cfRule type="duplicateValues" dxfId="66" priority="23"/>
  </conditionalFormatting>
  <conditionalFormatting sqref="B513:B533">
    <cfRule type="duplicateValues" dxfId="65" priority="22"/>
  </conditionalFormatting>
  <conditionalFormatting sqref="B513:B527">
    <cfRule type="duplicateValues" dxfId="64" priority="21"/>
  </conditionalFormatting>
  <conditionalFormatting sqref="B528:B533">
    <cfRule type="duplicateValues" dxfId="63" priority="20"/>
  </conditionalFormatting>
  <conditionalFormatting sqref="B536:B539">
    <cfRule type="duplicateValues" dxfId="62" priority="19"/>
  </conditionalFormatting>
  <conditionalFormatting sqref="B555:B556">
    <cfRule type="duplicateValues" dxfId="61" priority="17"/>
  </conditionalFormatting>
  <conditionalFormatting sqref="B563">
    <cfRule type="duplicateValues" dxfId="60" priority="16"/>
  </conditionalFormatting>
  <conditionalFormatting sqref="B566">
    <cfRule type="duplicateValues" dxfId="59" priority="15"/>
  </conditionalFormatting>
  <conditionalFormatting sqref="B568">
    <cfRule type="duplicateValues" dxfId="58" priority="14"/>
  </conditionalFormatting>
  <conditionalFormatting sqref="B569:B570">
    <cfRule type="duplicateValues" dxfId="57" priority="13"/>
  </conditionalFormatting>
  <conditionalFormatting sqref="B576:B597">
    <cfRule type="duplicateValues" dxfId="56" priority="12"/>
  </conditionalFormatting>
  <conditionalFormatting sqref="B605:B606">
    <cfRule type="duplicateValues" dxfId="55" priority="516"/>
  </conditionalFormatting>
  <conditionalFormatting sqref="B617:B631">
    <cfRule type="duplicateValues" dxfId="54" priority="10"/>
  </conditionalFormatting>
  <conditionalFormatting sqref="B641:B655">
    <cfRule type="duplicateValues" dxfId="53" priority="9"/>
  </conditionalFormatting>
  <conditionalFormatting sqref="B665:B679">
    <cfRule type="duplicateValues" dxfId="52" priority="8"/>
  </conditionalFormatting>
  <conditionalFormatting sqref="B540:B554">
    <cfRule type="duplicateValues" dxfId="51" priority="594"/>
  </conditionalFormatting>
  <conditionalFormatting sqref="F459:F461">
    <cfRule type="duplicateValues" dxfId="13" priority="7"/>
  </conditionalFormatting>
  <conditionalFormatting sqref="F463:F468">
    <cfRule type="duplicateValues" dxfId="11" priority="6"/>
  </conditionalFormatting>
  <conditionalFormatting sqref="F469:F471">
    <cfRule type="duplicateValues" dxfId="9" priority="5"/>
  </conditionalFormatting>
  <conditionalFormatting sqref="F472:F473">
    <cfRule type="duplicateValues" dxfId="7" priority="4"/>
  </conditionalFormatting>
  <conditionalFormatting sqref="F472:F474">
    <cfRule type="duplicateValues" dxfId="5" priority="3"/>
  </conditionalFormatting>
  <conditionalFormatting sqref="F475:F476">
    <cfRule type="duplicateValues" dxfId="3" priority="2"/>
  </conditionalFormatting>
  <conditionalFormatting sqref="F463:F4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sqref="A1:L29"/>
    </sheetView>
  </sheetViews>
  <sheetFormatPr defaultRowHeight="12"/>
  <cols>
    <col min="1" max="1" width="19" style="189" bestFit="1" customWidth="1"/>
    <col min="2" max="2" width="9.140625" style="189"/>
    <col min="3" max="3" width="21" style="189" bestFit="1" customWidth="1"/>
    <col min="4" max="4" width="7" style="189" bestFit="1" customWidth="1"/>
    <col min="5" max="5" width="6.5703125" style="189" bestFit="1" customWidth="1"/>
    <col min="6" max="6" width="35.140625" style="189" bestFit="1" customWidth="1"/>
    <col min="7" max="7" width="6.140625" style="189" bestFit="1" customWidth="1"/>
    <col min="8" max="8" width="6.5703125" style="189" bestFit="1" customWidth="1"/>
    <col min="9" max="9" width="35.140625" style="189" bestFit="1" customWidth="1"/>
    <col min="10" max="10" width="8" style="189" bestFit="1" customWidth="1"/>
    <col min="11" max="11" width="6.5703125" style="189" bestFit="1" customWidth="1"/>
    <col min="12" max="12" width="6.5703125" style="202" bestFit="1" customWidth="1"/>
    <col min="13" max="13" width="35.140625" style="189" bestFit="1" customWidth="1"/>
    <col min="14" max="14" width="8.140625" style="188" bestFit="1" customWidth="1"/>
    <col min="15" max="16" width="9.140625" style="188"/>
    <col min="17" max="16384" width="9.140625" style="189"/>
  </cols>
  <sheetData>
    <row r="1" spans="1:12" ht="15.75" customHeight="1" thickBot="1">
      <c r="A1" s="190" t="s">
        <v>276</v>
      </c>
      <c r="B1" s="174"/>
      <c r="C1" s="191" t="s">
        <v>4</v>
      </c>
      <c r="D1" s="121"/>
      <c r="E1" s="173"/>
      <c r="F1" s="186"/>
      <c r="G1" s="186"/>
      <c r="H1" s="187"/>
      <c r="I1" s="120"/>
      <c r="J1" s="186"/>
      <c r="K1" s="188"/>
      <c r="L1" s="173"/>
    </row>
    <row r="2" spans="1:12" ht="12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  <c r="L2" s="171"/>
    </row>
    <row r="3" spans="1:12">
      <c r="A3" s="294" t="s">
        <v>6</v>
      </c>
      <c r="B3" s="172">
        <v>0.50285999999999997</v>
      </c>
      <c r="C3" s="298" t="s">
        <v>51</v>
      </c>
      <c r="D3" s="175">
        <v>0.14837</v>
      </c>
      <c r="E3" s="178">
        <f>D3*B3</f>
        <v>7.46093382E-2</v>
      </c>
      <c r="F3" s="301" t="s">
        <v>71</v>
      </c>
      <c r="G3" s="175">
        <v>8.6879999999999999E-2</v>
      </c>
      <c r="H3" s="179">
        <f>G3*E3</f>
        <v>6.4820593028159998E-3</v>
      </c>
      <c r="I3" s="174" t="s">
        <v>190</v>
      </c>
      <c r="J3" s="175">
        <v>5.0090000000000003E-2</v>
      </c>
      <c r="K3" s="179">
        <f>J3*H3</f>
        <v>3.2468635047805345E-4</v>
      </c>
      <c r="L3" s="173"/>
    </row>
    <row r="4" spans="1:12">
      <c r="A4" s="294"/>
      <c r="B4" s="172">
        <v>0.50285999999999997</v>
      </c>
      <c r="C4" s="299"/>
      <c r="D4" s="172">
        <v>0.14837</v>
      </c>
      <c r="E4" s="173">
        <f t="shared" ref="E4:E19" si="0">D4*B4</f>
        <v>7.46093382E-2</v>
      </c>
      <c r="F4" s="302"/>
      <c r="G4" s="172">
        <v>8.6879999999999999E-2</v>
      </c>
      <c r="H4" s="180">
        <f t="shared" ref="H4:H11" si="1">G4*E4</f>
        <v>6.4820593028159998E-3</v>
      </c>
      <c r="I4" s="121" t="s">
        <v>220</v>
      </c>
      <c r="J4" s="172">
        <v>4.6129999999999997E-2</v>
      </c>
      <c r="K4" s="180">
        <f t="shared" ref="K4:K11" si="2">J4*H4</f>
        <v>2.9901739563890207E-4</v>
      </c>
      <c r="L4" s="173"/>
    </row>
    <row r="5" spans="1:12">
      <c r="A5" s="294"/>
      <c r="B5" s="172">
        <v>0.50285999999999997</v>
      </c>
      <c r="C5" s="299"/>
      <c r="D5" s="172">
        <v>0.14837</v>
      </c>
      <c r="E5" s="173">
        <f t="shared" si="0"/>
        <v>7.46093382E-2</v>
      </c>
      <c r="F5" s="302"/>
      <c r="G5" s="172">
        <v>8.6879999999999999E-2</v>
      </c>
      <c r="H5" s="180">
        <f t="shared" si="1"/>
        <v>6.4820593028159998E-3</v>
      </c>
      <c r="I5" s="121" t="s">
        <v>179</v>
      </c>
      <c r="J5" s="172">
        <v>3.6790000000000003E-2</v>
      </c>
      <c r="K5" s="180">
        <f t="shared" si="2"/>
        <v>2.3847496175060065E-4</v>
      </c>
      <c r="L5" s="173"/>
    </row>
    <row r="6" spans="1:12">
      <c r="A6" s="294"/>
      <c r="B6" s="172">
        <v>0.50285999999999997</v>
      </c>
      <c r="C6" s="299"/>
      <c r="D6" s="172">
        <v>0.14837</v>
      </c>
      <c r="E6" s="173">
        <f t="shared" si="0"/>
        <v>7.46093382E-2</v>
      </c>
      <c r="F6" s="302"/>
      <c r="G6" s="172">
        <v>8.6879999999999999E-2</v>
      </c>
      <c r="H6" s="180">
        <f t="shared" si="1"/>
        <v>6.4820593028159998E-3</v>
      </c>
      <c r="I6" s="121" t="s">
        <v>221</v>
      </c>
      <c r="J6" s="172">
        <v>3.1220000000000001E-2</v>
      </c>
      <c r="K6" s="180">
        <f t="shared" si="2"/>
        <v>2.0236989143391552E-4</v>
      </c>
      <c r="L6" s="173"/>
    </row>
    <row r="7" spans="1:12">
      <c r="A7" s="294"/>
      <c r="B7" s="172">
        <v>0.50285999999999997</v>
      </c>
      <c r="C7" s="299"/>
      <c r="D7" s="172">
        <v>0.14837</v>
      </c>
      <c r="E7" s="173">
        <f t="shared" si="0"/>
        <v>7.46093382E-2</v>
      </c>
      <c r="F7" s="302"/>
      <c r="G7" s="172">
        <v>8.6879999999999999E-2</v>
      </c>
      <c r="H7" s="180">
        <f t="shared" si="1"/>
        <v>6.4820593028159998E-3</v>
      </c>
      <c r="I7" s="121" t="s">
        <v>222</v>
      </c>
      <c r="J7" s="172">
        <v>2.2009999999999998E-2</v>
      </c>
      <c r="K7" s="180">
        <f t="shared" si="2"/>
        <v>1.4267012525498015E-4</v>
      </c>
      <c r="L7" s="173"/>
    </row>
    <row r="8" spans="1:12" ht="12.75" thickBot="1">
      <c r="A8" s="294"/>
      <c r="B8" s="172">
        <v>0.50285999999999997</v>
      </c>
      <c r="C8" s="299"/>
      <c r="D8" s="172">
        <v>0.14837</v>
      </c>
      <c r="E8" s="173">
        <f t="shared" si="0"/>
        <v>7.46093382E-2</v>
      </c>
      <c r="F8" s="303"/>
      <c r="G8" s="122">
        <v>8.6879999999999999E-2</v>
      </c>
      <c r="H8" s="181">
        <f t="shared" si="1"/>
        <v>6.4820593028159998E-3</v>
      </c>
      <c r="I8" s="123" t="s">
        <v>127</v>
      </c>
      <c r="J8" s="122">
        <v>2.0029999999999999E-2</v>
      </c>
      <c r="K8" s="181">
        <f t="shared" si="2"/>
        <v>1.2983564783540448E-4</v>
      </c>
      <c r="L8" s="173"/>
    </row>
    <row r="9" spans="1:12">
      <c r="A9" s="294"/>
      <c r="B9" s="172">
        <v>0.50285999999999997</v>
      </c>
      <c r="C9" s="299"/>
      <c r="D9" s="172">
        <v>0.14837</v>
      </c>
      <c r="E9" s="173">
        <f t="shared" si="0"/>
        <v>7.46093382E-2</v>
      </c>
      <c r="F9" s="301" t="s">
        <v>52</v>
      </c>
      <c r="G9" s="175">
        <v>3.3829999999999999E-2</v>
      </c>
      <c r="H9" s="179">
        <f t="shared" si="1"/>
        <v>2.524033911306E-3</v>
      </c>
      <c r="I9" s="174" t="s">
        <v>88</v>
      </c>
      <c r="J9" s="175">
        <v>0.3513</v>
      </c>
      <c r="K9" s="179">
        <f t="shared" si="2"/>
        <v>8.8669311304179785E-4</v>
      </c>
      <c r="L9" s="173"/>
    </row>
    <row r="10" spans="1:12">
      <c r="A10" s="294"/>
      <c r="B10" s="172">
        <v>0.50285999999999997</v>
      </c>
      <c r="C10" s="299"/>
      <c r="D10" s="172">
        <v>0.14837</v>
      </c>
      <c r="E10" s="173">
        <f t="shared" si="0"/>
        <v>7.46093382E-2</v>
      </c>
      <c r="F10" s="302"/>
      <c r="G10" s="172">
        <v>3.3829999999999999E-2</v>
      </c>
      <c r="H10" s="180">
        <f t="shared" si="1"/>
        <v>2.524033911306E-3</v>
      </c>
      <c r="I10" s="121" t="s">
        <v>191</v>
      </c>
      <c r="J10" s="172">
        <v>0.29557</v>
      </c>
      <c r="K10" s="180">
        <f t="shared" si="2"/>
        <v>7.4602870316471442E-4</v>
      </c>
      <c r="L10" s="173"/>
    </row>
    <row r="11" spans="1:12" ht="12.75" thickBot="1">
      <c r="A11" s="294"/>
      <c r="B11" s="172">
        <v>0.50285999999999997</v>
      </c>
      <c r="C11" s="299"/>
      <c r="D11" s="172">
        <v>0.14837</v>
      </c>
      <c r="E11" s="173">
        <f t="shared" si="0"/>
        <v>7.46093382E-2</v>
      </c>
      <c r="F11" s="303"/>
      <c r="G11" s="122">
        <v>3.3829999999999999E-2</v>
      </c>
      <c r="H11" s="181">
        <f t="shared" si="1"/>
        <v>2.524033911306E-3</v>
      </c>
      <c r="I11" s="123" t="s">
        <v>192</v>
      </c>
      <c r="J11" s="122">
        <v>6.6610000000000003E-2</v>
      </c>
      <c r="K11" s="181">
        <f t="shared" si="2"/>
        <v>1.6812589883209267E-4</v>
      </c>
      <c r="L11" s="173"/>
    </row>
    <row r="12" spans="1:12" ht="12.75" thickBot="1">
      <c r="A12" s="294"/>
      <c r="B12" s="172">
        <v>0.50285999999999997</v>
      </c>
      <c r="C12" s="299"/>
      <c r="D12" s="172">
        <v>0.14837</v>
      </c>
      <c r="E12" s="173">
        <f t="shared" si="0"/>
        <v>7.46093382E-2</v>
      </c>
      <c r="F12" s="121" t="s">
        <v>188</v>
      </c>
      <c r="G12" s="172">
        <v>4.99E-2</v>
      </c>
      <c r="H12" s="180">
        <f>G12*E12</f>
        <v>3.7230059761799998E-3</v>
      </c>
      <c r="I12" s="231"/>
      <c r="K12" s="188"/>
      <c r="L12" s="173"/>
    </row>
    <row r="13" spans="1:12">
      <c r="A13" s="294"/>
      <c r="B13" s="172">
        <v>0.50285999999999997</v>
      </c>
      <c r="C13" s="299"/>
      <c r="D13" s="172">
        <v>0.14837</v>
      </c>
      <c r="E13" s="173">
        <f t="shared" si="0"/>
        <v>7.46093382E-2</v>
      </c>
      <c r="F13" s="121" t="s">
        <v>189</v>
      </c>
      <c r="G13" s="172">
        <v>4.8680000000000001E-2</v>
      </c>
      <c r="H13" s="180">
        <f t="shared" ref="H13:H19" si="3">G13*E13</f>
        <v>3.6319825835760002E-3</v>
      </c>
      <c r="I13" s="296" t="s">
        <v>281</v>
      </c>
      <c r="J13" s="296"/>
      <c r="K13" s="296"/>
      <c r="L13" s="297"/>
    </row>
    <row r="14" spans="1:12" ht="12.75" thickBot="1">
      <c r="A14" s="294"/>
      <c r="B14" s="172">
        <v>0.50285999999999997</v>
      </c>
      <c r="C14" s="299"/>
      <c r="D14" s="172">
        <v>0.14837</v>
      </c>
      <c r="E14" s="173">
        <f t="shared" si="0"/>
        <v>7.46093382E-2</v>
      </c>
      <c r="F14" s="121" t="s">
        <v>152</v>
      </c>
      <c r="G14" s="172">
        <v>4.0620000000000003E-2</v>
      </c>
      <c r="H14" s="180">
        <f t="shared" si="3"/>
        <v>3.0306313176840004E-3</v>
      </c>
      <c r="I14" s="232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72">
        <v>0.50285999999999997</v>
      </c>
      <c r="C15" s="299"/>
      <c r="D15" s="172">
        <v>0.14837</v>
      </c>
      <c r="E15" s="173">
        <f t="shared" si="0"/>
        <v>7.46093382E-2</v>
      </c>
      <c r="F15" s="121" t="s">
        <v>190</v>
      </c>
      <c r="G15" s="172">
        <v>3.1359999999999999E-2</v>
      </c>
      <c r="H15" s="180">
        <f t="shared" si="3"/>
        <v>2.3397488459519999E-3</v>
      </c>
      <c r="I15" s="48" t="s">
        <v>91</v>
      </c>
      <c r="J15" s="188"/>
      <c r="K15" s="180">
        <f>E26</f>
        <v>2.24627562E-2</v>
      </c>
      <c r="L15" s="188"/>
    </row>
    <row r="16" spans="1:12">
      <c r="A16" s="294"/>
      <c r="B16" s="172">
        <v>0.50285999999999997</v>
      </c>
      <c r="C16" s="299"/>
      <c r="D16" s="172">
        <v>0.14837</v>
      </c>
      <c r="E16" s="173">
        <f t="shared" si="0"/>
        <v>7.46093382E-2</v>
      </c>
      <c r="F16" s="121" t="s">
        <v>181</v>
      </c>
      <c r="G16" s="172">
        <v>2.6839999999999999E-2</v>
      </c>
      <c r="H16" s="180">
        <f t="shared" si="3"/>
        <v>2.0025146372880001E-3</v>
      </c>
      <c r="I16" s="48" t="s">
        <v>92</v>
      </c>
      <c r="J16" s="188"/>
      <c r="K16" s="180">
        <f t="shared" ref="K16:K17" si="4">E27</f>
        <v>1.3476647999999999E-2</v>
      </c>
      <c r="L16" s="188"/>
    </row>
    <row r="17" spans="1:13">
      <c r="A17" s="294"/>
      <c r="B17" s="172">
        <v>0.50285999999999997</v>
      </c>
      <c r="C17" s="299"/>
      <c r="D17" s="172">
        <v>0.14837</v>
      </c>
      <c r="E17" s="173">
        <f t="shared" si="0"/>
        <v>7.46093382E-2</v>
      </c>
      <c r="F17" s="121" t="s">
        <v>176</v>
      </c>
      <c r="G17" s="172">
        <v>2.171E-2</v>
      </c>
      <c r="H17" s="180">
        <f t="shared" si="3"/>
        <v>1.6197687323220001E-3</v>
      </c>
      <c r="I17" s="48" t="s">
        <v>129</v>
      </c>
      <c r="J17" s="188"/>
      <c r="K17" s="180">
        <f t="shared" si="4"/>
        <v>1.0404173399999999E-2</v>
      </c>
      <c r="L17" s="188"/>
    </row>
    <row r="18" spans="1:13">
      <c r="A18" s="294"/>
      <c r="B18" s="172">
        <v>0.50285999999999997</v>
      </c>
      <c r="C18" s="299"/>
      <c r="D18" s="172">
        <v>0.14837</v>
      </c>
      <c r="E18" s="173">
        <f t="shared" si="0"/>
        <v>7.46093382E-2</v>
      </c>
      <c r="F18" s="121" t="s">
        <v>93</v>
      </c>
      <c r="G18" s="172">
        <v>2.163E-2</v>
      </c>
      <c r="H18" s="180">
        <f t="shared" si="3"/>
        <v>1.613799985266E-3</v>
      </c>
      <c r="I18" s="48" t="s">
        <v>127</v>
      </c>
      <c r="J18" s="188"/>
      <c r="K18" s="188">
        <f>E29+H25+K8</f>
        <v>1.0518507030613404E-2</v>
      </c>
      <c r="L18" s="188"/>
    </row>
    <row r="19" spans="1:13" ht="12.75" thickBot="1">
      <c r="A19" s="294"/>
      <c r="B19" s="172">
        <v>0.50285999999999997</v>
      </c>
      <c r="C19" s="300"/>
      <c r="D19" s="122">
        <v>0.14837</v>
      </c>
      <c r="E19" s="176">
        <f t="shared" si="0"/>
        <v>7.46093382E-2</v>
      </c>
      <c r="F19" s="123" t="s">
        <v>88</v>
      </c>
      <c r="G19" s="122">
        <v>2.06E-2</v>
      </c>
      <c r="H19" s="181">
        <f t="shared" si="3"/>
        <v>1.5369523669200001E-3</v>
      </c>
      <c r="I19" s="121" t="s">
        <v>188</v>
      </c>
      <c r="J19" s="188"/>
      <c r="K19" s="188">
        <f>H12</f>
        <v>3.7230059761799998E-3</v>
      </c>
      <c r="L19" s="188"/>
    </row>
    <row r="20" spans="1:13">
      <c r="A20" s="294"/>
      <c r="B20" s="172">
        <v>0.50285999999999997</v>
      </c>
      <c r="C20" s="298" t="s">
        <v>71</v>
      </c>
      <c r="D20" s="175">
        <v>3.2410000000000001E-2</v>
      </c>
      <c r="E20" s="178">
        <f t="shared" ref="E20:E25" si="5">D20*B13</f>
        <v>1.62976926E-2</v>
      </c>
      <c r="F20" s="174" t="s">
        <v>190</v>
      </c>
      <c r="G20" s="175">
        <v>5.0090000000000003E-2</v>
      </c>
      <c r="H20" s="179">
        <f>G20*E20</f>
        <v>8.1635142233400001E-4</v>
      </c>
      <c r="I20" s="121" t="s">
        <v>189</v>
      </c>
      <c r="J20" s="188"/>
      <c r="K20" s="188">
        <f>H13</f>
        <v>3.6319825835760002E-3</v>
      </c>
      <c r="L20" s="188"/>
    </row>
    <row r="21" spans="1:13">
      <c r="A21" s="294"/>
      <c r="B21" s="172">
        <v>0.50285999999999997</v>
      </c>
      <c r="C21" s="299"/>
      <c r="D21" s="172">
        <v>3.2410000000000001E-2</v>
      </c>
      <c r="E21" s="173">
        <f t="shared" si="5"/>
        <v>1.62976926E-2</v>
      </c>
      <c r="F21" s="121" t="s">
        <v>220</v>
      </c>
      <c r="G21" s="172">
        <v>4.6129999999999997E-2</v>
      </c>
      <c r="H21" s="180">
        <f t="shared" ref="H21:H25" si="6">G21*E21</f>
        <v>7.5181255963799993E-4</v>
      </c>
      <c r="I21" s="121" t="s">
        <v>152</v>
      </c>
      <c r="J21" s="188"/>
      <c r="K21" s="188">
        <f>H14</f>
        <v>3.0306313176840004E-3</v>
      </c>
      <c r="L21" s="188"/>
    </row>
    <row r="22" spans="1:13">
      <c r="A22" s="294"/>
      <c r="B22" s="172">
        <v>0.50285999999999997</v>
      </c>
      <c r="C22" s="299"/>
      <c r="D22" s="172">
        <v>3.2410000000000001E-2</v>
      </c>
      <c r="E22" s="173">
        <f t="shared" si="5"/>
        <v>1.62976926E-2</v>
      </c>
      <c r="F22" s="121" t="s">
        <v>179</v>
      </c>
      <c r="G22" s="172">
        <v>3.6790000000000003E-2</v>
      </c>
      <c r="H22" s="180">
        <f t="shared" si="6"/>
        <v>5.9959211075400008E-4</v>
      </c>
      <c r="I22" s="121" t="s">
        <v>190</v>
      </c>
      <c r="J22" s="188"/>
      <c r="K22" s="188">
        <f>H15+H20+K3</f>
        <v>3.4807866187640535E-3</v>
      </c>
      <c r="L22" s="188"/>
      <c r="M22" s="121"/>
    </row>
    <row r="23" spans="1:13">
      <c r="A23" s="294"/>
      <c r="B23" s="172">
        <v>0.50285999999999997</v>
      </c>
      <c r="C23" s="299"/>
      <c r="D23" s="172">
        <v>3.2410000000000001E-2</v>
      </c>
      <c r="E23" s="173">
        <f t="shared" si="5"/>
        <v>1.62976926E-2</v>
      </c>
      <c r="F23" s="121" t="s">
        <v>221</v>
      </c>
      <c r="G23" s="172">
        <v>3.1220000000000001E-2</v>
      </c>
      <c r="H23" s="180">
        <f t="shared" si="6"/>
        <v>5.0881396297199999E-4</v>
      </c>
      <c r="I23" s="121" t="s">
        <v>181</v>
      </c>
      <c r="J23" s="188"/>
      <c r="K23" s="188">
        <f>H16</f>
        <v>2.0025146372880001E-3</v>
      </c>
      <c r="L23" s="188"/>
      <c r="M23" s="121"/>
    </row>
    <row r="24" spans="1:13">
      <c r="A24" s="294"/>
      <c r="B24" s="172">
        <v>0.50285999999999997</v>
      </c>
      <c r="C24" s="299"/>
      <c r="D24" s="172">
        <v>3.2410000000000001E-2</v>
      </c>
      <c r="E24" s="173">
        <f t="shared" si="5"/>
        <v>1.62976926E-2</v>
      </c>
      <c r="F24" s="121" t="s">
        <v>222</v>
      </c>
      <c r="G24" s="172">
        <v>2.2009999999999998E-2</v>
      </c>
      <c r="H24" s="180">
        <f t="shared" si="6"/>
        <v>3.5871221412599999E-4</v>
      </c>
      <c r="I24" s="121" t="s">
        <v>176</v>
      </c>
      <c r="J24" s="188"/>
      <c r="K24" s="188">
        <f>H17</f>
        <v>1.6197687323220001E-3</v>
      </c>
      <c r="L24" s="188"/>
      <c r="M24" s="121"/>
    </row>
    <row r="25" spans="1:13" ht="12.75" thickBot="1">
      <c r="A25" s="294"/>
      <c r="B25" s="172">
        <v>0.50285999999999997</v>
      </c>
      <c r="C25" s="300"/>
      <c r="D25" s="122">
        <v>3.2410000000000001E-2</v>
      </c>
      <c r="E25" s="176">
        <f t="shared" si="5"/>
        <v>1.62976926E-2</v>
      </c>
      <c r="F25" s="123" t="s">
        <v>127</v>
      </c>
      <c r="G25" s="122">
        <v>2.0029999999999999E-2</v>
      </c>
      <c r="H25" s="181">
        <f t="shared" si="6"/>
        <v>3.26442782778E-4</v>
      </c>
      <c r="I25" s="121" t="s">
        <v>93</v>
      </c>
      <c r="J25" s="188"/>
      <c r="K25" s="188">
        <f>H18</f>
        <v>1.613799985266E-3</v>
      </c>
      <c r="L25" s="188"/>
      <c r="M25" s="121"/>
    </row>
    <row r="26" spans="1:13">
      <c r="A26" s="294"/>
      <c r="B26" s="172">
        <v>0.50285999999999997</v>
      </c>
      <c r="C26" s="197" t="s">
        <v>91</v>
      </c>
      <c r="D26" s="175">
        <v>4.4670000000000001E-2</v>
      </c>
      <c r="E26" s="179">
        <f t="shared" ref="E26:E29" si="7">D26*B19</f>
        <v>2.24627562E-2</v>
      </c>
      <c r="I26" s="121" t="s">
        <v>88</v>
      </c>
      <c r="J26" s="188"/>
      <c r="K26" s="188">
        <f>H19+K9</f>
        <v>2.423645479961798E-3</v>
      </c>
      <c r="L26" s="188"/>
      <c r="M26" s="121"/>
    </row>
    <row r="27" spans="1:13">
      <c r="A27" s="294"/>
      <c r="B27" s="172">
        <v>0.50285999999999997</v>
      </c>
      <c r="C27" s="198" t="s">
        <v>92</v>
      </c>
      <c r="D27" s="172">
        <v>2.6800000000000001E-2</v>
      </c>
      <c r="E27" s="180">
        <f t="shared" si="7"/>
        <v>1.3476647999999999E-2</v>
      </c>
      <c r="H27" s="200"/>
      <c r="I27" s="121" t="s">
        <v>220</v>
      </c>
      <c r="J27" s="188"/>
      <c r="K27" s="188">
        <f>H21+K4</f>
        <v>1.0508299552769019E-3</v>
      </c>
      <c r="L27" s="188"/>
      <c r="M27" s="121"/>
    </row>
    <row r="28" spans="1:13">
      <c r="A28" s="294"/>
      <c r="B28" s="172">
        <v>0.50285999999999997</v>
      </c>
      <c r="C28" s="198" t="s">
        <v>129</v>
      </c>
      <c r="D28" s="172">
        <v>2.069E-2</v>
      </c>
      <c r="E28" s="180">
        <f t="shared" si="7"/>
        <v>1.0404173399999999E-2</v>
      </c>
      <c r="H28" s="200"/>
      <c r="I28" s="121" t="s">
        <v>179</v>
      </c>
      <c r="J28" s="188"/>
      <c r="K28" s="188">
        <f>H22+K5</f>
        <v>8.380670725046007E-4</v>
      </c>
      <c r="L28" s="188"/>
    </row>
    <row r="29" spans="1:13" ht="12.75" thickBot="1">
      <c r="A29" s="295"/>
      <c r="B29" s="172">
        <v>0.50285999999999997</v>
      </c>
      <c r="C29" s="199" t="s">
        <v>127</v>
      </c>
      <c r="D29" s="122">
        <v>2.001E-2</v>
      </c>
      <c r="E29" s="181">
        <f t="shared" si="7"/>
        <v>1.0062228599999999E-2</v>
      </c>
      <c r="H29" s="200"/>
      <c r="I29" s="121" t="s">
        <v>221</v>
      </c>
      <c r="J29" s="188"/>
      <c r="K29" s="188">
        <f>H23+K6</f>
        <v>7.1118385440591548E-4</v>
      </c>
      <c r="L29" s="188"/>
    </row>
    <row r="30" spans="1:13">
      <c r="H30" s="200"/>
      <c r="I30" s="121" t="s">
        <v>222</v>
      </c>
      <c r="J30" s="188"/>
      <c r="K30" s="188">
        <f>H24+K7</f>
        <v>5.0138233938098011E-4</v>
      </c>
      <c r="L30" s="188"/>
    </row>
    <row r="31" spans="1:13">
      <c r="H31" s="200"/>
      <c r="I31" s="121" t="s">
        <v>191</v>
      </c>
      <c r="J31" s="188"/>
      <c r="K31" s="188">
        <f>K10</f>
        <v>7.4602870316471442E-4</v>
      </c>
      <c r="L31" s="188"/>
    </row>
    <row r="32" spans="1:13">
      <c r="H32" s="200"/>
      <c r="I32" s="121" t="s">
        <v>192</v>
      </c>
      <c r="J32" s="188"/>
      <c r="K32" s="188">
        <f>K11</f>
        <v>1.6812589883209267E-4</v>
      </c>
      <c r="L32" s="188"/>
    </row>
    <row r="33" spans="8:8">
      <c r="H33" s="200"/>
    </row>
  </sheetData>
  <mergeCells count="6">
    <mergeCell ref="A3:A29"/>
    <mergeCell ref="I13:L13"/>
    <mergeCell ref="C20:C25"/>
    <mergeCell ref="F3:F8"/>
    <mergeCell ref="F9:F11"/>
    <mergeCell ref="C3:C19"/>
  </mergeCells>
  <conditionalFormatting sqref="I15:I32 M22:M27">
    <cfRule type="duplicateValues" dxfId="50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A3" sqref="A3:I19"/>
    </sheetView>
  </sheetViews>
  <sheetFormatPr defaultRowHeight="15"/>
  <cols>
    <col min="1" max="1" width="23.28515625" customWidth="1"/>
    <col min="3" max="3" width="35.140625" bestFit="1" customWidth="1"/>
    <col min="5" max="5" width="9.140625" style="205"/>
    <col min="6" max="6" width="35.140625" bestFit="1" customWidth="1"/>
    <col min="8" max="8" width="9.140625" style="205"/>
    <col min="9" max="9" width="7.140625" bestFit="1" customWidth="1"/>
    <col min="10" max="10" width="35.140625" bestFit="1" customWidth="1"/>
  </cols>
  <sheetData>
    <row r="1" spans="1:9" ht="15.75" thickBot="1">
      <c r="A1" s="190" t="s">
        <v>276</v>
      </c>
      <c r="B1" s="174"/>
      <c r="C1" s="191" t="s">
        <v>282</v>
      </c>
      <c r="D1" s="121"/>
      <c r="E1" s="173"/>
      <c r="F1" s="186"/>
      <c r="G1" s="186"/>
      <c r="H1" s="187"/>
    </row>
    <row r="2" spans="1:9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5" t="s">
        <v>284</v>
      </c>
      <c r="G2" s="185" t="s">
        <v>283</v>
      </c>
      <c r="H2" s="196" t="s">
        <v>288</v>
      </c>
    </row>
    <row r="3" spans="1:9">
      <c r="A3" s="298" t="s">
        <v>51</v>
      </c>
      <c r="B3" s="175">
        <v>0.14837</v>
      </c>
      <c r="C3" s="301" t="s">
        <v>71</v>
      </c>
      <c r="D3" s="175">
        <v>8.6879999999999999E-2</v>
      </c>
      <c r="E3" s="179">
        <f>D3*B3</f>
        <v>1.28903856E-2</v>
      </c>
      <c r="F3" s="174" t="s">
        <v>190</v>
      </c>
      <c r="G3" s="175">
        <v>5.0090000000000003E-2</v>
      </c>
      <c r="H3" s="179">
        <f>G3*E3</f>
        <v>6.45679414704E-4</v>
      </c>
    </row>
    <row r="4" spans="1:9">
      <c r="A4" s="299"/>
      <c r="B4" s="172">
        <v>0.14837</v>
      </c>
      <c r="C4" s="302"/>
      <c r="D4" s="172">
        <v>8.6879999999999999E-2</v>
      </c>
      <c r="E4" s="180">
        <f t="shared" ref="E4:E25" si="0">D4*B4</f>
        <v>1.28903856E-2</v>
      </c>
      <c r="F4" s="121" t="s">
        <v>220</v>
      </c>
      <c r="G4" s="172">
        <v>4.6129999999999997E-2</v>
      </c>
      <c r="H4" s="180">
        <f t="shared" ref="H4:H11" si="1">G4*E4</f>
        <v>5.9463348772799992E-4</v>
      </c>
    </row>
    <row r="5" spans="1:9">
      <c r="A5" s="299"/>
      <c r="B5" s="172">
        <v>0.14837</v>
      </c>
      <c r="C5" s="302"/>
      <c r="D5" s="172">
        <v>8.6879999999999999E-2</v>
      </c>
      <c r="E5" s="180">
        <f t="shared" si="0"/>
        <v>1.28903856E-2</v>
      </c>
      <c r="F5" s="121" t="s">
        <v>179</v>
      </c>
      <c r="G5" s="172">
        <v>3.6790000000000003E-2</v>
      </c>
      <c r="H5" s="180">
        <f t="shared" si="1"/>
        <v>4.7423728622400003E-4</v>
      </c>
    </row>
    <row r="6" spans="1:9">
      <c r="A6" s="299"/>
      <c r="B6" s="172">
        <v>0.14837</v>
      </c>
      <c r="C6" s="302"/>
      <c r="D6" s="172">
        <v>8.6879999999999999E-2</v>
      </c>
      <c r="E6" s="180">
        <f t="shared" si="0"/>
        <v>1.28903856E-2</v>
      </c>
      <c r="F6" s="121" t="s">
        <v>221</v>
      </c>
      <c r="G6" s="172">
        <v>3.1220000000000001E-2</v>
      </c>
      <c r="H6" s="180">
        <f t="shared" si="1"/>
        <v>4.02437838432E-4</v>
      </c>
    </row>
    <row r="7" spans="1:9">
      <c r="A7" s="299"/>
      <c r="B7" s="172">
        <v>0.14837</v>
      </c>
      <c r="C7" s="302"/>
      <c r="D7" s="172">
        <v>8.6879999999999999E-2</v>
      </c>
      <c r="E7" s="180">
        <f t="shared" si="0"/>
        <v>1.28903856E-2</v>
      </c>
      <c r="F7" s="121" t="s">
        <v>222</v>
      </c>
      <c r="G7" s="172">
        <v>2.2009999999999998E-2</v>
      </c>
      <c r="H7" s="180">
        <f t="shared" si="1"/>
        <v>2.83717387056E-4</v>
      </c>
    </row>
    <row r="8" spans="1:9" ht="15.75" thickBot="1">
      <c r="A8" s="299"/>
      <c r="B8" s="172">
        <v>0.14837</v>
      </c>
      <c r="C8" s="303"/>
      <c r="D8" s="122">
        <v>8.6879999999999999E-2</v>
      </c>
      <c r="E8" s="181">
        <f t="shared" si="0"/>
        <v>1.28903856E-2</v>
      </c>
      <c r="F8" s="123" t="s">
        <v>127</v>
      </c>
      <c r="G8" s="122">
        <v>2.0029999999999999E-2</v>
      </c>
      <c r="H8" s="181">
        <f t="shared" si="1"/>
        <v>2.5819442356800001E-4</v>
      </c>
    </row>
    <row r="9" spans="1:9">
      <c r="A9" s="299"/>
      <c r="B9" s="172">
        <v>0.14837</v>
      </c>
      <c r="C9" s="301" t="s">
        <v>52</v>
      </c>
      <c r="D9" s="175">
        <v>3.3829999999999999E-2</v>
      </c>
      <c r="E9" s="179">
        <f t="shared" si="0"/>
        <v>5.0193570999999999E-3</v>
      </c>
      <c r="F9" s="174" t="s">
        <v>88</v>
      </c>
      <c r="G9" s="175">
        <v>0.3513</v>
      </c>
      <c r="H9" s="179">
        <f t="shared" si="1"/>
        <v>1.7633001492300001E-3</v>
      </c>
    </row>
    <row r="10" spans="1:9">
      <c r="A10" s="299"/>
      <c r="B10" s="172">
        <v>0.14837</v>
      </c>
      <c r="C10" s="302"/>
      <c r="D10" s="172">
        <v>3.3829999999999999E-2</v>
      </c>
      <c r="E10" s="180">
        <f t="shared" si="0"/>
        <v>5.0193570999999999E-3</v>
      </c>
      <c r="F10" s="121" t="s">
        <v>191</v>
      </c>
      <c r="G10" s="172">
        <v>0.29557</v>
      </c>
      <c r="H10" s="180">
        <f t="shared" si="1"/>
        <v>1.4835713780469999E-3</v>
      </c>
    </row>
    <row r="11" spans="1:9" ht="15.75" thickBot="1">
      <c r="A11" s="299"/>
      <c r="B11" s="172">
        <v>0.14837</v>
      </c>
      <c r="C11" s="303"/>
      <c r="D11" s="122">
        <v>3.3829999999999999E-2</v>
      </c>
      <c r="E11" s="181">
        <f t="shared" si="0"/>
        <v>5.0193570999999999E-3</v>
      </c>
      <c r="F11" s="123" t="s">
        <v>192</v>
      </c>
      <c r="G11" s="122">
        <v>6.6610000000000003E-2</v>
      </c>
      <c r="H11" s="181">
        <f t="shared" si="1"/>
        <v>3.3433937643099999E-4</v>
      </c>
    </row>
    <row r="12" spans="1:9" ht="15.75" thickBot="1">
      <c r="A12" s="299"/>
      <c r="B12" s="172">
        <v>0.14837</v>
      </c>
      <c r="C12" s="121" t="s">
        <v>188</v>
      </c>
      <c r="D12" s="172">
        <v>4.99E-2</v>
      </c>
      <c r="E12" s="180">
        <f t="shared" si="0"/>
        <v>7.4036630000000004E-3</v>
      </c>
      <c r="F12" s="173"/>
      <c r="G12" s="202"/>
      <c r="H12" s="203"/>
    </row>
    <row r="13" spans="1:9">
      <c r="A13" s="299"/>
      <c r="B13" s="172">
        <v>0.14837</v>
      </c>
      <c r="C13" s="121" t="s">
        <v>189</v>
      </c>
      <c r="D13" s="172">
        <v>4.8680000000000001E-2</v>
      </c>
      <c r="E13" s="173">
        <f t="shared" si="0"/>
        <v>7.2226516000000003E-3</v>
      </c>
      <c r="F13" s="304" t="s">
        <v>281</v>
      </c>
      <c r="G13" s="296"/>
      <c r="H13" s="296"/>
      <c r="I13" s="297"/>
    </row>
    <row r="14" spans="1:9" ht="15.75" thickBot="1">
      <c r="A14" s="299"/>
      <c r="B14" s="172">
        <v>0.14837</v>
      </c>
      <c r="C14" s="121" t="s">
        <v>152</v>
      </c>
      <c r="D14" s="172">
        <v>4.0620000000000003E-2</v>
      </c>
      <c r="E14" s="173">
        <f t="shared" si="0"/>
        <v>6.0267894000000004E-3</v>
      </c>
      <c r="F14" s="224" t="s">
        <v>279</v>
      </c>
      <c r="G14" s="225" t="s">
        <v>290</v>
      </c>
      <c r="H14" s="226" t="s">
        <v>288</v>
      </c>
      <c r="I14" s="227" t="s">
        <v>292</v>
      </c>
    </row>
    <row r="15" spans="1:9">
      <c r="A15" s="299"/>
      <c r="B15" s="172">
        <v>0.14837</v>
      </c>
      <c r="C15" s="121" t="s">
        <v>190</v>
      </c>
      <c r="D15" s="172">
        <v>3.1359999999999999E-2</v>
      </c>
      <c r="E15" s="180">
        <f t="shared" si="0"/>
        <v>4.6528832000000001E-3</v>
      </c>
      <c r="F15" s="198" t="s">
        <v>91</v>
      </c>
      <c r="G15" s="182">
        <v>4.4670000000000001E-2</v>
      </c>
      <c r="H15"/>
    </row>
    <row r="16" spans="1:9">
      <c r="A16" s="299"/>
      <c r="B16" s="172">
        <v>0.14837</v>
      </c>
      <c r="C16" s="121" t="s">
        <v>181</v>
      </c>
      <c r="D16" s="172">
        <v>2.6839999999999999E-2</v>
      </c>
      <c r="E16" s="180">
        <f t="shared" si="0"/>
        <v>3.9822508E-3</v>
      </c>
      <c r="F16" s="103" t="s">
        <v>92</v>
      </c>
      <c r="G16" s="172">
        <v>2.6800000000000001E-2</v>
      </c>
      <c r="H16"/>
    </row>
    <row r="17" spans="1:11">
      <c r="A17" s="299"/>
      <c r="B17" s="172">
        <v>0.14837</v>
      </c>
      <c r="C17" s="121" t="s">
        <v>176</v>
      </c>
      <c r="D17" s="172">
        <v>2.171E-2</v>
      </c>
      <c r="E17" s="180">
        <f t="shared" si="0"/>
        <v>3.2211127000000002E-3</v>
      </c>
      <c r="F17" s="103" t="s">
        <v>129</v>
      </c>
      <c r="G17" s="172">
        <v>2.069E-2</v>
      </c>
      <c r="H17"/>
    </row>
    <row r="18" spans="1:11">
      <c r="A18" s="299"/>
      <c r="B18" s="172">
        <v>0.14837</v>
      </c>
      <c r="C18" s="121" t="s">
        <v>93</v>
      </c>
      <c r="D18" s="172">
        <v>2.163E-2</v>
      </c>
      <c r="E18" s="180">
        <f t="shared" si="0"/>
        <v>3.2092431000000001E-3</v>
      </c>
      <c r="F18" s="103" t="s">
        <v>127</v>
      </c>
      <c r="G18" s="201"/>
      <c r="H18"/>
      <c r="I18" s="206">
        <f>B29+E25+H8</f>
        <v>2.0917366723568E-2</v>
      </c>
    </row>
    <row r="19" spans="1:11" ht="15.75" thickBot="1">
      <c r="A19" s="300"/>
      <c r="B19" s="122">
        <v>0.14837</v>
      </c>
      <c r="C19" s="123" t="s">
        <v>88</v>
      </c>
      <c r="D19" s="122">
        <v>2.06E-2</v>
      </c>
      <c r="E19" s="181">
        <f t="shared" si="0"/>
        <v>3.056422E-3</v>
      </c>
      <c r="F19" s="121" t="s">
        <v>188</v>
      </c>
      <c r="G19" s="201"/>
      <c r="H19" s="206">
        <f>E12</f>
        <v>7.4036630000000004E-3</v>
      </c>
    </row>
    <row r="20" spans="1:11">
      <c r="A20" s="298" t="s">
        <v>71</v>
      </c>
      <c r="B20" s="175">
        <v>3.2410000000000001E-2</v>
      </c>
      <c r="C20" s="174" t="s">
        <v>190</v>
      </c>
      <c r="D20" s="175">
        <v>5.0090000000000003E-2</v>
      </c>
      <c r="E20" s="179">
        <f t="shared" si="0"/>
        <v>1.6234169000000002E-3</v>
      </c>
      <c r="F20" s="121" t="s">
        <v>189</v>
      </c>
      <c r="G20" s="201"/>
      <c r="H20" s="206">
        <f>E13</f>
        <v>7.2226516000000003E-3</v>
      </c>
    </row>
    <row r="21" spans="1:11">
      <c r="A21" s="299"/>
      <c r="B21" s="172">
        <v>3.2410000000000001E-2</v>
      </c>
      <c r="C21" s="121" t="s">
        <v>220</v>
      </c>
      <c r="D21" s="172">
        <v>4.6129999999999997E-2</v>
      </c>
      <c r="E21" s="180">
        <f t="shared" si="0"/>
        <v>1.4950733000000001E-3</v>
      </c>
      <c r="F21" s="121" t="s">
        <v>152</v>
      </c>
      <c r="G21" s="201"/>
      <c r="H21" s="206">
        <f>E14</f>
        <v>6.0267894000000004E-3</v>
      </c>
      <c r="J21" s="201"/>
      <c r="K21" s="201"/>
    </row>
    <row r="22" spans="1:11">
      <c r="A22" s="299"/>
      <c r="B22" s="172">
        <v>3.2410000000000001E-2</v>
      </c>
      <c r="C22" s="121" t="s">
        <v>179</v>
      </c>
      <c r="D22" s="172">
        <v>3.6790000000000003E-2</v>
      </c>
      <c r="E22" s="180">
        <f t="shared" si="0"/>
        <v>1.1923639000000002E-3</v>
      </c>
      <c r="F22" s="121" t="s">
        <v>190</v>
      </c>
      <c r="G22" s="201"/>
      <c r="H22" s="206">
        <f>E15+E20+H3</f>
        <v>6.9219795147039999E-3</v>
      </c>
      <c r="J22" s="121"/>
    </row>
    <row r="23" spans="1:11">
      <c r="A23" s="299"/>
      <c r="B23" s="172">
        <v>3.2410000000000001E-2</v>
      </c>
      <c r="C23" s="121" t="s">
        <v>221</v>
      </c>
      <c r="D23" s="172">
        <v>3.1220000000000001E-2</v>
      </c>
      <c r="E23" s="180">
        <f t="shared" si="0"/>
        <v>1.0118402E-3</v>
      </c>
      <c r="F23" s="121" t="s">
        <v>181</v>
      </c>
      <c r="G23" s="201"/>
      <c r="H23" s="206">
        <f>E16</f>
        <v>3.9822508E-3</v>
      </c>
      <c r="J23" s="121"/>
    </row>
    <row r="24" spans="1:11">
      <c r="A24" s="299"/>
      <c r="B24" s="172">
        <v>3.2410000000000001E-2</v>
      </c>
      <c r="C24" s="121" t="s">
        <v>222</v>
      </c>
      <c r="D24" s="172">
        <v>2.2009999999999998E-2</v>
      </c>
      <c r="E24" s="180">
        <f t="shared" si="0"/>
        <v>7.1334410000000001E-4</v>
      </c>
      <c r="F24" s="121" t="s">
        <v>176</v>
      </c>
      <c r="G24" s="201"/>
      <c r="H24" s="206">
        <f>E17</f>
        <v>3.2211127000000002E-3</v>
      </c>
      <c r="J24" s="121"/>
    </row>
    <row r="25" spans="1:11" ht="15.75" thickBot="1">
      <c r="A25" s="300"/>
      <c r="B25" s="122">
        <v>3.2410000000000001E-2</v>
      </c>
      <c r="C25" s="123" t="s">
        <v>127</v>
      </c>
      <c r="D25" s="122">
        <v>2.0029999999999999E-2</v>
      </c>
      <c r="E25" s="181">
        <f t="shared" si="0"/>
        <v>6.4917230000000005E-4</v>
      </c>
      <c r="F25" s="121" t="s">
        <v>93</v>
      </c>
      <c r="G25" s="201"/>
      <c r="H25" s="206">
        <f>E18</f>
        <v>3.2092431000000001E-3</v>
      </c>
      <c r="J25" s="121"/>
    </row>
    <row r="26" spans="1:11">
      <c r="A26" s="198" t="s">
        <v>91</v>
      </c>
      <c r="B26" s="182">
        <v>4.4670000000000001E-2</v>
      </c>
      <c r="C26" s="173"/>
      <c r="D26" s="189"/>
      <c r="E26" s="203"/>
      <c r="F26" s="121" t="s">
        <v>88</v>
      </c>
      <c r="G26" s="201"/>
      <c r="H26" s="206">
        <f>E19+H9</f>
        <v>4.8197221492300001E-3</v>
      </c>
      <c r="J26" s="121"/>
    </row>
    <row r="27" spans="1:11">
      <c r="A27" s="198" t="s">
        <v>92</v>
      </c>
      <c r="B27" s="182">
        <v>2.6800000000000001E-2</v>
      </c>
      <c r="C27" s="173"/>
      <c r="D27" s="189"/>
      <c r="E27" s="204"/>
      <c r="F27" s="121" t="s">
        <v>220</v>
      </c>
      <c r="G27" s="201"/>
      <c r="H27" s="206">
        <f>E21+H4</f>
        <v>2.0897067877280002E-3</v>
      </c>
      <c r="J27" s="121"/>
    </row>
    <row r="28" spans="1:11">
      <c r="A28" s="198" t="s">
        <v>129</v>
      </c>
      <c r="B28" s="182">
        <v>2.069E-2</v>
      </c>
      <c r="C28" s="173"/>
      <c r="D28" s="189"/>
      <c r="E28" s="204"/>
      <c r="F28" s="121" t="s">
        <v>179</v>
      </c>
      <c r="G28" s="201"/>
      <c r="H28" s="206">
        <f>E22+H5</f>
        <v>1.6666011862240002E-3</v>
      </c>
    </row>
    <row r="29" spans="1:11" ht="15.75" thickBot="1">
      <c r="A29" s="199" t="s">
        <v>127</v>
      </c>
      <c r="B29" s="183">
        <v>2.001E-2</v>
      </c>
      <c r="C29" s="173"/>
      <c r="D29" s="189"/>
      <c r="E29" s="204"/>
      <c r="F29" s="121" t="s">
        <v>221</v>
      </c>
      <c r="G29" s="201"/>
      <c r="H29" s="206">
        <f>E23+H6</f>
        <v>1.4142780384319999E-3</v>
      </c>
    </row>
    <row r="30" spans="1:11">
      <c r="F30" s="121" t="s">
        <v>222</v>
      </c>
      <c r="G30" s="201"/>
      <c r="H30" s="206">
        <f>E24+H7</f>
        <v>9.9706148705599996E-4</v>
      </c>
    </row>
    <row r="31" spans="1:11">
      <c r="F31" s="121" t="s">
        <v>191</v>
      </c>
      <c r="G31" s="201"/>
      <c r="H31" s="206">
        <f>H10</f>
        <v>1.4835713780469999E-3</v>
      </c>
    </row>
    <row r="32" spans="1:11">
      <c r="F32" s="121" t="s">
        <v>192</v>
      </c>
      <c r="G32" s="201"/>
      <c r="H32" s="206">
        <f>H11</f>
        <v>3.3433937643099999E-4</v>
      </c>
    </row>
  </sheetData>
  <mergeCells count="5">
    <mergeCell ref="F13:I13"/>
    <mergeCell ref="A3:A19"/>
    <mergeCell ref="C3:C8"/>
    <mergeCell ref="C9:C11"/>
    <mergeCell ref="A20:A25"/>
  </mergeCells>
  <conditionalFormatting sqref="F15:F32 J22:J27">
    <cfRule type="duplicateValues" dxfId="49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5"/>
  <sheetViews>
    <sheetView topLeftCell="A4" workbookViewId="0">
      <selection activeCell="M34" sqref="M34"/>
    </sheetView>
  </sheetViews>
  <sheetFormatPr defaultRowHeight="15"/>
  <cols>
    <col min="1" max="1" width="19" bestFit="1" customWidth="1"/>
    <col min="3" max="3" width="21" bestFit="1" customWidth="1"/>
    <col min="6" max="6" width="35.140625" bestFit="1" customWidth="1"/>
    <col min="9" max="9" width="35.140625" bestFit="1" customWidth="1"/>
    <col min="12" max="12" width="8.140625" bestFit="1" customWidth="1"/>
    <col min="13" max="13" width="35.140625" bestFit="1" customWidth="1"/>
    <col min="15" max="15" width="9.7109375" bestFit="1" customWidth="1"/>
  </cols>
  <sheetData>
    <row r="1" spans="1:12" ht="15.75" thickBot="1">
      <c r="A1" s="190" t="s">
        <v>276</v>
      </c>
      <c r="B1" s="174"/>
      <c r="C1" s="191" t="s">
        <v>4</v>
      </c>
      <c r="D1" s="121"/>
      <c r="E1" s="173"/>
      <c r="F1" s="186"/>
      <c r="G1" s="186"/>
      <c r="H1" s="187"/>
      <c r="I1" s="120"/>
      <c r="J1" s="186"/>
      <c r="K1" s="188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</row>
    <row r="3" spans="1:12">
      <c r="A3" s="294" t="s">
        <v>6</v>
      </c>
      <c r="B3" s="142">
        <v>3.422E-2</v>
      </c>
      <c r="C3" s="299" t="s">
        <v>51</v>
      </c>
      <c r="D3" s="172">
        <v>0.14837</v>
      </c>
      <c r="E3" s="173">
        <f>D3*B3</f>
        <v>5.0772214E-3</v>
      </c>
      <c r="F3" s="301" t="s">
        <v>71</v>
      </c>
      <c r="G3" s="175">
        <v>8.6879999999999999E-2</v>
      </c>
      <c r="H3" s="178">
        <f>G3*E3</f>
        <v>4.4110899523200001E-4</v>
      </c>
      <c r="I3" s="174" t="s">
        <v>190</v>
      </c>
      <c r="J3" s="175">
        <v>5.0090000000000003E-2</v>
      </c>
      <c r="K3" s="179">
        <f>J3*H3</f>
        <v>2.2095149571170883E-5</v>
      </c>
    </row>
    <row r="4" spans="1:12">
      <c r="A4" s="294"/>
      <c r="B4" s="142">
        <v>3.422E-2</v>
      </c>
      <c r="C4" s="299"/>
      <c r="D4" s="172">
        <v>0.14837</v>
      </c>
      <c r="E4" s="173">
        <f t="shared" ref="E4:E19" si="0">D4*B4</f>
        <v>5.0772214E-3</v>
      </c>
      <c r="F4" s="302"/>
      <c r="G4" s="172">
        <v>8.6879999999999999E-2</v>
      </c>
      <c r="H4" s="173">
        <f t="shared" ref="H4:H11" si="1">G4*E4</f>
        <v>4.4110899523200001E-4</v>
      </c>
      <c r="I4" s="121" t="s">
        <v>220</v>
      </c>
      <c r="J4" s="172">
        <v>4.6129999999999997E-2</v>
      </c>
      <c r="K4" s="180">
        <f t="shared" ref="K4:K11" si="2">J4*H4</f>
        <v>2.0348357950052159E-5</v>
      </c>
    </row>
    <row r="5" spans="1:12">
      <c r="A5" s="294"/>
      <c r="B5" s="142">
        <v>3.422E-2</v>
      </c>
      <c r="C5" s="299"/>
      <c r="D5" s="172">
        <v>0.14837</v>
      </c>
      <c r="E5" s="173">
        <f t="shared" si="0"/>
        <v>5.0772214E-3</v>
      </c>
      <c r="F5" s="302"/>
      <c r="G5" s="172">
        <v>8.6879999999999999E-2</v>
      </c>
      <c r="H5" s="173">
        <f t="shared" si="1"/>
        <v>4.4110899523200001E-4</v>
      </c>
      <c r="I5" s="121" t="s">
        <v>179</v>
      </c>
      <c r="J5" s="172">
        <v>3.6790000000000003E-2</v>
      </c>
      <c r="K5" s="180">
        <f t="shared" si="2"/>
        <v>1.6228399934585281E-5</v>
      </c>
    </row>
    <row r="6" spans="1:12">
      <c r="A6" s="294"/>
      <c r="B6" s="142">
        <v>3.422E-2</v>
      </c>
      <c r="C6" s="299"/>
      <c r="D6" s="172">
        <v>0.14837</v>
      </c>
      <c r="E6" s="173">
        <f t="shared" si="0"/>
        <v>5.0772214E-3</v>
      </c>
      <c r="F6" s="302"/>
      <c r="G6" s="172">
        <v>8.6879999999999999E-2</v>
      </c>
      <c r="H6" s="173">
        <f t="shared" si="1"/>
        <v>4.4110899523200001E-4</v>
      </c>
      <c r="I6" s="121" t="s">
        <v>221</v>
      </c>
      <c r="J6" s="172">
        <v>3.1220000000000001E-2</v>
      </c>
      <c r="K6" s="180">
        <f t="shared" si="2"/>
        <v>1.3771422831143041E-5</v>
      </c>
    </row>
    <row r="7" spans="1:12">
      <c r="A7" s="294"/>
      <c r="B7" s="142">
        <v>3.422E-2</v>
      </c>
      <c r="C7" s="299"/>
      <c r="D7" s="172">
        <v>0.14837</v>
      </c>
      <c r="E7" s="173">
        <f t="shared" si="0"/>
        <v>5.0772214E-3</v>
      </c>
      <c r="F7" s="302"/>
      <c r="G7" s="172">
        <v>8.6879999999999999E-2</v>
      </c>
      <c r="H7" s="173">
        <f t="shared" si="1"/>
        <v>4.4110899523200001E-4</v>
      </c>
      <c r="I7" s="121" t="s">
        <v>222</v>
      </c>
      <c r="J7" s="172">
        <v>2.2009999999999998E-2</v>
      </c>
      <c r="K7" s="180">
        <f t="shared" si="2"/>
        <v>9.7088089850563201E-6</v>
      </c>
    </row>
    <row r="8" spans="1:12" ht="15.75" thickBot="1">
      <c r="A8" s="294"/>
      <c r="B8" s="142">
        <v>3.422E-2</v>
      </c>
      <c r="C8" s="299"/>
      <c r="D8" s="172">
        <v>0.14837</v>
      </c>
      <c r="E8" s="173">
        <f t="shared" si="0"/>
        <v>5.0772214E-3</v>
      </c>
      <c r="F8" s="303"/>
      <c r="G8" s="122">
        <v>8.6879999999999999E-2</v>
      </c>
      <c r="H8" s="176">
        <f t="shared" si="1"/>
        <v>4.4110899523200001E-4</v>
      </c>
      <c r="I8" s="123" t="s">
        <v>127</v>
      </c>
      <c r="J8" s="122">
        <v>2.0029999999999999E-2</v>
      </c>
      <c r="K8" s="181">
        <f t="shared" si="2"/>
        <v>8.83541317449696E-6</v>
      </c>
    </row>
    <row r="9" spans="1:12">
      <c r="A9" s="294"/>
      <c r="B9" s="142">
        <v>3.422E-2</v>
      </c>
      <c r="C9" s="299"/>
      <c r="D9" s="172">
        <v>0.14837</v>
      </c>
      <c r="E9" s="173">
        <f t="shared" si="0"/>
        <v>5.0772214E-3</v>
      </c>
      <c r="F9" s="301" t="s">
        <v>52</v>
      </c>
      <c r="G9" s="175">
        <v>3.3829999999999999E-2</v>
      </c>
      <c r="H9" s="178">
        <f t="shared" si="1"/>
        <v>1.7176239996199999E-4</v>
      </c>
      <c r="I9" s="174" t="s">
        <v>88</v>
      </c>
      <c r="J9" s="175">
        <v>0.3513</v>
      </c>
      <c r="K9" s="179">
        <f t="shared" si="2"/>
        <v>6.0340131106650596E-5</v>
      </c>
    </row>
    <row r="10" spans="1:12">
      <c r="A10" s="294"/>
      <c r="B10" s="142">
        <v>3.422E-2</v>
      </c>
      <c r="C10" s="299"/>
      <c r="D10" s="172">
        <v>0.14837</v>
      </c>
      <c r="E10" s="173">
        <f t="shared" si="0"/>
        <v>5.0772214E-3</v>
      </c>
      <c r="F10" s="302"/>
      <c r="G10" s="172">
        <v>3.3829999999999999E-2</v>
      </c>
      <c r="H10" s="173">
        <f t="shared" si="1"/>
        <v>1.7176239996199999E-4</v>
      </c>
      <c r="I10" s="121" t="s">
        <v>191</v>
      </c>
      <c r="J10" s="172">
        <v>0.29557</v>
      </c>
      <c r="K10" s="180">
        <f t="shared" si="2"/>
        <v>5.0767812556768334E-5</v>
      </c>
    </row>
    <row r="11" spans="1:12" ht="15.75" thickBot="1">
      <c r="A11" s="294"/>
      <c r="B11" s="142">
        <v>3.422E-2</v>
      </c>
      <c r="C11" s="299"/>
      <c r="D11" s="172">
        <v>0.14837</v>
      </c>
      <c r="E11" s="173">
        <f t="shared" si="0"/>
        <v>5.0772214E-3</v>
      </c>
      <c r="F11" s="303"/>
      <c r="G11" s="122">
        <v>3.3829999999999999E-2</v>
      </c>
      <c r="H11" s="176">
        <f t="shared" si="1"/>
        <v>1.7176239996199999E-4</v>
      </c>
      <c r="I11" s="123" t="s">
        <v>192</v>
      </c>
      <c r="J11" s="122">
        <v>6.6610000000000003E-2</v>
      </c>
      <c r="K11" s="181">
        <f t="shared" si="2"/>
        <v>1.144109346146882E-5</v>
      </c>
    </row>
    <row r="12" spans="1:12" ht="15.75" thickBot="1">
      <c r="A12" s="294"/>
      <c r="B12" s="142">
        <v>3.422E-2</v>
      </c>
      <c r="C12" s="299"/>
      <c r="D12" s="172">
        <v>0.14837</v>
      </c>
      <c r="E12" s="173">
        <f t="shared" si="0"/>
        <v>5.0772214E-3</v>
      </c>
      <c r="F12" s="121" t="s">
        <v>188</v>
      </c>
      <c r="G12" s="172">
        <v>4.99E-2</v>
      </c>
      <c r="H12" s="180">
        <f>G12*E12</f>
        <v>2.5335334785999997E-4</v>
      </c>
      <c r="I12" s="189"/>
      <c r="J12" s="189"/>
      <c r="K12" s="188"/>
    </row>
    <row r="13" spans="1:12">
      <c r="A13" s="294"/>
      <c r="B13" s="142">
        <v>3.422E-2</v>
      </c>
      <c r="C13" s="299"/>
      <c r="D13" s="172">
        <v>0.14837</v>
      </c>
      <c r="E13" s="173">
        <f t="shared" si="0"/>
        <v>5.0772214E-3</v>
      </c>
      <c r="F13" s="121" t="s">
        <v>189</v>
      </c>
      <c r="G13" s="172">
        <v>4.8680000000000001E-2</v>
      </c>
      <c r="H13" s="173">
        <f t="shared" ref="H13:H19" si="3">G13*E13</f>
        <v>2.4715913775200002E-4</v>
      </c>
      <c r="I13" s="304" t="s">
        <v>281</v>
      </c>
      <c r="J13" s="296"/>
      <c r="K13" s="296"/>
      <c r="L13" s="297"/>
    </row>
    <row r="14" spans="1:12" ht="15.75" thickBot="1">
      <c r="A14" s="294"/>
      <c r="B14" s="142">
        <v>3.422E-2</v>
      </c>
      <c r="C14" s="299"/>
      <c r="D14" s="172">
        <v>0.14837</v>
      </c>
      <c r="E14" s="173">
        <f t="shared" si="0"/>
        <v>5.0772214E-3</v>
      </c>
      <c r="F14" s="121" t="s">
        <v>152</v>
      </c>
      <c r="G14" s="172">
        <v>4.0620000000000003E-2</v>
      </c>
      <c r="H14" s="173">
        <f t="shared" si="3"/>
        <v>2.0623673326800003E-4</v>
      </c>
      <c r="I14" s="224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42">
        <v>3.422E-2</v>
      </c>
      <c r="C15" s="299"/>
      <c r="D15" s="172">
        <v>0.14837</v>
      </c>
      <c r="E15" s="173">
        <f t="shared" si="0"/>
        <v>5.0772214E-3</v>
      </c>
      <c r="F15" s="121" t="s">
        <v>190</v>
      </c>
      <c r="G15" s="172">
        <v>3.1359999999999999E-2</v>
      </c>
      <c r="H15" s="180">
        <f t="shared" si="3"/>
        <v>1.5922166310399999E-4</v>
      </c>
      <c r="I15" s="48" t="s">
        <v>93</v>
      </c>
      <c r="L15" s="206">
        <f>B30+H18</f>
        <v>0.38070982029888201</v>
      </c>
    </row>
    <row r="16" spans="1:12">
      <c r="A16" s="294"/>
      <c r="B16" s="142">
        <v>3.422E-2</v>
      </c>
      <c r="C16" s="299"/>
      <c r="D16" s="172">
        <v>0.14837</v>
      </c>
      <c r="E16" s="173">
        <f t="shared" si="0"/>
        <v>5.0772214E-3</v>
      </c>
      <c r="F16" s="121" t="s">
        <v>181</v>
      </c>
      <c r="G16" s="172">
        <v>2.6839999999999999E-2</v>
      </c>
      <c r="H16" s="180">
        <f t="shared" si="3"/>
        <v>1.3627262237599999E-4</v>
      </c>
      <c r="I16" s="27" t="s">
        <v>179</v>
      </c>
      <c r="L16" s="206">
        <f>B31+H22+K5</f>
        <v>6.6857031092592584E-2</v>
      </c>
    </row>
    <row r="17" spans="1:13">
      <c r="A17" s="294"/>
      <c r="B17" s="142">
        <v>3.422E-2</v>
      </c>
      <c r="C17" s="299"/>
      <c r="D17" s="172">
        <v>0.14837</v>
      </c>
      <c r="E17" s="173">
        <f t="shared" si="0"/>
        <v>5.0772214E-3</v>
      </c>
      <c r="F17" s="121" t="s">
        <v>176</v>
      </c>
      <c r="G17" s="172">
        <v>2.171E-2</v>
      </c>
      <c r="H17" s="180">
        <f t="shared" si="3"/>
        <v>1.1022647659399999E-4</v>
      </c>
      <c r="I17" s="27" t="s">
        <v>94</v>
      </c>
      <c r="J17" s="142">
        <v>6.6799999999999998E-2</v>
      </c>
    </row>
    <row r="18" spans="1:13">
      <c r="A18" s="294"/>
      <c r="B18" s="142">
        <v>3.422E-2</v>
      </c>
      <c r="C18" s="299"/>
      <c r="D18" s="172">
        <v>0.14837</v>
      </c>
      <c r="E18" s="173">
        <f t="shared" si="0"/>
        <v>5.0772214E-3</v>
      </c>
      <c r="F18" s="121" t="s">
        <v>93</v>
      </c>
      <c r="G18" s="172">
        <v>2.163E-2</v>
      </c>
      <c r="H18" s="180">
        <f t="shared" si="3"/>
        <v>1.09820298882E-4</v>
      </c>
      <c r="I18" s="27" t="s">
        <v>95</v>
      </c>
      <c r="J18" s="142">
        <v>3.3399999999999999E-2</v>
      </c>
    </row>
    <row r="19" spans="1:13" ht="15.75" thickBot="1">
      <c r="A19" s="294"/>
      <c r="B19" s="142">
        <v>3.422E-2</v>
      </c>
      <c r="C19" s="300"/>
      <c r="D19" s="122">
        <v>0.14837</v>
      </c>
      <c r="E19" s="176">
        <f t="shared" si="0"/>
        <v>5.0772214E-3</v>
      </c>
      <c r="F19" s="123" t="s">
        <v>88</v>
      </c>
      <c r="G19" s="122">
        <v>2.06E-2</v>
      </c>
      <c r="H19" s="181">
        <f t="shared" si="3"/>
        <v>1.0459076084E-4</v>
      </c>
      <c r="I19" s="27" t="s">
        <v>96</v>
      </c>
      <c r="J19" s="143">
        <v>2.682E-2</v>
      </c>
    </row>
    <row r="20" spans="1:13">
      <c r="A20" s="294"/>
      <c r="B20" s="142">
        <v>3.422E-2</v>
      </c>
      <c r="C20" s="298" t="s">
        <v>71</v>
      </c>
      <c r="D20" s="175">
        <v>3.2410000000000001E-2</v>
      </c>
      <c r="E20" s="178">
        <f t="shared" ref="E20:E25" si="4">D20*B13</f>
        <v>1.1090702E-3</v>
      </c>
      <c r="F20" s="174" t="s">
        <v>190</v>
      </c>
      <c r="G20" s="175">
        <v>5.0090000000000003E-2</v>
      </c>
      <c r="H20" s="179">
        <f>G20*E20</f>
        <v>5.5553326318000007E-5</v>
      </c>
      <c r="I20" s="103" t="s">
        <v>91</v>
      </c>
      <c r="K20" s="206">
        <f>E26</f>
        <v>1.5286074000000001E-3</v>
      </c>
    </row>
    <row r="21" spans="1:13">
      <c r="A21" s="294"/>
      <c r="B21" s="142">
        <v>3.422E-2</v>
      </c>
      <c r="C21" s="299"/>
      <c r="D21" s="172">
        <v>3.2410000000000001E-2</v>
      </c>
      <c r="E21" s="173">
        <f t="shared" si="4"/>
        <v>1.1090702E-3</v>
      </c>
      <c r="F21" s="121" t="s">
        <v>220</v>
      </c>
      <c r="G21" s="172">
        <v>4.6129999999999997E-2</v>
      </c>
      <c r="H21" s="180">
        <f t="shared" ref="H21:H25" si="5">G21*E21</f>
        <v>5.1161408325999999E-5</v>
      </c>
      <c r="I21" s="103" t="s">
        <v>92</v>
      </c>
      <c r="K21" s="206">
        <f>E27</f>
        <v>9.1709600000000006E-4</v>
      </c>
    </row>
    <row r="22" spans="1:13">
      <c r="A22" s="294"/>
      <c r="B22" s="142">
        <v>3.422E-2</v>
      </c>
      <c r="C22" s="299"/>
      <c r="D22" s="172">
        <v>3.2410000000000001E-2</v>
      </c>
      <c r="E22" s="173">
        <f t="shared" si="4"/>
        <v>1.1090702E-3</v>
      </c>
      <c r="F22" s="121" t="s">
        <v>179</v>
      </c>
      <c r="G22" s="172">
        <v>3.6790000000000003E-2</v>
      </c>
      <c r="H22" s="180">
        <f t="shared" si="5"/>
        <v>4.0802692658000008E-5</v>
      </c>
      <c r="I22" s="103" t="s">
        <v>129</v>
      </c>
      <c r="K22" s="206">
        <f>E28</f>
        <v>7.0801179999999998E-4</v>
      </c>
    </row>
    <row r="23" spans="1:13">
      <c r="A23" s="294"/>
      <c r="B23" s="142">
        <v>3.422E-2</v>
      </c>
      <c r="C23" s="299"/>
      <c r="D23" s="172">
        <v>3.2410000000000001E-2</v>
      </c>
      <c r="E23" s="173">
        <f t="shared" si="4"/>
        <v>1.1090702E-3</v>
      </c>
      <c r="F23" s="121" t="s">
        <v>221</v>
      </c>
      <c r="G23" s="172">
        <v>3.1220000000000001E-2</v>
      </c>
      <c r="H23" s="180">
        <f t="shared" si="5"/>
        <v>3.4625171644000006E-5</v>
      </c>
      <c r="I23" s="103" t="s">
        <v>127</v>
      </c>
      <c r="K23" s="206">
        <f>E29+H25+K8</f>
        <v>7.1579228928049694E-4</v>
      </c>
    </row>
    <row r="24" spans="1:13">
      <c r="A24" s="294"/>
      <c r="B24" s="142">
        <v>3.422E-2</v>
      </c>
      <c r="C24" s="299"/>
      <c r="D24" s="172">
        <v>3.2410000000000001E-2</v>
      </c>
      <c r="E24" s="173">
        <f t="shared" si="4"/>
        <v>1.1090702E-3</v>
      </c>
      <c r="F24" s="121" t="s">
        <v>222</v>
      </c>
      <c r="G24" s="172">
        <v>2.2009999999999998E-2</v>
      </c>
      <c r="H24" s="180">
        <f t="shared" si="5"/>
        <v>2.4410635101999998E-5</v>
      </c>
      <c r="I24" s="121" t="s">
        <v>188</v>
      </c>
      <c r="K24" s="206">
        <f>H12</f>
        <v>2.5335334785999997E-4</v>
      </c>
      <c r="M24" s="201"/>
    </row>
    <row r="25" spans="1:13" ht="15.75" thickBot="1">
      <c r="A25" s="294"/>
      <c r="B25" s="142">
        <v>3.422E-2</v>
      </c>
      <c r="C25" s="300"/>
      <c r="D25" s="122">
        <v>3.2410000000000001E-2</v>
      </c>
      <c r="E25" s="176">
        <f t="shared" si="4"/>
        <v>1.1090702E-3</v>
      </c>
      <c r="F25" s="123" t="s">
        <v>127</v>
      </c>
      <c r="G25" s="122">
        <v>2.0029999999999999E-2</v>
      </c>
      <c r="H25" s="181">
        <f t="shared" si="5"/>
        <v>2.2214676106E-5</v>
      </c>
      <c r="I25" s="121" t="s">
        <v>189</v>
      </c>
      <c r="K25" s="206">
        <f>H13</f>
        <v>2.4715913775200002E-4</v>
      </c>
      <c r="M25" s="201"/>
    </row>
    <row r="26" spans="1:13">
      <c r="A26" s="294"/>
      <c r="B26" s="142">
        <v>3.422E-2</v>
      </c>
      <c r="C26" s="197" t="s">
        <v>91</v>
      </c>
      <c r="D26" s="175">
        <v>4.4670000000000001E-2</v>
      </c>
      <c r="E26" s="179">
        <f t="shared" ref="E26:E29" si="6">D26*B19</f>
        <v>1.5286074000000001E-3</v>
      </c>
      <c r="F26" s="189"/>
      <c r="G26" s="189"/>
      <c r="H26" s="189"/>
      <c r="I26" s="121" t="s">
        <v>152</v>
      </c>
      <c r="K26" s="206">
        <f>H14</f>
        <v>2.0623673326800003E-4</v>
      </c>
      <c r="M26" s="201"/>
    </row>
    <row r="27" spans="1:13">
      <c r="A27" s="294"/>
      <c r="B27" s="142">
        <v>3.422E-2</v>
      </c>
      <c r="C27" s="198" t="s">
        <v>92</v>
      </c>
      <c r="D27" s="172">
        <v>2.6800000000000001E-2</v>
      </c>
      <c r="E27" s="180">
        <f t="shared" si="6"/>
        <v>9.1709600000000006E-4</v>
      </c>
      <c r="F27" s="189"/>
      <c r="G27" s="189"/>
      <c r="H27" s="200"/>
      <c r="I27" s="121" t="s">
        <v>190</v>
      </c>
      <c r="K27" s="206">
        <f>H15+H20+K3</f>
        <v>2.3687013899317087E-4</v>
      </c>
      <c r="M27" s="121"/>
    </row>
    <row r="28" spans="1:13">
      <c r="A28" s="294"/>
      <c r="B28" s="142">
        <v>3.422E-2</v>
      </c>
      <c r="C28" s="198" t="s">
        <v>129</v>
      </c>
      <c r="D28" s="172">
        <v>2.069E-2</v>
      </c>
      <c r="E28" s="180">
        <f t="shared" si="6"/>
        <v>7.0801179999999998E-4</v>
      </c>
      <c r="F28" s="189"/>
      <c r="G28" s="189"/>
      <c r="H28" s="200"/>
      <c r="I28" s="121" t="s">
        <v>181</v>
      </c>
      <c r="K28" s="206">
        <f>H16</f>
        <v>1.3627262237599999E-4</v>
      </c>
      <c r="M28" s="121"/>
    </row>
    <row r="29" spans="1:13" ht="15.75" thickBot="1">
      <c r="A29" s="295"/>
      <c r="B29" s="142">
        <v>3.422E-2</v>
      </c>
      <c r="C29" s="199" t="s">
        <v>127</v>
      </c>
      <c r="D29" s="122">
        <v>2.001E-2</v>
      </c>
      <c r="E29" s="181">
        <f t="shared" si="6"/>
        <v>6.8474219999999997E-4</v>
      </c>
      <c r="F29" s="189"/>
      <c r="G29" s="189"/>
      <c r="H29" s="200"/>
      <c r="I29" s="121" t="s">
        <v>176</v>
      </c>
      <c r="K29" s="206">
        <f>H17</f>
        <v>1.1022647659399999E-4</v>
      </c>
      <c r="M29" s="121"/>
    </row>
    <row r="30" spans="1:13">
      <c r="A30" s="48" t="s">
        <v>93</v>
      </c>
      <c r="B30" s="142">
        <v>0.38059999999999999</v>
      </c>
      <c r="I30" s="121" t="s">
        <v>88</v>
      </c>
      <c r="K30" s="206">
        <f>H19+K9</f>
        <v>1.6493089194665058E-4</v>
      </c>
      <c r="M30" s="121"/>
    </row>
    <row r="31" spans="1:13">
      <c r="A31" s="27" t="s">
        <v>179</v>
      </c>
      <c r="B31" s="142">
        <v>6.6799999999999998E-2</v>
      </c>
      <c r="I31" s="121" t="s">
        <v>220</v>
      </c>
      <c r="K31" s="206">
        <f>H21</f>
        <v>5.1161408325999999E-5</v>
      </c>
      <c r="M31" s="121"/>
    </row>
    <row r="32" spans="1:13">
      <c r="A32" s="27" t="s">
        <v>94</v>
      </c>
      <c r="B32" s="142">
        <v>6.6799999999999998E-2</v>
      </c>
      <c r="I32" s="121" t="s">
        <v>221</v>
      </c>
      <c r="K32" s="206">
        <f>H23</f>
        <v>3.4625171644000006E-5</v>
      </c>
      <c r="M32" s="121"/>
    </row>
    <row r="33" spans="1:11">
      <c r="A33" s="27" t="s">
        <v>95</v>
      </c>
      <c r="B33" s="142">
        <v>3.3399999999999999E-2</v>
      </c>
      <c r="I33" s="121" t="s">
        <v>222</v>
      </c>
      <c r="K33" s="206">
        <f>H24</f>
        <v>2.4410635101999998E-5</v>
      </c>
    </row>
    <row r="34" spans="1:11" ht="15.75" thickBot="1">
      <c r="A34" s="28" t="s">
        <v>96</v>
      </c>
      <c r="B34" s="143">
        <v>2.682E-2</v>
      </c>
      <c r="I34" s="121" t="s">
        <v>191</v>
      </c>
      <c r="K34" s="206">
        <f>K10</f>
        <v>5.0767812556768334E-5</v>
      </c>
    </row>
    <row r="35" spans="1:11">
      <c r="I35" s="121" t="s">
        <v>192</v>
      </c>
      <c r="K35" s="206">
        <f>K11</f>
        <v>1.144109346146882E-5</v>
      </c>
    </row>
  </sheetData>
  <mergeCells count="6">
    <mergeCell ref="I13:L13"/>
    <mergeCell ref="A3:A29"/>
    <mergeCell ref="C3:C19"/>
    <mergeCell ref="F3:F8"/>
    <mergeCell ref="F9:F11"/>
    <mergeCell ref="C20:C25"/>
  </mergeCells>
  <conditionalFormatting sqref="I15:I35 M27:M32">
    <cfRule type="duplicateValues" dxfId="4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3"/>
  <sheetViews>
    <sheetView topLeftCell="A7" workbookViewId="0">
      <selection activeCell="M16" sqref="M16"/>
    </sheetView>
  </sheetViews>
  <sheetFormatPr defaultRowHeight="15"/>
  <cols>
    <col min="1" max="1" width="19" bestFit="1" customWidth="1"/>
    <col min="3" max="3" width="21" bestFit="1" customWidth="1"/>
    <col min="6" max="6" width="35.140625" bestFit="1" customWidth="1"/>
    <col min="9" max="9" width="35.140625" bestFit="1" customWidth="1"/>
    <col min="12" max="12" width="7" bestFit="1" customWidth="1"/>
    <col min="13" max="13" width="35.140625" style="140" bestFit="1" customWidth="1"/>
    <col min="14" max="16" width="9.140625" style="147"/>
  </cols>
  <sheetData>
    <row r="1" spans="1:12" ht="15.75" thickBot="1">
      <c r="A1" s="190" t="s">
        <v>276</v>
      </c>
      <c r="B1" s="174"/>
      <c r="C1" s="191" t="s">
        <v>4</v>
      </c>
      <c r="D1" s="121"/>
      <c r="E1" s="173"/>
      <c r="F1" s="186"/>
      <c r="G1" s="186"/>
      <c r="H1" s="187"/>
      <c r="I1" s="120"/>
      <c r="J1" s="186"/>
      <c r="K1" s="188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</row>
    <row r="3" spans="1:12">
      <c r="A3" s="294" t="s">
        <v>6</v>
      </c>
      <c r="B3" s="142">
        <v>4.9279999999999997E-2</v>
      </c>
      <c r="C3" s="299" t="s">
        <v>51</v>
      </c>
      <c r="D3" s="172">
        <v>0.14837</v>
      </c>
      <c r="E3" s="173">
        <f>D3*B3</f>
        <v>7.3116735999999996E-3</v>
      </c>
      <c r="F3" s="301" t="s">
        <v>71</v>
      </c>
      <c r="G3" s="175">
        <v>8.6879999999999999E-2</v>
      </c>
      <c r="H3" s="178">
        <f>G3*E3</f>
        <v>6.3523820236799995E-4</v>
      </c>
      <c r="I3" s="174" t="s">
        <v>190</v>
      </c>
      <c r="J3" s="175">
        <v>5.0090000000000003E-2</v>
      </c>
      <c r="K3" s="179">
        <f>J3*H3</f>
        <v>3.1819081556613122E-5</v>
      </c>
    </row>
    <row r="4" spans="1:12">
      <c r="A4" s="294"/>
      <c r="B4" s="142">
        <v>4.9279999999999997E-2</v>
      </c>
      <c r="C4" s="299"/>
      <c r="D4" s="172">
        <v>0.14837</v>
      </c>
      <c r="E4" s="173">
        <f t="shared" ref="E4:E19" si="0">D4*B4</f>
        <v>7.3116735999999996E-3</v>
      </c>
      <c r="F4" s="302"/>
      <c r="G4" s="172">
        <v>8.6879999999999999E-2</v>
      </c>
      <c r="H4" s="173">
        <f t="shared" ref="H4:H11" si="1">G4*E4</f>
        <v>6.3523820236799995E-4</v>
      </c>
      <c r="I4" s="121" t="s">
        <v>220</v>
      </c>
      <c r="J4" s="172">
        <v>4.6129999999999997E-2</v>
      </c>
      <c r="K4" s="180">
        <f t="shared" ref="K4:K11" si="2">J4*H4</f>
        <v>2.9303538275235837E-5</v>
      </c>
    </row>
    <row r="5" spans="1:12">
      <c r="A5" s="294"/>
      <c r="B5" s="142">
        <v>4.9279999999999997E-2</v>
      </c>
      <c r="C5" s="299"/>
      <c r="D5" s="172">
        <v>0.14837</v>
      </c>
      <c r="E5" s="173">
        <f t="shared" si="0"/>
        <v>7.3116735999999996E-3</v>
      </c>
      <c r="F5" s="302"/>
      <c r="G5" s="172">
        <v>8.6879999999999999E-2</v>
      </c>
      <c r="H5" s="173">
        <f t="shared" si="1"/>
        <v>6.3523820236799995E-4</v>
      </c>
      <c r="I5" s="121" t="s">
        <v>179</v>
      </c>
      <c r="J5" s="172">
        <v>3.6790000000000003E-2</v>
      </c>
      <c r="K5" s="180">
        <f t="shared" si="2"/>
        <v>2.3370413465118722E-5</v>
      </c>
    </row>
    <row r="6" spans="1:12">
      <c r="A6" s="294"/>
      <c r="B6" s="142">
        <v>4.9279999999999997E-2</v>
      </c>
      <c r="C6" s="299"/>
      <c r="D6" s="172">
        <v>0.14837</v>
      </c>
      <c r="E6" s="173">
        <f t="shared" si="0"/>
        <v>7.3116735999999996E-3</v>
      </c>
      <c r="F6" s="302"/>
      <c r="G6" s="172">
        <v>8.6879999999999999E-2</v>
      </c>
      <c r="H6" s="173">
        <f t="shared" si="1"/>
        <v>6.3523820236799995E-4</v>
      </c>
      <c r="I6" s="121" t="s">
        <v>221</v>
      </c>
      <c r="J6" s="172">
        <v>3.1220000000000001E-2</v>
      </c>
      <c r="K6" s="180">
        <f t="shared" si="2"/>
        <v>1.983213667792896E-5</v>
      </c>
    </row>
    <row r="7" spans="1:12">
      <c r="A7" s="294"/>
      <c r="B7" s="142">
        <v>4.9279999999999997E-2</v>
      </c>
      <c r="C7" s="299"/>
      <c r="D7" s="172">
        <v>0.14837</v>
      </c>
      <c r="E7" s="173">
        <f t="shared" si="0"/>
        <v>7.3116735999999996E-3</v>
      </c>
      <c r="F7" s="302"/>
      <c r="G7" s="172">
        <v>8.6879999999999999E-2</v>
      </c>
      <c r="H7" s="173">
        <f t="shared" si="1"/>
        <v>6.3523820236799995E-4</v>
      </c>
      <c r="I7" s="121" t="s">
        <v>222</v>
      </c>
      <c r="J7" s="172">
        <v>2.2009999999999998E-2</v>
      </c>
      <c r="K7" s="180">
        <f t="shared" si="2"/>
        <v>1.3981592834119677E-5</v>
      </c>
    </row>
    <row r="8" spans="1:12" ht="15.75" thickBot="1">
      <c r="A8" s="294"/>
      <c r="B8" s="142">
        <v>4.9279999999999997E-2</v>
      </c>
      <c r="C8" s="299"/>
      <c r="D8" s="172">
        <v>0.14837</v>
      </c>
      <c r="E8" s="173">
        <f t="shared" si="0"/>
        <v>7.3116735999999996E-3</v>
      </c>
      <c r="F8" s="303"/>
      <c r="G8" s="122">
        <v>8.6879999999999999E-2</v>
      </c>
      <c r="H8" s="176">
        <f t="shared" si="1"/>
        <v>6.3523820236799995E-4</v>
      </c>
      <c r="I8" s="123" t="s">
        <v>127</v>
      </c>
      <c r="J8" s="122">
        <v>2.0029999999999999E-2</v>
      </c>
      <c r="K8" s="181">
        <f t="shared" si="2"/>
        <v>1.2723821193431038E-5</v>
      </c>
    </row>
    <row r="9" spans="1:12">
      <c r="A9" s="294"/>
      <c r="B9" s="142">
        <v>4.9279999999999997E-2</v>
      </c>
      <c r="C9" s="299"/>
      <c r="D9" s="172">
        <v>0.14837</v>
      </c>
      <c r="E9" s="173">
        <f t="shared" si="0"/>
        <v>7.3116735999999996E-3</v>
      </c>
      <c r="F9" s="301" t="s">
        <v>52</v>
      </c>
      <c r="G9" s="175">
        <v>3.3829999999999999E-2</v>
      </c>
      <c r="H9" s="178">
        <f t="shared" si="1"/>
        <v>2.47353917888E-4</v>
      </c>
      <c r="I9" s="174" t="s">
        <v>88</v>
      </c>
      <c r="J9" s="175">
        <v>0.3513</v>
      </c>
      <c r="K9" s="179">
        <f t="shared" si="2"/>
        <v>8.6895431354054405E-5</v>
      </c>
    </row>
    <row r="10" spans="1:12">
      <c r="A10" s="294"/>
      <c r="B10" s="142">
        <v>4.9279999999999997E-2</v>
      </c>
      <c r="C10" s="299"/>
      <c r="D10" s="172">
        <v>0.14837</v>
      </c>
      <c r="E10" s="173">
        <f t="shared" si="0"/>
        <v>7.3116735999999996E-3</v>
      </c>
      <c r="F10" s="302"/>
      <c r="G10" s="172">
        <v>3.3829999999999999E-2</v>
      </c>
      <c r="H10" s="173">
        <f t="shared" si="1"/>
        <v>2.47353917888E-4</v>
      </c>
      <c r="I10" s="121" t="s">
        <v>191</v>
      </c>
      <c r="J10" s="172">
        <v>0.29557</v>
      </c>
      <c r="K10" s="180">
        <f t="shared" si="2"/>
        <v>7.3110397510156163E-5</v>
      </c>
    </row>
    <row r="11" spans="1:12" ht="15.75" thickBot="1">
      <c r="A11" s="294"/>
      <c r="B11" s="142">
        <v>4.9279999999999997E-2</v>
      </c>
      <c r="C11" s="299"/>
      <c r="D11" s="172">
        <v>0.14837</v>
      </c>
      <c r="E11" s="173">
        <f t="shared" si="0"/>
        <v>7.3116735999999996E-3</v>
      </c>
      <c r="F11" s="303"/>
      <c r="G11" s="122">
        <v>3.3829999999999999E-2</v>
      </c>
      <c r="H11" s="176">
        <f t="shared" si="1"/>
        <v>2.47353917888E-4</v>
      </c>
      <c r="I11" s="123" t="s">
        <v>192</v>
      </c>
      <c r="J11" s="122">
        <v>6.6610000000000003E-2</v>
      </c>
      <c r="K11" s="181">
        <f t="shared" si="2"/>
        <v>1.6476244470519681E-5</v>
      </c>
    </row>
    <row r="12" spans="1:12" ht="15.75" thickBot="1">
      <c r="A12" s="294"/>
      <c r="B12" s="142">
        <v>4.9279999999999997E-2</v>
      </c>
      <c r="C12" s="299"/>
      <c r="D12" s="172">
        <v>0.14837</v>
      </c>
      <c r="E12" s="173">
        <f t="shared" si="0"/>
        <v>7.3116735999999996E-3</v>
      </c>
      <c r="F12" s="121" t="s">
        <v>188</v>
      </c>
      <c r="G12" s="172">
        <v>4.99E-2</v>
      </c>
      <c r="H12" s="180">
        <f>G12*E12</f>
        <v>3.6485251263999999E-4</v>
      </c>
      <c r="I12" s="189"/>
      <c r="J12" s="189"/>
      <c r="K12" s="188"/>
    </row>
    <row r="13" spans="1:12">
      <c r="A13" s="294"/>
      <c r="B13" s="142">
        <v>4.9279999999999997E-2</v>
      </c>
      <c r="C13" s="299"/>
      <c r="D13" s="172">
        <v>0.14837</v>
      </c>
      <c r="E13" s="173">
        <f t="shared" si="0"/>
        <v>7.3116735999999996E-3</v>
      </c>
      <c r="F13" s="121" t="s">
        <v>189</v>
      </c>
      <c r="G13" s="172">
        <v>4.8680000000000001E-2</v>
      </c>
      <c r="H13" s="173">
        <f t="shared" ref="H13:H19" si="3">G13*E13</f>
        <v>3.55932270848E-4</v>
      </c>
      <c r="I13" s="304" t="s">
        <v>281</v>
      </c>
      <c r="J13" s="296"/>
      <c r="K13" s="296"/>
      <c r="L13" s="297"/>
    </row>
    <row r="14" spans="1:12" ht="15.75" thickBot="1">
      <c r="A14" s="294"/>
      <c r="B14" s="142">
        <v>4.9279999999999997E-2</v>
      </c>
      <c r="C14" s="299"/>
      <c r="D14" s="172">
        <v>0.14837</v>
      </c>
      <c r="E14" s="173">
        <f t="shared" si="0"/>
        <v>7.3116735999999996E-3</v>
      </c>
      <c r="F14" s="121" t="s">
        <v>152</v>
      </c>
      <c r="G14" s="172">
        <v>4.0620000000000003E-2</v>
      </c>
      <c r="H14" s="173">
        <f t="shared" si="3"/>
        <v>2.9700018163200003E-4</v>
      </c>
      <c r="I14" s="224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42">
        <v>4.9279999999999997E-2</v>
      </c>
      <c r="C15" s="299"/>
      <c r="D15" s="172">
        <v>0.14837</v>
      </c>
      <c r="E15" s="173">
        <f t="shared" si="0"/>
        <v>7.3116735999999996E-3</v>
      </c>
      <c r="F15" s="121" t="s">
        <v>190</v>
      </c>
      <c r="G15" s="172">
        <v>3.1359999999999999E-2</v>
      </c>
      <c r="H15" s="180">
        <f t="shared" si="3"/>
        <v>2.2929408409599997E-4</v>
      </c>
      <c r="I15" s="27" t="s">
        <v>93</v>
      </c>
      <c r="J15" s="147"/>
      <c r="K15" s="147"/>
      <c r="L15" s="144">
        <f>B30+H18</f>
        <v>0.59298815149996797</v>
      </c>
    </row>
    <row r="16" spans="1:12">
      <c r="A16" s="294"/>
      <c r="B16" s="142">
        <v>4.9279999999999997E-2</v>
      </c>
      <c r="C16" s="299"/>
      <c r="D16" s="172">
        <v>0.14837</v>
      </c>
      <c r="E16" s="173">
        <f t="shared" si="0"/>
        <v>7.3116735999999996E-3</v>
      </c>
      <c r="F16" s="121" t="s">
        <v>181</v>
      </c>
      <c r="G16" s="172">
        <v>2.6839999999999999E-2</v>
      </c>
      <c r="H16" s="180">
        <f t="shared" si="3"/>
        <v>1.9624531942399998E-4</v>
      </c>
      <c r="I16" s="27" t="s">
        <v>97</v>
      </c>
      <c r="J16" s="144">
        <f>B31</f>
        <v>2.0230000000000001E-2</v>
      </c>
      <c r="K16" s="147"/>
      <c r="L16" s="144"/>
    </row>
    <row r="17" spans="1:15">
      <c r="A17" s="294"/>
      <c r="B17" s="142">
        <v>4.9279999999999997E-2</v>
      </c>
      <c r="C17" s="299"/>
      <c r="D17" s="172">
        <v>0.14837</v>
      </c>
      <c r="E17" s="173">
        <f t="shared" si="0"/>
        <v>7.3116735999999996E-3</v>
      </c>
      <c r="F17" s="121" t="s">
        <v>176</v>
      </c>
      <c r="G17" s="172">
        <v>2.171E-2</v>
      </c>
      <c r="H17" s="180">
        <f t="shared" si="3"/>
        <v>1.5873643385599999E-4</v>
      </c>
      <c r="I17" s="103" t="s">
        <v>91</v>
      </c>
      <c r="J17" s="147"/>
      <c r="K17" s="142">
        <f>E26</f>
        <v>2.2013376E-3</v>
      </c>
      <c r="L17" s="147"/>
    </row>
    <row r="18" spans="1:15">
      <c r="A18" s="294"/>
      <c r="B18" s="142">
        <v>4.9279999999999997E-2</v>
      </c>
      <c r="C18" s="299"/>
      <c r="D18" s="172">
        <v>0.14837</v>
      </c>
      <c r="E18" s="173">
        <f t="shared" si="0"/>
        <v>7.3116735999999996E-3</v>
      </c>
      <c r="F18" s="121" t="s">
        <v>93</v>
      </c>
      <c r="G18" s="172">
        <v>2.163E-2</v>
      </c>
      <c r="H18" s="180">
        <f t="shared" si="3"/>
        <v>1.5815149996799998E-4</v>
      </c>
      <c r="I18" s="103" t="s">
        <v>92</v>
      </c>
      <c r="J18" s="147"/>
      <c r="K18" s="142">
        <f>E27</f>
        <v>1.320704E-3</v>
      </c>
      <c r="L18" s="147"/>
    </row>
    <row r="19" spans="1:15" ht="15.75" thickBot="1">
      <c r="A19" s="294"/>
      <c r="B19" s="142">
        <v>4.9279999999999997E-2</v>
      </c>
      <c r="C19" s="300"/>
      <c r="D19" s="122">
        <v>0.14837</v>
      </c>
      <c r="E19" s="176">
        <f t="shared" si="0"/>
        <v>7.3116735999999996E-3</v>
      </c>
      <c r="F19" s="123" t="s">
        <v>88</v>
      </c>
      <c r="G19" s="122">
        <v>2.06E-2</v>
      </c>
      <c r="H19" s="181">
        <f t="shared" si="3"/>
        <v>1.5062047615999998E-4</v>
      </c>
      <c r="I19" s="103" t="s">
        <v>129</v>
      </c>
      <c r="J19" s="147"/>
      <c r="K19" s="142">
        <f>E28</f>
        <v>1.0196031999999999E-3</v>
      </c>
      <c r="L19" s="147"/>
    </row>
    <row r="20" spans="1:15">
      <c r="A20" s="294"/>
      <c r="B20" s="142">
        <v>4.9279999999999997E-2</v>
      </c>
      <c r="C20" s="298" t="s">
        <v>71</v>
      </c>
      <c r="D20" s="175">
        <v>3.2410000000000001E-2</v>
      </c>
      <c r="E20" s="178">
        <f t="shared" ref="E20:E25" si="4">D20*B13</f>
        <v>1.5971647999999999E-3</v>
      </c>
      <c r="F20" s="174" t="s">
        <v>190</v>
      </c>
      <c r="G20" s="175">
        <v>5.0090000000000003E-2</v>
      </c>
      <c r="H20" s="179">
        <f>G20*E20</f>
        <v>8.0001984832000003E-5</v>
      </c>
      <c r="I20" s="103" t="s">
        <v>127</v>
      </c>
      <c r="J20" s="147"/>
      <c r="K20" s="144">
        <f>E29+H25+K8</f>
        <v>1.0308078321374309E-3</v>
      </c>
      <c r="L20" s="147"/>
    </row>
    <row r="21" spans="1:15">
      <c r="A21" s="294"/>
      <c r="B21" s="142">
        <v>4.9279999999999997E-2</v>
      </c>
      <c r="C21" s="299"/>
      <c r="D21" s="172">
        <v>3.2410000000000001E-2</v>
      </c>
      <c r="E21" s="173">
        <f t="shared" si="4"/>
        <v>1.5971647999999999E-3</v>
      </c>
      <c r="F21" s="121" t="s">
        <v>220</v>
      </c>
      <c r="G21" s="172">
        <v>4.6129999999999997E-2</v>
      </c>
      <c r="H21" s="180">
        <f t="shared" ref="H21:H25" si="5">G21*E21</f>
        <v>7.367721222399999E-5</v>
      </c>
      <c r="I21" s="121" t="s">
        <v>188</v>
      </c>
      <c r="J21" s="147"/>
      <c r="K21" s="144">
        <f>H12</f>
        <v>3.6485251263999999E-4</v>
      </c>
      <c r="L21" s="147"/>
    </row>
    <row r="22" spans="1:15">
      <c r="A22" s="294"/>
      <c r="B22" s="142">
        <v>4.9279999999999997E-2</v>
      </c>
      <c r="C22" s="299"/>
      <c r="D22" s="172">
        <v>3.2410000000000001E-2</v>
      </c>
      <c r="E22" s="173">
        <f t="shared" si="4"/>
        <v>1.5971647999999999E-3</v>
      </c>
      <c r="F22" s="121" t="s">
        <v>179</v>
      </c>
      <c r="G22" s="172">
        <v>3.6790000000000003E-2</v>
      </c>
      <c r="H22" s="180">
        <f t="shared" si="5"/>
        <v>5.8759692992000004E-5</v>
      </c>
      <c r="I22" s="121" t="s">
        <v>189</v>
      </c>
      <c r="J22" s="147"/>
      <c r="K22" s="144">
        <f>H13</f>
        <v>3.55932270848E-4</v>
      </c>
      <c r="L22" s="147"/>
      <c r="M22" s="121"/>
      <c r="O22" s="144"/>
    </row>
    <row r="23" spans="1:15">
      <c r="A23" s="294"/>
      <c r="B23" s="142">
        <v>4.9279999999999997E-2</v>
      </c>
      <c r="C23" s="299"/>
      <c r="D23" s="172">
        <v>3.2410000000000001E-2</v>
      </c>
      <c r="E23" s="173">
        <f t="shared" si="4"/>
        <v>1.5971647999999999E-3</v>
      </c>
      <c r="F23" s="121" t="s">
        <v>221</v>
      </c>
      <c r="G23" s="172">
        <v>3.1220000000000001E-2</v>
      </c>
      <c r="H23" s="180">
        <f t="shared" si="5"/>
        <v>4.9863485055999998E-5</v>
      </c>
      <c r="I23" s="121" t="s">
        <v>152</v>
      </c>
      <c r="J23" s="147"/>
      <c r="K23" s="144">
        <f>H14</f>
        <v>2.9700018163200003E-4</v>
      </c>
      <c r="L23" s="147"/>
      <c r="M23" s="121"/>
      <c r="O23" s="144"/>
    </row>
    <row r="24" spans="1:15">
      <c r="A24" s="294"/>
      <c r="B24" s="142">
        <v>4.9279999999999997E-2</v>
      </c>
      <c r="C24" s="299"/>
      <c r="D24" s="172">
        <v>3.2410000000000001E-2</v>
      </c>
      <c r="E24" s="173">
        <f t="shared" si="4"/>
        <v>1.5971647999999999E-3</v>
      </c>
      <c r="F24" s="121" t="s">
        <v>222</v>
      </c>
      <c r="G24" s="172">
        <v>2.2009999999999998E-2</v>
      </c>
      <c r="H24" s="180">
        <f t="shared" si="5"/>
        <v>3.5153597247999998E-5</v>
      </c>
      <c r="I24" s="121" t="s">
        <v>190</v>
      </c>
      <c r="J24" s="147"/>
      <c r="K24" s="144">
        <f>H15+H20+K3</f>
        <v>3.4111515048461307E-4</v>
      </c>
      <c r="L24" s="147"/>
      <c r="M24" s="121"/>
    </row>
    <row r="25" spans="1:15" ht="15.75" thickBot="1">
      <c r="A25" s="294"/>
      <c r="B25" s="142">
        <v>4.9279999999999997E-2</v>
      </c>
      <c r="C25" s="300"/>
      <c r="D25" s="122">
        <v>3.2410000000000001E-2</v>
      </c>
      <c r="E25" s="176">
        <f t="shared" si="4"/>
        <v>1.5971647999999999E-3</v>
      </c>
      <c r="F25" s="123" t="s">
        <v>127</v>
      </c>
      <c r="G25" s="122">
        <v>2.0029999999999999E-2</v>
      </c>
      <c r="H25" s="181">
        <f t="shared" si="5"/>
        <v>3.1991210943999999E-5</v>
      </c>
      <c r="I25" s="121" t="s">
        <v>181</v>
      </c>
      <c r="J25" s="147"/>
      <c r="K25" s="144">
        <f>H16</f>
        <v>1.9624531942399998E-4</v>
      </c>
      <c r="L25" s="147"/>
      <c r="M25" s="121"/>
    </row>
    <row r="26" spans="1:15">
      <c r="A26" s="294"/>
      <c r="B26" s="142">
        <v>4.9279999999999997E-2</v>
      </c>
      <c r="C26" s="197" t="s">
        <v>91</v>
      </c>
      <c r="D26" s="175">
        <v>4.4670000000000001E-2</v>
      </c>
      <c r="E26" s="179">
        <f t="shared" ref="E26:E29" si="6">D26*B19</f>
        <v>2.2013376E-3</v>
      </c>
      <c r="F26" s="189"/>
      <c r="G26" s="189"/>
      <c r="H26" s="189"/>
      <c r="I26" s="121" t="s">
        <v>176</v>
      </c>
      <c r="J26" s="147"/>
      <c r="K26" s="144">
        <f>H17</f>
        <v>1.5873643385599999E-4</v>
      </c>
      <c r="L26" s="147"/>
      <c r="M26" s="121"/>
    </row>
    <row r="27" spans="1:15">
      <c r="A27" s="294"/>
      <c r="B27" s="142">
        <v>4.9279999999999997E-2</v>
      </c>
      <c r="C27" s="198" t="s">
        <v>92</v>
      </c>
      <c r="D27" s="172">
        <v>2.6800000000000001E-2</v>
      </c>
      <c r="E27" s="180">
        <f t="shared" si="6"/>
        <v>1.320704E-3</v>
      </c>
      <c r="F27" s="189"/>
      <c r="G27" s="189"/>
      <c r="H27" s="200"/>
      <c r="I27" s="121" t="s">
        <v>88</v>
      </c>
      <c r="J27" s="147"/>
      <c r="K27" s="144">
        <f>H19+K9</f>
        <v>2.375159075140544E-4</v>
      </c>
      <c r="L27" s="147"/>
      <c r="M27" s="121"/>
    </row>
    <row r="28" spans="1:15">
      <c r="A28" s="294"/>
      <c r="B28" s="142">
        <v>4.9279999999999997E-2</v>
      </c>
      <c r="C28" s="198" t="s">
        <v>129</v>
      </c>
      <c r="D28" s="172">
        <v>2.069E-2</v>
      </c>
      <c r="E28" s="180">
        <f t="shared" si="6"/>
        <v>1.0196031999999999E-3</v>
      </c>
      <c r="F28" s="189"/>
      <c r="G28" s="189"/>
      <c r="H28" s="200"/>
      <c r="I28" s="121" t="s">
        <v>220</v>
      </c>
      <c r="J28" s="147"/>
      <c r="K28" s="144">
        <f>H21+K4</f>
        <v>1.0298075049923583E-4</v>
      </c>
      <c r="L28" s="147"/>
      <c r="M28" s="121"/>
    </row>
    <row r="29" spans="1:15" ht="15.75" thickBot="1">
      <c r="A29" s="295"/>
      <c r="B29" s="142">
        <v>4.9279999999999997E-2</v>
      </c>
      <c r="C29" s="199" t="s">
        <v>127</v>
      </c>
      <c r="D29" s="122">
        <v>2.001E-2</v>
      </c>
      <c r="E29" s="181">
        <f t="shared" si="6"/>
        <v>9.8609279999999988E-4</v>
      </c>
      <c r="F29" s="189"/>
      <c r="G29" s="189"/>
      <c r="H29" s="200"/>
      <c r="I29" s="121" t="s">
        <v>179</v>
      </c>
      <c r="J29" s="147"/>
      <c r="K29" s="144">
        <f>H22+K5</f>
        <v>8.2130106457118729E-5</v>
      </c>
      <c r="L29" s="147"/>
      <c r="M29" s="121"/>
    </row>
    <row r="30" spans="1:15">
      <c r="A30" s="26" t="s">
        <v>93</v>
      </c>
      <c r="B30" s="141">
        <v>0.59282999999999997</v>
      </c>
      <c r="I30" s="121" t="s">
        <v>221</v>
      </c>
      <c r="J30" s="147"/>
      <c r="K30" s="144">
        <f>H23+K6</f>
        <v>6.9695621733928951E-5</v>
      </c>
      <c r="L30" s="147"/>
    </row>
    <row r="31" spans="1:15" ht="15.75" thickBot="1">
      <c r="A31" s="28" t="s">
        <v>97</v>
      </c>
      <c r="B31" s="143">
        <v>2.0230000000000001E-2</v>
      </c>
      <c r="I31" s="121" t="s">
        <v>222</v>
      </c>
      <c r="J31" s="147"/>
      <c r="K31" s="144">
        <f>H24+K7</f>
        <v>4.9135190082119678E-5</v>
      </c>
      <c r="L31" s="147"/>
    </row>
    <row r="32" spans="1:15">
      <c r="I32" s="121" t="s">
        <v>191</v>
      </c>
      <c r="J32" s="147"/>
      <c r="K32" s="144">
        <f>K10</f>
        <v>7.3110397510156163E-5</v>
      </c>
      <c r="L32" s="147"/>
    </row>
    <row r="33" spans="9:12">
      <c r="I33" s="121" t="s">
        <v>192</v>
      </c>
      <c r="J33" s="147"/>
      <c r="K33" s="144">
        <f>K11</f>
        <v>1.6476244470519681E-5</v>
      </c>
      <c r="L33" s="147"/>
    </row>
  </sheetData>
  <mergeCells count="6">
    <mergeCell ref="I13:L13"/>
    <mergeCell ref="A3:A29"/>
    <mergeCell ref="C3:C19"/>
    <mergeCell ref="F3:F8"/>
    <mergeCell ref="F9:F11"/>
    <mergeCell ref="C20:C25"/>
  </mergeCells>
  <conditionalFormatting sqref="M32 M22:M29 I15:I33">
    <cfRule type="duplicateValues" dxfId="47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6"/>
  <sheetViews>
    <sheetView topLeftCell="A7" workbookViewId="0">
      <selection activeCell="K18" sqref="K18:K34"/>
    </sheetView>
  </sheetViews>
  <sheetFormatPr defaultRowHeight="15"/>
  <cols>
    <col min="1" max="1" width="22.42578125" bestFit="1" customWidth="1"/>
    <col min="3" max="3" width="21" bestFit="1" customWidth="1"/>
    <col min="6" max="6" width="35.140625" bestFit="1" customWidth="1"/>
    <col min="9" max="9" width="35.140625" bestFit="1" customWidth="1"/>
    <col min="12" max="12" width="7" bestFit="1" customWidth="1"/>
    <col min="13" max="13" width="35.140625" bestFit="1" customWidth="1"/>
  </cols>
  <sheetData>
    <row r="1" spans="1:12" ht="15.75" thickBot="1">
      <c r="A1" s="190" t="s">
        <v>276</v>
      </c>
      <c r="B1" s="174"/>
      <c r="C1" s="191" t="s">
        <v>4</v>
      </c>
      <c r="D1" s="121"/>
      <c r="E1" s="173"/>
      <c r="F1" s="186"/>
      <c r="G1" s="186"/>
      <c r="H1" s="187"/>
      <c r="I1" s="120"/>
      <c r="J1" s="186"/>
      <c r="K1" s="188"/>
    </row>
    <row r="2" spans="1:12" ht="15.75" thickBot="1">
      <c r="A2" s="184" t="s">
        <v>298</v>
      </c>
      <c r="B2" s="192" t="s">
        <v>283</v>
      </c>
      <c r="C2" s="185" t="s">
        <v>287</v>
      </c>
      <c r="D2" s="193" t="s">
        <v>283</v>
      </c>
      <c r="E2" s="194" t="s">
        <v>288</v>
      </c>
      <c r="F2" s="184" t="s">
        <v>284</v>
      </c>
      <c r="G2" s="185" t="s">
        <v>283</v>
      </c>
      <c r="H2" s="194" t="s">
        <v>288</v>
      </c>
      <c r="I2" s="195" t="s">
        <v>286</v>
      </c>
      <c r="J2" s="185" t="s">
        <v>283</v>
      </c>
      <c r="K2" s="196" t="s">
        <v>288</v>
      </c>
    </row>
    <row r="3" spans="1:12">
      <c r="A3" s="294" t="s">
        <v>6</v>
      </c>
      <c r="B3" s="142">
        <v>4.9930000000000002E-2</v>
      </c>
      <c r="C3" s="299" t="s">
        <v>51</v>
      </c>
      <c r="D3" s="172">
        <v>0.14837</v>
      </c>
      <c r="E3" s="173">
        <f>D3*B3</f>
        <v>7.4081141000000008E-3</v>
      </c>
      <c r="F3" s="301" t="s">
        <v>71</v>
      </c>
      <c r="G3" s="175">
        <v>8.6879999999999999E-2</v>
      </c>
      <c r="H3" s="178">
        <f>G3*E3</f>
        <v>6.4361695300800006E-4</v>
      </c>
      <c r="I3" s="174" t="s">
        <v>190</v>
      </c>
      <c r="J3" s="175">
        <v>5.0090000000000003E-2</v>
      </c>
      <c r="K3" s="179">
        <f>J3*H3</f>
        <v>3.2238773176170723E-5</v>
      </c>
    </row>
    <row r="4" spans="1:12">
      <c r="A4" s="294"/>
      <c r="B4" s="142">
        <v>4.9930000000000002E-2</v>
      </c>
      <c r="C4" s="299"/>
      <c r="D4" s="172">
        <v>0.14837</v>
      </c>
      <c r="E4" s="173">
        <f t="shared" ref="E4:E19" si="0">D4*B4</f>
        <v>7.4081141000000008E-3</v>
      </c>
      <c r="F4" s="302"/>
      <c r="G4" s="172">
        <v>8.6879999999999999E-2</v>
      </c>
      <c r="H4" s="173">
        <f t="shared" ref="H4:H11" si="1">G4*E4</f>
        <v>6.4361695300800006E-4</v>
      </c>
      <c r="I4" s="121" t="s">
        <v>220</v>
      </c>
      <c r="J4" s="172">
        <v>4.6129999999999997E-2</v>
      </c>
      <c r="K4" s="180">
        <f t="shared" ref="K4:K11" si="2">J4*H4</f>
        <v>2.9690050042259042E-5</v>
      </c>
    </row>
    <row r="5" spans="1:12">
      <c r="A5" s="294"/>
      <c r="B5" s="142">
        <v>4.9930000000000002E-2</v>
      </c>
      <c r="C5" s="299"/>
      <c r="D5" s="172">
        <v>0.14837</v>
      </c>
      <c r="E5" s="173">
        <f t="shared" si="0"/>
        <v>7.4081141000000008E-3</v>
      </c>
      <c r="F5" s="302"/>
      <c r="G5" s="172">
        <v>8.6879999999999999E-2</v>
      </c>
      <c r="H5" s="173">
        <f t="shared" si="1"/>
        <v>6.4361695300800006E-4</v>
      </c>
      <c r="I5" s="121" t="s">
        <v>179</v>
      </c>
      <c r="J5" s="172">
        <v>3.6790000000000003E-2</v>
      </c>
      <c r="K5" s="180">
        <f t="shared" si="2"/>
        <v>2.3678667701164323E-5</v>
      </c>
    </row>
    <row r="6" spans="1:12">
      <c r="A6" s="294"/>
      <c r="B6" s="142">
        <v>4.9930000000000002E-2</v>
      </c>
      <c r="C6" s="299"/>
      <c r="D6" s="172">
        <v>0.14837</v>
      </c>
      <c r="E6" s="173">
        <f t="shared" si="0"/>
        <v>7.4081141000000008E-3</v>
      </c>
      <c r="F6" s="302"/>
      <c r="G6" s="172">
        <v>8.6879999999999999E-2</v>
      </c>
      <c r="H6" s="173">
        <f t="shared" si="1"/>
        <v>6.4361695300800006E-4</v>
      </c>
      <c r="I6" s="121" t="s">
        <v>221</v>
      </c>
      <c r="J6" s="172">
        <v>3.1220000000000001E-2</v>
      </c>
      <c r="K6" s="180">
        <f t="shared" si="2"/>
        <v>2.0093721272909761E-5</v>
      </c>
    </row>
    <row r="7" spans="1:12">
      <c r="A7" s="294"/>
      <c r="B7" s="142">
        <v>4.9930000000000002E-2</v>
      </c>
      <c r="C7" s="299"/>
      <c r="D7" s="172">
        <v>0.14837</v>
      </c>
      <c r="E7" s="173">
        <f t="shared" si="0"/>
        <v>7.4081141000000008E-3</v>
      </c>
      <c r="F7" s="302"/>
      <c r="G7" s="172">
        <v>8.6879999999999999E-2</v>
      </c>
      <c r="H7" s="173">
        <f t="shared" si="1"/>
        <v>6.4361695300800006E-4</v>
      </c>
      <c r="I7" s="121" t="s">
        <v>222</v>
      </c>
      <c r="J7" s="172">
        <v>2.2009999999999998E-2</v>
      </c>
      <c r="K7" s="180">
        <f t="shared" si="2"/>
        <v>1.416600913570608E-5</v>
      </c>
    </row>
    <row r="8" spans="1:12" ht="15.75" thickBot="1">
      <c r="A8" s="294"/>
      <c r="B8" s="142">
        <v>4.9930000000000002E-2</v>
      </c>
      <c r="C8" s="299"/>
      <c r="D8" s="172">
        <v>0.14837</v>
      </c>
      <c r="E8" s="173">
        <f t="shared" si="0"/>
        <v>7.4081141000000008E-3</v>
      </c>
      <c r="F8" s="303"/>
      <c r="G8" s="122">
        <v>8.6879999999999999E-2</v>
      </c>
      <c r="H8" s="176">
        <f t="shared" si="1"/>
        <v>6.4361695300800006E-4</v>
      </c>
      <c r="I8" s="123" t="s">
        <v>127</v>
      </c>
      <c r="J8" s="122">
        <v>2.0029999999999999E-2</v>
      </c>
      <c r="K8" s="181">
        <f t="shared" si="2"/>
        <v>1.2891647568750241E-5</v>
      </c>
    </row>
    <row r="9" spans="1:12">
      <c r="A9" s="294"/>
      <c r="B9" s="142">
        <v>4.9930000000000002E-2</v>
      </c>
      <c r="C9" s="299"/>
      <c r="D9" s="172">
        <v>0.14837</v>
      </c>
      <c r="E9" s="173">
        <f t="shared" si="0"/>
        <v>7.4081141000000008E-3</v>
      </c>
      <c r="F9" s="301" t="s">
        <v>52</v>
      </c>
      <c r="G9" s="175">
        <v>3.3829999999999999E-2</v>
      </c>
      <c r="H9" s="178">
        <f t="shared" si="1"/>
        <v>2.50616500003E-4</v>
      </c>
      <c r="I9" s="174" t="s">
        <v>88</v>
      </c>
      <c r="J9" s="175">
        <v>0.3513</v>
      </c>
      <c r="K9" s="179">
        <f t="shared" si="2"/>
        <v>8.8041576451053903E-5</v>
      </c>
    </row>
    <row r="10" spans="1:12">
      <c r="A10" s="294"/>
      <c r="B10" s="142">
        <v>4.9930000000000002E-2</v>
      </c>
      <c r="C10" s="299"/>
      <c r="D10" s="172">
        <v>0.14837</v>
      </c>
      <c r="E10" s="173">
        <f t="shared" si="0"/>
        <v>7.4081141000000008E-3</v>
      </c>
      <c r="F10" s="302"/>
      <c r="G10" s="172">
        <v>3.3829999999999999E-2</v>
      </c>
      <c r="H10" s="173">
        <f t="shared" si="1"/>
        <v>2.50616500003E-4</v>
      </c>
      <c r="I10" s="121" t="s">
        <v>191</v>
      </c>
      <c r="J10" s="172">
        <v>0.29557</v>
      </c>
      <c r="K10" s="180">
        <f t="shared" si="2"/>
        <v>7.4074718905886707E-5</v>
      </c>
    </row>
    <row r="11" spans="1:12" ht="15.75" thickBot="1">
      <c r="A11" s="294"/>
      <c r="B11" s="142">
        <v>4.9930000000000002E-2</v>
      </c>
      <c r="C11" s="299"/>
      <c r="D11" s="172">
        <v>0.14837</v>
      </c>
      <c r="E11" s="173">
        <f t="shared" si="0"/>
        <v>7.4081141000000008E-3</v>
      </c>
      <c r="F11" s="303"/>
      <c r="G11" s="122">
        <v>3.3829999999999999E-2</v>
      </c>
      <c r="H11" s="176">
        <f t="shared" si="1"/>
        <v>2.50616500003E-4</v>
      </c>
      <c r="I11" s="123" t="s">
        <v>192</v>
      </c>
      <c r="J11" s="122">
        <v>6.6610000000000003E-2</v>
      </c>
      <c r="K11" s="181">
        <f t="shared" si="2"/>
        <v>1.6693565065199829E-5</v>
      </c>
    </row>
    <row r="12" spans="1:12" ht="15.75" thickBot="1">
      <c r="A12" s="294"/>
      <c r="B12" s="142">
        <v>4.9930000000000002E-2</v>
      </c>
      <c r="C12" s="299"/>
      <c r="D12" s="172">
        <v>0.14837</v>
      </c>
      <c r="E12" s="173">
        <f t="shared" si="0"/>
        <v>7.4081141000000008E-3</v>
      </c>
      <c r="F12" s="121" t="s">
        <v>188</v>
      </c>
      <c r="G12" s="172">
        <v>4.99E-2</v>
      </c>
      <c r="H12" s="180">
        <f>G12*E12</f>
        <v>3.6966489359000003E-4</v>
      </c>
      <c r="I12" s="189"/>
      <c r="J12" s="189"/>
      <c r="K12" s="188"/>
    </row>
    <row r="13" spans="1:12">
      <c r="A13" s="294"/>
      <c r="B13" s="142">
        <v>4.9930000000000002E-2</v>
      </c>
      <c r="C13" s="299"/>
      <c r="D13" s="172">
        <v>0.14837</v>
      </c>
      <c r="E13" s="173">
        <f t="shared" si="0"/>
        <v>7.4081141000000008E-3</v>
      </c>
      <c r="F13" s="121" t="s">
        <v>189</v>
      </c>
      <c r="G13" s="172">
        <v>4.8680000000000001E-2</v>
      </c>
      <c r="H13" s="173">
        <f t="shared" ref="H13:H19" si="3">G13*E13</f>
        <v>3.6062699438800007E-4</v>
      </c>
      <c r="I13" s="304" t="s">
        <v>281</v>
      </c>
      <c r="J13" s="296"/>
      <c r="K13" s="296"/>
      <c r="L13" s="297"/>
    </row>
    <row r="14" spans="1:12" ht="15.75" thickBot="1">
      <c r="A14" s="294"/>
      <c r="B14" s="142">
        <v>4.9930000000000002E-2</v>
      </c>
      <c r="C14" s="299"/>
      <c r="D14" s="172">
        <v>0.14837</v>
      </c>
      <c r="E14" s="173">
        <f t="shared" si="0"/>
        <v>7.4081141000000008E-3</v>
      </c>
      <c r="F14" s="121" t="s">
        <v>152</v>
      </c>
      <c r="G14" s="172">
        <v>4.0620000000000003E-2</v>
      </c>
      <c r="H14" s="173">
        <f t="shared" si="3"/>
        <v>3.0091759474200005E-4</v>
      </c>
      <c r="I14" s="228" t="s">
        <v>279</v>
      </c>
      <c r="J14" s="225" t="s">
        <v>290</v>
      </c>
      <c r="K14" s="226" t="s">
        <v>288</v>
      </c>
      <c r="L14" s="227" t="s">
        <v>292</v>
      </c>
    </row>
    <row r="15" spans="1:12">
      <c r="A15" s="294"/>
      <c r="B15" s="142">
        <v>4.9930000000000002E-2</v>
      </c>
      <c r="C15" s="299"/>
      <c r="D15" s="172">
        <v>0.14837</v>
      </c>
      <c r="E15" s="173">
        <f t="shared" si="0"/>
        <v>7.4081141000000008E-3</v>
      </c>
      <c r="F15" s="121" t="s">
        <v>190</v>
      </c>
      <c r="G15" s="172">
        <v>3.1359999999999999E-2</v>
      </c>
      <c r="H15" s="173">
        <f t="shared" si="3"/>
        <v>2.3231845817600001E-4</v>
      </c>
      <c r="I15" s="27" t="s">
        <v>98</v>
      </c>
      <c r="J15" s="144">
        <f>B30</f>
        <v>0.51</v>
      </c>
      <c r="K15" s="147"/>
      <c r="L15" s="144"/>
    </row>
    <row r="16" spans="1:12">
      <c r="A16" s="294"/>
      <c r="B16" s="142">
        <v>4.9930000000000002E-2</v>
      </c>
      <c r="C16" s="299"/>
      <c r="D16" s="172">
        <v>0.14837</v>
      </c>
      <c r="E16" s="173">
        <f t="shared" si="0"/>
        <v>7.4081141000000008E-3</v>
      </c>
      <c r="F16" s="121" t="s">
        <v>181</v>
      </c>
      <c r="G16" s="172">
        <v>2.6839999999999999E-2</v>
      </c>
      <c r="H16" s="173">
        <f t="shared" si="3"/>
        <v>1.9883378244400001E-4</v>
      </c>
      <c r="I16" s="27" t="s">
        <v>99</v>
      </c>
      <c r="J16" s="144">
        <f>B31</f>
        <v>9.9809999999999996E-2</v>
      </c>
      <c r="K16" s="147"/>
      <c r="L16" s="144"/>
    </row>
    <row r="17" spans="1:16">
      <c r="A17" s="294"/>
      <c r="B17" s="142">
        <v>4.9930000000000002E-2</v>
      </c>
      <c r="C17" s="299"/>
      <c r="D17" s="172">
        <v>0.14837</v>
      </c>
      <c r="E17" s="173">
        <f t="shared" si="0"/>
        <v>7.4081141000000008E-3</v>
      </c>
      <c r="F17" s="121" t="s">
        <v>176</v>
      </c>
      <c r="G17" s="172">
        <v>2.171E-2</v>
      </c>
      <c r="H17" s="173">
        <f t="shared" si="3"/>
        <v>1.6083015711100001E-4</v>
      </c>
      <c r="I17" s="27" t="s">
        <v>179</v>
      </c>
      <c r="J17" s="147"/>
      <c r="K17" s="142"/>
      <c r="L17" s="144">
        <f>B32+H22+K5</f>
        <v>4.0083213397228167E-2</v>
      </c>
    </row>
    <row r="18" spans="1:16">
      <c r="A18" s="294"/>
      <c r="B18" s="142">
        <v>4.9930000000000002E-2</v>
      </c>
      <c r="C18" s="299"/>
      <c r="D18" s="172">
        <v>0.14837</v>
      </c>
      <c r="E18" s="173">
        <f t="shared" si="0"/>
        <v>7.4081141000000008E-3</v>
      </c>
      <c r="F18" s="121" t="s">
        <v>93</v>
      </c>
      <c r="G18" s="172">
        <v>2.163E-2</v>
      </c>
      <c r="H18" s="173">
        <f t="shared" si="3"/>
        <v>1.6023750798300002E-4</v>
      </c>
      <c r="I18" s="103" t="s">
        <v>91</v>
      </c>
      <c r="J18" s="147"/>
      <c r="K18" s="144">
        <f>E26</f>
        <v>2.2303731000000004E-3</v>
      </c>
    </row>
    <row r="19" spans="1:16" ht="15.75" thickBot="1">
      <c r="A19" s="294"/>
      <c r="B19" s="142">
        <v>4.9930000000000002E-2</v>
      </c>
      <c r="C19" s="300"/>
      <c r="D19" s="122">
        <v>0.14837</v>
      </c>
      <c r="E19" s="176">
        <f t="shared" si="0"/>
        <v>7.4081141000000008E-3</v>
      </c>
      <c r="F19" s="123" t="s">
        <v>88</v>
      </c>
      <c r="G19" s="122">
        <v>2.06E-2</v>
      </c>
      <c r="H19" s="176">
        <f t="shared" si="3"/>
        <v>1.5260715046000001E-4</v>
      </c>
      <c r="I19" s="103" t="s">
        <v>92</v>
      </c>
      <c r="J19" s="147"/>
      <c r="K19" s="144">
        <f>E27</f>
        <v>1.338124E-3</v>
      </c>
    </row>
    <row r="20" spans="1:16">
      <c r="A20" s="294"/>
      <c r="B20" s="142">
        <v>4.9930000000000002E-2</v>
      </c>
      <c r="C20" s="298" t="s">
        <v>71</v>
      </c>
      <c r="D20" s="175">
        <v>3.2410000000000001E-2</v>
      </c>
      <c r="E20" s="178">
        <f t="shared" ref="E20:E25" si="4">D20*B13</f>
        <v>1.6182313000000002E-3</v>
      </c>
      <c r="F20" s="174" t="s">
        <v>190</v>
      </c>
      <c r="G20" s="175">
        <v>5.0090000000000003E-2</v>
      </c>
      <c r="H20" s="178">
        <f>G20*E20</f>
        <v>8.1057205817000019E-5</v>
      </c>
      <c r="I20" s="103" t="s">
        <v>129</v>
      </c>
      <c r="J20" s="147"/>
      <c r="K20" s="144">
        <f>E28</f>
        <v>1.0330517000000001E-3</v>
      </c>
    </row>
    <row r="21" spans="1:16">
      <c r="A21" s="294"/>
      <c r="B21" s="142">
        <v>4.9930000000000002E-2</v>
      </c>
      <c r="C21" s="299"/>
      <c r="D21" s="172">
        <v>3.2410000000000001E-2</v>
      </c>
      <c r="E21" s="173">
        <f t="shared" si="4"/>
        <v>1.6182313000000002E-3</v>
      </c>
      <c r="F21" s="121" t="s">
        <v>220</v>
      </c>
      <c r="G21" s="172">
        <v>4.6129999999999997E-2</v>
      </c>
      <c r="H21" s="173">
        <f t="shared" ref="H21:H25" si="5">G21*E21</f>
        <v>7.4649009869000009E-5</v>
      </c>
      <c r="I21" s="103" t="s">
        <v>127</v>
      </c>
      <c r="J21" s="147"/>
      <c r="K21" s="144">
        <f>E29+H25+K8</f>
        <v>1.0444041205077503E-3</v>
      </c>
      <c r="L21" s="147"/>
    </row>
    <row r="22" spans="1:16">
      <c r="A22" s="294"/>
      <c r="B22" s="142">
        <v>4.9930000000000002E-2</v>
      </c>
      <c r="C22" s="299"/>
      <c r="D22" s="172">
        <v>3.2410000000000001E-2</v>
      </c>
      <c r="E22" s="173">
        <f t="shared" si="4"/>
        <v>1.6182313000000002E-3</v>
      </c>
      <c r="F22" s="121" t="s">
        <v>179</v>
      </c>
      <c r="G22" s="172">
        <v>3.6790000000000003E-2</v>
      </c>
      <c r="H22" s="173">
        <f t="shared" si="5"/>
        <v>5.9534729527000017E-5</v>
      </c>
      <c r="I22" s="121" t="s">
        <v>188</v>
      </c>
      <c r="J22" s="147"/>
      <c r="K22" s="144">
        <f>H12</f>
        <v>3.6966489359000003E-4</v>
      </c>
      <c r="L22" s="147"/>
      <c r="M22" s="121"/>
      <c r="N22" s="147"/>
      <c r="O22" s="144"/>
      <c r="P22" s="147"/>
    </row>
    <row r="23" spans="1:16">
      <c r="A23" s="294"/>
      <c r="B23" s="142">
        <v>4.9930000000000002E-2</v>
      </c>
      <c r="C23" s="299"/>
      <c r="D23" s="172">
        <v>3.2410000000000001E-2</v>
      </c>
      <c r="E23" s="173">
        <f t="shared" si="4"/>
        <v>1.6182313000000002E-3</v>
      </c>
      <c r="F23" s="121" t="s">
        <v>221</v>
      </c>
      <c r="G23" s="172">
        <v>3.1220000000000001E-2</v>
      </c>
      <c r="H23" s="173">
        <f t="shared" si="5"/>
        <v>5.0521181186000007E-5</v>
      </c>
      <c r="I23" s="121" t="s">
        <v>189</v>
      </c>
      <c r="J23" s="147"/>
      <c r="K23" s="144">
        <f t="shared" ref="K23:K24" si="6">H13</f>
        <v>3.6062699438800007E-4</v>
      </c>
      <c r="L23" s="147"/>
      <c r="M23" s="121"/>
      <c r="N23" s="147"/>
      <c r="O23" s="144"/>
      <c r="P23" s="147"/>
    </row>
    <row r="24" spans="1:16">
      <c r="A24" s="294"/>
      <c r="B24" s="142">
        <v>4.9930000000000002E-2</v>
      </c>
      <c r="C24" s="299"/>
      <c r="D24" s="172">
        <v>3.2410000000000001E-2</v>
      </c>
      <c r="E24" s="173">
        <f t="shared" si="4"/>
        <v>1.6182313000000002E-3</v>
      </c>
      <c r="F24" s="121" t="s">
        <v>222</v>
      </c>
      <c r="G24" s="172">
        <v>2.2009999999999998E-2</v>
      </c>
      <c r="H24" s="173">
        <f t="shared" si="5"/>
        <v>3.5617270913000002E-5</v>
      </c>
      <c r="I24" s="121" t="s">
        <v>152</v>
      </c>
      <c r="J24" s="147"/>
      <c r="K24" s="144">
        <f t="shared" si="6"/>
        <v>3.0091759474200005E-4</v>
      </c>
      <c r="L24" s="147"/>
      <c r="M24" s="121"/>
      <c r="N24" s="147"/>
      <c r="O24" s="147"/>
      <c r="P24" s="147"/>
    </row>
    <row r="25" spans="1:16" ht="15.75" thickBot="1">
      <c r="A25" s="294"/>
      <c r="B25" s="142">
        <v>4.9930000000000002E-2</v>
      </c>
      <c r="C25" s="300"/>
      <c r="D25" s="122">
        <v>3.2410000000000001E-2</v>
      </c>
      <c r="E25" s="176">
        <f t="shared" si="4"/>
        <v>1.6182313000000002E-3</v>
      </c>
      <c r="F25" s="123" t="s">
        <v>127</v>
      </c>
      <c r="G25" s="122">
        <v>2.0029999999999999E-2</v>
      </c>
      <c r="H25" s="176">
        <f t="shared" si="5"/>
        <v>3.2413172939000004E-5</v>
      </c>
      <c r="I25" s="121" t="s">
        <v>190</v>
      </c>
      <c r="J25" s="147"/>
      <c r="K25" s="144">
        <f>H15+H20+K3</f>
        <v>3.4561443716917077E-4</v>
      </c>
      <c r="L25" s="147"/>
      <c r="M25" s="121"/>
      <c r="N25" s="147"/>
      <c r="O25" s="147"/>
      <c r="P25" s="147"/>
    </row>
    <row r="26" spans="1:16">
      <c r="A26" s="294"/>
      <c r="B26" s="142">
        <v>4.9930000000000002E-2</v>
      </c>
      <c r="C26" s="197" t="s">
        <v>91</v>
      </c>
      <c r="D26" s="175">
        <v>4.4670000000000001E-2</v>
      </c>
      <c r="E26" s="179">
        <f t="shared" ref="E26:E29" si="7">D26*B19</f>
        <v>2.2303731000000004E-3</v>
      </c>
      <c r="F26" s="189"/>
      <c r="G26" s="189"/>
      <c r="H26" s="189"/>
      <c r="I26" s="121" t="s">
        <v>181</v>
      </c>
      <c r="J26" s="147"/>
      <c r="K26" s="144">
        <f>H16</f>
        <v>1.9883378244400001E-4</v>
      </c>
      <c r="L26" s="147"/>
      <c r="M26" s="121"/>
      <c r="N26" s="147"/>
      <c r="O26" s="147"/>
      <c r="P26" s="147"/>
    </row>
    <row r="27" spans="1:16">
      <c r="A27" s="294"/>
      <c r="B27" s="142">
        <v>4.9930000000000002E-2</v>
      </c>
      <c r="C27" s="198" t="s">
        <v>92</v>
      </c>
      <c r="D27" s="172">
        <v>2.6800000000000001E-2</v>
      </c>
      <c r="E27" s="180">
        <f t="shared" si="7"/>
        <v>1.338124E-3</v>
      </c>
      <c r="F27" s="189"/>
      <c r="G27" s="189"/>
      <c r="H27" s="200"/>
      <c r="I27" s="121" t="s">
        <v>176</v>
      </c>
      <c r="J27" s="147"/>
      <c r="K27" s="144">
        <f t="shared" ref="K27:K28" si="8">H17</f>
        <v>1.6083015711100001E-4</v>
      </c>
      <c r="L27" s="147"/>
      <c r="M27" s="121"/>
      <c r="N27" s="147"/>
      <c r="O27" s="147"/>
      <c r="P27" s="147"/>
    </row>
    <row r="28" spans="1:16">
      <c r="A28" s="294"/>
      <c r="B28" s="142">
        <v>4.9930000000000002E-2</v>
      </c>
      <c r="C28" s="198" t="s">
        <v>129</v>
      </c>
      <c r="D28" s="172">
        <v>2.069E-2</v>
      </c>
      <c r="E28" s="180">
        <f t="shared" si="7"/>
        <v>1.0330517000000001E-3</v>
      </c>
      <c r="F28" s="189"/>
      <c r="G28" s="189"/>
      <c r="H28" s="200"/>
      <c r="I28" s="121" t="s">
        <v>93</v>
      </c>
      <c r="J28" s="147"/>
      <c r="K28" s="144">
        <f t="shared" si="8"/>
        <v>1.6023750798300002E-4</v>
      </c>
      <c r="L28" s="147"/>
      <c r="M28" s="121"/>
      <c r="N28" s="147"/>
      <c r="O28" s="147"/>
      <c r="P28" s="147"/>
    </row>
    <row r="29" spans="1:16" ht="15.75" thickBot="1">
      <c r="A29" s="295"/>
      <c r="B29" s="142">
        <v>4.9930000000000002E-2</v>
      </c>
      <c r="C29" s="199" t="s">
        <v>127</v>
      </c>
      <c r="D29" s="122">
        <v>2.001E-2</v>
      </c>
      <c r="E29" s="181">
        <f t="shared" si="7"/>
        <v>9.9909930000000014E-4</v>
      </c>
      <c r="F29" s="189"/>
      <c r="G29" s="189"/>
      <c r="H29" s="200"/>
      <c r="I29" s="121" t="s">
        <v>88</v>
      </c>
      <c r="J29" s="147"/>
      <c r="K29" s="144">
        <f>H19+K9</f>
        <v>2.4064872691105391E-4</v>
      </c>
      <c r="L29" s="147"/>
      <c r="M29" s="121"/>
      <c r="N29" s="147"/>
      <c r="O29" s="147"/>
      <c r="P29" s="147"/>
    </row>
    <row r="30" spans="1:16">
      <c r="A30" s="26" t="s">
        <v>98</v>
      </c>
      <c r="B30" s="141">
        <v>0.51</v>
      </c>
      <c r="I30" s="121" t="s">
        <v>220</v>
      </c>
      <c r="J30" s="147"/>
      <c r="K30" s="144">
        <f>H21</f>
        <v>7.4649009869000009E-5</v>
      </c>
      <c r="L30" s="147"/>
    </row>
    <row r="31" spans="1:16">
      <c r="A31" s="27" t="s">
        <v>99</v>
      </c>
      <c r="B31" s="142">
        <v>9.9809999999999996E-2</v>
      </c>
      <c r="I31" s="121" t="s">
        <v>221</v>
      </c>
      <c r="J31" s="147"/>
      <c r="K31" s="144">
        <f>H23</f>
        <v>5.0521181186000007E-5</v>
      </c>
      <c r="L31" s="147"/>
    </row>
    <row r="32" spans="1:16" ht="15.75" thickBot="1">
      <c r="A32" s="28" t="s">
        <v>179</v>
      </c>
      <c r="B32" s="143">
        <v>0.04</v>
      </c>
      <c r="I32" s="121" t="s">
        <v>222</v>
      </c>
      <c r="K32" s="144">
        <f>H24</f>
        <v>3.5617270913000002E-5</v>
      </c>
      <c r="L32" s="147"/>
    </row>
    <row r="33" spans="9:12">
      <c r="I33" s="121" t="s">
        <v>191</v>
      </c>
      <c r="K33" s="206">
        <f>K10</f>
        <v>7.4074718905886707E-5</v>
      </c>
      <c r="L33" s="147"/>
    </row>
    <row r="34" spans="9:12">
      <c r="I34" s="121" t="s">
        <v>192</v>
      </c>
      <c r="K34" s="206">
        <f>K11</f>
        <v>1.6693565065199829E-5</v>
      </c>
    </row>
    <row r="35" spans="9:12">
      <c r="I35" s="121"/>
      <c r="K35" s="144"/>
    </row>
    <row r="36" spans="9:12">
      <c r="I36" s="121"/>
    </row>
  </sheetData>
  <mergeCells count="6">
    <mergeCell ref="I13:L13"/>
    <mergeCell ref="A3:A29"/>
    <mergeCell ref="C3:C19"/>
    <mergeCell ref="F3:F8"/>
    <mergeCell ref="F9:F11"/>
    <mergeCell ref="C20:C25"/>
  </mergeCells>
  <conditionalFormatting sqref="M22:M29">
    <cfRule type="duplicateValues" dxfId="46" priority="2"/>
  </conditionalFormatting>
  <conditionalFormatting sqref="I15:I36">
    <cfRule type="duplicateValues" dxfId="45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partecipazioni ind.</vt:lpstr>
      <vt:lpstr>elenco società</vt:lpstr>
      <vt:lpstr>Azionariato</vt:lpstr>
      <vt:lpstr>AZ. RICLASSIFICATO</vt:lpstr>
      <vt:lpstr>Alleanza</vt:lpstr>
      <vt:lpstr>Ass. Generali</vt:lpstr>
      <vt:lpstr>Atlantia</vt:lpstr>
      <vt:lpstr>Autogrill</vt:lpstr>
      <vt:lpstr>Autostrada TO-MI</vt:lpstr>
      <vt:lpstr>Azimut Holding</vt:lpstr>
      <vt:lpstr>Banca Carige</vt:lpstr>
      <vt:lpstr>Banca Italease</vt:lpstr>
      <vt:lpstr>Gemina</vt:lpstr>
      <vt:lpstr>Gruppo Editoriale L'Espresso</vt:lpstr>
      <vt:lpstr>Impregilo</vt:lpstr>
      <vt:lpstr>Intesa Sanpaolo</vt:lpstr>
      <vt:lpstr>Iride</vt:lpstr>
      <vt:lpstr>Lottomatica</vt:lpstr>
      <vt:lpstr>Parmalat</vt:lpstr>
      <vt:lpstr>Pirelli &amp; C.</vt:lpstr>
      <vt:lpstr>Pirelli &amp; C. Real Estate</vt:lpstr>
      <vt:lpstr>Rcs Mediagroup</vt:lpstr>
      <vt:lpstr>Saras</vt:lpstr>
      <vt:lpstr>Snam Rete Gas</vt:lpstr>
      <vt:lpstr> Sias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2009-08-11T13:28:51Z</dcterms:created>
  <dcterms:modified xsi:type="dcterms:W3CDTF">2009-09-03T10:01:17Z</dcterms:modified>
</cp:coreProperties>
</file>