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rna.Arivalagan\Documents\Mirna - Deakin\MIS784 - Marketing Analytics - 1152020 - 819 AM\Assignment 1\"/>
    </mc:Choice>
  </mc:AlternateContent>
  <bookViews>
    <workbookView xWindow="0" yWindow="0" windowWidth="21570" windowHeight="8085" tabRatio="875" activeTab="3"/>
  </bookViews>
  <sheets>
    <sheet name="Notes" sheetId="10" r:id="rId1"/>
    <sheet name="Data" sheetId="11" r:id="rId2"/>
    <sheet name="Sheet2" sheetId="13" state="hidden" r:id="rId3"/>
    <sheet name="Graphs" sheetId="15" r:id="rId4"/>
  </sheets>
  <definedNames>
    <definedName name="_xlnm._FilterDatabase" localSheetId="1" hidden="1">Data!$B$2:$E$193</definedName>
    <definedName name="_xlnm._FilterDatabase" localSheetId="2" hidden="1">Sheet2!$A$1:$D$192</definedName>
  </definedNames>
  <calcPr calcId="162913"/>
  <pivotCaches>
    <pivotCache cacheId="0" r:id="rId5"/>
  </pivotCaches>
</workbook>
</file>

<file path=xl/calcChain.xml><?xml version="1.0" encoding="utf-8"?>
<calcChain xmlns="http://schemas.openxmlformats.org/spreadsheetml/2006/main">
  <c r="J9" i="11" l="1"/>
  <c r="J17" i="11"/>
  <c r="L15" i="11"/>
  <c r="L14" i="11"/>
  <c r="L13" i="11"/>
  <c r="J60" i="11"/>
  <c r="K61" i="11"/>
  <c r="J61" i="11"/>
  <c r="K60" i="11"/>
  <c r="J33" i="11" l="1"/>
  <c r="J32" i="11"/>
  <c r="J31" i="11"/>
  <c r="J55" i="11" l="1"/>
  <c r="J49" i="11" l="1"/>
  <c r="J48" i="11"/>
  <c r="J47" i="11"/>
  <c r="K47" i="11" s="1"/>
  <c r="J39" i="11"/>
  <c r="J40" i="11"/>
  <c r="J41" i="11"/>
  <c r="J24" i="11"/>
  <c r="J23" i="11"/>
  <c r="J22" i="11"/>
  <c r="J13" i="11"/>
  <c r="J15" i="11"/>
  <c r="J14" i="11"/>
  <c r="L47" i="11" s="1"/>
  <c r="J8" i="11"/>
  <c r="J6" i="11"/>
  <c r="J7" i="11"/>
  <c r="J3" i="11"/>
  <c r="K7" i="11" l="1"/>
  <c r="M33" i="11"/>
  <c r="L33" i="11"/>
  <c r="K33" i="11"/>
  <c r="M32" i="11"/>
  <c r="L32" i="11"/>
  <c r="K32" i="11"/>
  <c r="M31" i="11"/>
  <c r="K13" i="11"/>
  <c r="L31" i="11"/>
  <c r="K31" i="11"/>
  <c r="K6" i="11"/>
  <c r="K8" i="11"/>
  <c r="K14" i="11"/>
  <c r="J16" i="11"/>
  <c r="K15" i="11"/>
  <c r="L48" i="11"/>
  <c r="K48" i="11"/>
  <c r="K39" i="11"/>
  <c r="L39" i="11"/>
  <c r="L22" i="11"/>
  <c r="K22" i="11"/>
  <c r="M22" i="11"/>
  <c r="L49" i="11"/>
  <c r="K49" i="11"/>
  <c r="M23" i="11"/>
  <c r="L23" i="11"/>
  <c r="K23" i="11"/>
  <c r="K24" i="11"/>
  <c r="M24" i="11"/>
  <c r="L24" i="11"/>
  <c r="L41" i="11"/>
  <c r="K41" i="11"/>
  <c r="K40" i="11"/>
  <c r="L40" i="11"/>
</calcChain>
</file>

<file path=xl/sharedStrings.xml><?xml version="1.0" encoding="utf-8"?>
<sst xmlns="http://schemas.openxmlformats.org/spreadsheetml/2006/main" count="483" uniqueCount="59">
  <si>
    <t>ID</t>
  </si>
  <si>
    <t>The Data worksheet contains responses to a questionnaire on personal banking.</t>
  </si>
  <si>
    <t xml:space="preserve">How likely would you be to recommend your main bank to friends and colleagues for personal banking? </t>
  </si>
  <si>
    <t>If you were to choose one bank today to manage your personal banking, which one would you choose?</t>
  </si>
  <si>
    <t>Construct</t>
  </si>
  <si>
    <t>Customer satisfaction</t>
  </si>
  <si>
    <t>Intention to recommend</t>
  </si>
  <si>
    <t>Loyalty</t>
  </si>
  <si>
    <t>Scale</t>
  </si>
  <si>
    <t>Suppose that any contractual obligations or other barriers to switching from your main bank do not apply. If you were to choose one bank today to manage your personal banking, which one would you choose?</t>
  </si>
  <si>
    <t xml:space="preserve">Thinking of your overall personal banking experience, how satisfied are you with your main bank for personal banking services? </t>
  </si>
  <si>
    <t>Two-point scale.
Responses coded as 0 (if respondent prefers to remain with their current main bank) and 1 (if they would like to switch from their current main bank to another bank)</t>
  </si>
  <si>
    <t>Question</t>
  </si>
  <si>
    <t>11-point scale anchored at endpoints.
0 (Completely dissatisfied) and 10 (Completely satisfied)</t>
  </si>
  <si>
    <t>11-point scale anchored at endpoints. 
0 (Extremely unlikely to recommend) to 10 (Extremely likely to recommend)</t>
  </si>
  <si>
    <t xml:space="preserve">How satisfied are you with your main bank for personal banking services? </t>
  </si>
  <si>
    <t>Total Number of Respondents</t>
  </si>
  <si>
    <t>Customer Satisfaction Break Down</t>
  </si>
  <si>
    <t>NPS Breakdown</t>
  </si>
  <si>
    <t>Promoters</t>
  </si>
  <si>
    <t>Passives</t>
  </si>
  <si>
    <t>Detractors</t>
  </si>
  <si>
    <t>NPS %</t>
  </si>
  <si>
    <t>Detractor</t>
  </si>
  <si>
    <t>Change Bank</t>
  </si>
  <si>
    <t>Stay With Bank</t>
  </si>
  <si>
    <t>Satisfaction Qn</t>
  </si>
  <si>
    <t>Recommendation Qn</t>
  </si>
  <si>
    <t>Correlation</t>
  </si>
  <si>
    <t>Low S (0-4)</t>
  </si>
  <si>
    <t>Med S (5-7)</t>
  </si>
  <si>
    <t>High S (8-10)</t>
  </si>
  <si>
    <t>%</t>
  </si>
  <si>
    <t>Looking at the survey results around customer satisfaction, it is evident that the bank is doing well with keeping their customers satisfied. 66% of the respondents are in the high satisfaction category, and only 9% are in the lower end of the satisfaction scale</t>
  </si>
  <si>
    <t>It appears that eventhough the bank's customers are pretty satisfied with their services, the recommendation question paints a different picture, where only 31% of the respondents have said that they would recommend the bank to their peers. The largest pool are respondents who are classified as passives with 40% - these are respondents who are satisfied with the bank's service, but enthusiastic with the bank, this group of customers are most vulnerable to competition. The overall NPS score for this bank is 2.6% which is pretty low.</t>
  </si>
  <si>
    <t>When you analyse the relationship between the likelihood to recommend and changing banks, there is a strong relationship between respondent's who are classified as promoter and staying with the same bank, 92% of them will stay with the same bank. This can be translated as the respondents being extremely satisfied with the banks service and they will recommend the bank to their peers. Interestingly, although the bank has quite a significan't pool of detractors, just under half of them (44%) have stated that they will stay with the bank - which is understandable as changing banks is not an easy process and they just need a bank to get the job done.</t>
  </si>
  <si>
    <t>Number of Respondents</t>
  </si>
  <si>
    <t>NPS Classification</t>
  </si>
  <si>
    <t xml:space="preserve">There is a strong positive relationship between customer satisfaction and intention to recommend (86%). This can be translated as when customer satisfaction improves, there is a high likelihood that the intention to recommend scores will improve as well. </t>
  </si>
  <si>
    <t>The relationship between the likelihood of the customer in changing banks with their satisfaction is displayed here - nearly 90% of the respondents who scored low on the satisfaction has also responded that they are likely to change banks, where else, there is still a small percentage of 12% of respondents who scored high on satisfaction, but is still likely to change banks. The question to ask is, why are these 12% of respondents wanting to change banks eventhough they are highly satisfied with the bank's service?</t>
  </si>
  <si>
    <t>Grand Total</t>
  </si>
  <si>
    <t>Low</t>
  </si>
  <si>
    <t>Medium</t>
  </si>
  <si>
    <t>High</t>
  </si>
  <si>
    <t>High Total</t>
  </si>
  <si>
    <t>Low Total</t>
  </si>
  <si>
    <t>Medium Total</t>
  </si>
  <si>
    <t>Relationship between Satisfaction Scores &amp; Intention to Recommend by Satisfaction Group</t>
  </si>
  <si>
    <t>Relationship between Satisfaction Scores &amp; Intention to Recommend by Overall Responses</t>
  </si>
  <si>
    <t>Looking at the relationship with the customer satisfaction score and intention to recommend, all respondents who scored low on satisfaction is classfied as a detractors, so they are unlikely to recommend the bank.Those who scored medium satisfaction, only 2% are likely recommend the bank, and 58% are likely to not recommend the bank to their peers. Things gets a little interesting when we look at the high satisfaction pool, it would have been easy to assume that high satisfaction will have more of it's clients recommending the bank to their peers, only 46% are likely to recommend the bank, 45% are satisfied but not satisfied enough to recommend the bank, and these respondents are of high risks of switching banks, and there is just under 8% of highly satisfied customers who are considered as detractors that can damage the bank's brand</t>
  </si>
  <si>
    <t>Again, when we break it down further based of the total of respondents, it's quite clear that a high satisfaction score does not always mean that the customer will recommend the bank. Overall only 30% of those who scored the bank with a high satisfaction score are likely to recommend the bank to their peers, and the other 30% sits in the passive group, followed by 5% of respondents who said they were highly satisfied, but has been classified as a "detractor".</t>
  </si>
  <si>
    <t>% of Respondents</t>
  </si>
  <si>
    <t>Customer Satisfaction by Bank Change Responses</t>
  </si>
  <si>
    <t>NPS by Bank Change Responses</t>
  </si>
  <si>
    <t>Avg Recommendation Score</t>
  </si>
  <si>
    <t>Avg Satisfaction Score</t>
  </si>
  <si>
    <t>Average Score</t>
  </si>
  <si>
    <t>Average Satisfaction Score</t>
  </si>
  <si>
    <t>Average Recommendation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</si>
</sst>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2"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6"/>
      <color theme="1"/>
      <name val="Calibri"/>
      <family val="2"/>
      <scheme val="minor"/>
    </font>
    <font>
      <b/>
      <sz val="14"/>
      <color theme="1"/>
      <name val="Calibri"/>
      <family val="2"/>
      <scheme val="minor"/>
    </font>
    <font>
      <b/>
      <u/>
      <sz val="11"/>
      <color theme="1"/>
      <name val="Calibri"/>
      <family val="2"/>
      <scheme val="minor"/>
    </font>
    <font>
      <sz val="1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s>
  <borders count="4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40">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0" fontId="0" fillId="0" borderId="0" xfId="0" quotePrefix="1" applyAlignment="1">
      <alignment horizontal="center"/>
    </xf>
    <xf numFmtId="0" fontId="0" fillId="0" borderId="0" xfId="0" applyAlignment="1">
      <alignment vertical="top"/>
    </xf>
    <xf numFmtId="0" fontId="19" fillId="0" borderId="0" xfId="0" applyFont="1"/>
    <xf numFmtId="0" fontId="20" fillId="0" borderId="0" xfId="0" applyFont="1"/>
    <xf numFmtId="0" fontId="0" fillId="0" borderId="10" xfId="0" quotePrefix="1" applyFill="1" applyBorder="1" applyAlignment="1">
      <alignment horizontal="right" indent="7"/>
    </xf>
    <xf numFmtId="0" fontId="16" fillId="33" borderId="22" xfId="0" applyFont="1" applyFill="1" applyBorder="1" applyAlignment="1">
      <alignment horizontal="center" vertical="top"/>
    </xf>
    <xf numFmtId="0" fontId="16" fillId="33" borderId="23" xfId="0" applyFont="1" applyFill="1" applyBorder="1" applyAlignment="1">
      <alignment horizontal="center" vertical="top" wrapText="1"/>
    </xf>
    <xf numFmtId="0" fontId="16" fillId="33" borderId="24" xfId="0" applyFont="1" applyFill="1" applyBorder="1" applyAlignment="1">
      <alignment horizontal="center" vertical="top" wrapText="1"/>
    </xf>
    <xf numFmtId="0" fontId="0" fillId="0" borderId="11" xfId="0" applyFill="1" applyBorder="1" applyAlignment="1">
      <alignment horizontal="right" indent="2"/>
    </xf>
    <xf numFmtId="0" fontId="0" fillId="0" borderId="12" xfId="0" quotePrefix="1" applyFill="1" applyBorder="1" applyAlignment="1">
      <alignment horizontal="right" indent="7"/>
    </xf>
    <xf numFmtId="0" fontId="0" fillId="0" borderId="13" xfId="0" applyFill="1" applyBorder="1" applyAlignment="1">
      <alignment horizontal="right" indent="7"/>
    </xf>
    <xf numFmtId="0" fontId="0" fillId="0" borderId="14" xfId="0" applyFill="1" applyBorder="1" applyAlignment="1">
      <alignment horizontal="right" indent="2"/>
    </xf>
    <xf numFmtId="0" fontId="0" fillId="0" borderId="15" xfId="0" applyFill="1" applyBorder="1" applyAlignment="1">
      <alignment horizontal="right" indent="7"/>
    </xf>
    <xf numFmtId="0" fontId="0" fillId="0" borderId="16" xfId="0" applyFill="1" applyBorder="1" applyAlignment="1">
      <alignment horizontal="right" indent="2"/>
    </xf>
    <xf numFmtId="0" fontId="0" fillId="0" borderId="17" xfId="0" quotePrefix="1" applyFill="1" applyBorder="1" applyAlignment="1">
      <alignment horizontal="right" indent="7"/>
    </xf>
    <xf numFmtId="0" fontId="0" fillId="0" borderId="18" xfId="0" applyFill="1" applyBorder="1" applyAlignment="1">
      <alignment horizontal="right" indent="7"/>
    </xf>
    <xf numFmtId="0" fontId="0" fillId="0" borderId="11" xfId="0" applyFill="1" applyBorder="1"/>
    <xf numFmtId="0" fontId="0" fillId="0" borderId="13" xfId="0" applyFill="1" applyBorder="1"/>
    <xf numFmtId="0" fontId="0" fillId="0" borderId="14" xfId="0" applyFill="1" applyBorder="1"/>
    <xf numFmtId="0" fontId="0" fillId="0" borderId="15" xfId="0" applyFill="1" applyBorder="1"/>
    <xf numFmtId="0" fontId="0" fillId="0" borderId="16" xfId="0" applyFill="1" applyBorder="1"/>
    <xf numFmtId="0" fontId="0" fillId="0" borderId="18" xfId="0" applyFill="1" applyBorder="1"/>
    <xf numFmtId="0" fontId="0" fillId="0" borderId="0" xfId="0" applyFill="1" applyBorder="1"/>
    <xf numFmtId="0" fontId="0" fillId="0" borderId="36" xfId="0" applyFill="1" applyBorder="1"/>
    <xf numFmtId="0" fontId="0" fillId="0" borderId="37" xfId="0" applyFill="1" applyBorder="1"/>
    <xf numFmtId="0" fontId="0" fillId="0" borderId="38" xfId="0" applyFill="1" applyBorder="1"/>
    <xf numFmtId="0" fontId="0" fillId="0" borderId="10" xfId="0" applyFill="1" applyBorder="1" applyAlignment="1"/>
    <xf numFmtId="0" fontId="0" fillId="0" borderId="14" xfId="0" applyFill="1" applyBorder="1" applyAlignment="1"/>
    <xf numFmtId="0" fontId="0" fillId="0" borderId="15" xfId="0" applyFill="1" applyBorder="1" applyAlignment="1"/>
    <xf numFmtId="0" fontId="0" fillId="0" borderId="16" xfId="0" applyFill="1" applyBorder="1" applyAlignment="1"/>
    <xf numFmtId="0" fontId="0" fillId="0" borderId="18" xfId="0" applyFill="1" applyBorder="1" applyAlignment="1"/>
    <xf numFmtId="0" fontId="0" fillId="0" borderId="22" xfId="0" applyFill="1" applyBorder="1"/>
    <xf numFmtId="0" fontId="0" fillId="0" borderId="24" xfId="0" applyFill="1" applyBorder="1"/>
    <xf numFmtId="0" fontId="0" fillId="0" borderId="0" xfId="0" applyFill="1" applyAlignment="1"/>
    <xf numFmtId="0" fontId="0" fillId="0" borderId="42" xfId="0" applyFill="1" applyBorder="1"/>
    <xf numFmtId="9" fontId="0" fillId="0" borderId="43" xfId="42" applyFont="1" applyFill="1" applyBorder="1"/>
    <xf numFmtId="9" fontId="0" fillId="0" borderId="15" xfId="42" applyFont="1" applyFill="1" applyBorder="1"/>
    <xf numFmtId="9" fontId="0" fillId="0" borderId="18" xfId="42" applyFont="1" applyFill="1" applyBorder="1"/>
    <xf numFmtId="0" fontId="0" fillId="0" borderId="44" xfId="0" applyFill="1" applyBorder="1"/>
    <xf numFmtId="9" fontId="0" fillId="0" borderId="45" xfId="42" applyFont="1" applyFill="1" applyBorder="1"/>
    <xf numFmtId="9" fontId="0" fillId="0" borderId="33" xfId="42" applyFont="1" applyFill="1" applyBorder="1"/>
    <xf numFmtId="9" fontId="0" fillId="0" borderId="42" xfId="42" applyFont="1" applyFill="1" applyBorder="1"/>
    <xf numFmtId="10" fontId="0" fillId="0" borderId="21" xfId="42" applyNumberFormat="1" applyFont="1" applyFill="1" applyBorder="1"/>
    <xf numFmtId="10" fontId="0" fillId="0" borderId="16" xfId="42" applyNumberFormat="1" applyFont="1" applyFill="1" applyBorder="1"/>
    <xf numFmtId="10" fontId="0" fillId="0" borderId="14" xfId="42" applyNumberFormat="1" applyFont="1" applyFill="1" applyBorder="1"/>
    <xf numFmtId="10" fontId="0" fillId="0" borderId="20" xfId="42" applyNumberFormat="1" applyFont="1" applyFill="1" applyBorder="1"/>
    <xf numFmtId="9" fontId="0" fillId="0" borderId="39" xfId="42" applyFont="1" applyFill="1" applyBorder="1"/>
    <xf numFmtId="9" fontId="0" fillId="0" borderId="13" xfId="42" applyFont="1" applyFill="1" applyBorder="1"/>
    <xf numFmtId="9" fontId="0" fillId="0" borderId="40" xfId="42" applyFont="1" applyFill="1" applyBorder="1"/>
    <xf numFmtId="9" fontId="0" fillId="0" borderId="41" xfId="42" applyFont="1" applyFill="1" applyBorder="1"/>
    <xf numFmtId="0" fontId="0" fillId="0" borderId="0" xfId="0" applyFill="1" applyBorder="1" applyAlignment="1">
      <alignment wrapText="1"/>
    </xf>
    <xf numFmtId="0" fontId="0" fillId="0" borderId="0" xfId="0" pivotButton="1"/>
    <xf numFmtId="0" fontId="16" fillId="33" borderId="10" xfId="0" applyFont="1" applyFill="1" applyBorder="1" applyAlignment="1">
      <alignment horizontal="center" vertical="top"/>
    </xf>
    <xf numFmtId="0" fontId="16" fillId="33" borderId="10" xfId="0" applyFont="1" applyFill="1" applyBorder="1" applyAlignment="1">
      <alignment horizontal="center" vertical="top" wrapText="1"/>
    </xf>
    <xf numFmtId="0" fontId="0" fillId="0" borderId="10" xfId="0" applyFill="1" applyBorder="1" applyAlignment="1">
      <alignment horizontal="right" indent="2"/>
    </xf>
    <xf numFmtId="0" fontId="0" fillId="0" borderId="10" xfId="0" applyFill="1" applyBorder="1" applyAlignment="1">
      <alignment horizontal="right" indent="7"/>
    </xf>
    <xf numFmtId="10" fontId="0" fillId="0" borderId="0" xfId="0" applyNumberFormat="1"/>
    <xf numFmtId="0" fontId="0" fillId="0" borderId="0" xfId="0" applyFill="1" applyBorder="1" applyAlignment="1"/>
    <xf numFmtId="0" fontId="21" fillId="35" borderId="28" xfId="0" applyFont="1" applyFill="1" applyBorder="1" applyAlignment="1"/>
    <xf numFmtId="0" fontId="21" fillId="35" borderId="28" xfId="0" applyFont="1" applyFill="1" applyBorder="1"/>
    <xf numFmtId="0" fontId="21" fillId="35" borderId="35" xfId="0" applyFont="1" applyFill="1" applyBorder="1" applyAlignment="1"/>
    <xf numFmtId="0" fontId="21" fillId="34" borderId="22" xfId="0" applyFont="1" applyFill="1" applyBorder="1"/>
    <xf numFmtId="0" fontId="21" fillId="34" borderId="23" xfId="0" applyFont="1" applyFill="1" applyBorder="1"/>
    <xf numFmtId="0" fontId="21" fillId="34" borderId="24" xfId="0" applyFont="1" applyFill="1" applyBorder="1"/>
    <xf numFmtId="0" fontId="21" fillId="34" borderId="11" xfId="0" applyFont="1" applyFill="1" applyBorder="1"/>
    <xf numFmtId="0" fontId="21" fillId="34" borderId="13" xfId="0" applyFont="1" applyFill="1" applyBorder="1"/>
    <xf numFmtId="0" fontId="0" fillId="0" borderId="0" xfId="0" applyFill="1" applyBorder="1" applyAlignment="1">
      <alignment vertical="center" wrapText="1"/>
    </xf>
    <xf numFmtId="0" fontId="21" fillId="35" borderId="11" xfId="0" applyFont="1" applyFill="1" applyBorder="1" applyAlignment="1">
      <alignment horizontal="center"/>
    </xf>
    <xf numFmtId="0" fontId="21" fillId="35" borderId="12" xfId="0" applyFont="1" applyFill="1" applyBorder="1" applyAlignment="1">
      <alignment horizontal="center"/>
    </xf>
    <xf numFmtId="0" fontId="21" fillId="35" borderId="13" xfId="0" applyFont="1" applyFill="1" applyBorder="1" applyAlignment="1">
      <alignment horizontal="center"/>
    </xf>
    <xf numFmtId="0" fontId="0" fillId="0" borderId="15" xfId="0" applyBorder="1" applyAlignment="1">
      <alignment horizontal="left" vertical="top" wrapText="1"/>
    </xf>
    <xf numFmtId="0" fontId="0" fillId="0" borderId="18" xfId="0" applyBorder="1" applyAlignment="1">
      <alignment horizontal="left" vertical="top" wrapText="1"/>
    </xf>
    <xf numFmtId="0" fontId="16" fillId="0" borderId="19" xfId="0" applyFont="1" applyBorder="1" applyAlignment="1">
      <alignment horizontal="left" vertical="top" wrapText="1"/>
    </xf>
    <xf numFmtId="0" fontId="16" fillId="0" borderId="20" xfId="0" applyFont="1" applyBorder="1" applyAlignment="1">
      <alignment horizontal="left" vertical="top" wrapText="1"/>
    </xf>
    <xf numFmtId="0" fontId="18" fillId="0" borderId="11" xfId="0" applyFont="1" applyBorder="1" applyAlignment="1">
      <alignment horizontal="left" vertical="top" wrapText="1"/>
    </xf>
    <xf numFmtId="0" fontId="18" fillId="0" borderId="14" xfId="0" applyFont="1" applyBorder="1" applyAlignment="1">
      <alignment horizontal="left" vertical="top" wrapText="1"/>
    </xf>
    <xf numFmtId="0" fontId="0" fillId="0" borderId="13" xfId="0" applyBorder="1" applyAlignment="1">
      <alignment horizontal="left" vertical="top" wrapText="1"/>
    </xf>
    <xf numFmtId="0" fontId="18" fillId="0" borderId="16" xfId="0" applyFont="1" applyBorder="1" applyAlignment="1">
      <alignment horizontal="left" vertical="top" wrapText="1"/>
    </xf>
    <xf numFmtId="0" fontId="16" fillId="0" borderId="21" xfId="0" applyFont="1" applyBorder="1" applyAlignment="1">
      <alignment horizontal="left" vertical="top" wrapText="1"/>
    </xf>
    <xf numFmtId="0" fontId="0" fillId="0" borderId="26" xfId="0" applyFill="1" applyBorder="1" applyAlignment="1">
      <alignment horizontal="center" wrapText="1"/>
    </xf>
    <xf numFmtId="0" fontId="0" fillId="0" borderId="29" xfId="0" applyFill="1" applyBorder="1" applyAlignment="1">
      <alignment horizontal="center" wrapText="1"/>
    </xf>
    <xf numFmtId="0" fontId="0" fillId="0" borderId="27" xfId="0" applyFill="1" applyBorder="1" applyAlignment="1">
      <alignment horizontal="center" wrapText="1"/>
    </xf>
    <xf numFmtId="0" fontId="0" fillId="0" borderId="30" xfId="0" applyFill="1" applyBorder="1" applyAlignment="1">
      <alignment horizontal="center" wrapText="1"/>
    </xf>
    <xf numFmtId="0" fontId="0" fillId="0" borderId="0" xfId="0" applyFill="1" applyBorder="1" applyAlignment="1">
      <alignment horizontal="center" wrapText="1"/>
    </xf>
    <xf numFmtId="0" fontId="0" fillId="0" borderId="31" xfId="0" applyFill="1" applyBorder="1" applyAlignment="1">
      <alignment horizontal="center" wrapText="1"/>
    </xf>
    <xf numFmtId="0" fontId="0" fillId="0" borderId="32" xfId="0" applyFill="1" applyBorder="1" applyAlignment="1">
      <alignment horizontal="center" wrapText="1"/>
    </xf>
    <xf numFmtId="0" fontId="0" fillId="0" borderId="33" xfId="0" applyFill="1" applyBorder="1" applyAlignment="1">
      <alignment horizontal="center" wrapText="1"/>
    </xf>
    <xf numFmtId="0" fontId="0" fillId="0" borderId="34" xfId="0" applyFill="1" applyBorder="1" applyAlignment="1">
      <alignment horizontal="center" wrapText="1"/>
    </xf>
    <xf numFmtId="0" fontId="16" fillId="35" borderId="25" xfId="0" applyFont="1" applyFill="1" applyBorder="1" applyAlignment="1">
      <alignment horizontal="center"/>
    </xf>
    <xf numFmtId="0" fontId="16" fillId="35" borderId="35" xfId="0" applyFont="1" applyFill="1" applyBorder="1" applyAlignment="1">
      <alignment horizontal="center"/>
    </xf>
    <xf numFmtId="0" fontId="16" fillId="35" borderId="46" xfId="0" applyFont="1" applyFill="1" applyBorder="1" applyAlignment="1">
      <alignment horizontal="center"/>
    </xf>
    <xf numFmtId="0" fontId="0" fillId="0" borderId="26" xfId="0" applyFill="1" applyBorder="1" applyAlignment="1">
      <alignment horizontal="center" vertical="center" wrapText="1"/>
    </xf>
    <xf numFmtId="0" fontId="0" fillId="0" borderId="29" xfId="0" applyFill="1" applyBorder="1" applyAlignment="1">
      <alignment horizontal="center" vertical="center" wrapText="1"/>
    </xf>
    <xf numFmtId="0" fontId="0" fillId="0" borderId="27"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32"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34" xfId="0" applyFill="1" applyBorder="1" applyAlignment="1">
      <alignment horizontal="center" vertical="center" wrapText="1"/>
    </xf>
    <xf numFmtId="0" fontId="21" fillId="34" borderId="25" xfId="0" applyFont="1" applyFill="1" applyBorder="1" applyAlignment="1">
      <alignment horizontal="center"/>
    </xf>
    <xf numFmtId="0" fontId="21" fillId="34" borderId="35" xfId="0" applyFont="1" applyFill="1" applyBorder="1" applyAlignment="1">
      <alignment horizontal="center"/>
    </xf>
    <xf numFmtId="0" fontId="21" fillId="34" borderId="26" xfId="0" applyFont="1" applyFill="1" applyBorder="1" applyAlignment="1">
      <alignment horizontal="center"/>
    </xf>
    <xf numFmtId="0" fontId="21" fillId="34" borderId="27" xfId="0" applyFont="1" applyFill="1" applyBorder="1" applyAlignment="1">
      <alignment horizontal="center"/>
    </xf>
    <xf numFmtId="0" fontId="22" fillId="0" borderId="26" xfId="0" applyFont="1" applyFill="1" applyBorder="1" applyAlignment="1">
      <alignment horizontal="center" wrapText="1"/>
    </xf>
    <xf numFmtId="0" fontId="22" fillId="0" borderId="29" xfId="0" applyFont="1" applyFill="1" applyBorder="1" applyAlignment="1">
      <alignment horizontal="center" wrapText="1"/>
    </xf>
    <xf numFmtId="0" fontId="22" fillId="0" borderId="27" xfId="0" applyFont="1" applyFill="1" applyBorder="1" applyAlignment="1">
      <alignment horizontal="center" wrapText="1"/>
    </xf>
    <xf numFmtId="0" fontId="22" fillId="0" borderId="30" xfId="0" applyFont="1" applyFill="1" applyBorder="1" applyAlignment="1">
      <alignment horizontal="center" wrapText="1"/>
    </xf>
    <xf numFmtId="0" fontId="22" fillId="0" borderId="0" xfId="0" applyFont="1" applyFill="1" applyBorder="1" applyAlignment="1">
      <alignment horizontal="center" wrapText="1"/>
    </xf>
    <xf numFmtId="0" fontId="22" fillId="0" borderId="31" xfId="0" applyFont="1" applyFill="1" applyBorder="1" applyAlignment="1">
      <alignment horizontal="center" wrapText="1"/>
    </xf>
    <xf numFmtId="0" fontId="22" fillId="0" borderId="32" xfId="0" applyFont="1" applyFill="1" applyBorder="1" applyAlignment="1">
      <alignment horizontal="center" wrapText="1"/>
    </xf>
    <xf numFmtId="0" fontId="22" fillId="0" borderId="33" xfId="0" applyFont="1" applyFill="1" applyBorder="1" applyAlignment="1">
      <alignment horizontal="center" wrapText="1"/>
    </xf>
    <xf numFmtId="0" fontId="22" fillId="0" borderId="34" xfId="0" applyFont="1" applyFill="1" applyBorder="1" applyAlignment="1">
      <alignment horizontal="center" wrapText="1"/>
    </xf>
    <xf numFmtId="0" fontId="0" fillId="0" borderId="26" xfId="0" applyFont="1" applyFill="1" applyBorder="1" applyAlignment="1">
      <alignment horizontal="center" wrapText="1"/>
    </xf>
    <xf numFmtId="0" fontId="0" fillId="0" borderId="29" xfId="0" applyFont="1" applyFill="1" applyBorder="1" applyAlignment="1">
      <alignment horizontal="center" wrapText="1"/>
    </xf>
    <xf numFmtId="0" fontId="0" fillId="0" borderId="27" xfId="0" applyFont="1" applyFill="1" applyBorder="1" applyAlignment="1">
      <alignment horizontal="center" wrapText="1"/>
    </xf>
    <xf numFmtId="0" fontId="0" fillId="0" borderId="30" xfId="0" applyFont="1" applyFill="1" applyBorder="1" applyAlignment="1">
      <alignment horizontal="center" wrapText="1"/>
    </xf>
    <xf numFmtId="0" fontId="0" fillId="0" borderId="0" xfId="0" applyFont="1" applyFill="1" applyBorder="1" applyAlignment="1">
      <alignment horizontal="center" wrapText="1"/>
    </xf>
    <xf numFmtId="0" fontId="0" fillId="0" borderId="31" xfId="0" applyFont="1" applyFill="1" applyBorder="1" applyAlignment="1">
      <alignment horizontal="center" wrapText="1"/>
    </xf>
    <xf numFmtId="0" fontId="0" fillId="0" borderId="32" xfId="0" applyFont="1" applyFill="1" applyBorder="1" applyAlignment="1">
      <alignment horizontal="center" wrapText="1"/>
    </xf>
    <xf numFmtId="0" fontId="0" fillId="0" borderId="33" xfId="0" applyFont="1" applyFill="1" applyBorder="1" applyAlignment="1">
      <alignment horizontal="center" wrapText="1"/>
    </xf>
    <xf numFmtId="0" fontId="0" fillId="0" borderId="34" xfId="0" applyFont="1" applyFill="1" applyBorder="1" applyAlignment="1">
      <alignment horizontal="center" wrapText="1"/>
    </xf>
    <xf numFmtId="0" fontId="0" fillId="0" borderId="10" xfId="0" applyFill="1" applyBorder="1"/>
    <xf numFmtId="0" fontId="0" fillId="0" borderId="17" xfId="0" applyFill="1" applyBorder="1"/>
    <xf numFmtId="0" fontId="21" fillId="35" borderId="11" xfId="0" applyFont="1" applyFill="1" applyBorder="1"/>
    <xf numFmtId="0" fontId="21" fillId="35" borderId="12" xfId="0" applyFont="1" applyFill="1" applyBorder="1"/>
    <xf numFmtId="0" fontId="21" fillId="35" borderId="13" xfId="0" applyFont="1" applyFill="1" applyBorder="1"/>
    <xf numFmtId="9" fontId="0" fillId="0" borderId="10" xfId="42" applyFont="1" applyFill="1" applyBorder="1"/>
    <xf numFmtId="9" fontId="0" fillId="0" borderId="47" xfId="42" applyFont="1" applyFill="1" applyBorder="1"/>
    <xf numFmtId="0" fontId="21" fillId="35" borderId="46" xfId="0" applyFont="1" applyFill="1" applyBorder="1"/>
    <xf numFmtId="0" fontId="0" fillId="0" borderId="45" xfId="0" applyFill="1" applyBorder="1"/>
    <xf numFmtId="9" fontId="0" fillId="0" borderId="17" xfId="42" applyFont="1" applyFill="1" applyBorder="1"/>
    <xf numFmtId="2" fontId="0" fillId="0" borderId="46" xfId="0" applyNumberFormat="1" applyFill="1" applyBorder="1"/>
    <xf numFmtId="0" fontId="0" fillId="0" borderId="28" xfId="0" applyFill="1" applyBorder="1"/>
    <xf numFmtId="164" fontId="0" fillId="0" borderId="28" xfId="42" applyNumberFormat="1" applyFont="1" applyFill="1" applyBorder="1"/>
    <xf numFmtId="172" fontId="0" fillId="0" borderId="46"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[arivalagan_mirnalini_220142881_MIS784.xlsx]Sheet2!PivotTable12</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Satisfaction by Intention to Recommend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Sheet2!$M$2</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Sheet2!$K$3:$L$13</c:f>
              <c:multiLvlStrCache>
                <c:ptCount val="7"/>
                <c:lvl>
                  <c:pt idx="0">
                    <c:v>Detractors</c:v>
                  </c:pt>
                  <c:pt idx="1">
                    <c:v>Passives</c:v>
                  </c:pt>
                  <c:pt idx="2">
                    <c:v>Promoters</c:v>
                  </c:pt>
                  <c:pt idx="3">
                    <c:v>Detractors</c:v>
                  </c:pt>
                  <c:pt idx="4">
                    <c:v>Detractors</c:v>
                  </c:pt>
                  <c:pt idx="5">
                    <c:v>Passives</c:v>
                  </c:pt>
                  <c:pt idx="6">
                    <c:v>Promoters</c:v>
                  </c:pt>
                </c:lvl>
                <c:lvl>
                  <c:pt idx="0">
                    <c:v>High</c:v>
                  </c:pt>
                  <c:pt idx="3">
                    <c:v>Low</c:v>
                  </c:pt>
                  <c:pt idx="4">
                    <c:v>Medium</c:v>
                  </c:pt>
                </c:lvl>
              </c:multiLvlStrCache>
            </c:multiLvlStrRef>
          </c:cat>
          <c:val>
            <c:numRef>
              <c:f>Sheet2!$M$3:$M$13</c:f>
              <c:numCache>
                <c:formatCode>0.00%</c:formatCode>
                <c:ptCount val="7"/>
                <c:pt idx="0">
                  <c:v>5.2356020942408377E-2</c:v>
                </c:pt>
                <c:pt idx="1">
                  <c:v>0.30366492146596857</c:v>
                </c:pt>
                <c:pt idx="2">
                  <c:v>0.30890052356020942</c:v>
                </c:pt>
                <c:pt idx="3">
                  <c:v>9.4240837696335081E-2</c:v>
                </c:pt>
                <c:pt idx="4">
                  <c:v>0.14136125654450263</c:v>
                </c:pt>
                <c:pt idx="5">
                  <c:v>9.4240837696335081E-2</c:v>
                </c:pt>
                <c:pt idx="6">
                  <c:v>5.235602094240838E-3</c:v>
                </c:pt>
              </c:numCache>
            </c:numRef>
          </c:val>
          <c:extLst>
            <c:ext xmlns:c16="http://schemas.microsoft.com/office/drawing/2014/chart" uri="{C3380CC4-5D6E-409C-BE32-E72D297353CC}">
              <c16:uniqueId val="{00000000-CD9A-4370-A3EC-ED0B5C49387C}"/>
            </c:ext>
          </c:extLst>
        </c:ser>
        <c:dLbls>
          <c:dLblPos val="inEnd"/>
          <c:showLegendKey val="0"/>
          <c:showVal val="1"/>
          <c:showCatName val="0"/>
          <c:showSerName val="0"/>
          <c:showPercent val="0"/>
          <c:showBubbleSize val="0"/>
        </c:dLbls>
        <c:gapWidth val="65"/>
        <c:axId val="1010986144"/>
        <c:axId val="1010987808"/>
      </c:barChart>
      <c:catAx>
        <c:axId val="10109861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0987808"/>
        <c:crosses val="autoZero"/>
        <c:auto val="1"/>
        <c:lblAlgn val="ctr"/>
        <c:lblOffset val="100"/>
        <c:noMultiLvlLbl val="0"/>
      </c:catAx>
      <c:valAx>
        <c:axId val="1010987808"/>
        <c:scaling>
          <c:orientation val="minMax"/>
        </c:scaling>
        <c:delete val="1"/>
        <c:axPos val="l"/>
        <c:numFmt formatCode="0.00%" sourceLinked="1"/>
        <c:majorTickMark val="none"/>
        <c:minorTickMark val="none"/>
        <c:tickLblPos val="nextTo"/>
        <c:crossAx val="10109861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Satisfaction Responses</a:t>
            </a:r>
          </a:p>
          <a:p>
            <a:pPr>
              <a:defRPr/>
            </a:pP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Data!$I$5:$I$8</c15:sqref>
                  </c15:fullRef>
                </c:ext>
              </c:extLst>
              <c:f>Data!$I$6:$I$8</c:f>
              <c:strCache>
                <c:ptCount val="3"/>
                <c:pt idx="0">
                  <c:v>High S (8-10)</c:v>
                </c:pt>
                <c:pt idx="1">
                  <c:v>Med S (5-7)</c:v>
                </c:pt>
                <c:pt idx="2">
                  <c:v>Low S (0-4)</c:v>
                </c:pt>
              </c:strCache>
            </c:strRef>
          </c:cat>
          <c:val>
            <c:numRef>
              <c:extLst>
                <c:ext xmlns:c15="http://schemas.microsoft.com/office/drawing/2012/chart" uri="{02D57815-91ED-43cb-92C2-25804820EDAC}">
                  <c15:fullRef>
                    <c15:sqref>Data!$J$5:$J$8</c15:sqref>
                  </c15:fullRef>
                </c:ext>
              </c:extLst>
              <c:f>Data!$J$6:$J$8</c:f>
              <c:numCache>
                <c:formatCode>General</c:formatCode>
                <c:ptCount val="3"/>
                <c:pt idx="0">
                  <c:v>127</c:v>
                </c:pt>
                <c:pt idx="1">
                  <c:v>46</c:v>
                </c:pt>
                <c:pt idx="2">
                  <c:v>18</c:v>
                </c:pt>
              </c:numCache>
            </c:numRef>
          </c:val>
          <c:extLst>
            <c:ext xmlns:c16="http://schemas.microsoft.com/office/drawing/2014/chart" uri="{C3380CC4-5D6E-409C-BE32-E72D297353CC}">
              <c16:uniqueId val="{00000000-91AF-499D-A6E5-4F2A7C4211EA}"/>
            </c:ext>
          </c:extLst>
        </c:ser>
        <c:dLbls>
          <c:dLblPos val="outEnd"/>
          <c:showLegendKey val="0"/>
          <c:showVal val="1"/>
          <c:showCatName val="0"/>
          <c:showSerName val="0"/>
          <c:showPercent val="0"/>
          <c:showBubbleSize val="0"/>
        </c:dLbls>
        <c:gapWidth val="219"/>
        <c:overlap val="-27"/>
        <c:axId val="536677952"/>
        <c:axId val="536671712"/>
      </c:barChart>
      <c:catAx>
        <c:axId val="5366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1712"/>
        <c:crosses val="autoZero"/>
        <c:auto val="1"/>
        <c:lblAlgn val="ctr"/>
        <c:lblOffset val="100"/>
        <c:noMultiLvlLbl val="0"/>
      </c:catAx>
      <c:valAx>
        <c:axId val="53667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NPS</a:t>
            </a:r>
            <a:r>
              <a:rPr lang="en-US" baseline="0"/>
              <a:t> Classification</a:t>
            </a:r>
          </a:p>
        </c:rich>
      </c:tx>
      <c:layout>
        <c:manualLayout>
          <c:xMode val="edge"/>
          <c:yMode val="edge"/>
          <c:x val="0.3249930008748906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Data!$J$12</c:f>
              <c:strCache>
                <c:ptCount val="1"/>
                <c:pt idx="0">
                  <c:v>Number of Respondents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Data!$I$13:$I$15</c:f>
              <c:strCache>
                <c:ptCount val="3"/>
                <c:pt idx="0">
                  <c:v>Passives</c:v>
                </c:pt>
                <c:pt idx="1">
                  <c:v>Promoters</c:v>
                </c:pt>
                <c:pt idx="2">
                  <c:v>Detractors</c:v>
                </c:pt>
              </c:strCache>
            </c:strRef>
          </c:cat>
          <c:val>
            <c:numRef>
              <c:f>Data!$J$13:$J$15</c:f>
              <c:numCache>
                <c:formatCode>General</c:formatCode>
                <c:ptCount val="3"/>
                <c:pt idx="0">
                  <c:v>76</c:v>
                </c:pt>
                <c:pt idx="1">
                  <c:v>60</c:v>
                </c:pt>
                <c:pt idx="2">
                  <c:v>55</c:v>
                </c:pt>
              </c:numCache>
            </c:numRef>
          </c:val>
          <c:extLst>
            <c:ext xmlns:c16="http://schemas.microsoft.com/office/drawing/2014/chart" uri="{C3380CC4-5D6E-409C-BE32-E72D297353CC}">
              <c16:uniqueId val="{00000000-9D88-464C-A0C0-85AA908B7D6B}"/>
            </c:ext>
          </c:extLst>
        </c:ser>
        <c:dLbls>
          <c:dLblPos val="outEnd"/>
          <c:showLegendKey val="0"/>
          <c:showVal val="1"/>
          <c:showCatName val="0"/>
          <c:showSerName val="0"/>
          <c:showPercent val="0"/>
          <c:showBubbleSize val="0"/>
        </c:dLbls>
        <c:gapWidth val="219"/>
        <c:overlap val="-27"/>
        <c:axId val="543477360"/>
        <c:axId val="543470704"/>
      </c:barChart>
      <c:catAx>
        <c:axId val="54347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70704"/>
        <c:crosses val="autoZero"/>
        <c:auto val="1"/>
        <c:lblAlgn val="ctr"/>
        <c:lblOffset val="100"/>
        <c:noMultiLvlLbl val="0"/>
      </c:catAx>
      <c:valAx>
        <c:axId val="543470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77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aseline="0"/>
              <a:t>Correlation between Satisfaction Scores &amp; Recommendation Scores</a:t>
            </a:r>
          </a:p>
        </c:rich>
      </c:tx>
      <c:layout>
        <c:manualLayout>
          <c:xMode val="edge"/>
          <c:yMode val="edge"/>
          <c:x val="0.17461789151356083"/>
          <c:y val="6.5058341391536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Data!$D$2</c:f>
              <c:strCache>
                <c:ptCount val="1"/>
                <c:pt idx="0">
                  <c:v>How likely would you be to recommend your main bank to friends and colleagues for personal banking?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Data!$C$3:$C$193</c:f>
              <c:numCache>
                <c:formatCode>General</c:formatCode>
                <c:ptCount val="191"/>
                <c:pt idx="0">
                  <c:v>7</c:v>
                </c:pt>
                <c:pt idx="1">
                  <c:v>9</c:v>
                </c:pt>
                <c:pt idx="2">
                  <c:v>8</c:v>
                </c:pt>
                <c:pt idx="3">
                  <c:v>10</c:v>
                </c:pt>
                <c:pt idx="4">
                  <c:v>7</c:v>
                </c:pt>
                <c:pt idx="5">
                  <c:v>8</c:v>
                </c:pt>
                <c:pt idx="6">
                  <c:v>8</c:v>
                </c:pt>
                <c:pt idx="7">
                  <c:v>10</c:v>
                </c:pt>
                <c:pt idx="8">
                  <c:v>8</c:v>
                </c:pt>
                <c:pt idx="9">
                  <c:v>7</c:v>
                </c:pt>
                <c:pt idx="10">
                  <c:v>8</c:v>
                </c:pt>
                <c:pt idx="11">
                  <c:v>0</c:v>
                </c:pt>
                <c:pt idx="12">
                  <c:v>8</c:v>
                </c:pt>
                <c:pt idx="13">
                  <c:v>8</c:v>
                </c:pt>
                <c:pt idx="14">
                  <c:v>1</c:v>
                </c:pt>
                <c:pt idx="15">
                  <c:v>9</c:v>
                </c:pt>
                <c:pt idx="16">
                  <c:v>8</c:v>
                </c:pt>
                <c:pt idx="17">
                  <c:v>7</c:v>
                </c:pt>
                <c:pt idx="18">
                  <c:v>9</c:v>
                </c:pt>
                <c:pt idx="19">
                  <c:v>8</c:v>
                </c:pt>
                <c:pt idx="20">
                  <c:v>8</c:v>
                </c:pt>
                <c:pt idx="21">
                  <c:v>10</c:v>
                </c:pt>
                <c:pt idx="22">
                  <c:v>7</c:v>
                </c:pt>
                <c:pt idx="23">
                  <c:v>1</c:v>
                </c:pt>
                <c:pt idx="24">
                  <c:v>8</c:v>
                </c:pt>
                <c:pt idx="25">
                  <c:v>10</c:v>
                </c:pt>
                <c:pt idx="26">
                  <c:v>9</c:v>
                </c:pt>
                <c:pt idx="27">
                  <c:v>10</c:v>
                </c:pt>
                <c:pt idx="28">
                  <c:v>10</c:v>
                </c:pt>
                <c:pt idx="29">
                  <c:v>9</c:v>
                </c:pt>
                <c:pt idx="30">
                  <c:v>1</c:v>
                </c:pt>
                <c:pt idx="31">
                  <c:v>8</c:v>
                </c:pt>
                <c:pt idx="32">
                  <c:v>8</c:v>
                </c:pt>
                <c:pt idx="33">
                  <c:v>8</c:v>
                </c:pt>
                <c:pt idx="34">
                  <c:v>10</c:v>
                </c:pt>
                <c:pt idx="35">
                  <c:v>8</c:v>
                </c:pt>
                <c:pt idx="36">
                  <c:v>8</c:v>
                </c:pt>
                <c:pt idx="37">
                  <c:v>10</c:v>
                </c:pt>
                <c:pt idx="38">
                  <c:v>9</c:v>
                </c:pt>
                <c:pt idx="39">
                  <c:v>7</c:v>
                </c:pt>
                <c:pt idx="40">
                  <c:v>10</c:v>
                </c:pt>
                <c:pt idx="41">
                  <c:v>10</c:v>
                </c:pt>
                <c:pt idx="42">
                  <c:v>8</c:v>
                </c:pt>
                <c:pt idx="43">
                  <c:v>9</c:v>
                </c:pt>
                <c:pt idx="44">
                  <c:v>8</c:v>
                </c:pt>
                <c:pt idx="45">
                  <c:v>8</c:v>
                </c:pt>
                <c:pt idx="46">
                  <c:v>10</c:v>
                </c:pt>
                <c:pt idx="47">
                  <c:v>8</c:v>
                </c:pt>
                <c:pt idx="48">
                  <c:v>9</c:v>
                </c:pt>
                <c:pt idx="49">
                  <c:v>9</c:v>
                </c:pt>
                <c:pt idx="50">
                  <c:v>10</c:v>
                </c:pt>
                <c:pt idx="51">
                  <c:v>8</c:v>
                </c:pt>
                <c:pt idx="52">
                  <c:v>3</c:v>
                </c:pt>
                <c:pt idx="53">
                  <c:v>8</c:v>
                </c:pt>
                <c:pt idx="54">
                  <c:v>8</c:v>
                </c:pt>
                <c:pt idx="55">
                  <c:v>8</c:v>
                </c:pt>
                <c:pt idx="56">
                  <c:v>6</c:v>
                </c:pt>
                <c:pt idx="57">
                  <c:v>9</c:v>
                </c:pt>
                <c:pt idx="58">
                  <c:v>6</c:v>
                </c:pt>
                <c:pt idx="59">
                  <c:v>8</c:v>
                </c:pt>
                <c:pt idx="60">
                  <c:v>5</c:v>
                </c:pt>
                <c:pt idx="61">
                  <c:v>10</c:v>
                </c:pt>
                <c:pt idx="62">
                  <c:v>8</c:v>
                </c:pt>
                <c:pt idx="63">
                  <c:v>7</c:v>
                </c:pt>
                <c:pt idx="64">
                  <c:v>8</c:v>
                </c:pt>
                <c:pt idx="65">
                  <c:v>7</c:v>
                </c:pt>
                <c:pt idx="66">
                  <c:v>5</c:v>
                </c:pt>
                <c:pt idx="67">
                  <c:v>9</c:v>
                </c:pt>
                <c:pt idx="68">
                  <c:v>9</c:v>
                </c:pt>
                <c:pt idx="69">
                  <c:v>5</c:v>
                </c:pt>
                <c:pt idx="70">
                  <c:v>8</c:v>
                </c:pt>
                <c:pt idx="71">
                  <c:v>10</c:v>
                </c:pt>
                <c:pt idx="72">
                  <c:v>5</c:v>
                </c:pt>
                <c:pt idx="73">
                  <c:v>7</c:v>
                </c:pt>
                <c:pt idx="74">
                  <c:v>9</c:v>
                </c:pt>
                <c:pt idx="75">
                  <c:v>7</c:v>
                </c:pt>
                <c:pt idx="76">
                  <c:v>10</c:v>
                </c:pt>
                <c:pt idx="77">
                  <c:v>3</c:v>
                </c:pt>
                <c:pt idx="78">
                  <c:v>8</c:v>
                </c:pt>
                <c:pt idx="79">
                  <c:v>10</c:v>
                </c:pt>
                <c:pt idx="80">
                  <c:v>8</c:v>
                </c:pt>
                <c:pt idx="81">
                  <c:v>8</c:v>
                </c:pt>
                <c:pt idx="82">
                  <c:v>9</c:v>
                </c:pt>
                <c:pt idx="83">
                  <c:v>7</c:v>
                </c:pt>
                <c:pt idx="84">
                  <c:v>8</c:v>
                </c:pt>
                <c:pt idx="85">
                  <c:v>10</c:v>
                </c:pt>
                <c:pt idx="86">
                  <c:v>5</c:v>
                </c:pt>
                <c:pt idx="87">
                  <c:v>9</c:v>
                </c:pt>
                <c:pt idx="88">
                  <c:v>10</c:v>
                </c:pt>
                <c:pt idx="89">
                  <c:v>8</c:v>
                </c:pt>
                <c:pt idx="90">
                  <c:v>10</c:v>
                </c:pt>
                <c:pt idx="91">
                  <c:v>8</c:v>
                </c:pt>
                <c:pt idx="92">
                  <c:v>7</c:v>
                </c:pt>
                <c:pt idx="93">
                  <c:v>10</c:v>
                </c:pt>
                <c:pt idx="94">
                  <c:v>8</c:v>
                </c:pt>
                <c:pt idx="95">
                  <c:v>2</c:v>
                </c:pt>
                <c:pt idx="96">
                  <c:v>8</c:v>
                </c:pt>
                <c:pt idx="97">
                  <c:v>5</c:v>
                </c:pt>
                <c:pt idx="98">
                  <c:v>10</c:v>
                </c:pt>
                <c:pt idx="99">
                  <c:v>1</c:v>
                </c:pt>
                <c:pt idx="100">
                  <c:v>9</c:v>
                </c:pt>
                <c:pt idx="101">
                  <c:v>5</c:v>
                </c:pt>
                <c:pt idx="102">
                  <c:v>9</c:v>
                </c:pt>
                <c:pt idx="103">
                  <c:v>7</c:v>
                </c:pt>
                <c:pt idx="104">
                  <c:v>8</c:v>
                </c:pt>
                <c:pt idx="105">
                  <c:v>10</c:v>
                </c:pt>
                <c:pt idx="106">
                  <c:v>7</c:v>
                </c:pt>
                <c:pt idx="107">
                  <c:v>10</c:v>
                </c:pt>
                <c:pt idx="108">
                  <c:v>9</c:v>
                </c:pt>
                <c:pt idx="109">
                  <c:v>1</c:v>
                </c:pt>
                <c:pt idx="110">
                  <c:v>8</c:v>
                </c:pt>
                <c:pt idx="111">
                  <c:v>9</c:v>
                </c:pt>
                <c:pt idx="112">
                  <c:v>9</c:v>
                </c:pt>
                <c:pt idx="113">
                  <c:v>5</c:v>
                </c:pt>
                <c:pt idx="114">
                  <c:v>8</c:v>
                </c:pt>
                <c:pt idx="115">
                  <c:v>7</c:v>
                </c:pt>
                <c:pt idx="116">
                  <c:v>9</c:v>
                </c:pt>
                <c:pt idx="117">
                  <c:v>7</c:v>
                </c:pt>
                <c:pt idx="118">
                  <c:v>10</c:v>
                </c:pt>
                <c:pt idx="119">
                  <c:v>9</c:v>
                </c:pt>
                <c:pt idx="120">
                  <c:v>8</c:v>
                </c:pt>
                <c:pt idx="121">
                  <c:v>6</c:v>
                </c:pt>
                <c:pt idx="122">
                  <c:v>7</c:v>
                </c:pt>
                <c:pt idx="123">
                  <c:v>9</c:v>
                </c:pt>
                <c:pt idx="124">
                  <c:v>9</c:v>
                </c:pt>
                <c:pt idx="125">
                  <c:v>3</c:v>
                </c:pt>
                <c:pt idx="126">
                  <c:v>8</c:v>
                </c:pt>
                <c:pt idx="127">
                  <c:v>7</c:v>
                </c:pt>
                <c:pt idx="128">
                  <c:v>8</c:v>
                </c:pt>
                <c:pt idx="129">
                  <c:v>7</c:v>
                </c:pt>
                <c:pt idx="130">
                  <c:v>6</c:v>
                </c:pt>
                <c:pt idx="131">
                  <c:v>10</c:v>
                </c:pt>
                <c:pt idx="132">
                  <c:v>10</c:v>
                </c:pt>
                <c:pt idx="133">
                  <c:v>10</c:v>
                </c:pt>
                <c:pt idx="134">
                  <c:v>9</c:v>
                </c:pt>
                <c:pt idx="135">
                  <c:v>10</c:v>
                </c:pt>
                <c:pt idx="136">
                  <c:v>10</c:v>
                </c:pt>
                <c:pt idx="137">
                  <c:v>5</c:v>
                </c:pt>
                <c:pt idx="138">
                  <c:v>8</c:v>
                </c:pt>
                <c:pt idx="139">
                  <c:v>10</c:v>
                </c:pt>
                <c:pt idx="140">
                  <c:v>7</c:v>
                </c:pt>
                <c:pt idx="141">
                  <c:v>3</c:v>
                </c:pt>
                <c:pt idx="142">
                  <c:v>7</c:v>
                </c:pt>
                <c:pt idx="143">
                  <c:v>8</c:v>
                </c:pt>
                <c:pt idx="144">
                  <c:v>6</c:v>
                </c:pt>
                <c:pt idx="145">
                  <c:v>2</c:v>
                </c:pt>
                <c:pt idx="146">
                  <c:v>10</c:v>
                </c:pt>
                <c:pt idx="147">
                  <c:v>0</c:v>
                </c:pt>
                <c:pt idx="148">
                  <c:v>10</c:v>
                </c:pt>
                <c:pt idx="149">
                  <c:v>7</c:v>
                </c:pt>
                <c:pt idx="150">
                  <c:v>0</c:v>
                </c:pt>
                <c:pt idx="151">
                  <c:v>3</c:v>
                </c:pt>
                <c:pt idx="152">
                  <c:v>8</c:v>
                </c:pt>
                <c:pt idx="153">
                  <c:v>10</c:v>
                </c:pt>
                <c:pt idx="154">
                  <c:v>8</c:v>
                </c:pt>
                <c:pt idx="155">
                  <c:v>6</c:v>
                </c:pt>
                <c:pt idx="156">
                  <c:v>10</c:v>
                </c:pt>
                <c:pt idx="157">
                  <c:v>8</c:v>
                </c:pt>
                <c:pt idx="158">
                  <c:v>9</c:v>
                </c:pt>
                <c:pt idx="159">
                  <c:v>10</c:v>
                </c:pt>
                <c:pt idx="160">
                  <c:v>8</c:v>
                </c:pt>
                <c:pt idx="161">
                  <c:v>8</c:v>
                </c:pt>
                <c:pt idx="162">
                  <c:v>6</c:v>
                </c:pt>
                <c:pt idx="163">
                  <c:v>6</c:v>
                </c:pt>
                <c:pt idx="164">
                  <c:v>4</c:v>
                </c:pt>
                <c:pt idx="165">
                  <c:v>9</c:v>
                </c:pt>
                <c:pt idx="166">
                  <c:v>5</c:v>
                </c:pt>
                <c:pt idx="167">
                  <c:v>10</c:v>
                </c:pt>
                <c:pt idx="168">
                  <c:v>7</c:v>
                </c:pt>
                <c:pt idx="169">
                  <c:v>5</c:v>
                </c:pt>
                <c:pt idx="170">
                  <c:v>7</c:v>
                </c:pt>
                <c:pt idx="171">
                  <c:v>7</c:v>
                </c:pt>
                <c:pt idx="172">
                  <c:v>9</c:v>
                </c:pt>
                <c:pt idx="173">
                  <c:v>9</c:v>
                </c:pt>
                <c:pt idx="174">
                  <c:v>0</c:v>
                </c:pt>
                <c:pt idx="175">
                  <c:v>8</c:v>
                </c:pt>
                <c:pt idx="176">
                  <c:v>10</c:v>
                </c:pt>
                <c:pt idx="177">
                  <c:v>8</c:v>
                </c:pt>
                <c:pt idx="178">
                  <c:v>6</c:v>
                </c:pt>
                <c:pt idx="179">
                  <c:v>9</c:v>
                </c:pt>
                <c:pt idx="180">
                  <c:v>10</c:v>
                </c:pt>
                <c:pt idx="181">
                  <c:v>5</c:v>
                </c:pt>
                <c:pt idx="182">
                  <c:v>1</c:v>
                </c:pt>
                <c:pt idx="183">
                  <c:v>8</c:v>
                </c:pt>
                <c:pt idx="184">
                  <c:v>8</c:v>
                </c:pt>
                <c:pt idx="185">
                  <c:v>8</c:v>
                </c:pt>
                <c:pt idx="186">
                  <c:v>8</c:v>
                </c:pt>
                <c:pt idx="187">
                  <c:v>8</c:v>
                </c:pt>
                <c:pt idx="188">
                  <c:v>8</c:v>
                </c:pt>
                <c:pt idx="189">
                  <c:v>8</c:v>
                </c:pt>
                <c:pt idx="190">
                  <c:v>9</c:v>
                </c:pt>
              </c:numCache>
            </c:numRef>
          </c:xVal>
          <c:yVal>
            <c:numRef>
              <c:f>Data!$D$3:$D$193</c:f>
              <c:numCache>
                <c:formatCode>General</c:formatCode>
                <c:ptCount val="191"/>
                <c:pt idx="0">
                  <c:v>7</c:v>
                </c:pt>
                <c:pt idx="1">
                  <c:v>9</c:v>
                </c:pt>
                <c:pt idx="2">
                  <c:v>7</c:v>
                </c:pt>
                <c:pt idx="3">
                  <c:v>10</c:v>
                </c:pt>
                <c:pt idx="4">
                  <c:v>7</c:v>
                </c:pt>
                <c:pt idx="5">
                  <c:v>7</c:v>
                </c:pt>
                <c:pt idx="6">
                  <c:v>8</c:v>
                </c:pt>
                <c:pt idx="7">
                  <c:v>10</c:v>
                </c:pt>
                <c:pt idx="8">
                  <c:v>7</c:v>
                </c:pt>
                <c:pt idx="9">
                  <c:v>8</c:v>
                </c:pt>
                <c:pt idx="10">
                  <c:v>7</c:v>
                </c:pt>
                <c:pt idx="11">
                  <c:v>0</c:v>
                </c:pt>
                <c:pt idx="12">
                  <c:v>8</c:v>
                </c:pt>
                <c:pt idx="13">
                  <c:v>9</c:v>
                </c:pt>
                <c:pt idx="14">
                  <c:v>0</c:v>
                </c:pt>
                <c:pt idx="15">
                  <c:v>9</c:v>
                </c:pt>
                <c:pt idx="16">
                  <c:v>8</c:v>
                </c:pt>
                <c:pt idx="17">
                  <c:v>7</c:v>
                </c:pt>
                <c:pt idx="18">
                  <c:v>9</c:v>
                </c:pt>
                <c:pt idx="19">
                  <c:v>8</c:v>
                </c:pt>
                <c:pt idx="20">
                  <c:v>5</c:v>
                </c:pt>
                <c:pt idx="21">
                  <c:v>10</c:v>
                </c:pt>
                <c:pt idx="22">
                  <c:v>7</c:v>
                </c:pt>
                <c:pt idx="23">
                  <c:v>1</c:v>
                </c:pt>
                <c:pt idx="24">
                  <c:v>8</c:v>
                </c:pt>
                <c:pt idx="25">
                  <c:v>9</c:v>
                </c:pt>
                <c:pt idx="26">
                  <c:v>8</c:v>
                </c:pt>
                <c:pt idx="27">
                  <c:v>10</c:v>
                </c:pt>
                <c:pt idx="28">
                  <c:v>10</c:v>
                </c:pt>
                <c:pt idx="29">
                  <c:v>9</c:v>
                </c:pt>
                <c:pt idx="30">
                  <c:v>1</c:v>
                </c:pt>
                <c:pt idx="31">
                  <c:v>8</c:v>
                </c:pt>
                <c:pt idx="32">
                  <c:v>8</c:v>
                </c:pt>
                <c:pt idx="33">
                  <c:v>7</c:v>
                </c:pt>
                <c:pt idx="34">
                  <c:v>10</c:v>
                </c:pt>
                <c:pt idx="35">
                  <c:v>6</c:v>
                </c:pt>
                <c:pt idx="36">
                  <c:v>4</c:v>
                </c:pt>
                <c:pt idx="37">
                  <c:v>5</c:v>
                </c:pt>
                <c:pt idx="38">
                  <c:v>9</c:v>
                </c:pt>
                <c:pt idx="39">
                  <c:v>7</c:v>
                </c:pt>
                <c:pt idx="40">
                  <c:v>9</c:v>
                </c:pt>
                <c:pt idx="41">
                  <c:v>10</c:v>
                </c:pt>
                <c:pt idx="42">
                  <c:v>5</c:v>
                </c:pt>
                <c:pt idx="43">
                  <c:v>9</c:v>
                </c:pt>
                <c:pt idx="44">
                  <c:v>8</c:v>
                </c:pt>
                <c:pt idx="45">
                  <c:v>8</c:v>
                </c:pt>
                <c:pt idx="46">
                  <c:v>10</c:v>
                </c:pt>
                <c:pt idx="47">
                  <c:v>8</c:v>
                </c:pt>
                <c:pt idx="48">
                  <c:v>9</c:v>
                </c:pt>
                <c:pt idx="49">
                  <c:v>9</c:v>
                </c:pt>
                <c:pt idx="50">
                  <c:v>10</c:v>
                </c:pt>
                <c:pt idx="51">
                  <c:v>10</c:v>
                </c:pt>
                <c:pt idx="52">
                  <c:v>3</c:v>
                </c:pt>
                <c:pt idx="53">
                  <c:v>8</c:v>
                </c:pt>
                <c:pt idx="54">
                  <c:v>8</c:v>
                </c:pt>
                <c:pt idx="55">
                  <c:v>9</c:v>
                </c:pt>
                <c:pt idx="56">
                  <c:v>5</c:v>
                </c:pt>
                <c:pt idx="57">
                  <c:v>9</c:v>
                </c:pt>
                <c:pt idx="58">
                  <c:v>7</c:v>
                </c:pt>
                <c:pt idx="59">
                  <c:v>8</c:v>
                </c:pt>
                <c:pt idx="60">
                  <c:v>3</c:v>
                </c:pt>
                <c:pt idx="61">
                  <c:v>9</c:v>
                </c:pt>
                <c:pt idx="62">
                  <c:v>5</c:v>
                </c:pt>
                <c:pt idx="63">
                  <c:v>7</c:v>
                </c:pt>
                <c:pt idx="64">
                  <c:v>8</c:v>
                </c:pt>
                <c:pt idx="65">
                  <c:v>3</c:v>
                </c:pt>
                <c:pt idx="66">
                  <c:v>5</c:v>
                </c:pt>
                <c:pt idx="67">
                  <c:v>8</c:v>
                </c:pt>
                <c:pt idx="68">
                  <c:v>8</c:v>
                </c:pt>
                <c:pt idx="69">
                  <c:v>3</c:v>
                </c:pt>
                <c:pt idx="70">
                  <c:v>8</c:v>
                </c:pt>
                <c:pt idx="71">
                  <c:v>10</c:v>
                </c:pt>
                <c:pt idx="72">
                  <c:v>5</c:v>
                </c:pt>
                <c:pt idx="73">
                  <c:v>6</c:v>
                </c:pt>
                <c:pt idx="74">
                  <c:v>9</c:v>
                </c:pt>
                <c:pt idx="75">
                  <c:v>5</c:v>
                </c:pt>
                <c:pt idx="76">
                  <c:v>10</c:v>
                </c:pt>
                <c:pt idx="77">
                  <c:v>2</c:v>
                </c:pt>
                <c:pt idx="78">
                  <c:v>7</c:v>
                </c:pt>
                <c:pt idx="79">
                  <c:v>9</c:v>
                </c:pt>
                <c:pt idx="80">
                  <c:v>7</c:v>
                </c:pt>
                <c:pt idx="81">
                  <c:v>8</c:v>
                </c:pt>
                <c:pt idx="82">
                  <c:v>9</c:v>
                </c:pt>
                <c:pt idx="83">
                  <c:v>6</c:v>
                </c:pt>
                <c:pt idx="84">
                  <c:v>8</c:v>
                </c:pt>
                <c:pt idx="85">
                  <c:v>10</c:v>
                </c:pt>
                <c:pt idx="86">
                  <c:v>3</c:v>
                </c:pt>
                <c:pt idx="87">
                  <c:v>9</c:v>
                </c:pt>
                <c:pt idx="88">
                  <c:v>10</c:v>
                </c:pt>
                <c:pt idx="89">
                  <c:v>8</c:v>
                </c:pt>
                <c:pt idx="90">
                  <c:v>9</c:v>
                </c:pt>
                <c:pt idx="91">
                  <c:v>8</c:v>
                </c:pt>
                <c:pt idx="92">
                  <c:v>7</c:v>
                </c:pt>
                <c:pt idx="93">
                  <c:v>10</c:v>
                </c:pt>
                <c:pt idx="94">
                  <c:v>8</c:v>
                </c:pt>
                <c:pt idx="95">
                  <c:v>4</c:v>
                </c:pt>
                <c:pt idx="96">
                  <c:v>7</c:v>
                </c:pt>
                <c:pt idx="97">
                  <c:v>5</c:v>
                </c:pt>
                <c:pt idx="98">
                  <c:v>10</c:v>
                </c:pt>
                <c:pt idx="99">
                  <c:v>1</c:v>
                </c:pt>
                <c:pt idx="100">
                  <c:v>9</c:v>
                </c:pt>
                <c:pt idx="101">
                  <c:v>5</c:v>
                </c:pt>
                <c:pt idx="102">
                  <c:v>10</c:v>
                </c:pt>
                <c:pt idx="103">
                  <c:v>7</c:v>
                </c:pt>
                <c:pt idx="104">
                  <c:v>8</c:v>
                </c:pt>
                <c:pt idx="105">
                  <c:v>5</c:v>
                </c:pt>
                <c:pt idx="106">
                  <c:v>10</c:v>
                </c:pt>
                <c:pt idx="107">
                  <c:v>10</c:v>
                </c:pt>
                <c:pt idx="108">
                  <c:v>9</c:v>
                </c:pt>
                <c:pt idx="109">
                  <c:v>0</c:v>
                </c:pt>
                <c:pt idx="110">
                  <c:v>8</c:v>
                </c:pt>
                <c:pt idx="111">
                  <c:v>9</c:v>
                </c:pt>
                <c:pt idx="112">
                  <c:v>0</c:v>
                </c:pt>
                <c:pt idx="113">
                  <c:v>5</c:v>
                </c:pt>
                <c:pt idx="114">
                  <c:v>5</c:v>
                </c:pt>
                <c:pt idx="115">
                  <c:v>7</c:v>
                </c:pt>
                <c:pt idx="116">
                  <c:v>9</c:v>
                </c:pt>
                <c:pt idx="117">
                  <c:v>7</c:v>
                </c:pt>
                <c:pt idx="118">
                  <c:v>10</c:v>
                </c:pt>
                <c:pt idx="119">
                  <c:v>8</c:v>
                </c:pt>
                <c:pt idx="120">
                  <c:v>8</c:v>
                </c:pt>
                <c:pt idx="121">
                  <c:v>6</c:v>
                </c:pt>
                <c:pt idx="122">
                  <c:v>7</c:v>
                </c:pt>
                <c:pt idx="123">
                  <c:v>8</c:v>
                </c:pt>
                <c:pt idx="124">
                  <c:v>9</c:v>
                </c:pt>
                <c:pt idx="125">
                  <c:v>1</c:v>
                </c:pt>
                <c:pt idx="126">
                  <c:v>8</c:v>
                </c:pt>
                <c:pt idx="127">
                  <c:v>6</c:v>
                </c:pt>
                <c:pt idx="128">
                  <c:v>7</c:v>
                </c:pt>
                <c:pt idx="129">
                  <c:v>8</c:v>
                </c:pt>
                <c:pt idx="130">
                  <c:v>6</c:v>
                </c:pt>
                <c:pt idx="131">
                  <c:v>10</c:v>
                </c:pt>
                <c:pt idx="132">
                  <c:v>10</c:v>
                </c:pt>
                <c:pt idx="133">
                  <c:v>10</c:v>
                </c:pt>
                <c:pt idx="134">
                  <c:v>5</c:v>
                </c:pt>
                <c:pt idx="135">
                  <c:v>9</c:v>
                </c:pt>
                <c:pt idx="136">
                  <c:v>9</c:v>
                </c:pt>
                <c:pt idx="137">
                  <c:v>2</c:v>
                </c:pt>
                <c:pt idx="138">
                  <c:v>8</c:v>
                </c:pt>
                <c:pt idx="139">
                  <c:v>10</c:v>
                </c:pt>
                <c:pt idx="140">
                  <c:v>6</c:v>
                </c:pt>
                <c:pt idx="141">
                  <c:v>4</c:v>
                </c:pt>
                <c:pt idx="142">
                  <c:v>7</c:v>
                </c:pt>
                <c:pt idx="143">
                  <c:v>8</c:v>
                </c:pt>
                <c:pt idx="144">
                  <c:v>5</c:v>
                </c:pt>
                <c:pt idx="145">
                  <c:v>2</c:v>
                </c:pt>
                <c:pt idx="146">
                  <c:v>10</c:v>
                </c:pt>
                <c:pt idx="147">
                  <c:v>0</c:v>
                </c:pt>
                <c:pt idx="148">
                  <c:v>9</c:v>
                </c:pt>
                <c:pt idx="149">
                  <c:v>0</c:v>
                </c:pt>
                <c:pt idx="150">
                  <c:v>0</c:v>
                </c:pt>
                <c:pt idx="151">
                  <c:v>4</c:v>
                </c:pt>
                <c:pt idx="152">
                  <c:v>8</c:v>
                </c:pt>
                <c:pt idx="153">
                  <c:v>10</c:v>
                </c:pt>
                <c:pt idx="154">
                  <c:v>8</c:v>
                </c:pt>
                <c:pt idx="155">
                  <c:v>6</c:v>
                </c:pt>
                <c:pt idx="156">
                  <c:v>8</c:v>
                </c:pt>
                <c:pt idx="157">
                  <c:v>8</c:v>
                </c:pt>
                <c:pt idx="158">
                  <c:v>8</c:v>
                </c:pt>
                <c:pt idx="159">
                  <c:v>9</c:v>
                </c:pt>
                <c:pt idx="160">
                  <c:v>8</c:v>
                </c:pt>
                <c:pt idx="161">
                  <c:v>7</c:v>
                </c:pt>
                <c:pt idx="162">
                  <c:v>5</c:v>
                </c:pt>
                <c:pt idx="163">
                  <c:v>5</c:v>
                </c:pt>
                <c:pt idx="164">
                  <c:v>4</c:v>
                </c:pt>
                <c:pt idx="165">
                  <c:v>9</c:v>
                </c:pt>
                <c:pt idx="166">
                  <c:v>0</c:v>
                </c:pt>
                <c:pt idx="167">
                  <c:v>10</c:v>
                </c:pt>
                <c:pt idx="168">
                  <c:v>7</c:v>
                </c:pt>
                <c:pt idx="169">
                  <c:v>5</c:v>
                </c:pt>
                <c:pt idx="170">
                  <c:v>7</c:v>
                </c:pt>
                <c:pt idx="171">
                  <c:v>7</c:v>
                </c:pt>
                <c:pt idx="172">
                  <c:v>8</c:v>
                </c:pt>
                <c:pt idx="173">
                  <c:v>9</c:v>
                </c:pt>
                <c:pt idx="174">
                  <c:v>0</c:v>
                </c:pt>
                <c:pt idx="175">
                  <c:v>8</c:v>
                </c:pt>
                <c:pt idx="176">
                  <c:v>10</c:v>
                </c:pt>
                <c:pt idx="177">
                  <c:v>7</c:v>
                </c:pt>
                <c:pt idx="178">
                  <c:v>6</c:v>
                </c:pt>
                <c:pt idx="179">
                  <c:v>9</c:v>
                </c:pt>
                <c:pt idx="180">
                  <c:v>10</c:v>
                </c:pt>
                <c:pt idx="181">
                  <c:v>5</c:v>
                </c:pt>
                <c:pt idx="182">
                  <c:v>0</c:v>
                </c:pt>
                <c:pt idx="183">
                  <c:v>8</c:v>
                </c:pt>
                <c:pt idx="184">
                  <c:v>7</c:v>
                </c:pt>
                <c:pt idx="185">
                  <c:v>8</c:v>
                </c:pt>
                <c:pt idx="186">
                  <c:v>8</c:v>
                </c:pt>
                <c:pt idx="187">
                  <c:v>8</c:v>
                </c:pt>
                <c:pt idx="188">
                  <c:v>7</c:v>
                </c:pt>
                <c:pt idx="189">
                  <c:v>8</c:v>
                </c:pt>
                <c:pt idx="190">
                  <c:v>7</c:v>
                </c:pt>
              </c:numCache>
            </c:numRef>
          </c:yVal>
          <c:smooth val="0"/>
          <c:extLst>
            <c:ext xmlns:c16="http://schemas.microsoft.com/office/drawing/2014/chart" uri="{C3380CC4-5D6E-409C-BE32-E72D297353CC}">
              <c16:uniqueId val="{00000000-6407-4C24-A75F-80B2D2071CA6}"/>
            </c:ext>
          </c:extLst>
        </c:ser>
        <c:dLbls>
          <c:showLegendKey val="0"/>
          <c:showVal val="0"/>
          <c:showCatName val="0"/>
          <c:showSerName val="0"/>
          <c:showPercent val="0"/>
          <c:showBubbleSize val="0"/>
        </c:dLbls>
        <c:axId val="543472368"/>
        <c:axId val="543468624"/>
      </c:scatterChart>
      <c:valAx>
        <c:axId val="543472368"/>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68624"/>
        <c:crosses val="autoZero"/>
        <c:crossBetween val="midCat"/>
      </c:valAx>
      <c:valAx>
        <c:axId val="543468624"/>
        <c:scaling>
          <c:orientation val="minMax"/>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72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Satisfaction by Bank</a:t>
            </a:r>
            <a:r>
              <a:rPr lang="en-AU" baseline="0"/>
              <a:t> Change Responses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Data!$K$38</c:f>
              <c:strCache>
                <c:ptCount val="1"/>
                <c:pt idx="0">
                  <c:v>Change Bank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Data!$I$39:$I$41</c:f>
              <c:strCache>
                <c:ptCount val="3"/>
                <c:pt idx="0">
                  <c:v>High S (8-10)</c:v>
                </c:pt>
                <c:pt idx="1">
                  <c:v>Med S (5-7)</c:v>
                </c:pt>
                <c:pt idx="2">
                  <c:v>Low S (0-4)</c:v>
                </c:pt>
              </c:strCache>
            </c:strRef>
          </c:cat>
          <c:val>
            <c:numRef>
              <c:f>Data!$K$39:$K$41</c:f>
              <c:numCache>
                <c:formatCode>0%</c:formatCode>
                <c:ptCount val="3"/>
                <c:pt idx="0">
                  <c:v>0.11811023622047244</c:v>
                </c:pt>
                <c:pt idx="1">
                  <c:v>0.45652173913043476</c:v>
                </c:pt>
                <c:pt idx="2">
                  <c:v>0.12598425196850394</c:v>
                </c:pt>
              </c:numCache>
            </c:numRef>
          </c:val>
          <c:extLst>
            <c:ext xmlns:c16="http://schemas.microsoft.com/office/drawing/2014/chart" uri="{C3380CC4-5D6E-409C-BE32-E72D297353CC}">
              <c16:uniqueId val="{00000000-87E1-408D-A3AB-5EBBB15C3764}"/>
            </c:ext>
          </c:extLst>
        </c:ser>
        <c:ser>
          <c:idx val="5"/>
          <c:order val="1"/>
          <c:tx>
            <c:strRef>
              <c:f>Data!$L$38</c:f>
              <c:strCache>
                <c:ptCount val="1"/>
                <c:pt idx="0">
                  <c:v>Stay With Bank</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Data!$I$39:$I$41</c:f>
              <c:strCache>
                <c:ptCount val="3"/>
                <c:pt idx="0">
                  <c:v>High S (8-10)</c:v>
                </c:pt>
                <c:pt idx="1">
                  <c:v>Med S (5-7)</c:v>
                </c:pt>
                <c:pt idx="2">
                  <c:v>Low S (0-4)</c:v>
                </c:pt>
              </c:strCache>
            </c:strRef>
          </c:cat>
          <c:val>
            <c:numRef>
              <c:f>Data!$L$39:$L$41</c:f>
              <c:numCache>
                <c:formatCode>0%</c:formatCode>
                <c:ptCount val="3"/>
                <c:pt idx="0">
                  <c:v>0.88188976377952755</c:v>
                </c:pt>
                <c:pt idx="1">
                  <c:v>0.54347826086956519</c:v>
                </c:pt>
                <c:pt idx="2">
                  <c:v>1.5748031496062992E-2</c:v>
                </c:pt>
              </c:numCache>
            </c:numRef>
          </c:val>
          <c:extLst>
            <c:ext xmlns:c16="http://schemas.microsoft.com/office/drawing/2014/chart" uri="{C3380CC4-5D6E-409C-BE32-E72D297353CC}">
              <c16:uniqueId val="{00000001-87E1-408D-A3AB-5EBBB15C3764}"/>
            </c:ext>
          </c:extLst>
        </c:ser>
        <c:dLbls>
          <c:dLblPos val="outEnd"/>
          <c:showLegendKey val="0"/>
          <c:showVal val="1"/>
          <c:showCatName val="0"/>
          <c:showSerName val="0"/>
          <c:showPercent val="0"/>
          <c:showBubbleSize val="0"/>
        </c:dLbls>
        <c:gapWidth val="219"/>
        <c:overlap val="-27"/>
        <c:axId val="556232223"/>
        <c:axId val="556229311"/>
      </c:barChart>
      <c:catAx>
        <c:axId val="556232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29311"/>
        <c:crosses val="autoZero"/>
        <c:auto val="1"/>
        <c:lblAlgn val="ctr"/>
        <c:lblOffset val="100"/>
        <c:noMultiLvlLbl val="0"/>
      </c:catAx>
      <c:valAx>
        <c:axId val="556229311"/>
        <c:scaling>
          <c:orientation val="minMax"/>
        </c:scaling>
        <c:delete val="1"/>
        <c:axPos val="l"/>
        <c:numFmt formatCode="0%" sourceLinked="1"/>
        <c:majorTickMark val="none"/>
        <c:minorTickMark val="none"/>
        <c:tickLblPos val="nextTo"/>
        <c:crossAx val="55623222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NPS by Bank</a:t>
            </a:r>
            <a:r>
              <a:rPr lang="en-AU" baseline="0"/>
              <a:t> Change Responses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Data!$K$46</c:f>
              <c:strCache>
                <c:ptCount val="1"/>
                <c:pt idx="0">
                  <c:v>Change Bank</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Data!$I$47:$I$49</c:f>
              <c:strCache>
                <c:ptCount val="3"/>
                <c:pt idx="0">
                  <c:v>Promoters</c:v>
                </c:pt>
                <c:pt idx="1">
                  <c:v>Passives</c:v>
                </c:pt>
                <c:pt idx="2">
                  <c:v>Detractors</c:v>
                </c:pt>
              </c:strCache>
            </c:strRef>
          </c:cat>
          <c:val>
            <c:numRef>
              <c:f>Data!$K$47:$K$49</c:f>
              <c:numCache>
                <c:formatCode>0%</c:formatCode>
                <c:ptCount val="3"/>
                <c:pt idx="0">
                  <c:v>8.3333333333333329E-2</c:v>
                </c:pt>
                <c:pt idx="1">
                  <c:v>0.21052631578947367</c:v>
                </c:pt>
                <c:pt idx="2">
                  <c:v>0.5636363636363636</c:v>
                </c:pt>
              </c:numCache>
            </c:numRef>
          </c:val>
          <c:extLst>
            <c:ext xmlns:c16="http://schemas.microsoft.com/office/drawing/2014/chart" uri="{C3380CC4-5D6E-409C-BE32-E72D297353CC}">
              <c16:uniqueId val="{00000007-1434-4BB4-8BDC-1A7CBAFF5753}"/>
            </c:ext>
          </c:extLst>
        </c:ser>
        <c:ser>
          <c:idx val="2"/>
          <c:order val="2"/>
          <c:tx>
            <c:strRef>
              <c:f>Data!$L$46</c:f>
              <c:strCache>
                <c:ptCount val="1"/>
                <c:pt idx="0">
                  <c:v>Stay With Bank</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Data!$I$47:$I$49</c:f>
              <c:strCache>
                <c:ptCount val="3"/>
                <c:pt idx="0">
                  <c:v>Promoters</c:v>
                </c:pt>
                <c:pt idx="1">
                  <c:v>Passives</c:v>
                </c:pt>
                <c:pt idx="2">
                  <c:v>Detractors</c:v>
                </c:pt>
              </c:strCache>
            </c:strRef>
          </c:cat>
          <c:val>
            <c:numRef>
              <c:f>Data!$L$47:$L$49</c:f>
              <c:numCache>
                <c:formatCode>0%</c:formatCode>
                <c:ptCount val="3"/>
                <c:pt idx="0">
                  <c:v>0.91666666666666663</c:v>
                </c:pt>
                <c:pt idx="1">
                  <c:v>0.78947368421052633</c:v>
                </c:pt>
                <c:pt idx="2">
                  <c:v>0.43636363636363634</c:v>
                </c:pt>
              </c:numCache>
            </c:numRef>
          </c:val>
          <c:extLst>
            <c:ext xmlns:c16="http://schemas.microsoft.com/office/drawing/2014/chart" uri="{C3380CC4-5D6E-409C-BE32-E72D297353CC}">
              <c16:uniqueId val="{00000008-1434-4BB4-8BDC-1A7CBAFF5753}"/>
            </c:ext>
          </c:extLst>
        </c:ser>
        <c:dLbls>
          <c:dLblPos val="outEnd"/>
          <c:showLegendKey val="0"/>
          <c:showVal val="1"/>
          <c:showCatName val="0"/>
          <c:showSerName val="0"/>
          <c:showPercent val="0"/>
          <c:showBubbleSize val="0"/>
        </c:dLbls>
        <c:gapWidth val="219"/>
        <c:overlap val="-27"/>
        <c:axId val="556232223"/>
        <c:axId val="556229311"/>
        <c:extLst>
          <c:ext xmlns:c15="http://schemas.microsoft.com/office/drawing/2012/chart" uri="{02D57815-91ED-43cb-92C2-25804820EDAC}">
            <c15:filteredBarSeries>
              <c15:ser>
                <c:idx val="0"/>
                <c:order val="0"/>
                <c:tx>
                  <c:strRef>
                    <c:extLst>
                      <c:ext uri="{02D57815-91ED-43cb-92C2-25804820EDAC}">
                        <c15:formulaRef>
                          <c15:sqref>Data!$J$46</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Data!$I$47:$I$49</c15:sqref>
                        </c15:formulaRef>
                      </c:ext>
                    </c:extLst>
                    <c:strCache>
                      <c:ptCount val="3"/>
                      <c:pt idx="0">
                        <c:v>Promoters</c:v>
                      </c:pt>
                      <c:pt idx="1">
                        <c:v>Passives</c:v>
                      </c:pt>
                      <c:pt idx="2">
                        <c:v>Detractors</c:v>
                      </c:pt>
                    </c:strCache>
                  </c:strRef>
                </c:cat>
                <c:val>
                  <c:numRef>
                    <c:extLst>
                      <c:ext uri="{02D57815-91ED-43cb-92C2-25804820EDAC}">
                        <c15:formulaRef>
                          <c15:sqref>Data!$J$47:$J$49</c15:sqref>
                        </c15:formulaRef>
                      </c:ext>
                    </c:extLst>
                    <c:numCache>
                      <c:formatCode>General</c:formatCode>
                      <c:ptCount val="3"/>
                      <c:pt idx="0">
                        <c:v>60</c:v>
                      </c:pt>
                      <c:pt idx="1">
                        <c:v>76</c:v>
                      </c:pt>
                      <c:pt idx="2">
                        <c:v>55</c:v>
                      </c:pt>
                    </c:numCache>
                  </c:numRef>
                </c:val>
                <c:extLst>
                  <c:ext xmlns:c16="http://schemas.microsoft.com/office/drawing/2014/chart" uri="{C3380CC4-5D6E-409C-BE32-E72D297353CC}">
                    <c16:uniqueId val="{00000006-1434-4BB4-8BDC-1A7CBAFF5753}"/>
                  </c:ext>
                </c:extLst>
              </c15:ser>
            </c15:filteredBarSeries>
          </c:ext>
        </c:extLst>
      </c:barChart>
      <c:catAx>
        <c:axId val="556232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29311"/>
        <c:crosses val="autoZero"/>
        <c:auto val="1"/>
        <c:lblAlgn val="ctr"/>
        <c:lblOffset val="100"/>
        <c:noMultiLvlLbl val="0"/>
      </c:catAx>
      <c:valAx>
        <c:axId val="556229311"/>
        <c:scaling>
          <c:orientation val="minMax"/>
        </c:scaling>
        <c:delete val="1"/>
        <c:axPos val="l"/>
        <c:numFmt formatCode="0%" sourceLinked="1"/>
        <c:majorTickMark val="none"/>
        <c:minorTickMark val="none"/>
        <c:tickLblPos val="nextTo"/>
        <c:crossAx val="55623222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[arivalagan_mirnalini_220142881_MIS784.xlsx]Sheet2!PivotTable12</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Satisfaction by Intention to Recommend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2727272727272728E-2"/>
          <c:y val="0.22872061825605133"/>
          <c:w val="0.87896459675495109"/>
          <c:h val="0.55025692621755617"/>
        </c:manualLayout>
      </c:layout>
      <c:barChart>
        <c:barDir val="col"/>
        <c:grouping val="clustered"/>
        <c:varyColors val="0"/>
        <c:ser>
          <c:idx val="0"/>
          <c:order val="0"/>
          <c:tx>
            <c:strRef>
              <c:f>Sheet2!$M$2</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Sheet2!$K$3:$L$13</c:f>
              <c:multiLvlStrCache>
                <c:ptCount val="7"/>
                <c:lvl>
                  <c:pt idx="0">
                    <c:v>Detractors</c:v>
                  </c:pt>
                  <c:pt idx="1">
                    <c:v>Passives</c:v>
                  </c:pt>
                  <c:pt idx="2">
                    <c:v>Promoters</c:v>
                  </c:pt>
                  <c:pt idx="3">
                    <c:v>Detractors</c:v>
                  </c:pt>
                  <c:pt idx="4">
                    <c:v>Detractors</c:v>
                  </c:pt>
                  <c:pt idx="5">
                    <c:v>Passives</c:v>
                  </c:pt>
                  <c:pt idx="6">
                    <c:v>Promoters</c:v>
                  </c:pt>
                </c:lvl>
                <c:lvl>
                  <c:pt idx="0">
                    <c:v>High</c:v>
                  </c:pt>
                  <c:pt idx="3">
                    <c:v>Low</c:v>
                  </c:pt>
                  <c:pt idx="4">
                    <c:v>Medium</c:v>
                  </c:pt>
                </c:lvl>
              </c:multiLvlStrCache>
            </c:multiLvlStrRef>
          </c:cat>
          <c:val>
            <c:numRef>
              <c:f>Sheet2!$M$3:$M$13</c:f>
              <c:numCache>
                <c:formatCode>0.00%</c:formatCode>
                <c:ptCount val="7"/>
                <c:pt idx="0">
                  <c:v>5.2356020942408377E-2</c:v>
                </c:pt>
                <c:pt idx="1">
                  <c:v>0.30366492146596857</c:v>
                </c:pt>
                <c:pt idx="2">
                  <c:v>0.30890052356020942</c:v>
                </c:pt>
                <c:pt idx="3">
                  <c:v>9.4240837696335081E-2</c:v>
                </c:pt>
                <c:pt idx="4">
                  <c:v>0.14136125654450263</c:v>
                </c:pt>
                <c:pt idx="5">
                  <c:v>9.4240837696335081E-2</c:v>
                </c:pt>
                <c:pt idx="6">
                  <c:v>5.235602094240838E-3</c:v>
                </c:pt>
              </c:numCache>
            </c:numRef>
          </c:val>
          <c:extLst>
            <c:ext xmlns:c16="http://schemas.microsoft.com/office/drawing/2014/chart" uri="{C3380CC4-5D6E-409C-BE32-E72D297353CC}">
              <c16:uniqueId val="{00000000-2207-43E7-9985-DF93577CA3A4}"/>
            </c:ext>
          </c:extLst>
        </c:ser>
        <c:dLbls>
          <c:dLblPos val="inEnd"/>
          <c:showLegendKey val="0"/>
          <c:showVal val="1"/>
          <c:showCatName val="0"/>
          <c:showSerName val="0"/>
          <c:showPercent val="0"/>
          <c:showBubbleSize val="0"/>
        </c:dLbls>
        <c:gapWidth val="65"/>
        <c:axId val="1010986144"/>
        <c:axId val="1010987808"/>
      </c:barChart>
      <c:catAx>
        <c:axId val="10109861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0987808"/>
        <c:crosses val="autoZero"/>
        <c:auto val="1"/>
        <c:lblAlgn val="ctr"/>
        <c:lblOffset val="100"/>
        <c:noMultiLvlLbl val="0"/>
      </c:catAx>
      <c:valAx>
        <c:axId val="1010987808"/>
        <c:scaling>
          <c:orientation val="minMax"/>
        </c:scaling>
        <c:delete val="1"/>
        <c:axPos val="l"/>
        <c:numFmt formatCode="0.00%" sourceLinked="1"/>
        <c:majorTickMark val="none"/>
        <c:minorTickMark val="none"/>
        <c:tickLblPos val="nextTo"/>
        <c:crossAx val="10109861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0</xdr:colOff>
      <xdr:row>16</xdr:row>
      <xdr:rowOff>0</xdr:rowOff>
    </xdr:from>
    <xdr:to>
      <xdr:col>11</xdr:col>
      <xdr:colOff>5772150</xdr:colOff>
      <xdr:row>34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419100</xdr:colOff>
      <xdr:row>13</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0</xdr:rowOff>
    </xdr:from>
    <xdr:to>
      <xdr:col>9</xdr:col>
      <xdr:colOff>28575</xdr:colOff>
      <xdr:row>32</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0</xdr:rowOff>
    </xdr:from>
    <xdr:to>
      <xdr:col>9</xdr:col>
      <xdr:colOff>304800</xdr:colOff>
      <xdr:row>50</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54</xdr:row>
      <xdr:rowOff>0</xdr:rowOff>
    </xdr:from>
    <xdr:to>
      <xdr:col>13</xdr:col>
      <xdr:colOff>419100</xdr:colOff>
      <xdr:row>70</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74</xdr:row>
      <xdr:rowOff>0</xdr:rowOff>
    </xdr:from>
    <xdr:to>
      <xdr:col>13</xdr:col>
      <xdr:colOff>419100</xdr:colOff>
      <xdr:row>90</xdr:row>
      <xdr:rowOff>161925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94</xdr:row>
      <xdr:rowOff>76200</xdr:rowOff>
    </xdr:from>
    <xdr:to>
      <xdr:col>11</xdr:col>
      <xdr:colOff>0</xdr:colOff>
      <xdr:row>112</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rna Arivalagan" refreshedDate="44175.40054166667" createdVersion="6" refreshedVersion="6" minRefreshableVersion="3" recordCount="191">
  <cacheSource type="worksheet">
    <worksheetSource ref="A1:D192" sheet="Sheet2"/>
  </cacheSource>
  <cacheFields count="4">
    <cacheField name="ID" numFmtId="0">
      <sharedItems containsSemiMixedTypes="0" containsString="0" containsNumber="1" containsInteger="1" minValue="1" maxValue="191"/>
    </cacheField>
    <cacheField name="How satisfied are you with your main bank for personal banking services? " numFmtId="0">
      <sharedItems count="3">
        <s v="Medium"/>
        <s v="High"/>
        <s v="Low"/>
      </sharedItems>
    </cacheField>
    <cacheField name="How likely would you be to recommend your main bank to friends and colleagues for personal banking? " numFmtId="0">
      <sharedItems count="3">
        <s v="Passives"/>
        <s v="Promoters"/>
        <s v="Detractors"/>
      </sharedItems>
    </cacheField>
    <cacheField name="If you were to choose one bank today to manage your personal banking, which one would you choose?"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1">
  <r>
    <n v="1"/>
    <x v="0"/>
    <x v="0"/>
    <n v="0"/>
  </r>
  <r>
    <n v="2"/>
    <x v="1"/>
    <x v="1"/>
    <n v="0"/>
  </r>
  <r>
    <n v="3"/>
    <x v="1"/>
    <x v="0"/>
    <n v="1"/>
  </r>
  <r>
    <n v="4"/>
    <x v="1"/>
    <x v="1"/>
    <n v="1"/>
  </r>
  <r>
    <n v="5"/>
    <x v="0"/>
    <x v="0"/>
    <n v="0"/>
  </r>
  <r>
    <n v="6"/>
    <x v="1"/>
    <x v="0"/>
    <n v="1"/>
  </r>
  <r>
    <n v="7"/>
    <x v="1"/>
    <x v="0"/>
    <n v="0"/>
  </r>
  <r>
    <n v="8"/>
    <x v="1"/>
    <x v="1"/>
    <n v="1"/>
  </r>
  <r>
    <n v="9"/>
    <x v="1"/>
    <x v="0"/>
    <n v="0"/>
  </r>
  <r>
    <n v="10"/>
    <x v="0"/>
    <x v="0"/>
    <n v="0"/>
  </r>
  <r>
    <n v="11"/>
    <x v="1"/>
    <x v="0"/>
    <n v="0"/>
  </r>
  <r>
    <n v="12"/>
    <x v="2"/>
    <x v="2"/>
    <n v="1"/>
  </r>
  <r>
    <n v="13"/>
    <x v="1"/>
    <x v="0"/>
    <n v="0"/>
  </r>
  <r>
    <n v="14"/>
    <x v="1"/>
    <x v="1"/>
    <n v="1"/>
  </r>
  <r>
    <n v="15"/>
    <x v="2"/>
    <x v="2"/>
    <n v="1"/>
  </r>
  <r>
    <n v="16"/>
    <x v="1"/>
    <x v="1"/>
    <n v="0"/>
  </r>
  <r>
    <n v="17"/>
    <x v="1"/>
    <x v="0"/>
    <n v="0"/>
  </r>
  <r>
    <n v="18"/>
    <x v="0"/>
    <x v="0"/>
    <n v="0"/>
  </r>
  <r>
    <n v="19"/>
    <x v="1"/>
    <x v="1"/>
    <n v="0"/>
  </r>
  <r>
    <n v="20"/>
    <x v="1"/>
    <x v="0"/>
    <n v="0"/>
  </r>
  <r>
    <n v="21"/>
    <x v="1"/>
    <x v="2"/>
    <n v="0"/>
  </r>
  <r>
    <n v="22"/>
    <x v="1"/>
    <x v="1"/>
    <n v="0"/>
  </r>
  <r>
    <n v="23"/>
    <x v="0"/>
    <x v="0"/>
    <n v="0"/>
  </r>
  <r>
    <n v="24"/>
    <x v="2"/>
    <x v="2"/>
    <n v="1"/>
  </r>
  <r>
    <n v="25"/>
    <x v="1"/>
    <x v="0"/>
    <n v="1"/>
  </r>
  <r>
    <n v="26"/>
    <x v="1"/>
    <x v="1"/>
    <n v="0"/>
  </r>
  <r>
    <n v="27"/>
    <x v="1"/>
    <x v="0"/>
    <n v="0"/>
  </r>
  <r>
    <n v="28"/>
    <x v="1"/>
    <x v="1"/>
    <n v="0"/>
  </r>
  <r>
    <n v="29"/>
    <x v="1"/>
    <x v="1"/>
    <n v="0"/>
  </r>
  <r>
    <n v="30"/>
    <x v="1"/>
    <x v="1"/>
    <n v="0"/>
  </r>
  <r>
    <n v="31"/>
    <x v="2"/>
    <x v="2"/>
    <n v="1"/>
  </r>
  <r>
    <n v="32"/>
    <x v="1"/>
    <x v="0"/>
    <n v="0"/>
  </r>
  <r>
    <n v="33"/>
    <x v="1"/>
    <x v="0"/>
    <n v="0"/>
  </r>
  <r>
    <n v="34"/>
    <x v="1"/>
    <x v="0"/>
    <n v="0"/>
  </r>
  <r>
    <n v="35"/>
    <x v="1"/>
    <x v="1"/>
    <n v="0"/>
  </r>
  <r>
    <n v="36"/>
    <x v="1"/>
    <x v="2"/>
    <n v="0"/>
  </r>
  <r>
    <n v="37"/>
    <x v="1"/>
    <x v="2"/>
    <n v="1"/>
  </r>
  <r>
    <n v="38"/>
    <x v="1"/>
    <x v="2"/>
    <n v="0"/>
  </r>
  <r>
    <n v="39"/>
    <x v="1"/>
    <x v="1"/>
    <n v="0"/>
  </r>
  <r>
    <n v="40"/>
    <x v="0"/>
    <x v="0"/>
    <n v="1"/>
  </r>
  <r>
    <n v="41"/>
    <x v="1"/>
    <x v="1"/>
    <n v="0"/>
  </r>
  <r>
    <n v="42"/>
    <x v="1"/>
    <x v="1"/>
    <n v="0"/>
  </r>
  <r>
    <n v="43"/>
    <x v="1"/>
    <x v="2"/>
    <n v="0"/>
  </r>
  <r>
    <n v="44"/>
    <x v="1"/>
    <x v="1"/>
    <n v="0"/>
  </r>
  <r>
    <n v="45"/>
    <x v="1"/>
    <x v="0"/>
    <n v="0"/>
  </r>
  <r>
    <n v="46"/>
    <x v="1"/>
    <x v="0"/>
    <n v="1"/>
  </r>
  <r>
    <n v="47"/>
    <x v="1"/>
    <x v="1"/>
    <n v="0"/>
  </r>
  <r>
    <n v="48"/>
    <x v="1"/>
    <x v="0"/>
    <n v="0"/>
  </r>
  <r>
    <n v="49"/>
    <x v="1"/>
    <x v="1"/>
    <n v="0"/>
  </r>
  <r>
    <n v="50"/>
    <x v="1"/>
    <x v="1"/>
    <n v="0"/>
  </r>
  <r>
    <n v="51"/>
    <x v="1"/>
    <x v="1"/>
    <n v="0"/>
  </r>
  <r>
    <n v="52"/>
    <x v="1"/>
    <x v="1"/>
    <n v="0"/>
  </r>
  <r>
    <n v="53"/>
    <x v="2"/>
    <x v="2"/>
    <n v="1"/>
  </r>
  <r>
    <n v="54"/>
    <x v="1"/>
    <x v="0"/>
    <n v="0"/>
  </r>
  <r>
    <n v="55"/>
    <x v="1"/>
    <x v="0"/>
    <n v="0"/>
  </r>
  <r>
    <n v="56"/>
    <x v="1"/>
    <x v="1"/>
    <n v="1"/>
  </r>
  <r>
    <n v="57"/>
    <x v="0"/>
    <x v="2"/>
    <n v="0"/>
  </r>
  <r>
    <n v="58"/>
    <x v="1"/>
    <x v="1"/>
    <n v="0"/>
  </r>
  <r>
    <n v="59"/>
    <x v="0"/>
    <x v="0"/>
    <n v="1"/>
  </r>
  <r>
    <n v="60"/>
    <x v="1"/>
    <x v="0"/>
    <n v="0"/>
  </r>
  <r>
    <n v="61"/>
    <x v="0"/>
    <x v="2"/>
    <n v="1"/>
  </r>
  <r>
    <n v="62"/>
    <x v="1"/>
    <x v="1"/>
    <n v="0"/>
  </r>
  <r>
    <n v="63"/>
    <x v="1"/>
    <x v="2"/>
    <n v="0"/>
  </r>
  <r>
    <n v="64"/>
    <x v="0"/>
    <x v="0"/>
    <n v="1"/>
  </r>
  <r>
    <n v="65"/>
    <x v="1"/>
    <x v="0"/>
    <n v="0"/>
  </r>
  <r>
    <n v="66"/>
    <x v="0"/>
    <x v="2"/>
    <n v="1"/>
  </r>
  <r>
    <n v="67"/>
    <x v="0"/>
    <x v="2"/>
    <n v="1"/>
  </r>
  <r>
    <n v="68"/>
    <x v="1"/>
    <x v="0"/>
    <n v="0"/>
  </r>
  <r>
    <n v="69"/>
    <x v="1"/>
    <x v="0"/>
    <n v="1"/>
  </r>
  <r>
    <n v="70"/>
    <x v="0"/>
    <x v="2"/>
    <n v="1"/>
  </r>
  <r>
    <n v="71"/>
    <x v="1"/>
    <x v="0"/>
    <n v="0"/>
  </r>
  <r>
    <n v="72"/>
    <x v="1"/>
    <x v="1"/>
    <n v="0"/>
  </r>
  <r>
    <n v="73"/>
    <x v="0"/>
    <x v="2"/>
    <n v="0"/>
  </r>
  <r>
    <n v="74"/>
    <x v="0"/>
    <x v="2"/>
    <n v="1"/>
  </r>
  <r>
    <n v="75"/>
    <x v="1"/>
    <x v="1"/>
    <n v="0"/>
  </r>
  <r>
    <n v="76"/>
    <x v="0"/>
    <x v="2"/>
    <n v="0"/>
  </r>
  <r>
    <n v="77"/>
    <x v="1"/>
    <x v="1"/>
    <n v="0"/>
  </r>
  <r>
    <n v="78"/>
    <x v="2"/>
    <x v="2"/>
    <n v="1"/>
  </r>
  <r>
    <n v="79"/>
    <x v="1"/>
    <x v="0"/>
    <n v="0"/>
  </r>
  <r>
    <n v="80"/>
    <x v="1"/>
    <x v="1"/>
    <n v="0"/>
  </r>
  <r>
    <n v="81"/>
    <x v="1"/>
    <x v="0"/>
    <n v="0"/>
  </r>
  <r>
    <n v="82"/>
    <x v="1"/>
    <x v="0"/>
    <n v="1"/>
  </r>
  <r>
    <n v="83"/>
    <x v="1"/>
    <x v="1"/>
    <n v="0"/>
  </r>
  <r>
    <n v="84"/>
    <x v="0"/>
    <x v="2"/>
    <n v="1"/>
  </r>
  <r>
    <n v="85"/>
    <x v="1"/>
    <x v="0"/>
    <n v="0"/>
  </r>
  <r>
    <n v="86"/>
    <x v="1"/>
    <x v="1"/>
    <n v="0"/>
  </r>
  <r>
    <n v="87"/>
    <x v="0"/>
    <x v="2"/>
    <n v="0"/>
  </r>
  <r>
    <n v="88"/>
    <x v="1"/>
    <x v="1"/>
    <n v="0"/>
  </r>
  <r>
    <n v="89"/>
    <x v="1"/>
    <x v="1"/>
    <n v="0"/>
  </r>
  <r>
    <n v="90"/>
    <x v="1"/>
    <x v="0"/>
    <n v="0"/>
  </r>
  <r>
    <n v="91"/>
    <x v="1"/>
    <x v="1"/>
    <n v="0"/>
  </r>
  <r>
    <n v="92"/>
    <x v="1"/>
    <x v="0"/>
    <n v="1"/>
  </r>
  <r>
    <n v="93"/>
    <x v="0"/>
    <x v="0"/>
    <n v="0"/>
  </r>
  <r>
    <n v="94"/>
    <x v="1"/>
    <x v="1"/>
    <n v="0"/>
  </r>
  <r>
    <n v="95"/>
    <x v="1"/>
    <x v="0"/>
    <n v="0"/>
  </r>
  <r>
    <n v="96"/>
    <x v="2"/>
    <x v="2"/>
    <n v="0"/>
  </r>
  <r>
    <n v="97"/>
    <x v="1"/>
    <x v="0"/>
    <n v="0"/>
  </r>
  <r>
    <n v="98"/>
    <x v="0"/>
    <x v="2"/>
    <n v="1"/>
  </r>
  <r>
    <n v="99"/>
    <x v="1"/>
    <x v="1"/>
    <n v="0"/>
  </r>
  <r>
    <n v="100"/>
    <x v="2"/>
    <x v="2"/>
    <n v="1"/>
  </r>
  <r>
    <n v="101"/>
    <x v="1"/>
    <x v="1"/>
    <n v="0"/>
  </r>
  <r>
    <n v="102"/>
    <x v="0"/>
    <x v="2"/>
    <n v="1"/>
  </r>
  <r>
    <n v="103"/>
    <x v="1"/>
    <x v="1"/>
    <n v="1"/>
  </r>
  <r>
    <n v="104"/>
    <x v="0"/>
    <x v="0"/>
    <n v="0"/>
  </r>
  <r>
    <n v="105"/>
    <x v="1"/>
    <x v="0"/>
    <n v="0"/>
  </r>
  <r>
    <n v="106"/>
    <x v="1"/>
    <x v="2"/>
    <n v="0"/>
  </r>
  <r>
    <n v="107"/>
    <x v="0"/>
    <x v="1"/>
    <n v="0"/>
  </r>
  <r>
    <n v="108"/>
    <x v="1"/>
    <x v="1"/>
    <n v="0"/>
  </r>
  <r>
    <n v="109"/>
    <x v="1"/>
    <x v="1"/>
    <n v="0"/>
  </r>
  <r>
    <n v="110"/>
    <x v="2"/>
    <x v="2"/>
    <n v="1"/>
  </r>
  <r>
    <n v="111"/>
    <x v="1"/>
    <x v="0"/>
    <n v="0"/>
  </r>
  <r>
    <n v="112"/>
    <x v="1"/>
    <x v="1"/>
    <n v="0"/>
  </r>
  <r>
    <n v="113"/>
    <x v="1"/>
    <x v="2"/>
    <n v="0"/>
  </r>
  <r>
    <n v="114"/>
    <x v="0"/>
    <x v="2"/>
    <n v="0"/>
  </r>
  <r>
    <n v="115"/>
    <x v="1"/>
    <x v="2"/>
    <n v="0"/>
  </r>
  <r>
    <n v="116"/>
    <x v="0"/>
    <x v="0"/>
    <n v="0"/>
  </r>
  <r>
    <n v="117"/>
    <x v="1"/>
    <x v="1"/>
    <n v="0"/>
  </r>
  <r>
    <n v="118"/>
    <x v="0"/>
    <x v="0"/>
    <n v="1"/>
  </r>
  <r>
    <n v="119"/>
    <x v="1"/>
    <x v="1"/>
    <n v="0"/>
  </r>
  <r>
    <n v="120"/>
    <x v="1"/>
    <x v="0"/>
    <n v="0"/>
  </r>
  <r>
    <n v="121"/>
    <x v="1"/>
    <x v="0"/>
    <n v="0"/>
  </r>
  <r>
    <n v="122"/>
    <x v="0"/>
    <x v="2"/>
    <n v="0"/>
  </r>
  <r>
    <n v="123"/>
    <x v="0"/>
    <x v="0"/>
    <n v="0"/>
  </r>
  <r>
    <n v="124"/>
    <x v="1"/>
    <x v="0"/>
    <n v="0"/>
  </r>
  <r>
    <n v="125"/>
    <x v="1"/>
    <x v="1"/>
    <n v="0"/>
  </r>
  <r>
    <n v="126"/>
    <x v="2"/>
    <x v="2"/>
    <n v="1"/>
  </r>
  <r>
    <n v="127"/>
    <x v="1"/>
    <x v="0"/>
    <n v="0"/>
  </r>
  <r>
    <n v="128"/>
    <x v="0"/>
    <x v="2"/>
    <n v="0"/>
  </r>
  <r>
    <n v="129"/>
    <x v="1"/>
    <x v="0"/>
    <n v="0"/>
  </r>
  <r>
    <n v="130"/>
    <x v="0"/>
    <x v="0"/>
    <n v="0"/>
  </r>
  <r>
    <n v="131"/>
    <x v="0"/>
    <x v="2"/>
    <n v="1"/>
  </r>
  <r>
    <n v="132"/>
    <x v="1"/>
    <x v="1"/>
    <n v="0"/>
  </r>
  <r>
    <n v="133"/>
    <x v="1"/>
    <x v="1"/>
    <n v="0"/>
  </r>
  <r>
    <n v="134"/>
    <x v="1"/>
    <x v="1"/>
    <n v="0"/>
  </r>
  <r>
    <n v="135"/>
    <x v="1"/>
    <x v="2"/>
    <n v="0"/>
  </r>
  <r>
    <n v="136"/>
    <x v="1"/>
    <x v="1"/>
    <n v="0"/>
  </r>
  <r>
    <n v="137"/>
    <x v="1"/>
    <x v="1"/>
    <n v="0"/>
  </r>
  <r>
    <n v="138"/>
    <x v="0"/>
    <x v="2"/>
    <n v="1"/>
  </r>
  <r>
    <n v="139"/>
    <x v="1"/>
    <x v="0"/>
    <n v="0"/>
  </r>
  <r>
    <n v="140"/>
    <x v="1"/>
    <x v="1"/>
    <n v="0"/>
  </r>
  <r>
    <n v="141"/>
    <x v="0"/>
    <x v="2"/>
    <n v="0"/>
  </r>
  <r>
    <n v="142"/>
    <x v="2"/>
    <x v="2"/>
    <n v="1"/>
  </r>
  <r>
    <n v="143"/>
    <x v="0"/>
    <x v="0"/>
    <n v="1"/>
  </r>
  <r>
    <n v="144"/>
    <x v="1"/>
    <x v="0"/>
    <n v="0"/>
  </r>
  <r>
    <n v="145"/>
    <x v="0"/>
    <x v="2"/>
    <n v="0"/>
  </r>
  <r>
    <n v="146"/>
    <x v="2"/>
    <x v="2"/>
    <n v="0"/>
  </r>
  <r>
    <n v="147"/>
    <x v="1"/>
    <x v="1"/>
    <n v="0"/>
  </r>
  <r>
    <n v="148"/>
    <x v="2"/>
    <x v="2"/>
    <n v="1"/>
  </r>
  <r>
    <n v="149"/>
    <x v="1"/>
    <x v="1"/>
    <n v="0"/>
  </r>
  <r>
    <n v="150"/>
    <x v="0"/>
    <x v="2"/>
    <n v="0"/>
  </r>
  <r>
    <n v="151"/>
    <x v="2"/>
    <x v="2"/>
    <n v="1"/>
  </r>
  <r>
    <n v="152"/>
    <x v="2"/>
    <x v="2"/>
    <n v="1"/>
  </r>
  <r>
    <n v="153"/>
    <x v="1"/>
    <x v="0"/>
    <n v="0"/>
  </r>
  <r>
    <n v="154"/>
    <x v="1"/>
    <x v="1"/>
    <n v="0"/>
  </r>
  <r>
    <n v="155"/>
    <x v="1"/>
    <x v="0"/>
    <n v="0"/>
  </r>
  <r>
    <n v="156"/>
    <x v="0"/>
    <x v="2"/>
    <n v="1"/>
  </r>
  <r>
    <n v="157"/>
    <x v="1"/>
    <x v="0"/>
    <n v="0"/>
  </r>
  <r>
    <n v="158"/>
    <x v="1"/>
    <x v="0"/>
    <n v="0"/>
  </r>
  <r>
    <n v="159"/>
    <x v="1"/>
    <x v="0"/>
    <n v="0"/>
  </r>
  <r>
    <n v="160"/>
    <x v="1"/>
    <x v="1"/>
    <n v="0"/>
  </r>
  <r>
    <n v="161"/>
    <x v="1"/>
    <x v="0"/>
    <n v="1"/>
  </r>
  <r>
    <n v="162"/>
    <x v="1"/>
    <x v="0"/>
    <n v="0"/>
  </r>
  <r>
    <n v="163"/>
    <x v="0"/>
    <x v="2"/>
    <n v="1"/>
  </r>
  <r>
    <n v="164"/>
    <x v="0"/>
    <x v="2"/>
    <n v="1"/>
  </r>
  <r>
    <n v="165"/>
    <x v="2"/>
    <x v="2"/>
    <n v="1"/>
  </r>
  <r>
    <n v="166"/>
    <x v="1"/>
    <x v="1"/>
    <n v="0"/>
  </r>
  <r>
    <n v="167"/>
    <x v="0"/>
    <x v="2"/>
    <n v="1"/>
  </r>
  <r>
    <n v="168"/>
    <x v="1"/>
    <x v="1"/>
    <n v="0"/>
  </r>
  <r>
    <n v="169"/>
    <x v="0"/>
    <x v="0"/>
    <n v="0"/>
  </r>
  <r>
    <n v="170"/>
    <x v="0"/>
    <x v="2"/>
    <n v="0"/>
  </r>
  <r>
    <n v="171"/>
    <x v="0"/>
    <x v="0"/>
    <n v="1"/>
  </r>
  <r>
    <n v="172"/>
    <x v="0"/>
    <x v="0"/>
    <n v="1"/>
  </r>
  <r>
    <n v="173"/>
    <x v="1"/>
    <x v="0"/>
    <n v="0"/>
  </r>
  <r>
    <n v="174"/>
    <x v="1"/>
    <x v="1"/>
    <n v="0"/>
  </r>
  <r>
    <n v="175"/>
    <x v="2"/>
    <x v="2"/>
    <n v="1"/>
  </r>
  <r>
    <n v="176"/>
    <x v="1"/>
    <x v="0"/>
    <n v="0"/>
  </r>
  <r>
    <n v="177"/>
    <x v="1"/>
    <x v="1"/>
    <n v="0"/>
  </r>
  <r>
    <n v="178"/>
    <x v="1"/>
    <x v="0"/>
    <n v="1"/>
  </r>
  <r>
    <n v="179"/>
    <x v="0"/>
    <x v="2"/>
    <n v="0"/>
  </r>
  <r>
    <n v="180"/>
    <x v="1"/>
    <x v="1"/>
    <n v="0"/>
  </r>
  <r>
    <n v="181"/>
    <x v="1"/>
    <x v="1"/>
    <n v="0"/>
  </r>
  <r>
    <n v="182"/>
    <x v="0"/>
    <x v="2"/>
    <n v="0"/>
  </r>
  <r>
    <n v="183"/>
    <x v="2"/>
    <x v="2"/>
    <n v="1"/>
  </r>
  <r>
    <n v="184"/>
    <x v="1"/>
    <x v="0"/>
    <n v="0"/>
  </r>
  <r>
    <n v="185"/>
    <x v="1"/>
    <x v="0"/>
    <n v="0"/>
  </r>
  <r>
    <n v="186"/>
    <x v="1"/>
    <x v="0"/>
    <n v="0"/>
  </r>
  <r>
    <n v="187"/>
    <x v="1"/>
    <x v="0"/>
    <n v="0"/>
  </r>
  <r>
    <n v="188"/>
    <x v="1"/>
    <x v="0"/>
    <n v="0"/>
  </r>
  <r>
    <n v="189"/>
    <x v="1"/>
    <x v="0"/>
    <n v="0"/>
  </r>
  <r>
    <n v="190"/>
    <x v="1"/>
    <x v="0"/>
    <n v="0"/>
  </r>
  <r>
    <n v="191"/>
    <x v="1"/>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1">
  <location ref="K2:M13" firstHeaderRow="1" firstDataRow="1" firstDataCol="2"/>
  <pivotFields count="4">
    <pivotField dataField="1" compact="0" outline="0" showAll="0"/>
    <pivotField name="Satisfaction Qn" axis="axisRow" compact="0" outline="0" showAll="0">
      <items count="4">
        <item x="1"/>
        <item x="2"/>
        <item x="0"/>
        <item t="default"/>
      </items>
    </pivotField>
    <pivotField name="Recommendation Qn" axis="axisRow" compact="0" outline="0" showAll="0">
      <items count="4">
        <item x="2"/>
        <item x="0"/>
        <item x="1"/>
        <item t="default"/>
      </items>
    </pivotField>
    <pivotField compact="0" outline="0" showAll="0"/>
  </pivotFields>
  <rowFields count="2">
    <field x="1"/>
    <field x="2"/>
  </rowFields>
  <rowItems count="11">
    <i>
      <x/>
      <x/>
    </i>
    <i r="1">
      <x v="1"/>
    </i>
    <i r="1">
      <x v="2"/>
    </i>
    <i t="default">
      <x/>
    </i>
    <i>
      <x v="1"/>
      <x/>
    </i>
    <i t="default">
      <x v="1"/>
    </i>
    <i>
      <x v="2"/>
      <x/>
    </i>
    <i r="1">
      <x v="1"/>
    </i>
    <i r="1">
      <x v="2"/>
    </i>
    <i t="default">
      <x v="2"/>
    </i>
    <i t="grand">
      <x/>
    </i>
  </rowItems>
  <colItems count="1">
    <i/>
  </colItems>
  <dataFields count="1">
    <dataField name="% of Respondents" fld="0" subtotal="count" showDataAs="percentOfTotal" baseField="1" baseItem="0" numFmtId="10"/>
  </dataFields>
  <chartFormats count="4">
    <chartFormat chart="11"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showGridLines="0" zoomScaleNormal="100" workbookViewId="0">
      <selection activeCell="D28" sqref="D28"/>
    </sheetView>
  </sheetViews>
  <sheetFormatPr defaultRowHeight="15" x14ac:dyDescent="0.25"/>
  <cols>
    <col min="1" max="1" width="7.28515625" customWidth="1"/>
    <col min="2" max="2" width="12.7109375" customWidth="1"/>
    <col min="3" max="3" width="49.5703125" customWidth="1"/>
    <col min="4" max="4" width="45.5703125" customWidth="1"/>
    <col min="5" max="5" width="31.28515625" customWidth="1"/>
  </cols>
  <sheetData>
    <row r="2" spans="2:9" ht="21" x14ac:dyDescent="0.35">
      <c r="B2" s="6" t="s">
        <v>1</v>
      </c>
    </row>
    <row r="4" spans="2:9" ht="19.5" thickBot="1" x14ac:dyDescent="0.35">
      <c r="B4" s="7" t="s">
        <v>4</v>
      </c>
      <c r="C4" s="7" t="s">
        <v>12</v>
      </c>
      <c r="D4" s="7" t="s">
        <v>8</v>
      </c>
    </row>
    <row r="5" spans="2:9" ht="15" customHeight="1" x14ac:dyDescent="0.25">
      <c r="B5" s="76" t="s">
        <v>5</v>
      </c>
      <c r="C5" s="78" t="s">
        <v>10</v>
      </c>
      <c r="D5" s="80" t="s">
        <v>13</v>
      </c>
    </row>
    <row r="6" spans="2:9" x14ac:dyDescent="0.25">
      <c r="B6" s="77"/>
      <c r="C6" s="79"/>
      <c r="D6" s="74"/>
    </row>
    <row r="7" spans="2:9" x14ac:dyDescent="0.25">
      <c r="B7" s="77"/>
      <c r="C7" s="79"/>
      <c r="D7" s="74"/>
    </row>
    <row r="8" spans="2:9" ht="15" customHeight="1" x14ac:dyDescent="0.25">
      <c r="B8" s="77" t="s">
        <v>6</v>
      </c>
      <c r="C8" s="79" t="s">
        <v>2</v>
      </c>
      <c r="D8" s="74" t="s">
        <v>14</v>
      </c>
    </row>
    <row r="9" spans="2:9" x14ac:dyDescent="0.25">
      <c r="B9" s="77"/>
      <c r="C9" s="79"/>
      <c r="D9" s="74"/>
    </row>
    <row r="10" spans="2:9" x14ac:dyDescent="0.25">
      <c r="B10" s="77"/>
      <c r="C10" s="79"/>
      <c r="D10" s="74"/>
    </row>
    <row r="11" spans="2:9" ht="15" customHeight="1" x14ac:dyDescent="0.25">
      <c r="B11" s="77" t="s">
        <v>7</v>
      </c>
      <c r="C11" s="79" t="s">
        <v>9</v>
      </c>
      <c r="D11" s="74" t="s">
        <v>11</v>
      </c>
      <c r="F11" s="5"/>
      <c r="G11" s="5"/>
      <c r="H11" s="5"/>
      <c r="I11" s="5"/>
    </row>
    <row r="12" spans="2:9" x14ac:dyDescent="0.25">
      <c r="B12" s="77"/>
      <c r="C12" s="79"/>
      <c r="D12" s="74"/>
      <c r="F12" s="5"/>
      <c r="G12" s="5"/>
      <c r="H12" s="5"/>
      <c r="I12" s="5"/>
    </row>
    <row r="13" spans="2:9" x14ac:dyDescent="0.25">
      <c r="B13" s="77"/>
      <c r="C13" s="79"/>
      <c r="D13" s="74"/>
      <c r="F13" s="5"/>
      <c r="G13" s="5"/>
      <c r="H13" s="5"/>
      <c r="I13" s="5"/>
    </row>
    <row r="14" spans="2:9" ht="15.75" thickBot="1" x14ac:dyDescent="0.3">
      <c r="B14" s="82"/>
      <c r="C14" s="81"/>
      <c r="D14" s="75"/>
      <c r="F14" s="5"/>
      <c r="G14" s="5"/>
      <c r="H14" s="5"/>
      <c r="I14" s="5"/>
    </row>
  </sheetData>
  <mergeCells count="9">
    <mergeCell ref="D11:D14"/>
    <mergeCell ref="B5:B7"/>
    <mergeCell ref="C5:C7"/>
    <mergeCell ref="D5:D7"/>
    <mergeCell ref="C8:C10"/>
    <mergeCell ref="D8:D10"/>
    <mergeCell ref="C11:C14"/>
    <mergeCell ref="B8:B10"/>
    <mergeCell ref="B11: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196"/>
  <sheetViews>
    <sheetView showGridLines="0" topLeftCell="H1" workbookViewId="0">
      <selection activeCell="V10" sqref="V10"/>
    </sheetView>
  </sheetViews>
  <sheetFormatPr defaultColWidth="10.42578125" defaultRowHeight="15" customHeight="1" x14ac:dyDescent="0.25"/>
  <cols>
    <col min="3" max="3" width="10.42578125" style="3"/>
    <col min="4" max="4" width="10.42578125" style="1"/>
    <col min="9" max="9" width="32" bestFit="1" customWidth="1"/>
    <col min="10" max="10" width="26.28515625" bestFit="1" customWidth="1"/>
    <col min="11" max="11" width="20.5703125" bestFit="1" customWidth="1"/>
    <col min="12" max="12" width="14.42578125" bestFit="1" customWidth="1"/>
    <col min="21" max="21" width="7.28515625" customWidth="1"/>
    <col min="23" max="23" width="4" customWidth="1"/>
    <col min="25" max="25" width="6.85546875" customWidth="1"/>
  </cols>
  <sheetData>
    <row r="1" spans="2:19" ht="15" customHeight="1" thickBot="1" x14ac:dyDescent="0.3">
      <c r="C1"/>
      <c r="D1"/>
    </row>
    <row r="2" spans="2:19" ht="15" customHeight="1" thickBot="1" x14ac:dyDescent="0.3">
      <c r="B2" s="9" t="s">
        <v>0</v>
      </c>
      <c r="C2" s="10" t="s">
        <v>15</v>
      </c>
      <c r="D2" s="10" t="s">
        <v>2</v>
      </c>
      <c r="E2" s="11" t="s">
        <v>3</v>
      </c>
    </row>
    <row r="3" spans="2:19" s="2" customFormat="1" ht="15" customHeight="1" thickBot="1" x14ac:dyDescent="0.3">
      <c r="B3" s="12">
        <v>1</v>
      </c>
      <c r="C3" s="13">
        <v>7</v>
      </c>
      <c r="D3" s="13">
        <v>7</v>
      </c>
      <c r="E3" s="14">
        <v>0</v>
      </c>
      <c r="F3"/>
      <c r="I3" s="35" t="s">
        <v>16</v>
      </c>
      <c r="J3" s="36">
        <f>COUNT($C$3:$C$193)</f>
        <v>191</v>
      </c>
    </row>
    <row r="4" spans="2:19" s="2" customFormat="1" ht="15" customHeight="1" thickBot="1" x14ac:dyDescent="0.3">
      <c r="B4" s="15">
        <v>2</v>
      </c>
      <c r="C4" s="8">
        <v>9</v>
      </c>
      <c r="D4" s="8">
        <v>9</v>
      </c>
      <c r="E4" s="16">
        <v>0</v>
      </c>
      <c r="F4"/>
    </row>
    <row r="5" spans="2:19" s="2" customFormat="1" ht="15" customHeight="1" thickBot="1" x14ac:dyDescent="0.3">
      <c r="B5" s="15">
        <v>3</v>
      </c>
      <c r="C5" s="8">
        <v>8</v>
      </c>
      <c r="D5" s="8">
        <v>7</v>
      </c>
      <c r="E5" s="16">
        <v>1</v>
      </c>
      <c r="F5"/>
      <c r="I5" s="62" t="s">
        <v>17</v>
      </c>
      <c r="J5" s="64" t="s">
        <v>36</v>
      </c>
      <c r="K5" s="63" t="s">
        <v>32</v>
      </c>
      <c r="L5" s="37"/>
      <c r="M5" s="108" t="s">
        <v>33</v>
      </c>
      <c r="N5" s="109"/>
      <c r="O5" s="109"/>
      <c r="P5" s="109"/>
      <c r="Q5" s="109"/>
      <c r="R5" s="110"/>
    </row>
    <row r="6" spans="2:19" s="2" customFormat="1" ht="15" customHeight="1" x14ac:dyDescent="0.25">
      <c r="B6" s="15">
        <v>4</v>
      </c>
      <c r="C6" s="8">
        <v>10</v>
      </c>
      <c r="D6" s="8">
        <v>10</v>
      </c>
      <c r="E6" s="16">
        <v>1</v>
      </c>
      <c r="I6" s="38" t="s">
        <v>31</v>
      </c>
      <c r="J6" s="42">
        <f>COUNTIFS($C$3:$C$193,"&gt;=8")</f>
        <v>127</v>
      </c>
      <c r="K6" s="43">
        <f>J6/$J$3</f>
        <v>0.66492146596858637</v>
      </c>
      <c r="L6" s="37"/>
      <c r="M6" s="111"/>
      <c r="N6" s="112"/>
      <c r="O6" s="112"/>
      <c r="P6" s="112"/>
      <c r="Q6" s="112"/>
      <c r="R6" s="113"/>
    </row>
    <row r="7" spans="2:19" s="2" customFormat="1" ht="15" customHeight="1" x14ac:dyDescent="0.25">
      <c r="B7" s="15">
        <v>5</v>
      </c>
      <c r="C7" s="8">
        <v>7</v>
      </c>
      <c r="D7" s="8">
        <v>7</v>
      </c>
      <c r="E7" s="16">
        <v>0</v>
      </c>
      <c r="I7" s="22" t="s">
        <v>30</v>
      </c>
      <c r="J7" s="28">
        <f>COUNTIFS($C$3:$C$193,"&gt;=5",$C$3:$C$193,"&lt;=7")</f>
        <v>46</v>
      </c>
      <c r="K7" s="40">
        <f>J7/$J$3</f>
        <v>0.24083769633507854</v>
      </c>
      <c r="L7" s="37"/>
      <c r="M7" s="111"/>
      <c r="N7" s="112"/>
      <c r="O7" s="112"/>
      <c r="P7" s="112"/>
      <c r="Q7" s="112"/>
      <c r="R7" s="113"/>
    </row>
    <row r="8" spans="2:19" s="2" customFormat="1" ht="15" customHeight="1" thickBot="1" x14ac:dyDescent="0.3">
      <c r="B8" s="15">
        <v>6</v>
      </c>
      <c r="C8" s="8">
        <v>8</v>
      </c>
      <c r="D8" s="8">
        <v>7</v>
      </c>
      <c r="E8" s="16">
        <v>1</v>
      </c>
      <c r="I8" s="24" t="s">
        <v>29</v>
      </c>
      <c r="J8" s="29">
        <f>COUNTIF($C$3:$C$193,"&lt;=4")</f>
        <v>18</v>
      </c>
      <c r="K8" s="41">
        <f>J8/$J$3</f>
        <v>9.4240837696335081E-2</v>
      </c>
      <c r="L8" s="37"/>
      <c r="M8" s="114"/>
      <c r="N8" s="115"/>
      <c r="O8" s="115"/>
      <c r="P8" s="115"/>
      <c r="Q8" s="115"/>
      <c r="R8" s="116"/>
    </row>
    <row r="9" spans="2:19" s="2" customFormat="1" ht="15" customHeight="1" thickBot="1" x14ac:dyDescent="0.3">
      <c r="B9" s="15">
        <v>7</v>
      </c>
      <c r="C9" s="8">
        <v>8</v>
      </c>
      <c r="D9" s="8">
        <v>8</v>
      </c>
      <c r="E9" s="16">
        <v>0</v>
      </c>
      <c r="I9" s="137" t="s">
        <v>57</v>
      </c>
      <c r="J9" s="136">
        <f>AVERAGE(C3:C193)</f>
        <v>7.5445026178010473</v>
      </c>
    </row>
    <row r="10" spans="2:19" s="2" customFormat="1" ht="15" customHeight="1" x14ac:dyDescent="0.25">
      <c r="B10" s="15">
        <v>8</v>
      </c>
      <c r="C10" s="8">
        <v>10</v>
      </c>
      <c r="D10" s="8">
        <v>10</v>
      </c>
      <c r="E10" s="16">
        <v>1</v>
      </c>
    </row>
    <row r="11" spans="2:19" s="2" customFormat="1" ht="15" customHeight="1" thickBot="1" x14ac:dyDescent="0.3">
      <c r="B11" s="15">
        <v>9</v>
      </c>
      <c r="C11" s="8">
        <v>8</v>
      </c>
      <c r="D11" s="8">
        <v>7</v>
      </c>
      <c r="E11" s="16">
        <v>0</v>
      </c>
    </row>
    <row r="12" spans="2:19" s="2" customFormat="1" ht="15" customHeight="1" thickBot="1" x14ac:dyDescent="0.3">
      <c r="B12" s="15">
        <v>10</v>
      </c>
      <c r="C12" s="8">
        <v>7</v>
      </c>
      <c r="D12" s="8">
        <v>8</v>
      </c>
      <c r="E12" s="16">
        <v>0</v>
      </c>
      <c r="I12" s="62" t="s">
        <v>37</v>
      </c>
      <c r="J12" s="64" t="s">
        <v>36</v>
      </c>
      <c r="K12" s="63" t="s">
        <v>32</v>
      </c>
      <c r="L12" s="133" t="s">
        <v>56</v>
      </c>
      <c r="N12" s="117" t="s">
        <v>34</v>
      </c>
      <c r="O12" s="118"/>
      <c r="P12" s="118"/>
      <c r="Q12" s="118"/>
      <c r="R12" s="118"/>
      <c r="S12" s="119"/>
    </row>
    <row r="13" spans="2:19" s="2" customFormat="1" ht="15" customHeight="1" x14ac:dyDescent="0.25">
      <c r="B13" s="15">
        <v>11</v>
      </c>
      <c r="C13" s="8">
        <v>8</v>
      </c>
      <c r="D13" s="8">
        <v>7</v>
      </c>
      <c r="E13" s="16">
        <v>0</v>
      </c>
      <c r="I13" s="38" t="s">
        <v>20</v>
      </c>
      <c r="J13" s="42">
        <f>COUNTIFS($D$3:$D$193,"&gt;=7",$D$3:$D$193,"&lt;=8")</f>
        <v>76</v>
      </c>
      <c r="K13" s="132">
        <f>J13/$J$3</f>
        <v>0.39790575916230364</v>
      </c>
      <c r="L13" s="134">
        <f>AVERAGEIFS($D$3:$D$193,$D$3:$D$193,"&gt;=7",$D$3:$D$193,"&lt;=8")</f>
        <v>7.6052631578947372</v>
      </c>
      <c r="N13" s="120"/>
      <c r="O13" s="121"/>
      <c r="P13" s="121"/>
      <c r="Q13" s="121"/>
      <c r="R13" s="121"/>
      <c r="S13" s="122"/>
    </row>
    <row r="14" spans="2:19" s="2" customFormat="1" ht="15" customHeight="1" x14ac:dyDescent="0.25">
      <c r="B14" s="15">
        <v>12</v>
      </c>
      <c r="C14" s="8">
        <v>0</v>
      </c>
      <c r="D14" s="8">
        <v>0</v>
      </c>
      <c r="E14" s="16">
        <v>1</v>
      </c>
      <c r="I14" s="22" t="s">
        <v>19</v>
      </c>
      <c r="J14" s="28">
        <f>COUNTIF($D$3:$D$193,"&gt;8")</f>
        <v>60</v>
      </c>
      <c r="K14" s="131">
        <f>J14/$J$3</f>
        <v>0.31413612565445026</v>
      </c>
      <c r="L14" s="23">
        <f>AVERAGEIF($D$3:$D$193,"&gt;8",$D$3:$D$193)</f>
        <v>9.4833333333333325</v>
      </c>
      <c r="N14" s="120"/>
      <c r="O14" s="121"/>
      <c r="P14" s="121"/>
      <c r="Q14" s="121"/>
      <c r="R14" s="121"/>
      <c r="S14" s="122"/>
    </row>
    <row r="15" spans="2:19" s="2" customFormat="1" ht="15" customHeight="1" thickBot="1" x14ac:dyDescent="0.3">
      <c r="B15" s="15">
        <v>13</v>
      </c>
      <c r="C15" s="8">
        <v>8</v>
      </c>
      <c r="D15" s="8">
        <v>8</v>
      </c>
      <c r="E15" s="16">
        <v>0</v>
      </c>
      <c r="I15" s="24" t="s">
        <v>21</v>
      </c>
      <c r="J15" s="29">
        <f>COUNTIF($D$3:$D$193,"&lt;7")</f>
        <v>55</v>
      </c>
      <c r="K15" s="135">
        <f>J15/$J$3</f>
        <v>0.2879581151832461</v>
      </c>
      <c r="L15" s="25">
        <f>AVERAGEIF($D$3:$D$193,"&lt;7",$D$3:$D$193)</f>
        <v>3.5272727272727273</v>
      </c>
      <c r="N15" s="123"/>
      <c r="O15" s="124"/>
      <c r="P15" s="124"/>
      <c r="Q15" s="124"/>
      <c r="R15" s="124"/>
      <c r="S15" s="125"/>
    </row>
    <row r="16" spans="2:19" s="2" customFormat="1" ht="15" customHeight="1" thickBot="1" x14ac:dyDescent="0.3">
      <c r="B16" s="15">
        <v>14</v>
      </c>
      <c r="C16" s="8">
        <v>8</v>
      </c>
      <c r="D16" s="8">
        <v>9</v>
      </c>
      <c r="E16" s="16">
        <v>1</v>
      </c>
      <c r="I16" s="137" t="s">
        <v>22</v>
      </c>
      <c r="J16" s="138">
        <f>(J14/J3)-(J15/J3)</f>
        <v>2.6178010471204161E-2</v>
      </c>
    </row>
    <row r="17" spans="2:24" s="2" customFormat="1" ht="15" customHeight="1" thickBot="1" x14ac:dyDescent="0.3">
      <c r="B17" s="15">
        <v>15</v>
      </c>
      <c r="C17" s="8">
        <v>1</v>
      </c>
      <c r="D17" s="8">
        <v>0</v>
      </c>
      <c r="E17" s="16">
        <v>1</v>
      </c>
      <c r="I17" s="137" t="s">
        <v>58</v>
      </c>
      <c r="J17" s="139">
        <f>AVERAGE(D3:D193)</f>
        <v>7.0209424083769632</v>
      </c>
    </row>
    <row r="18" spans="2:24" s="2" customFormat="1" ht="15" customHeight="1" x14ac:dyDescent="0.25">
      <c r="B18" s="15">
        <v>16</v>
      </c>
      <c r="C18" s="8">
        <v>9</v>
      </c>
      <c r="D18" s="8">
        <v>9</v>
      </c>
      <c r="E18" s="16">
        <v>0</v>
      </c>
    </row>
    <row r="19" spans="2:24" s="2" customFormat="1" ht="15" customHeight="1" thickBot="1" x14ac:dyDescent="0.3">
      <c r="B19" s="15">
        <v>17</v>
      </c>
      <c r="C19" s="8">
        <v>8</v>
      </c>
      <c r="D19" s="8">
        <v>8</v>
      </c>
      <c r="E19" s="16">
        <v>0</v>
      </c>
    </row>
    <row r="20" spans="2:24" s="2" customFormat="1" ht="15" customHeight="1" thickBot="1" x14ac:dyDescent="0.3">
      <c r="B20" s="15">
        <v>18</v>
      </c>
      <c r="C20" s="8">
        <v>7</v>
      </c>
      <c r="D20" s="8">
        <v>7</v>
      </c>
      <c r="E20" s="16">
        <v>0</v>
      </c>
      <c r="I20" s="92" t="s">
        <v>47</v>
      </c>
      <c r="J20" s="93"/>
      <c r="K20" s="93"/>
      <c r="L20" s="93"/>
      <c r="M20" s="94"/>
      <c r="O20" s="83" t="s">
        <v>49</v>
      </c>
      <c r="P20" s="84"/>
      <c r="Q20" s="84"/>
      <c r="R20" s="84"/>
      <c r="S20" s="84"/>
      <c r="T20" s="84"/>
      <c r="U20" s="84"/>
      <c r="V20" s="84"/>
      <c r="W20" s="84"/>
      <c r="X20" s="85"/>
    </row>
    <row r="21" spans="2:24" s="2" customFormat="1" ht="15" customHeight="1" thickBot="1" x14ac:dyDescent="0.3">
      <c r="B21" s="15">
        <v>19</v>
      </c>
      <c r="C21" s="8">
        <v>9</v>
      </c>
      <c r="D21" s="8">
        <v>9</v>
      </c>
      <c r="E21" s="16">
        <v>0</v>
      </c>
      <c r="I21" s="104" t="s">
        <v>17</v>
      </c>
      <c r="J21" s="105"/>
      <c r="K21" s="65" t="s">
        <v>19</v>
      </c>
      <c r="L21" s="66" t="s">
        <v>20</v>
      </c>
      <c r="M21" s="67" t="s">
        <v>23</v>
      </c>
      <c r="O21" s="86"/>
      <c r="P21" s="87"/>
      <c r="Q21" s="87"/>
      <c r="R21" s="87"/>
      <c r="S21" s="87"/>
      <c r="T21" s="87"/>
      <c r="U21" s="87"/>
      <c r="V21" s="87"/>
      <c r="W21" s="87"/>
      <c r="X21" s="88"/>
    </row>
    <row r="22" spans="2:24" s="2" customFormat="1" ht="15" customHeight="1" x14ac:dyDescent="0.25">
      <c r="B22" s="15">
        <v>20</v>
      </c>
      <c r="C22" s="8">
        <v>8</v>
      </c>
      <c r="D22" s="8">
        <v>8</v>
      </c>
      <c r="E22" s="16">
        <v>0</v>
      </c>
      <c r="I22" s="20" t="s">
        <v>29</v>
      </c>
      <c r="J22" s="27">
        <f>COUNTIF($C$3:$C$193,"&lt;=4")</f>
        <v>18</v>
      </c>
      <c r="K22" s="45">
        <f>COUNTIFS($C$3:$C$193,"&lt;=4",$D$3:$D$193,"&gt;8")/$J$22</f>
        <v>0</v>
      </c>
      <c r="L22" s="45">
        <f>COUNTIFS($C$3:$C$193,"&lt;=4",$D$3:$D$193,"&gt;=7",$D$3:$D$193,"&lt;=8")/$J$22</f>
        <v>0</v>
      </c>
      <c r="M22" s="39">
        <f>COUNTIFS($C$3:$C$193,"&lt;=4",$D$3:$D$193,"&lt;7")/$J$22</f>
        <v>1</v>
      </c>
      <c r="O22" s="86"/>
      <c r="P22" s="87"/>
      <c r="Q22" s="87"/>
      <c r="R22" s="87"/>
      <c r="S22" s="87"/>
      <c r="T22" s="87"/>
      <c r="U22" s="87"/>
      <c r="V22" s="87"/>
      <c r="W22" s="87"/>
      <c r="X22" s="88"/>
    </row>
    <row r="23" spans="2:24" s="2" customFormat="1" ht="15" customHeight="1" thickBot="1" x14ac:dyDescent="0.3">
      <c r="B23" s="15">
        <v>21</v>
      </c>
      <c r="C23" s="8">
        <v>8</v>
      </c>
      <c r="D23" s="8">
        <v>5</v>
      </c>
      <c r="E23" s="16">
        <v>0</v>
      </c>
      <c r="I23" s="22" t="s">
        <v>30</v>
      </c>
      <c r="J23" s="28">
        <f>COUNTIFS($C$3:$C$193,"&gt;=5",$C$3:$C$193,"&lt;=7")</f>
        <v>46</v>
      </c>
      <c r="K23" s="48">
        <f>COUNTIFS($C$3:$C$193,"&gt;=5",$C$3:$C$193,"&lt;=7",$D$3:$D$193,"&gt;8")/J23</f>
        <v>2.1739130434782608E-2</v>
      </c>
      <c r="L23" s="48">
        <f>COUNTIFS($C$3:$C$193,"&gt;=5",$C$3:$C$193,"&lt;=7",$D$3:$D$193,"&gt;=7",$D$3:$D$193,"&lt;=8")/J23</f>
        <v>0.39130434782608697</v>
      </c>
      <c r="M23" s="49">
        <f>COUNTIFS($C$3:$C$193,"&gt;=5",$C$3:$C$193,"&lt;=7",$D$3:$D$193,"&lt;7")/J23</f>
        <v>0.58695652173913049</v>
      </c>
      <c r="O23" s="89"/>
      <c r="P23" s="90"/>
      <c r="Q23" s="90"/>
      <c r="R23" s="90"/>
      <c r="S23" s="90"/>
      <c r="T23" s="90"/>
      <c r="U23" s="90"/>
      <c r="V23" s="90"/>
      <c r="W23" s="90"/>
      <c r="X23" s="91"/>
    </row>
    <row r="24" spans="2:24" s="2" customFormat="1" ht="15" customHeight="1" thickBot="1" x14ac:dyDescent="0.3">
      <c r="B24" s="15">
        <v>22</v>
      </c>
      <c r="C24" s="8">
        <v>10</v>
      </c>
      <c r="D24" s="8">
        <v>10</v>
      </c>
      <c r="E24" s="16">
        <v>0</v>
      </c>
      <c r="I24" s="24" t="s">
        <v>31</v>
      </c>
      <c r="J24" s="29">
        <f>COUNTIFS($C$3:$C$193,"&gt;=8")</f>
        <v>127</v>
      </c>
      <c r="K24" s="47">
        <f>COUNTIFS($C$3:$C$193,"&gt;=8",$D$3:$D$193,"&gt;8")/J24</f>
        <v>0.46456692913385828</v>
      </c>
      <c r="L24" s="47">
        <f>COUNTIFS($C$3:$C$193,"&gt;=8",$D$3:$D$193,"&gt;=7",$D$3:$D$193,"&lt;=8")/J24</f>
        <v>0.45669291338582679</v>
      </c>
      <c r="M24" s="46">
        <f>COUNTIFS($C$3:$C$193,"&gt;=8",$D$3:$D$193,"&lt;7")/J24</f>
        <v>7.874015748031496E-2</v>
      </c>
      <c r="O24" s="54"/>
      <c r="P24" s="54"/>
      <c r="Q24" s="54"/>
    </row>
    <row r="25" spans="2:24" s="2" customFormat="1" ht="15" customHeight="1" x14ac:dyDescent="0.25">
      <c r="B25" s="15">
        <v>23</v>
      </c>
      <c r="C25" s="8">
        <v>7</v>
      </c>
      <c r="D25" s="8">
        <v>7</v>
      </c>
      <c r="E25" s="16">
        <v>0</v>
      </c>
    </row>
    <row r="26" spans="2:24" s="2" customFormat="1" ht="15" customHeight="1" x14ac:dyDescent="0.25">
      <c r="B26" s="15">
        <v>24</v>
      </c>
      <c r="C26" s="8">
        <v>1</v>
      </c>
      <c r="D26" s="8">
        <v>1</v>
      </c>
      <c r="E26" s="16">
        <v>1</v>
      </c>
    </row>
    <row r="27" spans="2:24" s="2" customFormat="1" ht="15" customHeight="1" x14ac:dyDescent="0.25">
      <c r="B27" s="15">
        <v>25</v>
      </c>
      <c r="C27" s="8">
        <v>8</v>
      </c>
      <c r="D27" s="8">
        <v>8</v>
      </c>
      <c r="E27" s="16">
        <v>1</v>
      </c>
    </row>
    <row r="28" spans="2:24" s="2" customFormat="1" ht="15" customHeight="1" thickBot="1" x14ac:dyDescent="0.3">
      <c r="B28" s="15">
        <v>26</v>
      </c>
      <c r="C28" s="8">
        <v>10</v>
      </c>
      <c r="D28" s="8">
        <v>9</v>
      </c>
      <c r="E28" s="16">
        <v>0</v>
      </c>
      <c r="R28" s="61"/>
      <c r="S28" s="61"/>
      <c r="T28" s="61"/>
      <c r="U28" s="61"/>
      <c r="V28" s="61"/>
      <c r="W28" s="61"/>
    </row>
    <row r="29" spans="2:24" s="2" customFormat="1" ht="15" customHeight="1" thickBot="1" x14ac:dyDescent="0.3">
      <c r="B29" s="15">
        <v>27</v>
      </c>
      <c r="C29" s="8">
        <v>9</v>
      </c>
      <c r="D29" s="8">
        <v>8</v>
      </c>
      <c r="E29" s="16">
        <v>0</v>
      </c>
      <c r="I29" s="92" t="s">
        <v>48</v>
      </c>
      <c r="J29" s="93"/>
      <c r="K29" s="93"/>
      <c r="L29" s="93"/>
      <c r="M29" s="94"/>
      <c r="O29" s="83" t="s">
        <v>50</v>
      </c>
      <c r="P29" s="84"/>
      <c r="Q29" s="84"/>
      <c r="R29" s="84"/>
      <c r="S29" s="84"/>
      <c r="T29" s="84"/>
      <c r="U29" s="84"/>
      <c r="V29" s="84"/>
      <c r="W29" s="84"/>
      <c r="X29" s="85"/>
    </row>
    <row r="30" spans="2:24" s="2" customFormat="1" ht="15" customHeight="1" thickBot="1" x14ac:dyDescent="0.3">
      <c r="B30" s="15">
        <v>28</v>
      </c>
      <c r="C30" s="8">
        <v>10</v>
      </c>
      <c r="D30" s="8">
        <v>10</v>
      </c>
      <c r="E30" s="16">
        <v>0</v>
      </c>
      <c r="I30" s="104" t="s">
        <v>17</v>
      </c>
      <c r="J30" s="105"/>
      <c r="K30" s="65" t="s">
        <v>19</v>
      </c>
      <c r="L30" s="66" t="s">
        <v>20</v>
      </c>
      <c r="M30" s="67" t="s">
        <v>23</v>
      </c>
      <c r="O30" s="86"/>
      <c r="P30" s="87"/>
      <c r="Q30" s="87"/>
      <c r="R30" s="87"/>
      <c r="S30" s="87"/>
      <c r="T30" s="87"/>
      <c r="U30" s="87"/>
      <c r="V30" s="87"/>
      <c r="W30" s="87"/>
      <c r="X30" s="88"/>
    </row>
    <row r="31" spans="2:24" s="2" customFormat="1" ht="15" customHeight="1" x14ac:dyDescent="0.25">
      <c r="B31" s="15">
        <v>29</v>
      </c>
      <c r="C31" s="8">
        <v>10</v>
      </c>
      <c r="D31" s="8">
        <v>10</v>
      </c>
      <c r="E31" s="16">
        <v>0</v>
      </c>
      <c r="I31" s="20" t="s">
        <v>29</v>
      </c>
      <c r="J31" s="27">
        <f>COUNTIF($C$3:$C$193,"&lt;=4")</f>
        <v>18</v>
      </c>
      <c r="K31" s="45">
        <f>COUNTIFS($C$3:$C$193,"&lt;=4",$D$3:$D$193,"&gt;8")/$J$22</f>
        <v>0</v>
      </c>
      <c r="L31" s="45">
        <f>COUNTIFS($C$3:$C$193,"&lt;=4",$D$3:$D$193,"&gt;=7",$D$3:$D$193,"&lt;=8")/$J$22</f>
        <v>0</v>
      </c>
      <c r="M31" s="39">
        <f>COUNTIFS($C$3:$C$193,"&lt;=4",$D$3:$D$193,"&lt;7")/$J$3</f>
        <v>9.4240837696335081E-2</v>
      </c>
      <c r="O31" s="86"/>
      <c r="P31" s="87"/>
      <c r="Q31" s="87"/>
      <c r="R31" s="87"/>
      <c r="S31" s="87"/>
      <c r="T31" s="87"/>
      <c r="U31" s="87"/>
      <c r="V31" s="87"/>
      <c r="W31" s="87"/>
      <c r="X31" s="88"/>
    </row>
    <row r="32" spans="2:24" s="2" customFormat="1" ht="15" customHeight="1" x14ac:dyDescent="0.25">
      <c r="B32" s="15">
        <v>30</v>
      </c>
      <c r="C32" s="8">
        <v>9</v>
      </c>
      <c r="D32" s="8">
        <v>9</v>
      </c>
      <c r="E32" s="16">
        <v>0</v>
      </c>
      <c r="I32" s="22" t="s">
        <v>30</v>
      </c>
      <c r="J32" s="28">
        <f>COUNTIFS($C$3:$C$193,"&gt;=5",$C$3:$C$193,"&lt;=7")</f>
        <v>46</v>
      </c>
      <c r="K32" s="48">
        <f>COUNTIFS($C$3:$C$193,"&gt;=5",$C$3:$C$193,"&lt;=7",$D$3:$D$193,"&gt;8")/$J$3</f>
        <v>5.235602094240838E-3</v>
      </c>
      <c r="L32" s="48">
        <f>COUNTIFS($C$3:$C$193,"&gt;=5",$C$3:$C$193,"&lt;=7",$D$3:$D$193,"&gt;=7",$D$3:$D$193,"&lt;=8")/$J$3</f>
        <v>9.4240837696335081E-2</v>
      </c>
      <c r="M32" s="49">
        <f>COUNTIFS($C$3:$C$193,"&gt;=5",$C$3:$C$193,"&lt;=7",$D$3:$D$193,"&lt;7")/$J$3</f>
        <v>0.14136125654450263</v>
      </c>
      <c r="O32" s="86"/>
      <c r="P32" s="87"/>
      <c r="Q32" s="87"/>
      <c r="R32" s="87"/>
      <c r="S32" s="87"/>
      <c r="T32" s="87"/>
      <c r="U32" s="87"/>
      <c r="V32" s="87"/>
      <c r="W32" s="87"/>
      <c r="X32" s="88"/>
    </row>
    <row r="33" spans="2:26" s="2" customFormat="1" ht="15" customHeight="1" thickBot="1" x14ac:dyDescent="0.3">
      <c r="B33" s="15">
        <v>31</v>
      </c>
      <c r="C33" s="8">
        <v>1</v>
      </c>
      <c r="D33" s="8">
        <v>1</v>
      </c>
      <c r="E33" s="16">
        <v>1</v>
      </c>
      <c r="I33" s="24" t="s">
        <v>31</v>
      </c>
      <c r="J33" s="29">
        <f>COUNTIFS($C$3:$C$193,"&gt;=8")</f>
        <v>127</v>
      </c>
      <c r="K33" s="47">
        <f>COUNTIFS($C$3:$C$193,"&gt;=8",$D$3:$D$193,"&gt;8")/$J$3</f>
        <v>0.30890052356020942</v>
      </c>
      <c r="L33" s="47">
        <f>COUNTIFS($C$3:$C$193,"&gt;=8",$D$3:$D$193,"&gt;=7",$D$3:$D$193,"&lt;=8")/$J$3</f>
        <v>0.30366492146596857</v>
      </c>
      <c r="M33" s="46">
        <f>COUNTIFS($C$3:$C$193,"&gt;=8",$D$3:$D$193,"&lt;7")/$J$3</f>
        <v>5.2356020942408377E-2</v>
      </c>
      <c r="O33" s="89"/>
      <c r="P33" s="90"/>
      <c r="Q33" s="90"/>
      <c r="R33" s="90"/>
      <c r="S33" s="90"/>
      <c r="T33" s="90"/>
      <c r="U33" s="90"/>
      <c r="V33" s="90"/>
      <c r="W33" s="90"/>
      <c r="X33" s="91"/>
    </row>
    <row r="34" spans="2:26" s="2" customFormat="1" ht="15" customHeight="1" x14ac:dyDescent="0.25">
      <c r="B34" s="15">
        <v>32</v>
      </c>
      <c r="C34" s="8">
        <v>8</v>
      </c>
      <c r="D34" s="8">
        <v>8</v>
      </c>
      <c r="E34" s="16">
        <v>0</v>
      </c>
    </row>
    <row r="35" spans="2:26" s="2" customFormat="1" ht="15" customHeight="1" x14ac:dyDescent="0.25">
      <c r="B35" s="15">
        <v>33</v>
      </c>
      <c r="C35" s="8">
        <v>8</v>
      </c>
      <c r="D35" s="8">
        <v>8</v>
      </c>
      <c r="E35" s="16">
        <v>0</v>
      </c>
    </row>
    <row r="36" spans="2:26" s="2" customFormat="1" ht="15" customHeight="1" thickBot="1" x14ac:dyDescent="0.3">
      <c r="B36" s="15">
        <v>34</v>
      </c>
      <c r="C36" s="8">
        <v>8</v>
      </c>
      <c r="D36" s="8">
        <v>7</v>
      </c>
      <c r="E36" s="16">
        <v>0</v>
      </c>
    </row>
    <row r="37" spans="2:26" s="2" customFormat="1" ht="15" customHeight="1" thickBot="1" x14ac:dyDescent="0.3">
      <c r="B37" s="15">
        <v>35</v>
      </c>
      <c r="C37" s="8">
        <v>10</v>
      </c>
      <c r="D37" s="8">
        <v>10</v>
      </c>
      <c r="E37" s="16">
        <v>0</v>
      </c>
      <c r="I37" s="92" t="s">
        <v>52</v>
      </c>
      <c r="J37" s="93"/>
      <c r="K37" s="93"/>
      <c r="L37" s="94"/>
      <c r="O37" s="95" t="s">
        <v>39</v>
      </c>
      <c r="P37" s="96"/>
      <c r="Q37" s="96"/>
      <c r="R37" s="96"/>
      <c r="S37" s="96"/>
      <c r="T37" s="96"/>
      <c r="U37" s="96"/>
      <c r="V37" s="96"/>
      <c r="W37" s="96"/>
      <c r="X37" s="97"/>
    </row>
    <row r="38" spans="2:26" s="2" customFormat="1" ht="15" customHeight="1" thickBot="1" x14ac:dyDescent="0.3">
      <c r="B38" s="15">
        <v>36</v>
      </c>
      <c r="C38" s="8">
        <v>8</v>
      </c>
      <c r="D38" s="8">
        <v>6</v>
      </c>
      <c r="E38" s="16">
        <v>0</v>
      </c>
      <c r="I38" s="104" t="s">
        <v>17</v>
      </c>
      <c r="J38" s="105"/>
      <c r="K38" s="68" t="s">
        <v>24</v>
      </c>
      <c r="L38" s="69" t="s">
        <v>25</v>
      </c>
      <c r="O38" s="98"/>
      <c r="P38" s="99"/>
      <c r="Q38" s="99"/>
      <c r="R38" s="99"/>
      <c r="S38" s="99"/>
      <c r="T38" s="99"/>
      <c r="U38" s="99"/>
      <c r="V38" s="99"/>
      <c r="W38" s="99"/>
      <c r="X38" s="100"/>
    </row>
    <row r="39" spans="2:26" s="2" customFormat="1" ht="15" customHeight="1" x14ac:dyDescent="0.25">
      <c r="B39" s="15">
        <v>37</v>
      </c>
      <c r="C39" s="8">
        <v>8</v>
      </c>
      <c r="D39" s="8">
        <v>4</v>
      </c>
      <c r="E39" s="16">
        <v>1</v>
      </c>
      <c r="I39" s="20" t="s">
        <v>31</v>
      </c>
      <c r="J39" s="27">
        <f>COUNTIFS($C$3:$C$193,"&gt;=8")</f>
        <v>127</v>
      </c>
      <c r="K39" s="50">
        <f>COUNTIFS($C$3:$C$193,"&gt;=8",$E$3:$E$193,1)/J39</f>
        <v>0.11811023622047244</v>
      </c>
      <c r="L39" s="51">
        <f>COUNTIFS($C$3:$C$193,"&gt;=8",$E$3:$E$193,0)/J39</f>
        <v>0.88188976377952755</v>
      </c>
      <c r="O39" s="98"/>
      <c r="P39" s="99"/>
      <c r="Q39" s="99"/>
      <c r="R39" s="99"/>
      <c r="S39" s="99"/>
      <c r="T39" s="99"/>
      <c r="U39" s="99"/>
      <c r="V39" s="99"/>
      <c r="W39" s="99"/>
      <c r="X39" s="100"/>
    </row>
    <row r="40" spans="2:26" s="2" customFormat="1" ht="15" customHeight="1" x14ac:dyDescent="0.25">
      <c r="B40" s="15">
        <v>38</v>
      </c>
      <c r="C40" s="8">
        <v>10</v>
      </c>
      <c r="D40" s="8">
        <v>5</v>
      </c>
      <c r="E40" s="16">
        <v>0</v>
      </c>
      <c r="I40" s="22" t="s">
        <v>30</v>
      </c>
      <c r="J40" s="28">
        <f>COUNTIFS($C$3:$C$193,"&gt;=5",$C$3:$C$193,"&lt;=7")</f>
        <v>46</v>
      </c>
      <c r="K40" s="52">
        <f>COUNTIFS($C$3:$C$193,"&gt;=5",$C$3:$C$193,"&lt;=7",$E$3:$E$193,1)/$J$40</f>
        <v>0.45652173913043476</v>
      </c>
      <c r="L40" s="40">
        <f>COUNTIFS($C$3:$C$193,"&gt;=5",$C$3:$C$193,"&lt;=7",$E$3:$E$193,0)/$J$40</f>
        <v>0.54347826086956519</v>
      </c>
      <c r="O40" s="98"/>
      <c r="P40" s="99"/>
      <c r="Q40" s="99"/>
      <c r="R40" s="99"/>
      <c r="S40" s="99"/>
      <c r="T40" s="99"/>
      <c r="U40" s="99"/>
      <c r="V40" s="99"/>
      <c r="W40" s="99"/>
      <c r="X40" s="100"/>
    </row>
    <row r="41" spans="2:26" s="2" customFormat="1" ht="15" customHeight="1" thickBot="1" x14ac:dyDescent="0.3">
      <c r="B41" s="15">
        <v>39</v>
      </c>
      <c r="C41" s="8">
        <v>9</v>
      </c>
      <c r="D41" s="8">
        <v>9</v>
      </c>
      <c r="E41" s="16">
        <v>0</v>
      </c>
      <c r="I41" s="24" t="s">
        <v>29</v>
      </c>
      <c r="J41" s="29">
        <f>COUNTIF($C$3:$C$193,"&lt;=4")</f>
        <v>18</v>
      </c>
      <c r="K41" s="53">
        <f>COUNTIFS($C$3:$C$193,"&lt;=4",$E$3:$E$193,1)/$J$39</f>
        <v>0.12598425196850394</v>
      </c>
      <c r="L41" s="41">
        <f>COUNTIFS($C$3:$C$193,"&lt;=4",$E$3:$E$193,0)/$J$39</f>
        <v>1.5748031496062992E-2</v>
      </c>
      <c r="O41" s="101"/>
      <c r="P41" s="102"/>
      <c r="Q41" s="102"/>
      <c r="R41" s="102"/>
      <c r="S41" s="102"/>
      <c r="T41" s="102"/>
      <c r="U41" s="102"/>
      <c r="V41" s="102"/>
      <c r="W41" s="102"/>
      <c r="X41" s="103"/>
    </row>
    <row r="42" spans="2:26" s="2" customFormat="1" ht="15" customHeight="1" x14ac:dyDescent="0.25">
      <c r="B42" s="15">
        <v>40</v>
      </c>
      <c r="C42" s="8">
        <v>7</v>
      </c>
      <c r="D42" s="8">
        <v>7</v>
      </c>
      <c r="E42" s="16">
        <v>1</v>
      </c>
      <c r="R42" s="70"/>
      <c r="S42" s="70"/>
      <c r="T42" s="70"/>
      <c r="U42" s="70"/>
      <c r="V42" s="70"/>
      <c r="W42" s="70"/>
      <c r="X42" s="70"/>
      <c r="Y42" s="70"/>
      <c r="Z42" s="70"/>
    </row>
    <row r="43" spans="2:26" s="2" customFormat="1" ht="15" customHeight="1" x14ac:dyDescent="0.25">
      <c r="B43" s="15">
        <v>41</v>
      </c>
      <c r="C43" s="8">
        <v>10</v>
      </c>
      <c r="D43" s="8">
        <v>9</v>
      </c>
      <c r="E43" s="16">
        <v>0</v>
      </c>
      <c r="R43" s="70"/>
      <c r="S43" s="70"/>
      <c r="T43" s="70"/>
      <c r="U43" s="70"/>
      <c r="V43" s="70"/>
      <c r="W43" s="70"/>
      <c r="X43" s="70"/>
      <c r="Y43" s="70"/>
      <c r="Z43" s="70"/>
    </row>
    <row r="44" spans="2:26" s="2" customFormat="1" ht="15" customHeight="1" thickBot="1" x14ac:dyDescent="0.3">
      <c r="B44" s="15">
        <v>42</v>
      </c>
      <c r="C44" s="8">
        <v>10</v>
      </c>
      <c r="D44" s="8">
        <v>10</v>
      </c>
      <c r="E44" s="16">
        <v>0</v>
      </c>
      <c r="R44" s="70"/>
      <c r="S44" s="70"/>
      <c r="T44" s="70"/>
      <c r="U44" s="70"/>
      <c r="V44" s="70"/>
      <c r="W44" s="70"/>
      <c r="X44" s="70"/>
      <c r="Y44" s="70"/>
      <c r="Z44" s="70"/>
    </row>
    <row r="45" spans="2:26" s="2" customFormat="1" ht="15" customHeight="1" thickBot="1" x14ac:dyDescent="0.3">
      <c r="B45" s="15">
        <v>43</v>
      </c>
      <c r="C45" s="8">
        <v>8</v>
      </c>
      <c r="D45" s="8">
        <v>5</v>
      </c>
      <c r="E45" s="16">
        <v>0</v>
      </c>
      <c r="I45" s="92" t="s">
        <v>53</v>
      </c>
      <c r="J45" s="93"/>
      <c r="K45" s="93"/>
      <c r="L45" s="94"/>
      <c r="O45" s="95" t="s">
        <v>35</v>
      </c>
      <c r="P45" s="96"/>
      <c r="Q45" s="96"/>
      <c r="R45" s="96"/>
      <c r="S45" s="96"/>
      <c r="T45" s="96"/>
      <c r="U45" s="96"/>
      <c r="V45" s="96"/>
      <c r="W45" s="96"/>
      <c r="X45" s="97"/>
    </row>
    <row r="46" spans="2:26" s="2" customFormat="1" ht="15" customHeight="1" thickBot="1" x14ac:dyDescent="0.3">
      <c r="B46" s="15">
        <v>44</v>
      </c>
      <c r="C46" s="8">
        <v>9</v>
      </c>
      <c r="D46" s="8">
        <v>9</v>
      </c>
      <c r="E46" s="16">
        <v>0</v>
      </c>
      <c r="I46" s="106" t="s">
        <v>18</v>
      </c>
      <c r="J46" s="107"/>
      <c r="K46" s="68" t="s">
        <v>24</v>
      </c>
      <c r="L46" s="69" t="s">
        <v>25</v>
      </c>
      <c r="O46" s="98"/>
      <c r="P46" s="99"/>
      <c r="Q46" s="99"/>
      <c r="R46" s="99"/>
      <c r="S46" s="99"/>
      <c r="T46" s="99"/>
      <c r="U46" s="99"/>
      <c r="V46" s="99"/>
      <c r="W46" s="99"/>
      <c r="X46" s="100"/>
    </row>
    <row r="47" spans="2:26" s="2" customFormat="1" ht="15" customHeight="1" x14ac:dyDescent="0.25">
      <c r="B47" s="15">
        <v>45</v>
      </c>
      <c r="C47" s="8">
        <v>8</v>
      </c>
      <c r="D47" s="8">
        <v>8</v>
      </c>
      <c r="E47" s="16">
        <v>0</v>
      </c>
      <c r="I47" s="20" t="s">
        <v>19</v>
      </c>
      <c r="J47" s="21">
        <f>COUNTIF($D$3:$D$193,"&gt;8")</f>
        <v>60</v>
      </c>
      <c r="K47" s="51">
        <f>COUNTIFS($D$3:$D$193,"&gt;8",$E$3:$E$193,1)/$J$47</f>
        <v>8.3333333333333329E-2</v>
      </c>
      <c r="L47" s="51">
        <f>COUNTIFS($D$3:$D$193,"&gt;8",$E$3:$E$193,0)/$J$14</f>
        <v>0.91666666666666663</v>
      </c>
      <c r="O47" s="98"/>
      <c r="P47" s="99"/>
      <c r="Q47" s="99"/>
      <c r="R47" s="99"/>
      <c r="S47" s="99"/>
      <c r="T47" s="99"/>
      <c r="U47" s="99"/>
      <c r="V47" s="99"/>
      <c r="W47" s="99"/>
      <c r="X47" s="100"/>
    </row>
    <row r="48" spans="2:26" s="2" customFormat="1" ht="15" customHeight="1" x14ac:dyDescent="0.25">
      <c r="B48" s="15">
        <v>46</v>
      </c>
      <c r="C48" s="8">
        <v>8</v>
      </c>
      <c r="D48" s="8">
        <v>8</v>
      </c>
      <c r="E48" s="16">
        <v>1</v>
      </c>
      <c r="I48" s="22" t="s">
        <v>20</v>
      </c>
      <c r="J48" s="23">
        <f>COUNTIFS($D$3:$D$193,"&gt;=7",$D$3:$D$193,"&lt;=8")</f>
        <v>76</v>
      </c>
      <c r="K48" s="40">
        <f>COUNTIFS($D$3:$D$193,"&gt;=7",$D$3:$D$193,"&lt;=8",$E$3:$E$193,1)/$J$48</f>
        <v>0.21052631578947367</v>
      </c>
      <c r="L48" s="40">
        <f>COUNTIFS($D$3:$D$193,"&gt;=7",$D$3:$D$193,"&lt;=8",$E$3:$E$193,0)/$J$48</f>
        <v>0.78947368421052633</v>
      </c>
      <c r="O48" s="98"/>
      <c r="P48" s="99"/>
      <c r="Q48" s="99"/>
      <c r="R48" s="99"/>
      <c r="S48" s="99"/>
      <c r="T48" s="99"/>
      <c r="U48" s="99"/>
      <c r="V48" s="99"/>
      <c r="W48" s="99"/>
      <c r="X48" s="100"/>
    </row>
    <row r="49" spans="2:26" s="2" customFormat="1" ht="15" customHeight="1" thickBot="1" x14ac:dyDescent="0.3">
      <c r="B49" s="15">
        <v>47</v>
      </c>
      <c r="C49" s="8">
        <v>10</v>
      </c>
      <c r="D49" s="8">
        <v>10</v>
      </c>
      <c r="E49" s="16">
        <v>0</v>
      </c>
      <c r="I49" s="24" t="s">
        <v>21</v>
      </c>
      <c r="J49" s="25">
        <f>COUNTIF($D$3:$D$193,"&lt;7")</f>
        <v>55</v>
      </c>
      <c r="K49" s="41">
        <f>COUNTIFS($D$3:$D$193,"&lt;7",$E$3:$E$193,1)/$J$49</f>
        <v>0.5636363636363636</v>
      </c>
      <c r="L49" s="41">
        <f>COUNTIFS($D$3:$D$193,"&lt;7",$E$3:$E$193,0)/$J$49</f>
        <v>0.43636363636363634</v>
      </c>
      <c r="O49" s="101"/>
      <c r="P49" s="102"/>
      <c r="Q49" s="102"/>
      <c r="R49" s="102"/>
      <c r="S49" s="102"/>
      <c r="T49" s="102"/>
      <c r="U49" s="102"/>
      <c r="V49" s="102"/>
      <c r="W49" s="102"/>
      <c r="X49" s="103"/>
    </row>
    <row r="50" spans="2:26" s="2" customFormat="1" ht="15" customHeight="1" x14ac:dyDescent="0.25">
      <c r="B50" s="15">
        <v>48</v>
      </c>
      <c r="C50" s="8">
        <v>8</v>
      </c>
      <c r="D50" s="8">
        <v>8</v>
      </c>
      <c r="E50" s="16">
        <v>0</v>
      </c>
    </row>
    <row r="51" spans="2:26" s="2" customFormat="1" ht="15" customHeight="1" x14ac:dyDescent="0.25">
      <c r="B51" s="15">
        <v>49</v>
      </c>
      <c r="C51" s="8">
        <v>9</v>
      </c>
      <c r="D51" s="8">
        <v>9</v>
      </c>
      <c r="E51" s="16">
        <v>0</v>
      </c>
      <c r="R51" s="26"/>
      <c r="S51" s="26"/>
      <c r="T51" s="26"/>
      <c r="U51" s="26"/>
      <c r="V51" s="26"/>
      <c r="W51" s="26"/>
      <c r="X51" s="26"/>
      <c r="Y51" s="26"/>
      <c r="Z51" s="26"/>
    </row>
    <row r="52" spans="2:26" s="2" customFormat="1" ht="15" customHeight="1" thickBot="1" x14ac:dyDescent="0.3">
      <c r="B52" s="15">
        <v>50</v>
      </c>
      <c r="C52" s="8">
        <v>9</v>
      </c>
      <c r="D52" s="8">
        <v>9</v>
      </c>
      <c r="E52" s="16">
        <v>0</v>
      </c>
      <c r="R52" s="26"/>
      <c r="S52" s="70"/>
      <c r="T52" s="70"/>
      <c r="U52" s="70"/>
      <c r="V52" s="70"/>
      <c r="W52" s="70"/>
      <c r="X52" s="70"/>
      <c r="Y52" s="70"/>
      <c r="Z52" s="70"/>
    </row>
    <row r="53" spans="2:26" s="2" customFormat="1" ht="15" customHeight="1" x14ac:dyDescent="0.25">
      <c r="B53" s="15">
        <v>51</v>
      </c>
      <c r="C53" s="8">
        <v>10</v>
      </c>
      <c r="D53" s="8">
        <v>10</v>
      </c>
      <c r="E53" s="16">
        <v>0</v>
      </c>
      <c r="I53" s="71" t="s">
        <v>28</v>
      </c>
      <c r="J53" s="72" t="s">
        <v>26</v>
      </c>
      <c r="K53" s="73" t="s">
        <v>27</v>
      </c>
      <c r="O53" s="83" t="s">
        <v>38</v>
      </c>
      <c r="P53" s="84"/>
      <c r="Q53" s="84"/>
      <c r="R53" s="84"/>
      <c r="S53" s="84"/>
      <c r="T53" s="84"/>
      <c r="U53" s="84"/>
      <c r="V53" s="85"/>
      <c r="Z53" s="70"/>
    </row>
    <row r="54" spans="2:26" s="2" customFormat="1" ht="15" customHeight="1" x14ac:dyDescent="0.25">
      <c r="B54" s="15">
        <v>52</v>
      </c>
      <c r="C54" s="8">
        <v>8</v>
      </c>
      <c r="D54" s="8">
        <v>10</v>
      </c>
      <c r="E54" s="16">
        <v>0</v>
      </c>
      <c r="I54" s="31" t="s">
        <v>26</v>
      </c>
      <c r="J54" s="30">
        <v>1</v>
      </c>
      <c r="K54" s="32"/>
      <c r="O54" s="86"/>
      <c r="P54" s="87"/>
      <c r="Q54" s="87"/>
      <c r="R54" s="87"/>
      <c r="S54" s="87"/>
      <c r="T54" s="87"/>
      <c r="U54" s="87"/>
      <c r="V54" s="88"/>
      <c r="Z54" s="70"/>
    </row>
    <row r="55" spans="2:26" s="2" customFormat="1" ht="15" customHeight="1" thickBot="1" x14ac:dyDescent="0.3">
      <c r="B55" s="15">
        <v>53</v>
      </c>
      <c r="C55" s="8">
        <v>3</v>
      </c>
      <c r="D55" s="8">
        <v>3</v>
      </c>
      <c r="E55" s="16">
        <v>1</v>
      </c>
      <c r="I55" s="33" t="s">
        <v>27</v>
      </c>
      <c r="J55" s="44">
        <f>CORREL($C$3:$C$193,$D$3:$D$193)</f>
        <v>0.86386075057386413</v>
      </c>
      <c r="K55" s="34">
        <v>1</v>
      </c>
      <c r="O55" s="89"/>
      <c r="P55" s="90"/>
      <c r="Q55" s="90"/>
      <c r="R55" s="90"/>
      <c r="S55" s="90"/>
      <c r="T55" s="90"/>
      <c r="U55" s="90"/>
      <c r="V55" s="91"/>
      <c r="Z55" s="70"/>
    </row>
    <row r="56" spans="2:26" s="2" customFormat="1" ht="15" customHeight="1" x14ac:dyDescent="0.25">
      <c r="B56" s="15">
        <v>54</v>
      </c>
      <c r="C56" s="8">
        <v>8</v>
      </c>
      <c r="D56" s="8">
        <v>8</v>
      </c>
      <c r="E56" s="16">
        <v>0</v>
      </c>
      <c r="Z56" s="70"/>
    </row>
    <row r="57" spans="2:26" s="2" customFormat="1" ht="15" customHeight="1" x14ac:dyDescent="0.25">
      <c r="B57" s="15">
        <v>55</v>
      </c>
      <c r="C57" s="8">
        <v>8</v>
      </c>
      <c r="D57" s="8">
        <v>8</v>
      </c>
      <c r="E57" s="16">
        <v>0</v>
      </c>
      <c r="Z57" s="70"/>
    </row>
    <row r="58" spans="2:26" s="2" customFormat="1" ht="15" customHeight="1" thickBot="1" x14ac:dyDescent="0.3">
      <c r="B58" s="15">
        <v>56</v>
      </c>
      <c r="C58" s="8">
        <v>8</v>
      </c>
      <c r="D58" s="8">
        <v>9</v>
      </c>
      <c r="E58" s="16">
        <v>1</v>
      </c>
      <c r="Z58" s="70"/>
    </row>
    <row r="59" spans="2:26" s="2" customFormat="1" ht="15" customHeight="1" x14ac:dyDescent="0.25">
      <c r="B59" s="15">
        <v>57</v>
      </c>
      <c r="C59" s="8">
        <v>6</v>
      </c>
      <c r="D59" s="8">
        <v>5</v>
      </c>
      <c r="E59" s="16">
        <v>0</v>
      </c>
      <c r="I59" s="128"/>
      <c r="J59" s="129" t="s">
        <v>54</v>
      </c>
      <c r="K59" s="130" t="s">
        <v>55</v>
      </c>
      <c r="Z59" s="70"/>
    </row>
    <row r="60" spans="2:26" s="2" customFormat="1" ht="15" customHeight="1" x14ac:dyDescent="0.25">
      <c r="B60" s="15">
        <v>58</v>
      </c>
      <c r="C60" s="8">
        <v>9</v>
      </c>
      <c r="D60" s="8">
        <v>9</v>
      </c>
      <c r="E60" s="16">
        <v>0</v>
      </c>
      <c r="I60" s="22" t="s">
        <v>24</v>
      </c>
      <c r="J60" s="126">
        <f>AVERAGEIFS($D$3:$D$193,$E$3:$E$193,1)</f>
        <v>4.8269230769230766</v>
      </c>
      <c r="K60" s="23">
        <f>AVERAGEIFS($C$3:$C$193,$E$3:$E$193,1)</f>
        <v>5.365384615384615</v>
      </c>
      <c r="Z60" s="70"/>
    </row>
    <row r="61" spans="2:26" s="2" customFormat="1" ht="15" customHeight="1" thickBot="1" x14ac:dyDescent="0.3">
      <c r="B61" s="15">
        <v>59</v>
      </c>
      <c r="C61" s="8">
        <v>6</v>
      </c>
      <c r="D61" s="8">
        <v>7</v>
      </c>
      <c r="E61" s="16">
        <v>1</v>
      </c>
      <c r="I61" s="24" t="s">
        <v>25</v>
      </c>
      <c r="J61" s="127">
        <f>AVERAGEIFS($D$3:$D$193,$E$3:$E$193,0)</f>
        <v>7.8417266187050361</v>
      </c>
      <c r="K61" s="25">
        <f>AVERAGEIFS($C$3:$C$193,$E$3:$E$193,0)</f>
        <v>8.3597122302158269</v>
      </c>
      <c r="Z61" s="26"/>
    </row>
    <row r="62" spans="2:26" s="2" customFormat="1" ht="15" customHeight="1" x14ac:dyDescent="0.25">
      <c r="B62" s="15">
        <v>60</v>
      </c>
      <c r="C62" s="8">
        <v>8</v>
      </c>
      <c r="D62" s="8">
        <v>8</v>
      </c>
      <c r="E62" s="16">
        <v>0</v>
      </c>
    </row>
    <row r="63" spans="2:26" s="2" customFormat="1" ht="15" customHeight="1" x14ac:dyDescent="0.25">
      <c r="B63" s="15">
        <v>61</v>
      </c>
      <c r="C63" s="8">
        <v>5</v>
      </c>
      <c r="D63" s="8">
        <v>3</v>
      </c>
      <c r="E63" s="16">
        <v>1</v>
      </c>
    </row>
    <row r="64" spans="2:26" s="2" customFormat="1" ht="15" customHeight="1" x14ac:dyDescent="0.25">
      <c r="B64" s="15">
        <v>62</v>
      </c>
      <c r="C64" s="8">
        <v>10</v>
      </c>
      <c r="D64" s="8">
        <v>9</v>
      </c>
      <c r="E64" s="16">
        <v>0</v>
      </c>
    </row>
    <row r="65" spans="2:5" s="2" customFormat="1" ht="15" customHeight="1" x14ac:dyDescent="0.25">
      <c r="B65" s="15">
        <v>63</v>
      </c>
      <c r="C65" s="8">
        <v>8</v>
      </c>
      <c r="D65" s="8">
        <v>5</v>
      </c>
      <c r="E65" s="16">
        <v>0</v>
      </c>
    </row>
    <row r="66" spans="2:5" s="2" customFormat="1" ht="15" customHeight="1" x14ac:dyDescent="0.25">
      <c r="B66" s="15">
        <v>64</v>
      </c>
      <c r="C66" s="8">
        <v>7</v>
      </c>
      <c r="D66" s="8">
        <v>7</v>
      </c>
      <c r="E66" s="16">
        <v>1</v>
      </c>
    </row>
    <row r="67" spans="2:5" s="2" customFormat="1" ht="15" customHeight="1" x14ac:dyDescent="0.25">
      <c r="B67" s="15">
        <v>65</v>
      </c>
      <c r="C67" s="8">
        <v>8</v>
      </c>
      <c r="D67" s="8">
        <v>8</v>
      </c>
      <c r="E67" s="16">
        <v>0</v>
      </c>
    </row>
    <row r="68" spans="2:5" s="2" customFormat="1" ht="15" customHeight="1" x14ac:dyDescent="0.25">
      <c r="B68" s="15">
        <v>66</v>
      </c>
      <c r="C68" s="8">
        <v>7</v>
      </c>
      <c r="D68" s="8">
        <v>3</v>
      </c>
      <c r="E68" s="16">
        <v>1</v>
      </c>
    </row>
    <row r="69" spans="2:5" s="2" customFormat="1" ht="15" customHeight="1" x14ac:dyDescent="0.25">
      <c r="B69" s="15">
        <v>67</v>
      </c>
      <c r="C69" s="8">
        <v>5</v>
      </c>
      <c r="D69" s="8">
        <v>5</v>
      </c>
      <c r="E69" s="16">
        <v>1</v>
      </c>
    </row>
    <row r="70" spans="2:5" s="2" customFormat="1" ht="15" customHeight="1" x14ac:dyDescent="0.25">
      <c r="B70" s="15">
        <v>68</v>
      </c>
      <c r="C70" s="8">
        <v>9</v>
      </c>
      <c r="D70" s="8">
        <v>8</v>
      </c>
      <c r="E70" s="16">
        <v>0</v>
      </c>
    </row>
    <row r="71" spans="2:5" s="2" customFormat="1" ht="15" customHeight="1" x14ac:dyDescent="0.25">
      <c r="B71" s="15">
        <v>69</v>
      </c>
      <c r="C71" s="8">
        <v>9</v>
      </c>
      <c r="D71" s="8">
        <v>8</v>
      </c>
      <c r="E71" s="16">
        <v>1</v>
      </c>
    </row>
    <row r="72" spans="2:5" s="2" customFormat="1" ht="15" customHeight="1" x14ac:dyDescent="0.25">
      <c r="B72" s="15">
        <v>70</v>
      </c>
      <c r="C72" s="8">
        <v>5</v>
      </c>
      <c r="D72" s="8">
        <v>3</v>
      </c>
      <c r="E72" s="16">
        <v>1</v>
      </c>
    </row>
    <row r="73" spans="2:5" s="2" customFormat="1" ht="15" customHeight="1" x14ac:dyDescent="0.25">
      <c r="B73" s="15">
        <v>71</v>
      </c>
      <c r="C73" s="8">
        <v>8</v>
      </c>
      <c r="D73" s="8">
        <v>8</v>
      </c>
      <c r="E73" s="16">
        <v>0</v>
      </c>
    </row>
    <row r="74" spans="2:5" s="2" customFormat="1" ht="15" customHeight="1" x14ac:dyDescent="0.25">
      <c r="B74" s="15">
        <v>72</v>
      </c>
      <c r="C74" s="8">
        <v>10</v>
      </c>
      <c r="D74" s="8">
        <v>10</v>
      </c>
      <c r="E74" s="16">
        <v>0</v>
      </c>
    </row>
    <row r="75" spans="2:5" s="2" customFormat="1" ht="15" customHeight="1" x14ac:dyDescent="0.25">
      <c r="B75" s="15">
        <v>73</v>
      </c>
      <c r="C75" s="8">
        <v>5</v>
      </c>
      <c r="D75" s="8">
        <v>5</v>
      </c>
      <c r="E75" s="16">
        <v>0</v>
      </c>
    </row>
    <row r="76" spans="2:5" s="2" customFormat="1" ht="15" customHeight="1" x14ac:dyDescent="0.25">
      <c r="B76" s="15">
        <v>74</v>
      </c>
      <c r="C76" s="8">
        <v>7</v>
      </c>
      <c r="D76" s="8">
        <v>6</v>
      </c>
      <c r="E76" s="16">
        <v>1</v>
      </c>
    </row>
    <row r="77" spans="2:5" s="2" customFormat="1" ht="15" customHeight="1" x14ac:dyDescent="0.25">
      <c r="B77" s="15">
        <v>75</v>
      </c>
      <c r="C77" s="8">
        <v>9</v>
      </c>
      <c r="D77" s="8">
        <v>9</v>
      </c>
      <c r="E77" s="16">
        <v>0</v>
      </c>
    </row>
    <row r="78" spans="2:5" s="2" customFormat="1" ht="15" customHeight="1" x14ac:dyDescent="0.25">
      <c r="B78" s="15">
        <v>76</v>
      </c>
      <c r="C78" s="8">
        <v>7</v>
      </c>
      <c r="D78" s="8">
        <v>5</v>
      </c>
      <c r="E78" s="16">
        <v>0</v>
      </c>
    </row>
    <row r="79" spans="2:5" s="2" customFormat="1" ht="15" customHeight="1" x14ac:dyDescent="0.25">
      <c r="B79" s="15">
        <v>77</v>
      </c>
      <c r="C79" s="8">
        <v>10</v>
      </c>
      <c r="D79" s="8">
        <v>10</v>
      </c>
      <c r="E79" s="16">
        <v>0</v>
      </c>
    </row>
    <row r="80" spans="2:5" s="2" customFormat="1" ht="15" customHeight="1" x14ac:dyDescent="0.25">
      <c r="B80" s="15">
        <v>78</v>
      </c>
      <c r="C80" s="8">
        <v>3</v>
      </c>
      <c r="D80" s="8">
        <v>2</v>
      </c>
      <c r="E80" s="16">
        <v>1</v>
      </c>
    </row>
    <row r="81" spans="2:5" s="2" customFormat="1" ht="15" customHeight="1" x14ac:dyDescent="0.25">
      <c r="B81" s="15">
        <v>79</v>
      </c>
      <c r="C81" s="8">
        <v>8</v>
      </c>
      <c r="D81" s="8">
        <v>7</v>
      </c>
      <c r="E81" s="16">
        <v>0</v>
      </c>
    </row>
    <row r="82" spans="2:5" s="2" customFormat="1" ht="15" customHeight="1" x14ac:dyDescent="0.25">
      <c r="B82" s="15">
        <v>80</v>
      </c>
      <c r="C82" s="8">
        <v>10</v>
      </c>
      <c r="D82" s="8">
        <v>9</v>
      </c>
      <c r="E82" s="16">
        <v>0</v>
      </c>
    </row>
    <row r="83" spans="2:5" s="2" customFormat="1" ht="15" customHeight="1" x14ac:dyDescent="0.25">
      <c r="B83" s="15">
        <v>81</v>
      </c>
      <c r="C83" s="8">
        <v>8</v>
      </c>
      <c r="D83" s="8">
        <v>7</v>
      </c>
      <c r="E83" s="16">
        <v>0</v>
      </c>
    </row>
    <row r="84" spans="2:5" s="2" customFormat="1" ht="15" customHeight="1" x14ac:dyDescent="0.25">
      <c r="B84" s="15">
        <v>82</v>
      </c>
      <c r="C84" s="8">
        <v>8</v>
      </c>
      <c r="D84" s="8">
        <v>8</v>
      </c>
      <c r="E84" s="16">
        <v>1</v>
      </c>
    </row>
    <row r="85" spans="2:5" s="2" customFormat="1" ht="15" customHeight="1" x14ac:dyDescent="0.25">
      <c r="B85" s="15">
        <v>83</v>
      </c>
      <c r="C85" s="8">
        <v>9</v>
      </c>
      <c r="D85" s="8">
        <v>9</v>
      </c>
      <c r="E85" s="16">
        <v>0</v>
      </c>
    </row>
    <row r="86" spans="2:5" s="2" customFormat="1" ht="15" customHeight="1" x14ac:dyDescent="0.25">
      <c r="B86" s="15">
        <v>84</v>
      </c>
      <c r="C86" s="8">
        <v>7</v>
      </c>
      <c r="D86" s="8">
        <v>6</v>
      </c>
      <c r="E86" s="16">
        <v>1</v>
      </c>
    </row>
    <row r="87" spans="2:5" s="2" customFormat="1" ht="15" customHeight="1" x14ac:dyDescent="0.25">
      <c r="B87" s="15">
        <v>85</v>
      </c>
      <c r="C87" s="8">
        <v>8</v>
      </c>
      <c r="D87" s="8">
        <v>8</v>
      </c>
      <c r="E87" s="16">
        <v>0</v>
      </c>
    </row>
    <row r="88" spans="2:5" s="2" customFormat="1" ht="15" customHeight="1" x14ac:dyDescent="0.25">
      <c r="B88" s="15">
        <v>86</v>
      </c>
      <c r="C88" s="8">
        <v>10</v>
      </c>
      <c r="D88" s="8">
        <v>10</v>
      </c>
      <c r="E88" s="16">
        <v>0</v>
      </c>
    </row>
    <row r="89" spans="2:5" s="2" customFormat="1" ht="15" customHeight="1" x14ac:dyDescent="0.25">
      <c r="B89" s="15">
        <v>87</v>
      </c>
      <c r="C89" s="8">
        <v>5</v>
      </c>
      <c r="D89" s="8">
        <v>3</v>
      </c>
      <c r="E89" s="16">
        <v>0</v>
      </c>
    </row>
    <row r="90" spans="2:5" s="2" customFormat="1" ht="15" customHeight="1" x14ac:dyDescent="0.25">
      <c r="B90" s="15">
        <v>88</v>
      </c>
      <c r="C90" s="8">
        <v>9</v>
      </c>
      <c r="D90" s="8">
        <v>9</v>
      </c>
      <c r="E90" s="16">
        <v>0</v>
      </c>
    </row>
    <row r="91" spans="2:5" s="2" customFormat="1" ht="15" customHeight="1" x14ac:dyDescent="0.25">
      <c r="B91" s="15">
        <v>89</v>
      </c>
      <c r="C91" s="8">
        <v>10</v>
      </c>
      <c r="D91" s="8">
        <v>10</v>
      </c>
      <c r="E91" s="16">
        <v>0</v>
      </c>
    </row>
    <row r="92" spans="2:5" s="2" customFormat="1" ht="15" customHeight="1" x14ac:dyDescent="0.25">
      <c r="B92" s="15">
        <v>90</v>
      </c>
      <c r="C92" s="8">
        <v>8</v>
      </c>
      <c r="D92" s="8">
        <v>8</v>
      </c>
      <c r="E92" s="16">
        <v>0</v>
      </c>
    </row>
    <row r="93" spans="2:5" s="2" customFormat="1" ht="15" customHeight="1" x14ac:dyDescent="0.25">
      <c r="B93" s="15">
        <v>91</v>
      </c>
      <c r="C93" s="8">
        <v>10</v>
      </c>
      <c r="D93" s="8">
        <v>9</v>
      </c>
      <c r="E93" s="16">
        <v>0</v>
      </c>
    </row>
    <row r="94" spans="2:5" s="2" customFormat="1" ht="15" customHeight="1" x14ac:dyDescent="0.25">
      <c r="B94" s="15">
        <v>92</v>
      </c>
      <c r="C94" s="8">
        <v>8</v>
      </c>
      <c r="D94" s="8">
        <v>8</v>
      </c>
      <c r="E94" s="16">
        <v>1</v>
      </c>
    </row>
    <row r="95" spans="2:5" s="2" customFormat="1" ht="15" customHeight="1" x14ac:dyDescent="0.25">
      <c r="B95" s="15">
        <v>93</v>
      </c>
      <c r="C95" s="8">
        <v>7</v>
      </c>
      <c r="D95" s="8">
        <v>7</v>
      </c>
      <c r="E95" s="16">
        <v>0</v>
      </c>
    </row>
    <row r="96" spans="2:5" s="2" customFormat="1" ht="15" customHeight="1" x14ac:dyDescent="0.25">
      <c r="B96" s="15">
        <v>94</v>
      </c>
      <c r="C96" s="8">
        <v>10</v>
      </c>
      <c r="D96" s="8">
        <v>10</v>
      </c>
      <c r="E96" s="16">
        <v>0</v>
      </c>
    </row>
    <row r="97" spans="2:5" s="2" customFormat="1" ht="15" customHeight="1" x14ac:dyDescent="0.25">
      <c r="B97" s="15">
        <v>95</v>
      </c>
      <c r="C97" s="8">
        <v>8</v>
      </c>
      <c r="D97" s="8">
        <v>8</v>
      </c>
      <c r="E97" s="16">
        <v>0</v>
      </c>
    </row>
    <row r="98" spans="2:5" s="2" customFormat="1" ht="15" customHeight="1" x14ac:dyDescent="0.25">
      <c r="B98" s="15">
        <v>96</v>
      </c>
      <c r="C98" s="8">
        <v>2</v>
      </c>
      <c r="D98" s="8">
        <v>4</v>
      </c>
      <c r="E98" s="16">
        <v>0</v>
      </c>
    </row>
    <row r="99" spans="2:5" s="2" customFormat="1" ht="15" customHeight="1" x14ac:dyDescent="0.25">
      <c r="B99" s="15">
        <v>97</v>
      </c>
      <c r="C99" s="8">
        <v>8</v>
      </c>
      <c r="D99" s="8">
        <v>7</v>
      </c>
      <c r="E99" s="16">
        <v>0</v>
      </c>
    </row>
    <row r="100" spans="2:5" s="2" customFormat="1" ht="15" customHeight="1" x14ac:dyDescent="0.25">
      <c r="B100" s="15">
        <v>98</v>
      </c>
      <c r="C100" s="8">
        <v>5</v>
      </c>
      <c r="D100" s="8">
        <v>5</v>
      </c>
      <c r="E100" s="16">
        <v>1</v>
      </c>
    </row>
    <row r="101" spans="2:5" s="2" customFormat="1" ht="15" customHeight="1" x14ac:dyDescent="0.25">
      <c r="B101" s="15">
        <v>99</v>
      </c>
      <c r="C101" s="8">
        <v>10</v>
      </c>
      <c r="D101" s="8">
        <v>10</v>
      </c>
      <c r="E101" s="16">
        <v>0</v>
      </c>
    </row>
    <row r="102" spans="2:5" s="2" customFormat="1" ht="15" customHeight="1" x14ac:dyDescent="0.25">
      <c r="B102" s="15">
        <v>100</v>
      </c>
      <c r="C102" s="8">
        <v>1</v>
      </c>
      <c r="D102" s="8">
        <v>1</v>
      </c>
      <c r="E102" s="16">
        <v>1</v>
      </c>
    </row>
    <row r="103" spans="2:5" s="2" customFormat="1" ht="15" customHeight="1" x14ac:dyDescent="0.25">
      <c r="B103" s="15">
        <v>101</v>
      </c>
      <c r="C103" s="8">
        <v>9</v>
      </c>
      <c r="D103" s="8">
        <v>9</v>
      </c>
      <c r="E103" s="16">
        <v>0</v>
      </c>
    </row>
    <row r="104" spans="2:5" s="2" customFormat="1" ht="15" customHeight="1" x14ac:dyDescent="0.25">
      <c r="B104" s="15">
        <v>102</v>
      </c>
      <c r="C104" s="8">
        <v>5</v>
      </c>
      <c r="D104" s="8">
        <v>5</v>
      </c>
      <c r="E104" s="16">
        <v>1</v>
      </c>
    </row>
    <row r="105" spans="2:5" s="2" customFormat="1" ht="15" customHeight="1" x14ac:dyDescent="0.25">
      <c r="B105" s="15">
        <v>103</v>
      </c>
      <c r="C105" s="8">
        <v>9</v>
      </c>
      <c r="D105" s="8">
        <v>10</v>
      </c>
      <c r="E105" s="16">
        <v>1</v>
      </c>
    </row>
    <row r="106" spans="2:5" s="2" customFormat="1" ht="15" customHeight="1" x14ac:dyDescent="0.25">
      <c r="B106" s="15">
        <v>104</v>
      </c>
      <c r="C106" s="8">
        <v>7</v>
      </c>
      <c r="D106" s="8">
        <v>7</v>
      </c>
      <c r="E106" s="16">
        <v>0</v>
      </c>
    </row>
    <row r="107" spans="2:5" s="2" customFormat="1" ht="15" customHeight="1" x14ac:dyDescent="0.25">
      <c r="B107" s="15">
        <v>105</v>
      </c>
      <c r="C107" s="8">
        <v>8</v>
      </c>
      <c r="D107" s="8">
        <v>8</v>
      </c>
      <c r="E107" s="16">
        <v>0</v>
      </c>
    </row>
    <row r="108" spans="2:5" s="2" customFormat="1" ht="15" customHeight="1" x14ac:dyDescent="0.25">
      <c r="B108" s="15">
        <v>106</v>
      </c>
      <c r="C108" s="8">
        <v>10</v>
      </c>
      <c r="D108" s="8">
        <v>5</v>
      </c>
      <c r="E108" s="16">
        <v>0</v>
      </c>
    </row>
    <row r="109" spans="2:5" s="2" customFormat="1" ht="15" customHeight="1" x14ac:dyDescent="0.25">
      <c r="B109" s="15">
        <v>107</v>
      </c>
      <c r="C109" s="8">
        <v>7</v>
      </c>
      <c r="D109" s="8">
        <v>10</v>
      </c>
      <c r="E109" s="16">
        <v>0</v>
      </c>
    </row>
    <row r="110" spans="2:5" s="2" customFormat="1" ht="15" customHeight="1" x14ac:dyDescent="0.25">
      <c r="B110" s="15">
        <v>108</v>
      </c>
      <c r="C110" s="8">
        <v>10</v>
      </c>
      <c r="D110" s="8">
        <v>10</v>
      </c>
      <c r="E110" s="16">
        <v>0</v>
      </c>
    </row>
    <row r="111" spans="2:5" s="2" customFormat="1" ht="15" customHeight="1" x14ac:dyDescent="0.25">
      <c r="B111" s="15">
        <v>109</v>
      </c>
      <c r="C111" s="8">
        <v>9</v>
      </c>
      <c r="D111" s="8">
        <v>9</v>
      </c>
      <c r="E111" s="16">
        <v>0</v>
      </c>
    </row>
    <row r="112" spans="2:5" s="2" customFormat="1" ht="15" customHeight="1" x14ac:dyDescent="0.25">
      <c r="B112" s="15">
        <v>110</v>
      </c>
      <c r="C112" s="8">
        <v>1</v>
      </c>
      <c r="D112" s="8">
        <v>0</v>
      </c>
      <c r="E112" s="16">
        <v>1</v>
      </c>
    </row>
    <row r="113" spans="2:5" s="2" customFormat="1" ht="15" customHeight="1" x14ac:dyDescent="0.25">
      <c r="B113" s="15">
        <v>111</v>
      </c>
      <c r="C113" s="8">
        <v>8</v>
      </c>
      <c r="D113" s="8">
        <v>8</v>
      </c>
      <c r="E113" s="16">
        <v>0</v>
      </c>
    </row>
    <row r="114" spans="2:5" s="2" customFormat="1" ht="15" customHeight="1" x14ac:dyDescent="0.25">
      <c r="B114" s="15">
        <v>112</v>
      </c>
      <c r="C114" s="8">
        <v>9</v>
      </c>
      <c r="D114" s="8">
        <v>9</v>
      </c>
      <c r="E114" s="16">
        <v>0</v>
      </c>
    </row>
    <row r="115" spans="2:5" s="2" customFormat="1" ht="15" customHeight="1" x14ac:dyDescent="0.25">
      <c r="B115" s="15">
        <v>113</v>
      </c>
      <c r="C115" s="8">
        <v>9</v>
      </c>
      <c r="D115" s="8">
        <v>0</v>
      </c>
      <c r="E115" s="16">
        <v>0</v>
      </c>
    </row>
    <row r="116" spans="2:5" s="2" customFormat="1" ht="15" customHeight="1" x14ac:dyDescent="0.25">
      <c r="B116" s="15">
        <v>114</v>
      </c>
      <c r="C116" s="8">
        <v>5</v>
      </c>
      <c r="D116" s="8">
        <v>5</v>
      </c>
      <c r="E116" s="16">
        <v>0</v>
      </c>
    </row>
    <row r="117" spans="2:5" s="2" customFormat="1" ht="15" customHeight="1" x14ac:dyDescent="0.25">
      <c r="B117" s="15">
        <v>115</v>
      </c>
      <c r="C117" s="8">
        <v>8</v>
      </c>
      <c r="D117" s="8">
        <v>5</v>
      </c>
      <c r="E117" s="16">
        <v>0</v>
      </c>
    </row>
    <row r="118" spans="2:5" s="2" customFormat="1" ht="15" customHeight="1" x14ac:dyDescent="0.25">
      <c r="B118" s="15">
        <v>116</v>
      </c>
      <c r="C118" s="8">
        <v>7</v>
      </c>
      <c r="D118" s="8">
        <v>7</v>
      </c>
      <c r="E118" s="16">
        <v>0</v>
      </c>
    </row>
    <row r="119" spans="2:5" s="2" customFormat="1" ht="15" customHeight="1" x14ac:dyDescent="0.25">
      <c r="B119" s="15">
        <v>117</v>
      </c>
      <c r="C119" s="8">
        <v>9</v>
      </c>
      <c r="D119" s="8">
        <v>9</v>
      </c>
      <c r="E119" s="16">
        <v>0</v>
      </c>
    </row>
    <row r="120" spans="2:5" s="2" customFormat="1" ht="15" customHeight="1" x14ac:dyDescent="0.25">
      <c r="B120" s="15">
        <v>118</v>
      </c>
      <c r="C120" s="8">
        <v>7</v>
      </c>
      <c r="D120" s="8">
        <v>7</v>
      </c>
      <c r="E120" s="16">
        <v>1</v>
      </c>
    </row>
    <row r="121" spans="2:5" s="2" customFormat="1" ht="15" customHeight="1" x14ac:dyDescent="0.25">
      <c r="B121" s="15">
        <v>119</v>
      </c>
      <c r="C121" s="8">
        <v>10</v>
      </c>
      <c r="D121" s="8">
        <v>10</v>
      </c>
      <c r="E121" s="16">
        <v>0</v>
      </c>
    </row>
    <row r="122" spans="2:5" s="2" customFormat="1" ht="15" customHeight="1" x14ac:dyDescent="0.25">
      <c r="B122" s="15">
        <v>120</v>
      </c>
      <c r="C122" s="8">
        <v>9</v>
      </c>
      <c r="D122" s="8">
        <v>8</v>
      </c>
      <c r="E122" s="16">
        <v>0</v>
      </c>
    </row>
    <row r="123" spans="2:5" s="2" customFormat="1" ht="15" customHeight="1" x14ac:dyDescent="0.25">
      <c r="B123" s="15">
        <v>121</v>
      </c>
      <c r="C123" s="8">
        <v>8</v>
      </c>
      <c r="D123" s="8">
        <v>8</v>
      </c>
      <c r="E123" s="16">
        <v>0</v>
      </c>
    </row>
    <row r="124" spans="2:5" s="2" customFormat="1" ht="15" customHeight="1" x14ac:dyDescent="0.25">
      <c r="B124" s="15">
        <v>122</v>
      </c>
      <c r="C124" s="8">
        <v>6</v>
      </c>
      <c r="D124" s="8">
        <v>6</v>
      </c>
      <c r="E124" s="16">
        <v>0</v>
      </c>
    </row>
    <row r="125" spans="2:5" s="2" customFormat="1" ht="15" customHeight="1" x14ac:dyDescent="0.25">
      <c r="B125" s="15">
        <v>123</v>
      </c>
      <c r="C125" s="8">
        <v>7</v>
      </c>
      <c r="D125" s="8">
        <v>7</v>
      </c>
      <c r="E125" s="16">
        <v>0</v>
      </c>
    </row>
    <row r="126" spans="2:5" s="2" customFormat="1" ht="15" customHeight="1" x14ac:dyDescent="0.25">
      <c r="B126" s="15">
        <v>124</v>
      </c>
      <c r="C126" s="8">
        <v>9</v>
      </c>
      <c r="D126" s="8">
        <v>8</v>
      </c>
      <c r="E126" s="16">
        <v>0</v>
      </c>
    </row>
    <row r="127" spans="2:5" s="2" customFormat="1" ht="15" customHeight="1" x14ac:dyDescent="0.25">
      <c r="B127" s="15">
        <v>125</v>
      </c>
      <c r="C127" s="8">
        <v>9</v>
      </c>
      <c r="D127" s="8">
        <v>9</v>
      </c>
      <c r="E127" s="16">
        <v>0</v>
      </c>
    </row>
    <row r="128" spans="2:5" s="2" customFormat="1" ht="15" customHeight="1" x14ac:dyDescent="0.25">
      <c r="B128" s="15">
        <v>126</v>
      </c>
      <c r="C128" s="8">
        <v>3</v>
      </c>
      <c r="D128" s="8">
        <v>1</v>
      </c>
      <c r="E128" s="16">
        <v>1</v>
      </c>
    </row>
    <row r="129" spans="2:5" s="2" customFormat="1" ht="15" customHeight="1" x14ac:dyDescent="0.25">
      <c r="B129" s="15">
        <v>127</v>
      </c>
      <c r="C129" s="8">
        <v>8</v>
      </c>
      <c r="D129" s="8">
        <v>8</v>
      </c>
      <c r="E129" s="16">
        <v>0</v>
      </c>
    </row>
    <row r="130" spans="2:5" s="2" customFormat="1" ht="15" customHeight="1" x14ac:dyDescent="0.25">
      <c r="B130" s="15">
        <v>128</v>
      </c>
      <c r="C130" s="8">
        <v>7</v>
      </c>
      <c r="D130" s="8">
        <v>6</v>
      </c>
      <c r="E130" s="16">
        <v>0</v>
      </c>
    </row>
    <row r="131" spans="2:5" s="2" customFormat="1" ht="15" customHeight="1" x14ac:dyDescent="0.25">
      <c r="B131" s="15">
        <v>129</v>
      </c>
      <c r="C131" s="8">
        <v>8</v>
      </c>
      <c r="D131" s="8">
        <v>7</v>
      </c>
      <c r="E131" s="16">
        <v>0</v>
      </c>
    </row>
    <row r="132" spans="2:5" s="2" customFormat="1" ht="15" customHeight="1" x14ac:dyDescent="0.25">
      <c r="B132" s="15">
        <v>130</v>
      </c>
      <c r="C132" s="8">
        <v>7</v>
      </c>
      <c r="D132" s="8">
        <v>8</v>
      </c>
      <c r="E132" s="16">
        <v>0</v>
      </c>
    </row>
    <row r="133" spans="2:5" s="2" customFormat="1" ht="15" customHeight="1" x14ac:dyDescent="0.25">
      <c r="B133" s="15">
        <v>131</v>
      </c>
      <c r="C133" s="8">
        <v>6</v>
      </c>
      <c r="D133" s="8">
        <v>6</v>
      </c>
      <c r="E133" s="16">
        <v>1</v>
      </c>
    </row>
    <row r="134" spans="2:5" s="2" customFormat="1" ht="15" customHeight="1" x14ac:dyDescent="0.25">
      <c r="B134" s="15">
        <v>132</v>
      </c>
      <c r="C134" s="8">
        <v>10</v>
      </c>
      <c r="D134" s="8">
        <v>10</v>
      </c>
      <c r="E134" s="16">
        <v>0</v>
      </c>
    </row>
    <row r="135" spans="2:5" s="2" customFormat="1" ht="15" customHeight="1" x14ac:dyDescent="0.25">
      <c r="B135" s="15">
        <v>133</v>
      </c>
      <c r="C135" s="8">
        <v>10</v>
      </c>
      <c r="D135" s="8">
        <v>10</v>
      </c>
      <c r="E135" s="16">
        <v>0</v>
      </c>
    </row>
    <row r="136" spans="2:5" s="2" customFormat="1" ht="15" customHeight="1" x14ac:dyDescent="0.25">
      <c r="B136" s="15">
        <v>134</v>
      </c>
      <c r="C136" s="8">
        <v>10</v>
      </c>
      <c r="D136" s="8">
        <v>10</v>
      </c>
      <c r="E136" s="16">
        <v>0</v>
      </c>
    </row>
    <row r="137" spans="2:5" s="2" customFormat="1" ht="15" customHeight="1" x14ac:dyDescent="0.25">
      <c r="B137" s="15">
        <v>135</v>
      </c>
      <c r="C137" s="8">
        <v>9</v>
      </c>
      <c r="D137" s="8">
        <v>5</v>
      </c>
      <c r="E137" s="16">
        <v>0</v>
      </c>
    </row>
    <row r="138" spans="2:5" s="2" customFormat="1" ht="15" customHeight="1" x14ac:dyDescent="0.25">
      <c r="B138" s="15">
        <v>136</v>
      </c>
      <c r="C138" s="8">
        <v>10</v>
      </c>
      <c r="D138" s="8">
        <v>9</v>
      </c>
      <c r="E138" s="16">
        <v>0</v>
      </c>
    </row>
    <row r="139" spans="2:5" s="2" customFormat="1" ht="15" customHeight="1" x14ac:dyDescent="0.25">
      <c r="B139" s="15">
        <v>137</v>
      </c>
      <c r="C139" s="8">
        <v>10</v>
      </c>
      <c r="D139" s="8">
        <v>9</v>
      </c>
      <c r="E139" s="16">
        <v>0</v>
      </c>
    </row>
    <row r="140" spans="2:5" s="2" customFormat="1" ht="15" customHeight="1" x14ac:dyDescent="0.25">
      <c r="B140" s="15">
        <v>138</v>
      </c>
      <c r="C140" s="8">
        <v>5</v>
      </c>
      <c r="D140" s="8">
        <v>2</v>
      </c>
      <c r="E140" s="16">
        <v>1</v>
      </c>
    </row>
    <row r="141" spans="2:5" s="2" customFormat="1" ht="15" customHeight="1" x14ac:dyDescent="0.25">
      <c r="B141" s="15">
        <v>139</v>
      </c>
      <c r="C141" s="8">
        <v>8</v>
      </c>
      <c r="D141" s="8">
        <v>8</v>
      </c>
      <c r="E141" s="16">
        <v>0</v>
      </c>
    </row>
    <row r="142" spans="2:5" s="2" customFormat="1" ht="15" customHeight="1" x14ac:dyDescent="0.25">
      <c r="B142" s="15">
        <v>140</v>
      </c>
      <c r="C142" s="8">
        <v>10</v>
      </c>
      <c r="D142" s="8">
        <v>10</v>
      </c>
      <c r="E142" s="16">
        <v>0</v>
      </c>
    </row>
    <row r="143" spans="2:5" s="2" customFormat="1" ht="15" customHeight="1" x14ac:dyDescent="0.25">
      <c r="B143" s="15">
        <v>141</v>
      </c>
      <c r="C143" s="8">
        <v>7</v>
      </c>
      <c r="D143" s="8">
        <v>6</v>
      </c>
      <c r="E143" s="16">
        <v>0</v>
      </c>
    </row>
    <row r="144" spans="2:5" s="2" customFormat="1" ht="15" customHeight="1" x14ac:dyDescent="0.25">
      <c r="B144" s="15">
        <v>142</v>
      </c>
      <c r="C144" s="8">
        <v>3</v>
      </c>
      <c r="D144" s="8">
        <v>4</v>
      </c>
      <c r="E144" s="16">
        <v>1</v>
      </c>
    </row>
    <row r="145" spans="2:5" s="2" customFormat="1" ht="15" customHeight="1" x14ac:dyDescent="0.25">
      <c r="B145" s="15">
        <v>143</v>
      </c>
      <c r="C145" s="8">
        <v>7</v>
      </c>
      <c r="D145" s="8">
        <v>7</v>
      </c>
      <c r="E145" s="16">
        <v>1</v>
      </c>
    </row>
    <row r="146" spans="2:5" s="2" customFormat="1" ht="15" customHeight="1" x14ac:dyDescent="0.25">
      <c r="B146" s="15">
        <v>144</v>
      </c>
      <c r="C146" s="8">
        <v>8</v>
      </c>
      <c r="D146" s="8">
        <v>8</v>
      </c>
      <c r="E146" s="16">
        <v>0</v>
      </c>
    </row>
    <row r="147" spans="2:5" s="2" customFormat="1" ht="15" customHeight="1" x14ac:dyDescent="0.25">
      <c r="B147" s="15">
        <v>145</v>
      </c>
      <c r="C147" s="8">
        <v>6</v>
      </c>
      <c r="D147" s="8">
        <v>5</v>
      </c>
      <c r="E147" s="16">
        <v>0</v>
      </c>
    </row>
    <row r="148" spans="2:5" s="2" customFormat="1" ht="15" customHeight="1" x14ac:dyDescent="0.25">
      <c r="B148" s="15">
        <v>146</v>
      </c>
      <c r="C148" s="8">
        <v>2</v>
      </c>
      <c r="D148" s="8">
        <v>2</v>
      </c>
      <c r="E148" s="16">
        <v>0</v>
      </c>
    </row>
    <row r="149" spans="2:5" s="2" customFormat="1" ht="15" customHeight="1" x14ac:dyDescent="0.25">
      <c r="B149" s="15">
        <v>147</v>
      </c>
      <c r="C149" s="8">
        <v>10</v>
      </c>
      <c r="D149" s="8">
        <v>10</v>
      </c>
      <c r="E149" s="16">
        <v>0</v>
      </c>
    </row>
    <row r="150" spans="2:5" s="2" customFormat="1" ht="15" customHeight="1" x14ac:dyDescent="0.25">
      <c r="B150" s="15">
        <v>148</v>
      </c>
      <c r="C150" s="8">
        <v>0</v>
      </c>
      <c r="D150" s="8">
        <v>0</v>
      </c>
      <c r="E150" s="16">
        <v>1</v>
      </c>
    </row>
    <row r="151" spans="2:5" s="2" customFormat="1" ht="15" customHeight="1" x14ac:dyDescent="0.25">
      <c r="B151" s="15">
        <v>149</v>
      </c>
      <c r="C151" s="8">
        <v>10</v>
      </c>
      <c r="D151" s="8">
        <v>9</v>
      </c>
      <c r="E151" s="16">
        <v>0</v>
      </c>
    </row>
    <row r="152" spans="2:5" s="2" customFormat="1" ht="15" customHeight="1" x14ac:dyDescent="0.25">
      <c r="B152" s="15">
        <v>150</v>
      </c>
      <c r="C152" s="8">
        <v>7</v>
      </c>
      <c r="D152" s="8">
        <v>0</v>
      </c>
      <c r="E152" s="16">
        <v>0</v>
      </c>
    </row>
    <row r="153" spans="2:5" s="2" customFormat="1" ht="15" customHeight="1" x14ac:dyDescent="0.25">
      <c r="B153" s="15">
        <v>151</v>
      </c>
      <c r="C153" s="8">
        <v>0</v>
      </c>
      <c r="D153" s="8">
        <v>0</v>
      </c>
      <c r="E153" s="16">
        <v>1</v>
      </c>
    </row>
    <row r="154" spans="2:5" s="2" customFormat="1" ht="15" customHeight="1" x14ac:dyDescent="0.25">
      <c r="B154" s="15">
        <v>152</v>
      </c>
      <c r="C154" s="8">
        <v>3</v>
      </c>
      <c r="D154" s="8">
        <v>4</v>
      </c>
      <c r="E154" s="16">
        <v>1</v>
      </c>
    </row>
    <row r="155" spans="2:5" s="2" customFormat="1" ht="15" customHeight="1" x14ac:dyDescent="0.25">
      <c r="B155" s="15">
        <v>153</v>
      </c>
      <c r="C155" s="8">
        <v>8</v>
      </c>
      <c r="D155" s="8">
        <v>8</v>
      </c>
      <c r="E155" s="16">
        <v>0</v>
      </c>
    </row>
    <row r="156" spans="2:5" s="2" customFormat="1" ht="15" customHeight="1" x14ac:dyDescent="0.25">
      <c r="B156" s="15">
        <v>154</v>
      </c>
      <c r="C156" s="8">
        <v>10</v>
      </c>
      <c r="D156" s="8">
        <v>10</v>
      </c>
      <c r="E156" s="16">
        <v>0</v>
      </c>
    </row>
    <row r="157" spans="2:5" s="2" customFormat="1" ht="15" customHeight="1" x14ac:dyDescent="0.25">
      <c r="B157" s="15">
        <v>155</v>
      </c>
      <c r="C157" s="8">
        <v>8</v>
      </c>
      <c r="D157" s="8">
        <v>8</v>
      </c>
      <c r="E157" s="16">
        <v>0</v>
      </c>
    </row>
    <row r="158" spans="2:5" s="2" customFormat="1" ht="15" customHeight="1" x14ac:dyDescent="0.25">
      <c r="B158" s="15">
        <v>156</v>
      </c>
      <c r="C158" s="8">
        <v>6</v>
      </c>
      <c r="D158" s="8">
        <v>6</v>
      </c>
      <c r="E158" s="16">
        <v>1</v>
      </c>
    </row>
    <row r="159" spans="2:5" s="2" customFormat="1" ht="15" customHeight="1" x14ac:dyDescent="0.25">
      <c r="B159" s="15">
        <v>157</v>
      </c>
      <c r="C159" s="8">
        <v>10</v>
      </c>
      <c r="D159" s="8">
        <v>8</v>
      </c>
      <c r="E159" s="16">
        <v>0</v>
      </c>
    </row>
    <row r="160" spans="2:5" s="2" customFormat="1" ht="15" customHeight="1" x14ac:dyDescent="0.25">
      <c r="B160" s="15">
        <v>158</v>
      </c>
      <c r="C160" s="8">
        <v>8</v>
      </c>
      <c r="D160" s="8">
        <v>8</v>
      </c>
      <c r="E160" s="16">
        <v>0</v>
      </c>
    </row>
    <row r="161" spans="2:5" s="2" customFormat="1" ht="15" customHeight="1" x14ac:dyDescent="0.25">
      <c r="B161" s="15">
        <v>159</v>
      </c>
      <c r="C161" s="8">
        <v>9</v>
      </c>
      <c r="D161" s="8">
        <v>8</v>
      </c>
      <c r="E161" s="16">
        <v>0</v>
      </c>
    </row>
    <row r="162" spans="2:5" s="2" customFormat="1" ht="15" customHeight="1" x14ac:dyDescent="0.25">
      <c r="B162" s="15">
        <v>160</v>
      </c>
      <c r="C162" s="8">
        <v>10</v>
      </c>
      <c r="D162" s="8">
        <v>9</v>
      </c>
      <c r="E162" s="16">
        <v>0</v>
      </c>
    </row>
    <row r="163" spans="2:5" s="2" customFormat="1" ht="15" customHeight="1" x14ac:dyDescent="0.25">
      <c r="B163" s="15">
        <v>161</v>
      </c>
      <c r="C163" s="8">
        <v>8</v>
      </c>
      <c r="D163" s="8">
        <v>8</v>
      </c>
      <c r="E163" s="16">
        <v>1</v>
      </c>
    </row>
    <row r="164" spans="2:5" s="2" customFormat="1" ht="15" customHeight="1" x14ac:dyDescent="0.25">
      <c r="B164" s="15">
        <v>162</v>
      </c>
      <c r="C164" s="8">
        <v>8</v>
      </c>
      <c r="D164" s="8">
        <v>7</v>
      </c>
      <c r="E164" s="16">
        <v>0</v>
      </c>
    </row>
    <row r="165" spans="2:5" s="2" customFormat="1" ht="15" customHeight="1" x14ac:dyDescent="0.25">
      <c r="B165" s="15">
        <v>163</v>
      </c>
      <c r="C165" s="8">
        <v>6</v>
      </c>
      <c r="D165" s="8">
        <v>5</v>
      </c>
      <c r="E165" s="16">
        <v>1</v>
      </c>
    </row>
    <row r="166" spans="2:5" s="2" customFormat="1" ht="15" customHeight="1" x14ac:dyDescent="0.25">
      <c r="B166" s="15">
        <v>164</v>
      </c>
      <c r="C166" s="8">
        <v>6</v>
      </c>
      <c r="D166" s="8">
        <v>5</v>
      </c>
      <c r="E166" s="16">
        <v>1</v>
      </c>
    </row>
    <row r="167" spans="2:5" s="2" customFormat="1" ht="15" customHeight="1" x14ac:dyDescent="0.25">
      <c r="B167" s="15">
        <v>165</v>
      </c>
      <c r="C167" s="8">
        <v>4</v>
      </c>
      <c r="D167" s="8">
        <v>4</v>
      </c>
      <c r="E167" s="16">
        <v>1</v>
      </c>
    </row>
    <row r="168" spans="2:5" s="2" customFormat="1" ht="15" customHeight="1" x14ac:dyDescent="0.25">
      <c r="B168" s="15">
        <v>166</v>
      </c>
      <c r="C168" s="8">
        <v>9</v>
      </c>
      <c r="D168" s="8">
        <v>9</v>
      </c>
      <c r="E168" s="16">
        <v>0</v>
      </c>
    </row>
    <row r="169" spans="2:5" s="2" customFormat="1" ht="15" customHeight="1" x14ac:dyDescent="0.25">
      <c r="B169" s="15">
        <v>167</v>
      </c>
      <c r="C169" s="8">
        <v>5</v>
      </c>
      <c r="D169" s="8">
        <v>0</v>
      </c>
      <c r="E169" s="16">
        <v>1</v>
      </c>
    </row>
    <row r="170" spans="2:5" s="2" customFormat="1" ht="15" customHeight="1" x14ac:dyDescent="0.25">
      <c r="B170" s="15">
        <v>168</v>
      </c>
      <c r="C170" s="8">
        <v>10</v>
      </c>
      <c r="D170" s="8">
        <v>10</v>
      </c>
      <c r="E170" s="16">
        <v>0</v>
      </c>
    </row>
    <row r="171" spans="2:5" s="2" customFormat="1" ht="15" customHeight="1" x14ac:dyDescent="0.25">
      <c r="B171" s="15">
        <v>169</v>
      </c>
      <c r="C171" s="8">
        <v>7</v>
      </c>
      <c r="D171" s="8">
        <v>7</v>
      </c>
      <c r="E171" s="16">
        <v>0</v>
      </c>
    </row>
    <row r="172" spans="2:5" s="2" customFormat="1" ht="15" customHeight="1" x14ac:dyDescent="0.25">
      <c r="B172" s="15">
        <v>170</v>
      </c>
      <c r="C172" s="8">
        <v>5</v>
      </c>
      <c r="D172" s="8">
        <v>5</v>
      </c>
      <c r="E172" s="16">
        <v>0</v>
      </c>
    </row>
    <row r="173" spans="2:5" s="2" customFormat="1" ht="15" customHeight="1" x14ac:dyDescent="0.25">
      <c r="B173" s="15">
        <v>171</v>
      </c>
      <c r="C173" s="8">
        <v>7</v>
      </c>
      <c r="D173" s="8">
        <v>7</v>
      </c>
      <c r="E173" s="16">
        <v>1</v>
      </c>
    </row>
    <row r="174" spans="2:5" s="2" customFormat="1" ht="15" customHeight="1" x14ac:dyDescent="0.25">
      <c r="B174" s="15">
        <v>172</v>
      </c>
      <c r="C174" s="8">
        <v>7</v>
      </c>
      <c r="D174" s="8">
        <v>7</v>
      </c>
      <c r="E174" s="16">
        <v>1</v>
      </c>
    </row>
    <row r="175" spans="2:5" s="2" customFormat="1" ht="15" customHeight="1" x14ac:dyDescent="0.25">
      <c r="B175" s="15">
        <v>173</v>
      </c>
      <c r="C175" s="8">
        <v>9</v>
      </c>
      <c r="D175" s="8">
        <v>8</v>
      </c>
      <c r="E175" s="16">
        <v>0</v>
      </c>
    </row>
    <row r="176" spans="2:5" s="2" customFormat="1" ht="15" customHeight="1" x14ac:dyDescent="0.25">
      <c r="B176" s="15">
        <v>174</v>
      </c>
      <c r="C176" s="8">
        <v>9</v>
      </c>
      <c r="D176" s="8">
        <v>9</v>
      </c>
      <c r="E176" s="16">
        <v>0</v>
      </c>
    </row>
    <row r="177" spans="2:5" s="2" customFormat="1" ht="15" customHeight="1" x14ac:dyDescent="0.25">
      <c r="B177" s="15">
        <v>175</v>
      </c>
      <c r="C177" s="8">
        <v>0</v>
      </c>
      <c r="D177" s="8">
        <v>0</v>
      </c>
      <c r="E177" s="16">
        <v>1</v>
      </c>
    </row>
    <row r="178" spans="2:5" s="2" customFormat="1" ht="15" customHeight="1" x14ac:dyDescent="0.25">
      <c r="B178" s="15">
        <v>176</v>
      </c>
      <c r="C178" s="8">
        <v>8</v>
      </c>
      <c r="D178" s="8">
        <v>8</v>
      </c>
      <c r="E178" s="16">
        <v>0</v>
      </c>
    </row>
    <row r="179" spans="2:5" s="2" customFormat="1" ht="15" customHeight="1" x14ac:dyDescent="0.25">
      <c r="B179" s="15">
        <v>177</v>
      </c>
      <c r="C179" s="8">
        <v>10</v>
      </c>
      <c r="D179" s="8">
        <v>10</v>
      </c>
      <c r="E179" s="16">
        <v>0</v>
      </c>
    </row>
    <row r="180" spans="2:5" s="2" customFormat="1" ht="15" customHeight="1" x14ac:dyDescent="0.25">
      <c r="B180" s="15">
        <v>178</v>
      </c>
      <c r="C180" s="8">
        <v>8</v>
      </c>
      <c r="D180" s="8">
        <v>7</v>
      </c>
      <c r="E180" s="16">
        <v>1</v>
      </c>
    </row>
    <row r="181" spans="2:5" s="2" customFormat="1" ht="15" customHeight="1" x14ac:dyDescent="0.25">
      <c r="B181" s="15">
        <v>179</v>
      </c>
      <c r="C181" s="8">
        <v>6</v>
      </c>
      <c r="D181" s="8">
        <v>6</v>
      </c>
      <c r="E181" s="16">
        <v>0</v>
      </c>
    </row>
    <row r="182" spans="2:5" s="2" customFormat="1" ht="15" customHeight="1" x14ac:dyDescent="0.25">
      <c r="B182" s="15">
        <v>180</v>
      </c>
      <c r="C182" s="8">
        <v>9</v>
      </c>
      <c r="D182" s="8">
        <v>9</v>
      </c>
      <c r="E182" s="16">
        <v>0</v>
      </c>
    </row>
    <row r="183" spans="2:5" s="2" customFormat="1" ht="15" customHeight="1" x14ac:dyDescent="0.25">
      <c r="B183" s="15">
        <v>181</v>
      </c>
      <c r="C183" s="8">
        <v>10</v>
      </c>
      <c r="D183" s="8">
        <v>10</v>
      </c>
      <c r="E183" s="16">
        <v>0</v>
      </c>
    </row>
    <row r="184" spans="2:5" s="2" customFormat="1" ht="15" customHeight="1" x14ac:dyDescent="0.25">
      <c r="B184" s="15">
        <v>182</v>
      </c>
      <c r="C184" s="8">
        <v>5</v>
      </c>
      <c r="D184" s="8">
        <v>5</v>
      </c>
      <c r="E184" s="16">
        <v>0</v>
      </c>
    </row>
    <row r="185" spans="2:5" s="2" customFormat="1" ht="15" customHeight="1" x14ac:dyDescent="0.25">
      <c r="B185" s="15">
        <v>183</v>
      </c>
      <c r="C185" s="8">
        <v>1</v>
      </c>
      <c r="D185" s="8">
        <v>0</v>
      </c>
      <c r="E185" s="16">
        <v>1</v>
      </c>
    </row>
    <row r="186" spans="2:5" s="2" customFormat="1" ht="15" customHeight="1" x14ac:dyDescent="0.25">
      <c r="B186" s="15">
        <v>184</v>
      </c>
      <c r="C186" s="8">
        <v>8</v>
      </c>
      <c r="D186" s="8">
        <v>8</v>
      </c>
      <c r="E186" s="16">
        <v>0</v>
      </c>
    </row>
    <row r="187" spans="2:5" s="2" customFormat="1" ht="15" customHeight="1" x14ac:dyDescent="0.25">
      <c r="B187" s="15">
        <v>185</v>
      </c>
      <c r="C187" s="8">
        <v>8</v>
      </c>
      <c r="D187" s="8">
        <v>7</v>
      </c>
      <c r="E187" s="16">
        <v>0</v>
      </c>
    </row>
    <row r="188" spans="2:5" s="2" customFormat="1" ht="15" customHeight="1" x14ac:dyDescent="0.25">
      <c r="B188" s="15">
        <v>186</v>
      </c>
      <c r="C188" s="8">
        <v>8</v>
      </c>
      <c r="D188" s="8">
        <v>8</v>
      </c>
      <c r="E188" s="16">
        <v>0</v>
      </c>
    </row>
    <row r="189" spans="2:5" s="2" customFormat="1" ht="15" customHeight="1" x14ac:dyDescent="0.25">
      <c r="B189" s="15">
        <v>187</v>
      </c>
      <c r="C189" s="8">
        <v>8</v>
      </c>
      <c r="D189" s="8">
        <v>8</v>
      </c>
      <c r="E189" s="16">
        <v>0</v>
      </c>
    </row>
    <row r="190" spans="2:5" s="2" customFormat="1" ht="15" customHeight="1" x14ac:dyDescent="0.25">
      <c r="B190" s="15">
        <v>188</v>
      </c>
      <c r="C190" s="8">
        <v>8</v>
      </c>
      <c r="D190" s="8">
        <v>8</v>
      </c>
      <c r="E190" s="16">
        <v>0</v>
      </c>
    </row>
    <row r="191" spans="2:5" s="2" customFormat="1" ht="15" customHeight="1" x14ac:dyDescent="0.25">
      <c r="B191" s="15">
        <v>189</v>
      </c>
      <c r="C191" s="8">
        <v>8</v>
      </c>
      <c r="D191" s="8">
        <v>7</v>
      </c>
      <c r="E191" s="16">
        <v>0</v>
      </c>
    </row>
    <row r="192" spans="2:5" s="2" customFormat="1" ht="15" customHeight="1" x14ac:dyDescent="0.25">
      <c r="B192" s="15">
        <v>190</v>
      </c>
      <c r="C192" s="8">
        <v>8</v>
      </c>
      <c r="D192" s="8">
        <v>8</v>
      </c>
      <c r="E192" s="16">
        <v>0</v>
      </c>
    </row>
    <row r="193" spans="2:5" s="2" customFormat="1" ht="15" customHeight="1" thickBot="1" x14ac:dyDescent="0.3">
      <c r="B193" s="17">
        <v>191</v>
      </c>
      <c r="C193" s="18">
        <v>9</v>
      </c>
      <c r="D193" s="18">
        <v>7</v>
      </c>
      <c r="E193" s="19">
        <v>0</v>
      </c>
    </row>
    <row r="194" spans="2:5" s="2" customFormat="1" ht="15" customHeight="1" x14ac:dyDescent="0.25">
      <c r="C194" s="4"/>
      <c r="D194" s="4"/>
      <c r="E194" s="1"/>
    </row>
    <row r="195" spans="2:5" ht="15" customHeight="1" x14ac:dyDescent="0.25">
      <c r="D195" s="4"/>
    </row>
    <row r="196" spans="2:5" ht="15" customHeight="1" x14ac:dyDescent="0.25">
      <c r="D196" s="4"/>
    </row>
  </sheetData>
  <autoFilter ref="B2:E193"/>
  <mergeCells count="15">
    <mergeCell ref="O53:V55"/>
    <mergeCell ref="N12:S15"/>
    <mergeCell ref="M5:R8"/>
    <mergeCell ref="O20:X23"/>
    <mergeCell ref="O29:X33"/>
    <mergeCell ref="O37:X41"/>
    <mergeCell ref="I37:L37"/>
    <mergeCell ref="I45:L45"/>
    <mergeCell ref="I20:M20"/>
    <mergeCell ref="I29:M29"/>
    <mergeCell ref="I30:J30"/>
    <mergeCell ref="I21:J21"/>
    <mergeCell ref="I38:J38"/>
    <mergeCell ref="I46:J46"/>
    <mergeCell ref="O45:X49"/>
  </mergeCells>
  <conditionalFormatting sqref="C3:D193">
    <cfRule type="cellIs" dxfId="1" priority="2" operator="equal">
      <formula>99</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2"/>
  <sheetViews>
    <sheetView topLeftCell="E1" workbookViewId="0">
      <selection activeCell="G27" sqref="G27"/>
    </sheetView>
  </sheetViews>
  <sheetFormatPr defaultRowHeight="15" x14ac:dyDescent="0.25"/>
  <cols>
    <col min="1" max="1" width="17.140625" customWidth="1"/>
    <col min="2" max="2" width="19.7109375" customWidth="1"/>
    <col min="3" max="3" width="22.42578125" customWidth="1"/>
    <col min="4" max="4" width="22.7109375" customWidth="1"/>
    <col min="11" max="11" width="14" customWidth="1"/>
    <col min="12" max="12" width="97.85546875" customWidth="1"/>
    <col min="13" max="13" width="10.85546875" bestFit="1" customWidth="1"/>
    <col min="14" max="14" width="11.85546875" bestFit="1" customWidth="1"/>
  </cols>
  <sheetData>
    <row r="1" spans="1:13" ht="75" x14ac:dyDescent="0.25">
      <c r="A1" s="56" t="s">
        <v>0</v>
      </c>
      <c r="B1" s="57" t="s">
        <v>15</v>
      </c>
      <c r="C1" s="57" t="s">
        <v>2</v>
      </c>
      <c r="D1" s="57" t="s">
        <v>3</v>
      </c>
    </row>
    <row r="2" spans="1:13" x14ac:dyDescent="0.25">
      <c r="A2" s="58">
        <v>1</v>
      </c>
      <c r="B2" s="8" t="s">
        <v>42</v>
      </c>
      <c r="C2" s="8" t="s">
        <v>20</v>
      </c>
      <c r="D2" s="59">
        <v>0</v>
      </c>
      <c r="K2" s="55" t="s">
        <v>26</v>
      </c>
      <c r="L2" s="55" t="s">
        <v>27</v>
      </c>
      <c r="M2" t="s">
        <v>51</v>
      </c>
    </row>
    <row r="3" spans="1:13" x14ac:dyDescent="0.25">
      <c r="A3" s="58">
        <v>2</v>
      </c>
      <c r="B3" s="8" t="s">
        <v>43</v>
      </c>
      <c r="C3" s="8" t="s">
        <v>19</v>
      </c>
      <c r="D3" s="59">
        <v>0</v>
      </c>
      <c r="K3" t="s">
        <v>43</v>
      </c>
      <c r="L3" t="s">
        <v>21</v>
      </c>
      <c r="M3" s="60">
        <v>5.2356020942408377E-2</v>
      </c>
    </row>
    <row r="4" spans="1:13" x14ac:dyDescent="0.25">
      <c r="A4" s="58">
        <v>3</v>
      </c>
      <c r="B4" s="8" t="s">
        <v>43</v>
      </c>
      <c r="C4" s="8" t="s">
        <v>20</v>
      </c>
      <c r="D4" s="59">
        <v>1</v>
      </c>
      <c r="L4" t="s">
        <v>20</v>
      </c>
      <c r="M4" s="60">
        <v>0.30366492146596857</v>
      </c>
    </row>
    <row r="5" spans="1:13" x14ac:dyDescent="0.25">
      <c r="A5" s="58">
        <v>4</v>
      </c>
      <c r="B5" s="8" t="s">
        <v>43</v>
      </c>
      <c r="C5" s="8" t="s">
        <v>19</v>
      </c>
      <c r="D5" s="59">
        <v>1</v>
      </c>
      <c r="L5" t="s">
        <v>19</v>
      </c>
      <c r="M5" s="60">
        <v>0.30890052356020942</v>
      </c>
    </row>
    <row r="6" spans="1:13" x14ac:dyDescent="0.25">
      <c r="A6" s="58">
        <v>5</v>
      </c>
      <c r="B6" s="8" t="s">
        <v>42</v>
      </c>
      <c r="C6" s="8" t="s">
        <v>20</v>
      </c>
      <c r="D6" s="59">
        <v>0</v>
      </c>
      <c r="K6" t="s">
        <v>44</v>
      </c>
      <c r="M6" s="60">
        <v>0.66492146596858637</v>
      </c>
    </row>
    <row r="7" spans="1:13" x14ac:dyDescent="0.25">
      <c r="A7" s="58">
        <v>6</v>
      </c>
      <c r="B7" s="8" t="s">
        <v>43</v>
      </c>
      <c r="C7" s="8" t="s">
        <v>20</v>
      </c>
      <c r="D7" s="59">
        <v>1</v>
      </c>
      <c r="K7" t="s">
        <v>41</v>
      </c>
      <c r="L7" t="s">
        <v>21</v>
      </c>
      <c r="M7" s="60">
        <v>9.4240837696335081E-2</v>
      </c>
    </row>
    <row r="8" spans="1:13" x14ac:dyDescent="0.25">
      <c r="A8" s="58">
        <v>7</v>
      </c>
      <c r="B8" s="8" t="s">
        <v>43</v>
      </c>
      <c r="C8" s="8" t="s">
        <v>20</v>
      </c>
      <c r="D8" s="59">
        <v>0</v>
      </c>
      <c r="K8" t="s">
        <v>45</v>
      </c>
      <c r="M8" s="60">
        <v>9.4240837696335081E-2</v>
      </c>
    </row>
    <row r="9" spans="1:13" x14ac:dyDescent="0.25">
      <c r="A9" s="58">
        <v>8</v>
      </c>
      <c r="B9" s="8" t="s">
        <v>43</v>
      </c>
      <c r="C9" s="8" t="s">
        <v>19</v>
      </c>
      <c r="D9" s="59">
        <v>1</v>
      </c>
      <c r="K9" t="s">
        <v>42</v>
      </c>
      <c r="L9" t="s">
        <v>21</v>
      </c>
      <c r="M9" s="60">
        <v>0.14136125654450263</v>
      </c>
    </row>
    <row r="10" spans="1:13" x14ac:dyDescent="0.25">
      <c r="A10" s="58">
        <v>9</v>
      </c>
      <c r="B10" s="8" t="s">
        <v>43</v>
      </c>
      <c r="C10" s="8" t="s">
        <v>20</v>
      </c>
      <c r="D10" s="59">
        <v>0</v>
      </c>
      <c r="L10" t="s">
        <v>20</v>
      </c>
      <c r="M10" s="60">
        <v>9.4240837696335081E-2</v>
      </c>
    </row>
    <row r="11" spans="1:13" x14ac:dyDescent="0.25">
      <c r="A11" s="58">
        <v>10</v>
      </c>
      <c r="B11" s="8" t="s">
        <v>42</v>
      </c>
      <c r="C11" s="8" t="s">
        <v>20</v>
      </c>
      <c r="D11" s="59">
        <v>0</v>
      </c>
      <c r="L11" t="s">
        <v>19</v>
      </c>
      <c r="M11" s="60">
        <v>5.235602094240838E-3</v>
      </c>
    </row>
    <row r="12" spans="1:13" x14ac:dyDescent="0.25">
      <c r="A12" s="58">
        <v>11</v>
      </c>
      <c r="B12" s="8" t="s">
        <v>43</v>
      </c>
      <c r="C12" s="8" t="s">
        <v>20</v>
      </c>
      <c r="D12" s="59">
        <v>0</v>
      </c>
      <c r="K12" t="s">
        <v>46</v>
      </c>
      <c r="M12" s="60">
        <v>0.24083769633507854</v>
      </c>
    </row>
    <row r="13" spans="1:13" x14ac:dyDescent="0.25">
      <c r="A13" s="58">
        <v>12</v>
      </c>
      <c r="B13" s="8" t="s">
        <v>41</v>
      </c>
      <c r="C13" s="8" t="s">
        <v>21</v>
      </c>
      <c r="D13" s="59">
        <v>1</v>
      </c>
      <c r="K13" t="s">
        <v>40</v>
      </c>
      <c r="M13" s="60">
        <v>1</v>
      </c>
    </row>
    <row r="14" spans="1:13" x14ac:dyDescent="0.25">
      <c r="A14" s="58">
        <v>13</v>
      </c>
      <c r="B14" s="8" t="s">
        <v>43</v>
      </c>
      <c r="C14" s="8" t="s">
        <v>20</v>
      </c>
      <c r="D14" s="59">
        <v>0</v>
      </c>
    </row>
    <row r="15" spans="1:13" x14ac:dyDescent="0.25">
      <c r="A15" s="58">
        <v>14</v>
      </c>
      <c r="B15" s="8" t="s">
        <v>43</v>
      </c>
      <c r="C15" s="8" t="s">
        <v>19</v>
      </c>
      <c r="D15" s="59">
        <v>1</v>
      </c>
    </row>
    <row r="16" spans="1:13" x14ac:dyDescent="0.25">
      <c r="A16" s="58">
        <v>15</v>
      </c>
      <c r="B16" s="8" t="s">
        <v>41</v>
      </c>
      <c r="C16" s="8" t="s">
        <v>21</v>
      </c>
      <c r="D16" s="59">
        <v>1</v>
      </c>
    </row>
    <row r="17" spans="1:4" x14ac:dyDescent="0.25">
      <c r="A17" s="58">
        <v>16</v>
      </c>
      <c r="B17" s="8" t="s">
        <v>43</v>
      </c>
      <c r="C17" s="8" t="s">
        <v>19</v>
      </c>
      <c r="D17" s="59">
        <v>0</v>
      </c>
    </row>
    <row r="18" spans="1:4" x14ac:dyDescent="0.25">
      <c r="A18" s="58">
        <v>17</v>
      </c>
      <c r="B18" s="8" t="s">
        <v>43</v>
      </c>
      <c r="C18" s="8" t="s">
        <v>20</v>
      </c>
      <c r="D18" s="59">
        <v>0</v>
      </c>
    </row>
    <row r="19" spans="1:4" x14ac:dyDescent="0.25">
      <c r="A19" s="58">
        <v>18</v>
      </c>
      <c r="B19" s="8" t="s">
        <v>42</v>
      </c>
      <c r="C19" s="8" t="s">
        <v>20</v>
      </c>
      <c r="D19" s="59">
        <v>0</v>
      </c>
    </row>
    <row r="20" spans="1:4" x14ac:dyDescent="0.25">
      <c r="A20" s="58">
        <v>19</v>
      </c>
      <c r="B20" s="8" t="s">
        <v>43</v>
      </c>
      <c r="C20" s="8" t="s">
        <v>19</v>
      </c>
      <c r="D20" s="59">
        <v>0</v>
      </c>
    </row>
    <row r="21" spans="1:4" x14ac:dyDescent="0.25">
      <c r="A21" s="58">
        <v>20</v>
      </c>
      <c r="B21" s="8" t="s">
        <v>43</v>
      </c>
      <c r="C21" s="8" t="s">
        <v>20</v>
      </c>
      <c r="D21" s="59">
        <v>0</v>
      </c>
    </row>
    <row r="22" spans="1:4" x14ac:dyDescent="0.25">
      <c r="A22" s="58">
        <v>21</v>
      </c>
      <c r="B22" s="8" t="s">
        <v>43</v>
      </c>
      <c r="C22" s="8" t="s">
        <v>21</v>
      </c>
      <c r="D22" s="59">
        <v>0</v>
      </c>
    </row>
    <row r="23" spans="1:4" x14ac:dyDescent="0.25">
      <c r="A23" s="58">
        <v>22</v>
      </c>
      <c r="B23" s="8" t="s">
        <v>43</v>
      </c>
      <c r="C23" s="8" t="s">
        <v>19</v>
      </c>
      <c r="D23" s="59">
        <v>0</v>
      </c>
    </row>
    <row r="24" spans="1:4" x14ac:dyDescent="0.25">
      <c r="A24" s="58">
        <v>23</v>
      </c>
      <c r="B24" s="8" t="s">
        <v>42</v>
      </c>
      <c r="C24" s="8" t="s">
        <v>20</v>
      </c>
      <c r="D24" s="59">
        <v>0</v>
      </c>
    </row>
    <row r="25" spans="1:4" x14ac:dyDescent="0.25">
      <c r="A25" s="58">
        <v>24</v>
      </c>
      <c r="B25" s="8" t="s">
        <v>41</v>
      </c>
      <c r="C25" s="8" t="s">
        <v>21</v>
      </c>
      <c r="D25" s="59">
        <v>1</v>
      </c>
    </row>
    <row r="26" spans="1:4" x14ac:dyDescent="0.25">
      <c r="A26" s="58">
        <v>25</v>
      </c>
      <c r="B26" s="8" t="s">
        <v>43</v>
      </c>
      <c r="C26" s="8" t="s">
        <v>20</v>
      </c>
      <c r="D26" s="59">
        <v>1</v>
      </c>
    </row>
    <row r="27" spans="1:4" x14ac:dyDescent="0.25">
      <c r="A27" s="58">
        <v>26</v>
      </c>
      <c r="B27" s="8" t="s">
        <v>43</v>
      </c>
      <c r="C27" s="8" t="s">
        <v>19</v>
      </c>
      <c r="D27" s="59">
        <v>0</v>
      </c>
    </row>
    <row r="28" spans="1:4" x14ac:dyDescent="0.25">
      <c r="A28" s="58">
        <v>27</v>
      </c>
      <c r="B28" s="8" t="s">
        <v>43</v>
      </c>
      <c r="C28" s="8" t="s">
        <v>20</v>
      </c>
      <c r="D28" s="59">
        <v>0</v>
      </c>
    </row>
    <row r="29" spans="1:4" x14ac:dyDescent="0.25">
      <c r="A29" s="58">
        <v>28</v>
      </c>
      <c r="B29" s="8" t="s">
        <v>43</v>
      </c>
      <c r="C29" s="8" t="s">
        <v>19</v>
      </c>
      <c r="D29" s="59">
        <v>0</v>
      </c>
    </row>
    <row r="30" spans="1:4" x14ac:dyDescent="0.25">
      <c r="A30" s="58">
        <v>29</v>
      </c>
      <c r="B30" s="8" t="s">
        <v>43</v>
      </c>
      <c r="C30" s="8" t="s">
        <v>19</v>
      </c>
      <c r="D30" s="59">
        <v>0</v>
      </c>
    </row>
    <row r="31" spans="1:4" x14ac:dyDescent="0.25">
      <c r="A31" s="58">
        <v>30</v>
      </c>
      <c r="B31" s="8" t="s">
        <v>43</v>
      </c>
      <c r="C31" s="8" t="s">
        <v>19</v>
      </c>
      <c r="D31" s="59">
        <v>0</v>
      </c>
    </row>
    <row r="32" spans="1:4" x14ac:dyDescent="0.25">
      <c r="A32" s="58">
        <v>31</v>
      </c>
      <c r="B32" s="8" t="s">
        <v>41</v>
      </c>
      <c r="C32" s="8" t="s">
        <v>21</v>
      </c>
      <c r="D32" s="59">
        <v>1</v>
      </c>
    </row>
    <row r="33" spans="1:4" x14ac:dyDescent="0.25">
      <c r="A33" s="58">
        <v>32</v>
      </c>
      <c r="B33" s="8" t="s">
        <v>43</v>
      </c>
      <c r="C33" s="8" t="s">
        <v>20</v>
      </c>
      <c r="D33" s="59">
        <v>0</v>
      </c>
    </row>
    <row r="34" spans="1:4" x14ac:dyDescent="0.25">
      <c r="A34" s="58">
        <v>33</v>
      </c>
      <c r="B34" s="8" t="s">
        <v>43</v>
      </c>
      <c r="C34" s="8" t="s">
        <v>20</v>
      </c>
      <c r="D34" s="59">
        <v>0</v>
      </c>
    </row>
    <row r="35" spans="1:4" x14ac:dyDescent="0.25">
      <c r="A35" s="58">
        <v>34</v>
      </c>
      <c r="B35" s="8" t="s">
        <v>43</v>
      </c>
      <c r="C35" s="8" t="s">
        <v>20</v>
      </c>
      <c r="D35" s="59">
        <v>0</v>
      </c>
    </row>
    <row r="36" spans="1:4" x14ac:dyDescent="0.25">
      <c r="A36" s="58">
        <v>35</v>
      </c>
      <c r="B36" s="8" t="s">
        <v>43</v>
      </c>
      <c r="C36" s="8" t="s">
        <v>19</v>
      </c>
      <c r="D36" s="59">
        <v>0</v>
      </c>
    </row>
    <row r="37" spans="1:4" x14ac:dyDescent="0.25">
      <c r="A37" s="58">
        <v>36</v>
      </c>
      <c r="B37" s="8" t="s">
        <v>43</v>
      </c>
      <c r="C37" s="8" t="s">
        <v>21</v>
      </c>
      <c r="D37" s="59">
        <v>0</v>
      </c>
    </row>
    <row r="38" spans="1:4" x14ac:dyDescent="0.25">
      <c r="A38" s="58">
        <v>37</v>
      </c>
      <c r="B38" s="8" t="s">
        <v>43</v>
      </c>
      <c r="C38" s="8" t="s">
        <v>21</v>
      </c>
      <c r="D38" s="59">
        <v>1</v>
      </c>
    </row>
    <row r="39" spans="1:4" x14ac:dyDescent="0.25">
      <c r="A39" s="58">
        <v>38</v>
      </c>
      <c r="B39" s="8" t="s">
        <v>43</v>
      </c>
      <c r="C39" s="8" t="s">
        <v>21</v>
      </c>
      <c r="D39" s="59">
        <v>0</v>
      </c>
    </row>
    <row r="40" spans="1:4" x14ac:dyDescent="0.25">
      <c r="A40" s="58">
        <v>39</v>
      </c>
      <c r="B40" s="8" t="s">
        <v>43</v>
      </c>
      <c r="C40" s="8" t="s">
        <v>19</v>
      </c>
      <c r="D40" s="59">
        <v>0</v>
      </c>
    </row>
    <row r="41" spans="1:4" x14ac:dyDescent="0.25">
      <c r="A41" s="58">
        <v>40</v>
      </c>
      <c r="B41" s="8" t="s">
        <v>42</v>
      </c>
      <c r="C41" s="8" t="s">
        <v>20</v>
      </c>
      <c r="D41" s="59">
        <v>1</v>
      </c>
    </row>
    <row r="42" spans="1:4" x14ac:dyDescent="0.25">
      <c r="A42" s="58">
        <v>41</v>
      </c>
      <c r="B42" s="8" t="s">
        <v>43</v>
      </c>
      <c r="C42" s="8" t="s">
        <v>19</v>
      </c>
      <c r="D42" s="59">
        <v>0</v>
      </c>
    </row>
    <row r="43" spans="1:4" x14ac:dyDescent="0.25">
      <c r="A43" s="58">
        <v>42</v>
      </c>
      <c r="B43" s="8" t="s">
        <v>43</v>
      </c>
      <c r="C43" s="8" t="s">
        <v>19</v>
      </c>
      <c r="D43" s="59">
        <v>0</v>
      </c>
    </row>
    <row r="44" spans="1:4" x14ac:dyDescent="0.25">
      <c r="A44" s="58">
        <v>43</v>
      </c>
      <c r="B44" s="8" t="s">
        <v>43</v>
      </c>
      <c r="C44" s="8" t="s">
        <v>21</v>
      </c>
      <c r="D44" s="59">
        <v>0</v>
      </c>
    </row>
    <row r="45" spans="1:4" x14ac:dyDescent="0.25">
      <c r="A45" s="58">
        <v>44</v>
      </c>
      <c r="B45" s="8" t="s">
        <v>43</v>
      </c>
      <c r="C45" s="8" t="s">
        <v>19</v>
      </c>
      <c r="D45" s="59">
        <v>0</v>
      </c>
    </row>
    <row r="46" spans="1:4" x14ac:dyDescent="0.25">
      <c r="A46" s="58">
        <v>45</v>
      </c>
      <c r="B46" s="8" t="s">
        <v>43</v>
      </c>
      <c r="C46" s="8" t="s">
        <v>20</v>
      </c>
      <c r="D46" s="59">
        <v>0</v>
      </c>
    </row>
    <row r="47" spans="1:4" x14ac:dyDescent="0.25">
      <c r="A47" s="58">
        <v>46</v>
      </c>
      <c r="B47" s="8" t="s">
        <v>43</v>
      </c>
      <c r="C47" s="8" t="s">
        <v>20</v>
      </c>
      <c r="D47" s="59">
        <v>1</v>
      </c>
    </row>
    <row r="48" spans="1:4" x14ac:dyDescent="0.25">
      <c r="A48" s="58">
        <v>47</v>
      </c>
      <c r="B48" s="8" t="s">
        <v>43</v>
      </c>
      <c r="C48" s="8" t="s">
        <v>19</v>
      </c>
      <c r="D48" s="59">
        <v>0</v>
      </c>
    </row>
    <row r="49" spans="1:4" x14ac:dyDescent="0.25">
      <c r="A49" s="58">
        <v>48</v>
      </c>
      <c r="B49" s="8" t="s">
        <v>43</v>
      </c>
      <c r="C49" s="8" t="s">
        <v>20</v>
      </c>
      <c r="D49" s="59">
        <v>0</v>
      </c>
    </row>
    <row r="50" spans="1:4" x14ac:dyDescent="0.25">
      <c r="A50" s="58">
        <v>49</v>
      </c>
      <c r="B50" s="8" t="s">
        <v>43</v>
      </c>
      <c r="C50" s="8" t="s">
        <v>19</v>
      </c>
      <c r="D50" s="59">
        <v>0</v>
      </c>
    </row>
    <row r="51" spans="1:4" x14ac:dyDescent="0.25">
      <c r="A51" s="58">
        <v>50</v>
      </c>
      <c r="B51" s="8" t="s">
        <v>43</v>
      </c>
      <c r="C51" s="8" t="s">
        <v>19</v>
      </c>
      <c r="D51" s="59">
        <v>0</v>
      </c>
    </row>
    <row r="52" spans="1:4" x14ac:dyDescent="0.25">
      <c r="A52" s="58">
        <v>51</v>
      </c>
      <c r="B52" s="8" t="s">
        <v>43</v>
      </c>
      <c r="C52" s="8" t="s">
        <v>19</v>
      </c>
      <c r="D52" s="59">
        <v>0</v>
      </c>
    </row>
    <row r="53" spans="1:4" x14ac:dyDescent="0.25">
      <c r="A53" s="58">
        <v>52</v>
      </c>
      <c r="B53" s="8" t="s">
        <v>43</v>
      </c>
      <c r="C53" s="8" t="s">
        <v>19</v>
      </c>
      <c r="D53" s="59">
        <v>0</v>
      </c>
    </row>
    <row r="54" spans="1:4" x14ac:dyDescent="0.25">
      <c r="A54" s="58">
        <v>53</v>
      </c>
      <c r="B54" s="8" t="s">
        <v>41</v>
      </c>
      <c r="C54" s="8" t="s">
        <v>21</v>
      </c>
      <c r="D54" s="59">
        <v>1</v>
      </c>
    </row>
    <row r="55" spans="1:4" x14ac:dyDescent="0.25">
      <c r="A55" s="58">
        <v>54</v>
      </c>
      <c r="B55" s="8" t="s">
        <v>43</v>
      </c>
      <c r="C55" s="8" t="s">
        <v>20</v>
      </c>
      <c r="D55" s="59">
        <v>0</v>
      </c>
    </row>
    <row r="56" spans="1:4" x14ac:dyDescent="0.25">
      <c r="A56" s="58">
        <v>55</v>
      </c>
      <c r="B56" s="8" t="s">
        <v>43</v>
      </c>
      <c r="C56" s="8" t="s">
        <v>20</v>
      </c>
      <c r="D56" s="59">
        <v>0</v>
      </c>
    </row>
    <row r="57" spans="1:4" x14ac:dyDescent="0.25">
      <c r="A57" s="58">
        <v>56</v>
      </c>
      <c r="B57" s="8" t="s">
        <v>43</v>
      </c>
      <c r="C57" s="8" t="s">
        <v>19</v>
      </c>
      <c r="D57" s="59">
        <v>1</v>
      </c>
    </row>
    <row r="58" spans="1:4" x14ac:dyDescent="0.25">
      <c r="A58" s="58">
        <v>57</v>
      </c>
      <c r="B58" s="8" t="s">
        <v>42</v>
      </c>
      <c r="C58" s="8" t="s">
        <v>21</v>
      </c>
      <c r="D58" s="59">
        <v>0</v>
      </c>
    </row>
    <row r="59" spans="1:4" x14ac:dyDescent="0.25">
      <c r="A59" s="58">
        <v>58</v>
      </c>
      <c r="B59" s="8" t="s">
        <v>43</v>
      </c>
      <c r="C59" s="8" t="s">
        <v>19</v>
      </c>
      <c r="D59" s="59">
        <v>0</v>
      </c>
    </row>
    <row r="60" spans="1:4" x14ac:dyDescent="0.25">
      <c r="A60" s="58">
        <v>59</v>
      </c>
      <c r="B60" s="8" t="s">
        <v>42</v>
      </c>
      <c r="C60" s="8" t="s">
        <v>20</v>
      </c>
      <c r="D60" s="59">
        <v>1</v>
      </c>
    </row>
    <row r="61" spans="1:4" x14ac:dyDescent="0.25">
      <c r="A61" s="58">
        <v>60</v>
      </c>
      <c r="B61" s="8" t="s">
        <v>43</v>
      </c>
      <c r="C61" s="8" t="s">
        <v>20</v>
      </c>
      <c r="D61" s="59">
        <v>0</v>
      </c>
    </row>
    <row r="62" spans="1:4" x14ac:dyDescent="0.25">
      <c r="A62" s="58">
        <v>61</v>
      </c>
      <c r="B62" s="8" t="s">
        <v>42</v>
      </c>
      <c r="C62" s="8" t="s">
        <v>21</v>
      </c>
      <c r="D62" s="59">
        <v>1</v>
      </c>
    </row>
    <row r="63" spans="1:4" x14ac:dyDescent="0.25">
      <c r="A63" s="58">
        <v>62</v>
      </c>
      <c r="B63" s="8" t="s">
        <v>43</v>
      </c>
      <c r="C63" s="8" t="s">
        <v>19</v>
      </c>
      <c r="D63" s="59">
        <v>0</v>
      </c>
    </row>
    <row r="64" spans="1:4" x14ac:dyDescent="0.25">
      <c r="A64" s="58">
        <v>63</v>
      </c>
      <c r="B64" s="8" t="s">
        <v>43</v>
      </c>
      <c r="C64" s="8" t="s">
        <v>21</v>
      </c>
      <c r="D64" s="59">
        <v>0</v>
      </c>
    </row>
    <row r="65" spans="1:4" x14ac:dyDescent="0.25">
      <c r="A65" s="58">
        <v>64</v>
      </c>
      <c r="B65" s="8" t="s">
        <v>42</v>
      </c>
      <c r="C65" s="8" t="s">
        <v>20</v>
      </c>
      <c r="D65" s="59">
        <v>1</v>
      </c>
    </row>
    <row r="66" spans="1:4" x14ac:dyDescent="0.25">
      <c r="A66" s="58">
        <v>65</v>
      </c>
      <c r="B66" s="8" t="s">
        <v>43</v>
      </c>
      <c r="C66" s="8" t="s">
        <v>20</v>
      </c>
      <c r="D66" s="59">
        <v>0</v>
      </c>
    </row>
    <row r="67" spans="1:4" x14ac:dyDescent="0.25">
      <c r="A67" s="58">
        <v>66</v>
      </c>
      <c r="B67" s="8" t="s">
        <v>42</v>
      </c>
      <c r="C67" s="8" t="s">
        <v>21</v>
      </c>
      <c r="D67" s="59">
        <v>1</v>
      </c>
    </row>
    <row r="68" spans="1:4" x14ac:dyDescent="0.25">
      <c r="A68" s="58">
        <v>67</v>
      </c>
      <c r="B68" s="8" t="s">
        <v>42</v>
      </c>
      <c r="C68" s="8" t="s">
        <v>21</v>
      </c>
      <c r="D68" s="59">
        <v>1</v>
      </c>
    </row>
    <row r="69" spans="1:4" x14ac:dyDescent="0.25">
      <c r="A69" s="58">
        <v>68</v>
      </c>
      <c r="B69" s="8" t="s">
        <v>43</v>
      </c>
      <c r="C69" s="8" t="s">
        <v>20</v>
      </c>
      <c r="D69" s="59">
        <v>0</v>
      </c>
    </row>
    <row r="70" spans="1:4" x14ac:dyDescent="0.25">
      <c r="A70" s="58">
        <v>69</v>
      </c>
      <c r="B70" s="8" t="s">
        <v>43</v>
      </c>
      <c r="C70" s="8" t="s">
        <v>20</v>
      </c>
      <c r="D70" s="59">
        <v>1</v>
      </c>
    </row>
    <row r="71" spans="1:4" x14ac:dyDescent="0.25">
      <c r="A71" s="58">
        <v>70</v>
      </c>
      <c r="B71" s="8" t="s">
        <v>42</v>
      </c>
      <c r="C71" s="8" t="s">
        <v>21</v>
      </c>
      <c r="D71" s="59">
        <v>1</v>
      </c>
    </row>
    <row r="72" spans="1:4" x14ac:dyDescent="0.25">
      <c r="A72" s="58">
        <v>71</v>
      </c>
      <c r="B72" s="8" t="s">
        <v>43</v>
      </c>
      <c r="C72" s="8" t="s">
        <v>20</v>
      </c>
      <c r="D72" s="59">
        <v>0</v>
      </c>
    </row>
    <row r="73" spans="1:4" x14ac:dyDescent="0.25">
      <c r="A73" s="58">
        <v>72</v>
      </c>
      <c r="B73" s="8" t="s">
        <v>43</v>
      </c>
      <c r="C73" s="8" t="s">
        <v>19</v>
      </c>
      <c r="D73" s="59">
        <v>0</v>
      </c>
    </row>
    <row r="74" spans="1:4" x14ac:dyDescent="0.25">
      <c r="A74" s="58">
        <v>73</v>
      </c>
      <c r="B74" s="8" t="s">
        <v>42</v>
      </c>
      <c r="C74" s="8" t="s">
        <v>21</v>
      </c>
      <c r="D74" s="59">
        <v>0</v>
      </c>
    </row>
    <row r="75" spans="1:4" x14ac:dyDescent="0.25">
      <c r="A75" s="58">
        <v>74</v>
      </c>
      <c r="B75" s="8" t="s">
        <v>42</v>
      </c>
      <c r="C75" s="8" t="s">
        <v>21</v>
      </c>
      <c r="D75" s="59">
        <v>1</v>
      </c>
    </row>
    <row r="76" spans="1:4" x14ac:dyDescent="0.25">
      <c r="A76" s="58">
        <v>75</v>
      </c>
      <c r="B76" s="8" t="s">
        <v>43</v>
      </c>
      <c r="C76" s="8" t="s">
        <v>19</v>
      </c>
      <c r="D76" s="59">
        <v>0</v>
      </c>
    </row>
    <row r="77" spans="1:4" x14ac:dyDescent="0.25">
      <c r="A77" s="58">
        <v>76</v>
      </c>
      <c r="B77" s="8" t="s">
        <v>42</v>
      </c>
      <c r="C77" s="8" t="s">
        <v>21</v>
      </c>
      <c r="D77" s="59">
        <v>0</v>
      </c>
    </row>
    <row r="78" spans="1:4" x14ac:dyDescent="0.25">
      <c r="A78" s="58">
        <v>77</v>
      </c>
      <c r="B78" s="8" t="s">
        <v>43</v>
      </c>
      <c r="C78" s="8" t="s">
        <v>19</v>
      </c>
      <c r="D78" s="59">
        <v>0</v>
      </c>
    </row>
    <row r="79" spans="1:4" x14ac:dyDescent="0.25">
      <c r="A79" s="58">
        <v>78</v>
      </c>
      <c r="B79" s="8" t="s">
        <v>41</v>
      </c>
      <c r="C79" s="8" t="s">
        <v>21</v>
      </c>
      <c r="D79" s="59">
        <v>1</v>
      </c>
    </row>
    <row r="80" spans="1:4" x14ac:dyDescent="0.25">
      <c r="A80" s="58">
        <v>79</v>
      </c>
      <c r="B80" s="8" t="s">
        <v>43</v>
      </c>
      <c r="C80" s="8" t="s">
        <v>20</v>
      </c>
      <c r="D80" s="59">
        <v>0</v>
      </c>
    </row>
    <row r="81" spans="1:4" x14ac:dyDescent="0.25">
      <c r="A81" s="58">
        <v>80</v>
      </c>
      <c r="B81" s="8" t="s">
        <v>43</v>
      </c>
      <c r="C81" s="8" t="s">
        <v>19</v>
      </c>
      <c r="D81" s="59">
        <v>0</v>
      </c>
    </row>
    <row r="82" spans="1:4" x14ac:dyDescent="0.25">
      <c r="A82" s="58">
        <v>81</v>
      </c>
      <c r="B82" s="8" t="s">
        <v>43</v>
      </c>
      <c r="C82" s="8" t="s">
        <v>20</v>
      </c>
      <c r="D82" s="59">
        <v>0</v>
      </c>
    </row>
    <row r="83" spans="1:4" x14ac:dyDescent="0.25">
      <c r="A83" s="58">
        <v>82</v>
      </c>
      <c r="B83" s="8" t="s">
        <v>43</v>
      </c>
      <c r="C83" s="8" t="s">
        <v>20</v>
      </c>
      <c r="D83" s="59">
        <v>1</v>
      </c>
    </row>
    <row r="84" spans="1:4" x14ac:dyDescent="0.25">
      <c r="A84" s="58">
        <v>83</v>
      </c>
      <c r="B84" s="8" t="s">
        <v>43</v>
      </c>
      <c r="C84" s="8" t="s">
        <v>19</v>
      </c>
      <c r="D84" s="59">
        <v>0</v>
      </c>
    </row>
    <row r="85" spans="1:4" x14ac:dyDescent="0.25">
      <c r="A85" s="58">
        <v>84</v>
      </c>
      <c r="B85" s="8" t="s">
        <v>42</v>
      </c>
      <c r="C85" s="8" t="s">
        <v>21</v>
      </c>
      <c r="D85" s="59">
        <v>1</v>
      </c>
    </row>
    <row r="86" spans="1:4" x14ac:dyDescent="0.25">
      <c r="A86" s="58">
        <v>85</v>
      </c>
      <c r="B86" s="8" t="s">
        <v>43</v>
      </c>
      <c r="C86" s="8" t="s">
        <v>20</v>
      </c>
      <c r="D86" s="59">
        <v>0</v>
      </c>
    </row>
    <row r="87" spans="1:4" x14ac:dyDescent="0.25">
      <c r="A87" s="58">
        <v>86</v>
      </c>
      <c r="B87" s="8" t="s">
        <v>43</v>
      </c>
      <c r="C87" s="8" t="s">
        <v>19</v>
      </c>
      <c r="D87" s="59">
        <v>0</v>
      </c>
    </row>
    <row r="88" spans="1:4" x14ac:dyDescent="0.25">
      <c r="A88" s="58">
        <v>87</v>
      </c>
      <c r="B88" s="8" t="s">
        <v>42</v>
      </c>
      <c r="C88" s="8" t="s">
        <v>21</v>
      </c>
      <c r="D88" s="59">
        <v>0</v>
      </c>
    </row>
    <row r="89" spans="1:4" x14ac:dyDescent="0.25">
      <c r="A89" s="58">
        <v>88</v>
      </c>
      <c r="B89" s="8" t="s">
        <v>43</v>
      </c>
      <c r="C89" s="8" t="s">
        <v>19</v>
      </c>
      <c r="D89" s="59">
        <v>0</v>
      </c>
    </row>
    <row r="90" spans="1:4" x14ac:dyDescent="0.25">
      <c r="A90" s="58">
        <v>89</v>
      </c>
      <c r="B90" s="8" t="s">
        <v>43</v>
      </c>
      <c r="C90" s="8" t="s">
        <v>19</v>
      </c>
      <c r="D90" s="59">
        <v>0</v>
      </c>
    </row>
    <row r="91" spans="1:4" x14ac:dyDescent="0.25">
      <c r="A91" s="58">
        <v>90</v>
      </c>
      <c r="B91" s="8" t="s">
        <v>43</v>
      </c>
      <c r="C91" s="8" t="s">
        <v>20</v>
      </c>
      <c r="D91" s="59">
        <v>0</v>
      </c>
    </row>
    <row r="92" spans="1:4" x14ac:dyDescent="0.25">
      <c r="A92" s="58">
        <v>91</v>
      </c>
      <c r="B92" s="8" t="s">
        <v>43</v>
      </c>
      <c r="C92" s="8" t="s">
        <v>19</v>
      </c>
      <c r="D92" s="59">
        <v>0</v>
      </c>
    </row>
    <row r="93" spans="1:4" x14ac:dyDescent="0.25">
      <c r="A93" s="58">
        <v>92</v>
      </c>
      <c r="B93" s="8" t="s">
        <v>43</v>
      </c>
      <c r="C93" s="8" t="s">
        <v>20</v>
      </c>
      <c r="D93" s="59">
        <v>1</v>
      </c>
    </row>
    <row r="94" spans="1:4" x14ac:dyDescent="0.25">
      <c r="A94" s="58">
        <v>93</v>
      </c>
      <c r="B94" s="8" t="s">
        <v>42</v>
      </c>
      <c r="C94" s="8" t="s">
        <v>20</v>
      </c>
      <c r="D94" s="59">
        <v>0</v>
      </c>
    </row>
    <row r="95" spans="1:4" x14ac:dyDescent="0.25">
      <c r="A95" s="58">
        <v>94</v>
      </c>
      <c r="B95" s="8" t="s">
        <v>43</v>
      </c>
      <c r="C95" s="8" t="s">
        <v>19</v>
      </c>
      <c r="D95" s="59">
        <v>0</v>
      </c>
    </row>
    <row r="96" spans="1:4" x14ac:dyDescent="0.25">
      <c r="A96" s="58">
        <v>95</v>
      </c>
      <c r="B96" s="8" t="s">
        <v>43</v>
      </c>
      <c r="C96" s="8" t="s">
        <v>20</v>
      </c>
      <c r="D96" s="59">
        <v>0</v>
      </c>
    </row>
    <row r="97" spans="1:4" x14ac:dyDescent="0.25">
      <c r="A97" s="58">
        <v>96</v>
      </c>
      <c r="B97" s="8" t="s">
        <v>41</v>
      </c>
      <c r="C97" s="8" t="s">
        <v>21</v>
      </c>
      <c r="D97" s="59">
        <v>0</v>
      </c>
    </row>
    <row r="98" spans="1:4" x14ac:dyDescent="0.25">
      <c r="A98" s="58">
        <v>97</v>
      </c>
      <c r="B98" s="8" t="s">
        <v>43</v>
      </c>
      <c r="C98" s="8" t="s">
        <v>20</v>
      </c>
      <c r="D98" s="59">
        <v>0</v>
      </c>
    </row>
    <row r="99" spans="1:4" x14ac:dyDescent="0.25">
      <c r="A99" s="58">
        <v>98</v>
      </c>
      <c r="B99" s="8" t="s">
        <v>42</v>
      </c>
      <c r="C99" s="8" t="s">
        <v>21</v>
      </c>
      <c r="D99" s="59">
        <v>1</v>
      </c>
    </row>
    <row r="100" spans="1:4" x14ac:dyDescent="0.25">
      <c r="A100" s="58">
        <v>99</v>
      </c>
      <c r="B100" s="8" t="s">
        <v>43</v>
      </c>
      <c r="C100" s="8" t="s">
        <v>19</v>
      </c>
      <c r="D100" s="59">
        <v>0</v>
      </c>
    </row>
    <row r="101" spans="1:4" x14ac:dyDescent="0.25">
      <c r="A101" s="58">
        <v>100</v>
      </c>
      <c r="B101" s="8" t="s">
        <v>41</v>
      </c>
      <c r="C101" s="8" t="s">
        <v>21</v>
      </c>
      <c r="D101" s="59">
        <v>1</v>
      </c>
    </row>
    <row r="102" spans="1:4" x14ac:dyDescent="0.25">
      <c r="A102" s="58">
        <v>101</v>
      </c>
      <c r="B102" s="8" t="s">
        <v>43</v>
      </c>
      <c r="C102" s="8" t="s">
        <v>19</v>
      </c>
      <c r="D102" s="59">
        <v>0</v>
      </c>
    </row>
    <row r="103" spans="1:4" x14ac:dyDescent="0.25">
      <c r="A103" s="58">
        <v>102</v>
      </c>
      <c r="B103" s="8" t="s">
        <v>42</v>
      </c>
      <c r="C103" s="8" t="s">
        <v>21</v>
      </c>
      <c r="D103" s="59">
        <v>1</v>
      </c>
    </row>
    <row r="104" spans="1:4" x14ac:dyDescent="0.25">
      <c r="A104" s="58">
        <v>103</v>
      </c>
      <c r="B104" s="8" t="s">
        <v>43</v>
      </c>
      <c r="C104" s="8" t="s">
        <v>19</v>
      </c>
      <c r="D104" s="59">
        <v>1</v>
      </c>
    </row>
    <row r="105" spans="1:4" x14ac:dyDescent="0.25">
      <c r="A105" s="58">
        <v>104</v>
      </c>
      <c r="B105" s="8" t="s">
        <v>42</v>
      </c>
      <c r="C105" s="8" t="s">
        <v>20</v>
      </c>
      <c r="D105" s="59">
        <v>0</v>
      </c>
    </row>
    <row r="106" spans="1:4" x14ac:dyDescent="0.25">
      <c r="A106" s="58">
        <v>105</v>
      </c>
      <c r="B106" s="8" t="s">
        <v>43</v>
      </c>
      <c r="C106" s="8" t="s">
        <v>20</v>
      </c>
      <c r="D106" s="59">
        <v>0</v>
      </c>
    </row>
    <row r="107" spans="1:4" x14ac:dyDescent="0.25">
      <c r="A107" s="58">
        <v>106</v>
      </c>
      <c r="B107" s="8" t="s">
        <v>43</v>
      </c>
      <c r="C107" s="8" t="s">
        <v>21</v>
      </c>
      <c r="D107" s="59">
        <v>0</v>
      </c>
    </row>
    <row r="108" spans="1:4" x14ac:dyDescent="0.25">
      <c r="A108" s="58">
        <v>107</v>
      </c>
      <c r="B108" s="8" t="s">
        <v>42</v>
      </c>
      <c r="C108" s="8" t="s">
        <v>19</v>
      </c>
      <c r="D108" s="59">
        <v>0</v>
      </c>
    </row>
    <row r="109" spans="1:4" x14ac:dyDescent="0.25">
      <c r="A109" s="58">
        <v>108</v>
      </c>
      <c r="B109" s="8" t="s">
        <v>43</v>
      </c>
      <c r="C109" s="8" t="s">
        <v>19</v>
      </c>
      <c r="D109" s="59">
        <v>0</v>
      </c>
    </row>
    <row r="110" spans="1:4" x14ac:dyDescent="0.25">
      <c r="A110" s="58">
        <v>109</v>
      </c>
      <c r="B110" s="8" t="s">
        <v>43</v>
      </c>
      <c r="C110" s="8" t="s">
        <v>19</v>
      </c>
      <c r="D110" s="59">
        <v>0</v>
      </c>
    </row>
    <row r="111" spans="1:4" x14ac:dyDescent="0.25">
      <c r="A111" s="58">
        <v>110</v>
      </c>
      <c r="B111" s="8" t="s">
        <v>41</v>
      </c>
      <c r="C111" s="8" t="s">
        <v>21</v>
      </c>
      <c r="D111" s="59">
        <v>1</v>
      </c>
    </row>
    <row r="112" spans="1:4" x14ac:dyDescent="0.25">
      <c r="A112" s="58">
        <v>111</v>
      </c>
      <c r="B112" s="8" t="s">
        <v>43</v>
      </c>
      <c r="C112" s="8" t="s">
        <v>20</v>
      </c>
      <c r="D112" s="59">
        <v>0</v>
      </c>
    </row>
    <row r="113" spans="1:4" x14ac:dyDescent="0.25">
      <c r="A113" s="58">
        <v>112</v>
      </c>
      <c r="B113" s="8" t="s">
        <v>43</v>
      </c>
      <c r="C113" s="8" t="s">
        <v>19</v>
      </c>
      <c r="D113" s="59">
        <v>0</v>
      </c>
    </row>
    <row r="114" spans="1:4" x14ac:dyDescent="0.25">
      <c r="A114" s="58">
        <v>113</v>
      </c>
      <c r="B114" s="8" t="s">
        <v>43</v>
      </c>
      <c r="C114" s="8" t="s">
        <v>21</v>
      </c>
      <c r="D114" s="59">
        <v>0</v>
      </c>
    </row>
    <row r="115" spans="1:4" x14ac:dyDescent="0.25">
      <c r="A115" s="58">
        <v>114</v>
      </c>
      <c r="B115" s="8" t="s">
        <v>42</v>
      </c>
      <c r="C115" s="8" t="s">
        <v>21</v>
      </c>
      <c r="D115" s="59">
        <v>0</v>
      </c>
    </row>
    <row r="116" spans="1:4" x14ac:dyDescent="0.25">
      <c r="A116" s="58">
        <v>115</v>
      </c>
      <c r="B116" s="8" t="s">
        <v>43</v>
      </c>
      <c r="C116" s="8" t="s">
        <v>21</v>
      </c>
      <c r="D116" s="59">
        <v>0</v>
      </c>
    </row>
    <row r="117" spans="1:4" x14ac:dyDescent="0.25">
      <c r="A117" s="58">
        <v>116</v>
      </c>
      <c r="B117" s="8" t="s">
        <v>42</v>
      </c>
      <c r="C117" s="8" t="s">
        <v>20</v>
      </c>
      <c r="D117" s="59">
        <v>0</v>
      </c>
    </row>
    <row r="118" spans="1:4" x14ac:dyDescent="0.25">
      <c r="A118" s="58">
        <v>117</v>
      </c>
      <c r="B118" s="8" t="s">
        <v>43</v>
      </c>
      <c r="C118" s="8" t="s">
        <v>19</v>
      </c>
      <c r="D118" s="59">
        <v>0</v>
      </c>
    </row>
    <row r="119" spans="1:4" x14ac:dyDescent="0.25">
      <c r="A119" s="58">
        <v>118</v>
      </c>
      <c r="B119" s="8" t="s">
        <v>42</v>
      </c>
      <c r="C119" s="8" t="s">
        <v>20</v>
      </c>
      <c r="D119" s="59">
        <v>1</v>
      </c>
    </row>
    <row r="120" spans="1:4" x14ac:dyDescent="0.25">
      <c r="A120" s="58">
        <v>119</v>
      </c>
      <c r="B120" s="8" t="s">
        <v>43</v>
      </c>
      <c r="C120" s="8" t="s">
        <v>19</v>
      </c>
      <c r="D120" s="59">
        <v>0</v>
      </c>
    </row>
    <row r="121" spans="1:4" x14ac:dyDescent="0.25">
      <c r="A121" s="58">
        <v>120</v>
      </c>
      <c r="B121" s="8" t="s">
        <v>43</v>
      </c>
      <c r="C121" s="8" t="s">
        <v>20</v>
      </c>
      <c r="D121" s="59">
        <v>0</v>
      </c>
    </row>
    <row r="122" spans="1:4" x14ac:dyDescent="0.25">
      <c r="A122" s="58">
        <v>121</v>
      </c>
      <c r="B122" s="8" t="s">
        <v>43</v>
      </c>
      <c r="C122" s="8" t="s">
        <v>20</v>
      </c>
      <c r="D122" s="59">
        <v>0</v>
      </c>
    </row>
    <row r="123" spans="1:4" x14ac:dyDescent="0.25">
      <c r="A123" s="58">
        <v>122</v>
      </c>
      <c r="B123" s="8" t="s">
        <v>42</v>
      </c>
      <c r="C123" s="8" t="s">
        <v>21</v>
      </c>
      <c r="D123" s="59">
        <v>0</v>
      </c>
    </row>
    <row r="124" spans="1:4" x14ac:dyDescent="0.25">
      <c r="A124" s="58">
        <v>123</v>
      </c>
      <c r="B124" s="8" t="s">
        <v>42</v>
      </c>
      <c r="C124" s="8" t="s">
        <v>20</v>
      </c>
      <c r="D124" s="59">
        <v>0</v>
      </c>
    </row>
    <row r="125" spans="1:4" x14ac:dyDescent="0.25">
      <c r="A125" s="58">
        <v>124</v>
      </c>
      <c r="B125" s="8" t="s">
        <v>43</v>
      </c>
      <c r="C125" s="8" t="s">
        <v>20</v>
      </c>
      <c r="D125" s="59">
        <v>0</v>
      </c>
    </row>
    <row r="126" spans="1:4" x14ac:dyDescent="0.25">
      <c r="A126" s="58">
        <v>125</v>
      </c>
      <c r="B126" s="8" t="s">
        <v>43</v>
      </c>
      <c r="C126" s="8" t="s">
        <v>19</v>
      </c>
      <c r="D126" s="59">
        <v>0</v>
      </c>
    </row>
    <row r="127" spans="1:4" x14ac:dyDescent="0.25">
      <c r="A127" s="58">
        <v>126</v>
      </c>
      <c r="B127" s="8" t="s">
        <v>41</v>
      </c>
      <c r="C127" s="8" t="s">
        <v>21</v>
      </c>
      <c r="D127" s="59">
        <v>1</v>
      </c>
    </row>
    <row r="128" spans="1:4" x14ac:dyDescent="0.25">
      <c r="A128" s="58">
        <v>127</v>
      </c>
      <c r="B128" s="8" t="s">
        <v>43</v>
      </c>
      <c r="C128" s="8" t="s">
        <v>20</v>
      </c>
      <c r="D128" s="59">
        <v>0</v>
      </c>
    </row>
    <row r="129" spans="1:4" x14ac:dyDescent="0.25">
      <c r="A129" s="58">
        <v>128</v>
      </c>
      <c r="B129" s="8" t="s">
        <v>42</v>
      </c>
      <c r="C129" s="8" t="s">
        <v>21</v>
      </c>
      <c r="D129" s="59">
        <v>0</v>
      </c>
    </row>
    <row r="130" spans="1:4" x14ac:dyDescent="0.25">
      <c r="A130" s="58">
        <v>129</v>
      </c>
      <c r="B130" s="8" t="s">
        <v>43</v>
      </c>
      <c r="C130" s="8" t="s">
        <v>20</v>
      </c>
      <c r="D130" s="59">
        <v>0</v>
      </c>
    </row>
    <row r="131" spans="1:4" x14ac:dyDescent="0.25">
      <c r="A131" s="58">
        <v>130</v>
      </c>
      <c r="B131" s="8" t="s">
        <v>42</v>
      </c>
      <c r="C131" s="8" t="s">
        <v>20</v>
      </c>
      <c r="D131" s="59">
        <v>0</v>
      </c>
    </row>
    <row r="132" spans="1:4" x14ac:dyDescent="0.25">
      <c r="A132" s="58">
        <v>131</v>
      </c>
      <c r="B132" s="8" t="s">
        <v>42</v>
      </c>
      <c r="C132" s="8" t="s">
        <v>21</v>
      </c>
      <c r="D132" s="59">
        <v>1</v>
      </c>
    </row>
    <row r="133" spans="1:4" x14ac:dyDescent="0.25">
      <c r="A133" s="58">
        <v>132</v>
      </c>
      <c r="B133" s="8" t="s">
        <v>43</v>
      </c>
      <c r="C133" s="8" t="s">
        <v>19</v>
      </c>
      <c r="D133" s="59">
        <v>0</v>
      </c>
    </row>
    <row r="134" spans="1:4" x14ac:dyDescent="0.25">
      <c r="A134" s="58">
        <v>133</v>
      </c>
      <c r="B134" s="8" t="s">
        <v>43</v>
      </c>
      <c r="C134" s="8" t="s">
        <v>19</v>
      </c>
      <c r="D134" s="59">
        <v>0</v>
      </c>
    </row>
    <row r="135" spans="1:4" x14ac:dyDescent="0.25">
      <c r="A135" s="58">
        <v>134</v>
      </c>
      <c r="B135" s="8" t="s">
        <v>43</v>
      </c>
      <c r="C135" s="8" t="s">
        <v>19</v>
      </c>
      <c r="D135" s="59">
        <v>0</v>
      </c>
    </row>
    <row r="136" spans="1:4" x14ac:dyDescent="0.25">
      <c r="A136" s="58">
        <v>135</v>
      </c>
      <c r="B136" s="8" t="s">
        <v>43</v>
      </c>
      <c r="C136" s="8" t="s">
        <v>21</v>
      </c>
      <c r="D136" s="59">
        <v>0</v>
      </c>
    </row>
    <row r="137" spans="1:4" x14ac:dyDescent="0.25">
      <c r="A137" s="58">
        <v>136</v>
      </c>
      <c r="B137" s="8" t="s">
        <v>43</v>
      </c>
      <c r="C137" s="8" t="s">
        <v>19</v>
      </c>
      <c r="D137" s="59">
        <v>0</v>
      </c>
    </row>
    <row r="138" spans="1:4" x14ac:dyDescent="0.25">
      <c r="A138" s="58">
        <v>137</v>
      </c>
      <c r="B138" s="8" t="s">
        <v>43</v>
      </c>
      <c r="C138" s="8" t="s">
        <v>19</v>
      </c>
      <c r="D138" s="59">
        <v>0</v>
      </c>
    </row>
    <row r="139" spans="1:4" x14ac:dyDescent="0.25">
      <c r="A139" s="58">
        <v>138</v>
      </c>
      <c r="B139" s="8" t="s">
        <v>42</v>
      </c>
      <c r="C139" s="8" t="s">
        <v>21</v>
      </c>
      <c r="D139" s="59">
        <v>1</v>
      </c>
    </row>
    <row r="140" spans="1:4" x14ac:dyDescent="0.25">
      <c r="A140" s="58">
        <v>139</v>
      </c>
      <c r="B140" s="8" t="s">
        <v>43</v>
      </c>
      <c r="C140" s="8" t="s">
        <v>20</v>
      </c>
      <c r="D140" s="59">
        <v>0</v>
      </c>
    </row>
    <row r="141" spans="1:4" x14ac:dyDescent="0.25">
      <c r="A141" s="58">
        <v>140</v>
      </c>
      <c r="B141" s="8" t="s">
        <v>43</v>
      </c>
      <c r="C141" s="8" t="s">
        <v>19</v>
      </c>
      <c r="D141" s="59">
        <v>0</v>
      </c>
    </row>
    <row r="142" spans="1:4" x14ac:dyDescent="0.25">
      <c r="A142" s="58">
        <v>141</v>
      </c>
      <c r="B142" s="8" t="s">
        <v>42</v>
      </c>
      <c r="C142" s="8" t="s">
        <v>21</v>
      </c>
      <c r="D142" s="59">
        <v>0</v>
      </c>
    </row>
    <row r="143" spans="1:4" x14ac:dyDescent="0.25">
      <c r="A143" s="58">
        <v>142</v>
      </c>
      <c r="B143" s="8" t="s">
        <v>41</v>
      </c>
      <c r="C143" s="8" t="s">
        <v>21</v>
      </c>
      <c r="D143" s="59">
        <v>1</v>
      </c>
    </row>
    <row r="144" spans="1:4" x14ac:dyDescent="0.25">
      <c r="A144" s="58">
        <v>143</v>
      </c>
      <c r="B144" s="8" t="s">
        <v>42</v>
      </c>
      <c r="C144" s="8" t="s">
        <v>20</v>
      </c>
      <c r="D144" s="59">
        <v>1</v>
      </c>
    </row>
    <row r="145" spans="1:4" x14ac:dyDescent="0.25">
      <c r="A145" s="58">
        <v>144</v>
      </c>
      <c r="B145" s="8" t="s">
        <v>43</v>
      </c>
      <c r="C145" s="8" t="s">
        <v>20</v>
      </c>
      <c r="D145" s="59">
        <v>0</v>
      </c>
    </row>
    <row r="146" spans="1:4" x14ac:dyDescent="0.25">
      <c r="A146" s="58">
        <v>145</v>
      </c>
      <c r="B146" s="8" t="s">
        <v>42</v>
      </c>
      <c r="C146" s="8" t="s">
        <v>21</v>
      </c>
      <c r="D146" s="59">
        <v>0</v>
      </c>
    </row>
    <row r="147" spans="1:4" x14ac:dyDescent="0.25">
      <c r="A147" s="58">
        <v>146</v>
      </c>
      <c r="B147" s="8" t="s">
        <v>41</v>
      </c>
      <c r="C147" s="8" t="s">
        <v>21</v>
      </c>
      <c r="D147" s="59">
        <v>0</v>
      </c>
    </row>
    <row r="148" spans="1:4" x14ac:dyDescent="0.25">
      <c r="A148" s="58">
        <v>147</v>
      </c>
      <c r="B148" s="8" t="s">
        <v>43</v>
      </c>
      <c r="C148" s="8" t="s">
        <v>19</v>
      </c>
      <c r="D148" s="59">
        <v>0</v>
      </c>
    </row>
    <row r="149" spans="1:4" x14ac:dyDescent="0.25">
      <c r="A149" s="58">
        <v>148</v>
      </c>
      <c r="B149" s="8" t="s">
        <v>41</v>
      </c>
      <c r="C149" s="8" t="s">
        <v>21</v>
      </c>
      <c r="D149" s="59">
        <v>1</v>
      </c>
    </row>
    <row r="150" spans="1:4" x14ac:dyDescent="0.25">
      <c r="A150" s="58">
        <v>149</v>
      </c>
      <c r="B150" s="8" t="s">
        <v>43</v>
      </c>
      <c r="C150" s="8" t="s">
        <v>19</v>
      </c>
      <c r="D150" s="59">
        <v>0</v>
      </c>
    </row>
    <row r="151" spans="1:4" x14ac:dyDescent="0.25">
      <c r="A151" s="58">
        <v>150</v>
      </c>
      <c r="B151" s="8" t="s">
        <v>42</v>
      </c>
      <c r="C151" s="8" t="s">
        <v>21</v>
      </c>
      <c r="D151" s="59">
        <v>0</v>
      </c>
    </row>
    <row r="152" spans="1:4" x14ac:dyDescent="0.25">
      <c r="A152" s="58">
        <v>151</v>
      </c>
      <c r="B152" s="8" t="s">
        <v>41</v>
      </c>
      <c r="C152" s="8" t="s">
        <v>21</v>
      </c>
      <c r="D152" s="59">
        <v>1</v>
      </c>
    </row>
    <row r="153" spans="1:4" x14ac:dyDescent="0.25">
      <c r="A153" s="58">
        <v>152</v>
      </c>
      <c r="B153" s="8" t="s">
        <v>41</v>
      </c>
      <c r="C153" s="8" t="s">
        <v>21</v>
      </c>
      <c r="D153" s="59">
        <v>1</v>
      </c>
    </row>
    <row r="154" spans="1:4" x14ac:dyDescent="0.25">
      <c r="A154" s="58">
        <v>153</v>
      </c>
      <c r="B154" s="8" t="s">
        <v>43</v>
      </c>
      <c r="C154" s="8" t="s">
        <v>20</v>
      </c>
      <c r="D154" s="59">
        <v>0</v>
      </c>
    </row>
    <row r="155" spans="1:4" x14ac:dyDescent="0.25">
      <c r="A155" s="58">
        <v>154</v>
      </c>
      <c r="B155" s="8" t="s">
        <v>43</v>
      </c>
      <c r="C155" s="8" t="s">
        <v>19</v>
      </c>
      <c r="D155" s="59">
        <v>0</v>
      </c>
    </row>
    <row r="156" spans="1:4" x14ac:dyDescent="0.25">
      <c r="A156" s="58">
        <v>155</v>
      </c>
      <c r="B156" s="8" t="s">
        <v>43</v>
      </c>
      <c r="C156" s="8" t="s">
        <v>20</v>
      </c>
      <c r="D156" s="59">
        <v>0</v>
      </c>
    </row>
    <row r="157" spans="1:4" x14ac:dyDescent="0.25">
      <c r="A157" s="58">
        <v>156</v>
      </c>
      <c r="B157" s="8" t="s">
        <v>42</v>
      </c>
      <c r="C157" s="8" t="s">
        <v>21</v>
      </c>
      <c r="D157" s="59">
        <v>1</v>
      </c>
    </row>
    <row r="158" spans="1:4" x14ac:dyDescent="0.25">
      <c r="A158" s="58">
        <v>157</v>
      </c>
      <c r="B158" s="8" t="s">
        <v>43</v>
      </c>
      <c r="C158" s="8" t="s">
        <v>20</v>
      </c>
      <c r="D158" s="59">
        <v>0</v>
      </c>
    </row>
    <row r="159" spans="1:4" x14ac:dyDescent="0.25">
      <c r="A159" s="58">
        <v>158</v>
      </c>
      <c r="B159" s="8" t="s">
        <v>43</v>
      </c>
      <c r="C159" s="8" t="s">
        <v>20</v>
      </c>
      <c r="D159" s="59">
        <v>0</v>
      </c>
    </row>
    <row r="160" spans="1:4" x14ac:dyDescent="0.25">
      <c r="A160" s="58">
        <v>159</v>
      </c>
      <c r="B160" s="8" t="s">
        <v>43</v>
      </c>
      <c r="C160" s="8" t="s">
        <v>20</v>
      </c>
      <c r="D160" s="59">
        <v>0</v>
      </c>
    </row>
    <row r="161" spans="1:4" x14ac:dyDescent="0.25">
      <c r="A161" s="58">
        <v>160</v>
      </c>
      <c r="B161" s="8" t="s">
        <v>43</v>
      </c>
      <c r="C161" s="8" t="s">
        <v>19</v>
      </c>
      <c r="D161" s="59">
        <v>0</v>
      </c>
    </row>
    <row r="162" spans="1:4" x14ac:dyDescent="0.25">
      <c r="A162" s="58">
        <v>161</v>
      </c>
      <c r="B162" s="8" t="s">
        <v>43</v>
      </c>
      <c r="C162" s="8" t="s">
        <v>20</v>
      </c>
      <c r="D162" s="59">
        <v>1</v>
      </c>
    </row>
    <row r="163" spans="1:4" x14ac:dyDescent="0.25">
      <c r="A163" s="58">
        <v>162</v>
      </c>
      <c r="B163" s="8" t="s">
        <v>43</v>
      </c>
      <c r="C163" s="8" t="s">
        <v>20</v>
      </c>
      <c r="D163" s="59">
        <v>0</v>
      </c>
    </row>
    <row r="164" spans="1:4" x14ac:dyDescent="0.25">
      <c r="A164" s="58">
        <v>163</v>
      </c>
      <c r="B164" s="8" t="s">
        <v>42</v>
      </c>
      <c r="C164" s="8" t="s">
        <v>21</v>
      </c>
      <c r="D164" s="59">
        <v>1</v>
      </c>
    </row>
    <row r="165" spans="1:4" x14ac:dyDescent="0.25">
      <c r="A165" s="58">
        <v>164</v>
      </c>
      <c r="B165" s="8" t="s">
        <v>42</v>
      </c>
      <c r="C165" s="8" t="s">
        <v>21</v>
      </c>
      <c r="D165" s="59">
        <v>1</v>
      </c>
    </row>
    <row r="166" spans="1:4" x14ac:dyDescent="0.25">
      <c r="A166" s="58">
        <v>165</v>
      </c>
      <c r="B166" s="8" t="s">
        <v>41</v>
      </c>
      <c r="C166" s="8" t="s">
        <v>21</v>
      </c>
      <c r="D166" s="59">
        <v>1</v>
      </c>
    </row>
    <row r="167" spans="1:4" x14ac:dyDescent="0.25">
      <c r="A167" s="58">
        <v>166</v>
      </c>
      <c r="B167" s="8" t="s">
        <v>43</v>
      </c>
      <c r="C167" s="8" t="s">
        <v>19</v>
      </c>
      <c r="D167" s="59">
        <v>0</v>
      </c>
    </row>
    <row r="168" spans="1:4" x14ac:dyDescent="0.25">
      <c r="A168" s="58">
        <v>167</v>
      </c>
      <c r="B168" s="8" t="s">
        <v>42</v>
      </c>
      <c r="C168" s="8" t="s">
        <v>21</v>
      </c>
      <c r="D168" s="59">
        <v>1</v>
      </c>
    </row>
    <row r="169" spans="1:4" x14ac:dyDescent="0.25">
      <c r="A169" s="58">
        <v>168</v>
      </c>
      <c r="B169" s="8" t="s">
        <v>43</v>
      </c>
      <c r="C169" s="8" t="s">
        <v>19</v>
      </c>
      <c r="D169" s="59">
        <v>0</v>
      </c>
    </row>
    <row r="170" spans="1:4" x14ac:dyDescent="0.25">
      <c r="A170" s="58">
        <v>169</v>
      </c>
      <c r="B170" s="8" t="s">
        <v>42</v>
      </c>
      <c r="C170" s="8" t="s">
        <v>20</v>
      </c>
      <c r="D170" s="59">
        <v>0</v>
      </c>
    </row>
    <row r="171" spans="1:4" x14ac:dyDescent="0.25">
      <c r="A171" s="58">
        <v>170</v>
      </c>
      <c r="B171" s="8" t="s">
        <v>42</v>
      </c>
      <c r="C171" s="8" t="s">
        <v>21</v>
      </c>
      <c r="D171" s="59">
        <v>0</v>
      </c>
    </row>
    <row r="172" spans="1:4" x14ac:dyDescent="0.25">
      <c r="A172" s="58">
        <v>171</v>
      </c>
      <c r="B172" s="8" t="s">
        <v>42</v>
      </c>
      <c r="C172" s="8" t="s">
        <v>20</v>
      </c>
      <c r="D172" s="59">
        <v>1</v>
      </c>
    </row>
    <row r="173" spans="1:4" x14ac:dyDescent="0.25">
      <c r="A173" s="58">
        <v>172</v>
      </c>
      <c r="B173" s="8" t="s">
        <v>42</v>
      </c>
      <c r="C173" s="8" t="s">
        <v>20</v>
      </c>
      <c r="D173" s="59">
        <v>1</v>
      </c>
    </row>
    <row r="174" spans="1:4" x14ac:dyDescent="0.25">
      <c r="A174" s="58">
        <v>173</v>
      </c>
      <c r="B174" s="8" t="s">
        <v>43</v>
      </c>
      <c r="C174" s="8" t="s">
        <v>20</v>
      </c>
      <c r="D174" s="59">
        <v>0</v>
      </c>
    </row>
    <row r="175" spans="1:4" x14ac:dyDescent="0.25">
      <c r="A175" s="58">
        <v>174</v>
      </c>
      <c r="B175" s="8" t="s">
        <v>43</v>
      </c>
      <c r="C175" s="8" t="s">
        <v>19</v>
      </c>
      <c r="D175" s="59">
        <v>0</v>
      </c>
    </row>
    <row r="176" spans="1:4" x14ac:dyDescent="0.25">
      <c r="A176" s="58">
        <v>175</v>
      </c>
      <c r="B176" s="8" t="s">
        <v>41</v>
      </c>
      <c r="C176" s="8" t="s">
        <v>21</v>
      </c>
      <c r="D176" s="59">
        <v>1</v>
      </c>
    </row>
    <row r="177" spans="1:4" x14ac:dyDescent="0.25">
      <c r="A177" s="58">
        <v>176</v>
      </c>
      <c r="B177" s="8" t="s">
        <v>43</v>
      </c>
      <c r="C177" s="8" t="s">
        <v>20</v>
      </c>
      <c r="D177" s="59">
        <v>0</v>
      </c>
    </row>
    <row r="178" spans="1:4" x14ac:dyDescent="0.25">
      <c r="A178" s="58">
        <v>177</v>
      </c>
      <c r="B178" s="8" t="s">
        <v>43</v>
      </c>
      <c r="C178" s="8" t="s">
        <v>19</v>
      </c>
      <c r="D178" s="59">
        <v>0</v>
      </c>
    </row>
    <row r="179" spans="1:4" x14ac:dyDescent="0.25">
      <c r="A179" s="58">
        <v>178</v>
      </c>
      <c r="B179" s="8" t="s">
        <v>43</v>
      </c>
      <c r="C179" s="8" t="s">
        <v>20</v>
      </c>
      <c r="D179" s="59">
        <v>1</v>
      </c>
    </row>
    <row r="180" spans="1:4" x14ac:dyDescent="0.25">
      <c r="A180" s="58">
        <v>179</v>
      </c>
      <c r="B180" s="8" t="s">
        <v>42</v>
      </c>
      <c r="C180" s="8" t="s">
        <v>21</v>
      </c>
      <c r="D180" s="59">
        <v>0</v>
      </c>
    </row>
    <row r="181" spans="1:4" x14ac:dyDescent="0.25">
      <c r="A181" s="58">
        <v>180</v>
      </c>
      <c r="B181" s="8" t="s">
        <v>43</v>
      </c>
      <c r="C181" s="8" t="s">
        <v>19</v>
      </c>
      <c r="D181" s="59">
        <v>0</v>
      </c>
    </row>
    <row r="182" spans="1:4" x14ac:dyDescent="0.25">
      <c r="A182" s="58">
        <v>181</v>
      </c>
      <c r="B182" s="8" t="s">
        <v>43</v>
      </c>
      <c r="C182" s="8" t="s">
        <v>19</v>
      </c>
      <c r="D182" s="59">
        <v>0</v>
      </c>
    </row>
    <row r="183" spans="1:4" x14ac:dyDescent="0.25">
      <c r="A183" s="58">
        <v>182</v>
      </c>
      <c r="B183" s="8" t="s">
        <v>42</v>
      </c>
      <c r="C183" s="8" t="s">
        <v>21</v>
      </c>
      <c r="D183" s="59">
        <v>0</v>
      </c>
    </row>
    <row r="184" spans="1:4" x14ac:dyDescent="0.25">
      <c r="A184" s="58">
        <v>183</v>
      </c>
      <c r="B184" s="8" t="s">
        <v>41</v>
      </c>
      <c r="C184" s="8" t="s">
        <v>21</v>
      </c>
      <c r="D184" s="59">
        <v>1</v>
      </c>
    </row>
    <row r="185" spans="1:4" x14ac:dyDescent="0.25">
      <c r="A185" s="58">
        <v>184</v>
      </c>
      <c r="B185" s="8" t="s">
        <v>43</v>
      </c>
      <c r="C185" s="8" t="s">
        <v>20</v>
      </c>
      <c r="D185" s="59">
        <v>0</v>
      </c>
    </row>
    <row r="186" spans="1:4" x14ac:dyDescent="0.25">
      <c r="A186" s="58">
        <v>185</v>
      </c>
      <c r="B186" s="8" t="s">
        <v>43</v>
      </c>
      <c r="C186" s="8" t="s">
        <v>20</v>
      </c>
      <c r="D186" s="59">
        <v>0</v>
      </c>
    </row>
    <row r="187" spans="1:4" x14ac:dyDescent="0.25">
      <c r="A187" s="58">
        <v>186</v>
      </c>
      <c r="B187" s="8" t="s">
        <v>43</v>
      </c>
      <c r="C187" s="8" t="s">
        <v>20</v>
      </c>
      <c r="D187" s="59">
        <v>0</v>
      </c>
    </row>
    <row r="188" spans="1:4" x14ac:dyDescent="0.25">
      <c r="A188" s="58">
        <v>187</v>
      </c>
      <c r="B188" s="8" t="s">
        <v>43</v>
      </c>
      <c r="C188" s="8" t="s">
        <v>20</v>
      </c>
      <c r="D188" s="59">
        <v>0</v>
      </c>
    </row>
    <row r="189" spans="1:4" x14ac:dyDescent="0.25">
      <c r="A189" s="58">
        <v>188</v>
      </c>
      <c r="B189" s="8" t="s">
        <v>43</v>
      </c>
      <c r="C189" s="8" t="s">
        <v>20</v>
      </c>
      <c r="D189" s="59">
        <v>0</v>
      </c>
    </row>
    <row r="190" spans="1:4" x14ac:dyDescent="0.25">
      <c r="A190" s="58">
        <v>189</v>
      </c>
      <c r="B190" s="8" t="s">
        <v>43</v>
      </c>
      <c r="C190" s="8" t="s">
        <v>20</v>
      </c>
      <c r="D190" s="59">
        <v>0</v>
      </c>
    </row>
    <row r="191" spans="1:4" x14ac:dyDescent="0.25">
      <c r="A191" s="58">
        <v>190</v>
      </c>
      <c r="B191" s="8" t="s">
        <v>43</v>
      </c>
      <c r="C191" s="8" t="s">
        <v>20</v>
      </c>
      <c r="D191" s="59">
        <v>0</v>
      </c>
    </row>
    <row r="192" spans="1:4" x14ac:dyDescent="0.25">
      <c r="A192" s="58">
        <v>191</v>
      </c>
      <c r="B192" s="8" t="s">
        <v>43</v>
      </c>
      <c r="C192" s="8" t="s">
        <v>20</v>
      </c>
      <c r="D192" s="59">
        <v>0</v>
      </c>
    </row>
  </sheetData>
  <autoFilter ref="A1:D192"/>
  <conditionalFormatting sqref="B2:C192">
    <cfRule type="cellIs" dxfId="0" priority="1" operator="equal">
      <formula>99</formula>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P113" sqref="P113"/>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AEFD5FDAF1B7449394C7B86AB9F569" ma:contentTypeVersion="4" ma:contentTypeDescription="Create a new document." ma:contentTypeScope="" ma:versionID="d2c726fd684c6629a6b8a977e5f0a776">
  <xsd:schema xmlns:xsd="http://www.w3.org/2001/XMLSchema" xmlns:xs="http://www.w3.org/2001/XMLSchema" xmlns:p="http://schemas.microsoft.com/office/2006/metadata/properties" xmlns:ns2="ae2460c8-366f-4f85-ba59-c08a2a3d22d9" targetNamespace="http://schemas.microsoft.com/office/2006/metadata/properties" ma:root="true" ma:fieldsID="c6a4ad4266baa76d2af6271e80f8f13c" ns2:_="">
    <xsd:import namespace="ae2460c8-366f-4f85-ba59-c08a2a3d22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2460c8-366f-4f85-ba59-c08a2a3d22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1E1E45-51CE-4BCC-9290-9C4809B4936B}">
  <ds:schemaRefs>
    <ds:schemaRef ds:uri="http://schemas.microsoft.com/sharepoint/v3/contenttype/forms"/>
  </ds:schemaRefs>
</ds:datastoreItem>
</file>

<file path=customXml/itemProps2.xml><?xml version="1.0" encoding="utf-8"?>
<ds:datastoreItem xmlns:ds="http://schemas.openxmlformats.org/officeDocument/2006/customXml" ds:itemID="{5FDB6335-9BD4-409D-9447-3F12571B8A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2460c8-366f-4f85-ba59-c08a2a3d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D1C862-BC0E-49E1-A62D-652C077205AA}">
  <ds:schemaRefs>
    <ds:schemaRef ds:uri="http://purl.org/dc/terms/"/>
    <ds:schemaRef ds:uri="http://www.w3.org/XML/1998/namespace"/>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ae2460c8-366f-4f85-ba59-c08a2a3d22d9"/>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Data</vt:lpstr>
      <vt:lpstr>Sheet2</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stewart</dc:creator>
  <cp:lastModifiedBy>Mirna Arivalagan</cp:lastModifiedBy>
  <dcterms:created xsi:type="dcterms:W3CDTF">2018-02-01T04:41:03Z</dcterms:created>
  <dcterms:modified xsi:type="dcterms:W3CDTF">2020-12-10T08:44:14Z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0x01010023AEFD5FDAF1B7449394C7B86AB9F569</vt:lpwstr>
  </property>
</Properties>
</file>