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codeName="ThisWorkbook" defaultThemeVersion="166925"/>
  <mc:AlternateContent xmlns:mc="http://schemas.openxmlformats.org/markup-compatibility/2006">
    <mc:Choice Requires="x15">
      <x15ac:absPath xmlns:x15ac="http://schemas.microsoft.com/office/spreadsheetml/2010/11/ac" url="D:\D backup 10 july 20\Cannel Development\Ar-Rehman FS\Cannel Development\Dealer Selection\Site Selection Perameters Facilities\"/>
    </mc:Choice>
  </mc:AlternateContent>
  <xr:revisionPtr revIDLastSave="0" documentId="13_ncr:1_{13CE320B-D8B4-49AA-8B10-1ADF8070F30B}" xr6:coauthVersionLast="36" xr6:coauthVersionMax="36" xr10:uidLastSave="{00000000-0000-0000-0000-000000000000}"/>
  <bookViews>
    <workbookView xWindow="0" yWindow="0" windowWidth="19200" windowHeight="6645" activeTab="1" xr2:uid="{00000000-000D-0000-FFFF-FFFF00000000}"/>
  </bookViews>
  <sheets>
    <sheet name="Section Wise-Score Summary" sheetId="9" r:id="rId1"/>
    <sheet name="Site Selection Checklist - City" sheetId="1" r:id="rId2"/>
    <sheet name="Site Selection Checklist - High" sheetId="2" r:id="rId3"/>
    <sheet name="Facilities Matrix" sheetId="8" r:id="rId4"/>
    <sheet name="Model Site - Facilities Matrix" sheetId="6" r:id="rId5"/>
    <sheet name="Sheet1" sheetId="10"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8" i="1" l="1"/>
  <c r="E32" i="2" l="1"/>
  <c r="C132" i="1" l="1"/>
  <c r="B132" i="1"/>
  <c r="C130" i="1"/>
  <c r="B130" i="1"/>
  <c r="C128" i="1"/>
  <c r="F118" i="1"/>
  <c r="F117" i="1"/>
  <c r="F116" i="1"/>
  <c r="F113" i="1"/>
  <c r="F112" i="1"/>
  <c r="F111" i="1"/>
  <c r="F77" i="1"/>
  <c r="F76" i="1"/>
  <c r="F75" i="1"/>
  <c r="F58" i="1"/>
  <c r="F57" i="1"/>
  <c r="F56" i="1"/>
  <c r="E37" i="1"/>
  <c r="E36" i="1"/>
  <c r="E35" i="1"/>
  <c r="B94" i="2" l="1"/>
  <c r="B91" i="2"/>
  <c r="B87" i="2"/>
  <c r="B95" i="2" l="1"/>
  <c r="B143" i="1"/>
  <c r="E141" i="1"/>
  <c r="E138" i="1"/>
  <c r="E135" i="1"/>
  <c r="E144" i="1" l="1"/>
  <c r="E146" i="1" s="1"/>
  <c r="D141" i="1"/>
  <c r="D138" i="1"/>
  <c r="D135" i="1"/>
  <c r="B140" i="1"/>
  <c r="B136" i="1"/>
  <c r="D144" i="1" l="1"/>
  <c r="D146" i="1" s="1"/>
  <c r="B144" i="1"/>
  <c r="C17" i="9" l="1"/>
  <c r="C9" i="9"/>
  <c r="E74" i="2"/>
  <c r="E53" i="2" l="1"/>
  <c r="E45" i="2"/>
  <c r="E76" i="2" l="1"/>
</calcChain>
</file>

<file path=xl/sharedStrings.xml><?xml version="1.0" encoding="utf-8"?>
<sst xmlns="http://schemas.openxmlformats.org/spreadsheetml/2006/main" count="1297" uniqueCount="413">
  <si>
    <t>S.No.</t>
  </si>
  <si>
    <t>Criteria</t>
  </si>
  <si>
    <t>Explanation</t>
  </si>
  <si>
    <t>Relation to station's lucrativeness</t>
  </si>
  <si>
    <t>Total Marks</t>
  </si>
  <si>
    <t>Responses' range</t>
  </si>
  <si>
    <t>Marks Obtained</t>
  </si>
  <si>
    <t>Traffic near Location</t>
  </si>
  <si>
    <t>a.</t>
  </si>
  <si>
    <t>Main road</t>
  </si>
  <si>
    <t>Main roads have more traffic esp public transport</t>
  </si>
  <si>
    <t>Directly</t>
  </si>
  <si>
    <t>Local/ neighbourhood road</t>
  </si>
  <si>
    <t>b.</t>
  </si>
  <si>
    <t>Inversely</t>
  </si>
  <si>
    <t>Yes</t>
  </si>
  <si>
    <t>No</t>
  </si>
  <si>
    <t>c.</t>
  </si>
  <si>
    <t>Multiple Lanes on road</t>
  </si>
  <si>
    <t>More lanes on road signifies higher traffic</t>
  </si>
  <si>
    <t>1 lane</t>
  </si>
  <si>
    <t>2 lanes</t>
  </si>
  <si>
    <t>3 lanes</t>
  </si>
  <si>
    <t>d.</t>
  </si>
  <si>
    <t>Multiple roads connecting to the road within 2 Km of where station is located</t>
  </si>
  <si>
    <t>More connecting roads leading to station will attract more traffic</t>
  </si>
  <si>
    <t>1 connecting road</t>
  </si>
  <si>
    <t>2 connecting roads</t>
  </si>
  <si>
    <t>3 or more connecting roads</t>
  </si>
  <si>
    <t>e.</t>
  </si>
  <si>
    <t>f.</t>
  </si>
  <si>
    <t>Proximity to traffic lights/ signals</t>
  </si>
  <si>
    <t>Traffic lights slow down the traffic, making it easier to stop at station</t>
  </si>
  <si>
    <t>&lt; 500 m</t>
  </si>
  <si>
    <t>501 m to 1 Km</t>
  </si>
  <si>
    <t>&gt; 1 Km</t>
  </si>
  <si>
    <t>g.</t>
  </si>
  <si>
    <t>h.</t>
  </si>
  <si>
    <t>Section Subtotal</t>
  </si>
  <si>
    <t>Competition near Location</t>
  </si>
  <si>
    <t>More outlets in the same vicinity canabalize each others' sales</t>
  </si>
  <si>
    <t>&lt;1 Km</t>
  </si>
  <si>
    <t>1-3 Km</t>
  </si>
  <si>
    <t>&gt; 3 Km</t>
  </si>
  <si>
    <t>Presence of a competition outlet in vacinity indicates market potential and opportunity to seize business from competition</t>
  </si>
  <si>
    <t xml:space="preserve">c. </t>
  </si>
  <si>
    <t>Presence of multiple competition outlets within 3 Km on same road (both sides)</t>
  </si>
  <si>
    <t>Presence of multiple outlets indicates market potential but too many outlets means there is little opportunity to seize from the pie</t>
  </si>
  <si>
    <t>Directly &amp; then inversely</t>
  </si>
  <si>
    <t>1 outlet</t>
  </si>
  <si>
    <t>2 oulets</t>
  </si>
  <si>
    <t>3 outlets or more</t>
  </si>
  <si>
    <t xml:space="preserve">Land </t>
  </si>
  <si>
    <t>Area of land</t>
  </si>
  <si>
    <t>The larger the area, the more opportunities</t>
  </si>
  <si>
    <t>Less than 800 Sq yards</t>
  </si>
  <si>
    <t>&gt;800 &amp; &lt;2000 sq yards</t>
  </si>
  <si>
    <t>&gt; 2000 or more sq yards</t>
  </si>
  <si>
    <t>Visibility of station from approaching roads</t>
  </si>
  <si>
    <t xml:space="preserve">Yes </t>
  </si>
  <si>
    <t>Ingress vs Egress</t>
  </si>
  <si>
    <t>Broader Entry Points to the RO will attract more customers, while a narrower entry points may discourage the customers (due to queues)</t>
  </si>
  <si>
    <t>Classifcation of neighbourhood by SEC Level</t>
  </si>
  <si>
    <t>Generaly SEC A and B, with more purhcasing power have more propensity to spend</t>
  </si>
  <si>
    <t>Classifcation of neighbourhood by population density</t>
  </si>
  <si>
    <t>Areas that are densely populated or are under rapid development will attract more traffic</t>
  </si>
  <si>
    <t>Under rapid development</t>
  </si>
  <si>
    <t>Under delayed development</t>
  </si>
  <si>
    <t>Affect of nearby services on the traffic within 1 KM</t>
  </si>
  <si>
    <t>Public service buildings (Hospital, Schools, commercial) with flow rate of 500-1000 persons/day</t>
  </si>
  <si>
    <t>Services by competitors within 2 KM distance</t>
  </si>
  <si>
    <t xml:space="preserve">Low level of services by competitors, will attract customers to our pump </t>
  </si>
  <si>
    <t>Type of highway</t>
  </si>
  <si>
    <t>Classification of highways effects the flow of traffic</t>
  </si>
  <si>
    <t>Motorway</t>
  </si>
  <si>
    <t>Location on the highway</t>
  </si>
  <si>
    <t>Main roads have more traffic</t>
  </si>
  <si>
    <t>Commercial/Rest Area</t>
  </si>
  <si>
    <t>Service Road</t>
  </si>
  <si>
    <t>Multiple Lanes on road/carriageway</t>
  </si>
  <si>
    <t>More lanes on road (each side) signifies higher traffic</t>
  </si>
  <si>
    <t>2 lane</t>
  </si>
  <si>
    <t>4 lanes</t>
  </si>
  <si>
    <t>No Connecting road</t>
  </si>
  <si>
    <t>Position of the outlet on Highway</t>
  </si>
  <si>
    <t xml:space="preserve">Outlets near toll or established residential societies/commercial areas attract more traffic </t>
  </si>
  <si>
    <t>Entrance/Exit</t>
  </si>
  <si>
    <t>Between the Journey</t>
  </si>
  <si>
    <t>Intersection/UTurn - within 5 KMs</t>
  </si>
  <si>
    <t>Intersection before the pump, attracts traffic towards the pump, however an intersection after the pump will cut the traffic before the pump</t>
  </si>
  <si>
    <t>Accessible to outlet</t>
  </si>
  <si>
    <t>Not Accessible to outlet</t>
  </si>
  <si>
    <t>Presence of multiple competition outlets within 3 Km of road- one side</t>
  </si>
  <si>
    <t>&gt;1500 &amp; &lt;2000 sq yards</t>
  </si>
  <si>
    <t>&gt;2000 &amp; &lt;4000 sq yards</t>
  </si>
  <si>
    <t>&gt; 4000 sq yards</t>
  </si>
  <si>
    <t>Classifcation of traffic</t>
  </si>
  <si>
    <t>Motorways or national highways between sister cities attract more traffic</t>
  </si>
  <si>
    <t>Sister Cities
Metropolitan</t>
  </si>
  <si>
    <t>Sister Cities
Small Towns</t>
  </si>
  <si>
    <t>Distant Cities</t>
  </si>
  <si>
    <t>Areas that are near highways and are under rapid development will attract more traffic</t>
  </si>
  <si>
    <t>No Development</t>
  </si>
  <si>
    <t>Affect of nearby industrial/commercial areas on the traffic</t>
  </si>
  <si>
    <t xml:space="preserve">Presence of industrial or commercial areas </t>
  </si>
  <si>
    <t>Services by competitors</t>
  </si>
  <si>
    <t>City</t>
  </si>
  <si>
    <t>Highway</t>
  </si>
  <si>
    <t>80-100</t>
  </si>
  <si>
    <t>50-79</t>
  </si>
  <si>
    <t>Less than 50</t>
  </si>
  <si>
    <t xml:space="preserve">Site </t>
  </si>
  <si>
    <t>Category</t>
  </si>
  <si>
    <t>Parameters</t>
  </si>
  <si>
    <t>Site Selection</t>
  </si>
  <si>
    <t>Use of alternate/renewable energy</t>
  </si>
  <si>
    <t>Materials used are recyclable and reduce carbon footprint</t>
  </si>
  <si>
    <t>Automation</t>
  </si>
  <si>
    <t>Radar Tank Guaging (RTG)</t>
  </si>
  <si>
    <t>Dipenser Automation</t>
  </si>
  <si>
    <t>Analytics for Outlets</t>
  </si>
  <si>
    <t>Operations</t>
  </si>
  <si>
    <t>Placement of Facilites - Customer Journey Convenience</t>
  </si>
  <si>
    <t>Ingress Vs Egress (Placement of dispensers / facilities)</t>
  </si>
  <si>
    <t>Brand /Aesthetics</t>
  </si>
  <si>
    <t>Advertising Space</t>
  </si>
  <si>
    <t>Scalable Mobile Display (SMD)</t>
  </si>
  <si>
    <t>LED Lights</t>
  </si>
  <si>
    <t>NFR Facilities</t>
  </si>
  <si>
    <t>Auto Care Brand</t>
  </si>
  <si>
    <t>ü</t>
  </si>
  <si>
    <t>û</t>
  </si>
  <si>
    <t>New C-store design and brand</t>
  </si>
  <si>
    <t>Vapour Recovery System</t>
  </si>
  <si>
    <t>Rain Water Harvesting</t>
  </si>
  <si>
    <t>Canopy Design - New Contemporary</t>
  </si>
  <si>
    <t>Modular construction of tyre shop and lubricants oil change facility</t>
  </si>
  <si>
    <t>Oil Water Separator</t>
  </si>
  <si>
    <t>Efficient water usage</t>
  </si>
  <si>
    <t>Performance Glass / Glazing system</t>
  </si>
  <si>
    <t>Efficient heating and cooling system</t>
  </si>
  <si>
    <t>S. No</t>
  </si>
  <si>
    <t>Facilities</t>
  </si>
  <si>
    <t>C-Store:</t>
  </si>
  <si>
    <t xml:space="preserve">Large C-store with shop in shop </t>
  </si>
  <si>
    <t>A1</t>
  </si>
  <si>
    <t>-</t>
  </si>
  <si>
    <t>A3</t>
  </si>
  <si>
    <t>A4</t>
  </si>
  <si>
    <t>C Store</t>
  </si>
  <si>
    <t>A2</t>
  </si>
  <si>
    <t>B1</t>
  </si>
  <si>
    <t>B3</t>
  </si>
  <si>
    <t>B4</t>
  </si>
  <si>
    <t xml:space="preserve">      Portable C-store (for smaller plot areas)</t>
  </si>
  <si>
    <t>B2</t>
  </si>
  <si>
    <t>C1</t>
  </si>
  <si>
    <t>C3</t>
  </si>
  <si>
    <t>C4</t>
  </si>
  <si>
    <t>Drive through facilities</t>
  </si>
  <si>
    <t>Tyre Shop</t>
  </si>
  <si>
    <t>C2</t>
  </si>
  <si>
    <t>Lubricant Availability</t>
  </si>
  <si>
    <t>Lubricant/Oil change facility</t>
  </si>
  <si>
    <t>Waiting areas</t>
  </si>
  <si>
    <t>Car wash facility</t>
  </si>
  <si>
    <t>Driver Lodges</t>
  </si>
  <si>
    <t>Washrooms:</t>
  </si>
  <si>
    <t>Paid for men, women and physically disabled</t>
  </si>
  <si>
    <t>Paid Shower Rooms</t>
  </si>
  <si>
    <t>Mosque - Prayer Room</t>
  </si>
  <si>
    <t>Financial Service:</t>
  </si>
  <si>
    <t>Financial Service Kiosk for top up, QR txns, bill payments etc. (With small plot areas)</t>
  </si>
  <si>
    <t>&gt;2000 Square Yards</t>
  </si>
  <si>
    <t>800-2000 Square Yards</t>
  </si>
  <si>
    <t>&lt; 800 Square yards</t>
  </si>
  <si>
    <t>Full facilities</t>
  </si>
  <si>
    <t>Medium facilities</t>
  </si>
  <si>
    <t>Location</t>
  </si>
  <si>
    <t>Rural</t>
  </si>
  <si>
    <t>I</t>
  </si>
  <si>
    <t>II</t>
  </si>
  <si>
    <t>III</t>
  </si>
  <si>
    <t>Environment/Sustainability</t>
  </si>
  <si>
    <t>i.</t>
  </si>
  <si>
    <t>Grey water treatment</t>
  </si>
  <si>
    <t>No, but with good future prospects</t>
  </si>
  <si>
    <t>Socio-Economic Profile and NFR Potential</t>
  </si>
  <si>
    <t>A site, with C-Store feasibility will attract more traffic and will enable additional revenue streams for the company</t>
  </si>
  <si>
    <t>C-Store and QSR friendly site</t>
  </si>
  <si>
    <t>Dealer Profile</t>
  </si>
  <si>
    <t>Existing dealers with positive results and experience in operating a retail outlet</t>
  </si>
  <si>
    <t xml:space="preserve">Section </t>
  </si>
  <si>
    <t>Marks</t>
  </si>
  <si>
    <t>S.No</t>
  </si>
  <si>
    <t xml:space="preserve">Traffic Near Location </t>
  </si>
  <si>
    <t>Competition Near Location</t>
  </si>
  <si>
    <t>Land</t>
  </si>
  <si>
    <t>Socio Economic Profile and NFR Potential</t>
  </si>
  <si>
    <t>Total</t>
  </si>
  <si>
    <t>Marks Summary for New Site Selection Checklist</t>
  </si>
  <si>
    <t>Traffic Count</t>
  </si>
  <si>
    <t>Greater the number of cars/bikes/commercial vehicles, greater will be probability of fueling</t>
  </si>
  <si>
    <t>High Count*</t>
  </si>
  <si>
    <t>Medium Count*</t>
  </si>
  <si>
    <t>Low Count*</t>
  </si>
  <si>
    <t>*High Count</t>
  </si>
  <si>
    <t>*Medium Count</t>
  </si>
  <si>
    <t>*Low Count</t>
  </si>
  <si>
    <t>Greater the number of cars/trucks/buses/commercial vehicles, greater will be probability of fueling</t>
  </si>
  <si>
    <t>Trucks/ Buses/ Hiace etc.
(in one hour)</t>
  </si>
  <si>
    <t>Four, three and two wheelers 
(in one hour)</t>
  </si>
  <si>
    <t>Cars / 4 Wheelers
in one hour</t>
  </si>
  <si>
    <t>Two and Three wheelers
in one hour</t>
  </si>
  <si>
    <t xml:space="preserve">U turn 0.5 Km before/after Station </t>
  </si>
  <si>
    <t>Improves Accessiblity to outlet</t>
  </si>
  <si>
    <t>Decreases Accessiblity to outlet</t>
  </si>
  <si>
    <t>A U-Turn/Intersection that re-directs the traffic towards the retail station, will result in more traffic flow towards the retail outlet and vice versa</t>
  </si>
  <si>
    <t>Land Area - City</t>
  </si>
  <si>
    <t>Land Area - Highway</t>
  </si>
  <si>
    <t>&gt;4000 Square Yards</t>
  </si>
  <si>
    <t>Peak Hours</t>
  </si>
  <si>
    <t>07 AM to 10  AM</t>
  </si>
  <si>
    <t>04 PM to -7 PM</t>
  </si>
  <si>
    <t>10 AM to 04 PM</t>
  </si>
  <si>
    <t>08 PM to 11 PM</t>
  </si>
  <si>
    <t>Dead Hours</t>
  </si>
  <si>
    <t>Moderate Rush Hours</t>
  </si>
  <si>
    <t>11 PM to - 07 AM</t>
  </si>
  <si>
    <t>5% of Dead Hour</t>
  </si>
  <si>
    <t>60% of Peak Hours</t>
  </si>
  <si>
    <t>Scenario</t>
  </si>
  <si>
    <t>1 Hour Count</t>
  </si>
  <si>
    <t>Remarks/
Comments</t>
  </si>
  <si>
    <t>Traffic Count (for any 1 peak hour)</t>
  </si>
  <si>
    <t>Major Road</t>
  </si>
  <si>
    <t>Minor Road - Connecting to the main road</t>
  </si>
  <si>
    <t>The requirement has further been clarified.</t>
  </si>
  <si>
    <t>All these points are sub part of overall vehicle. However each parameter contributes to assess the overall weightage of the entire section</t>
  </si>
  <si>
    <t>3 or less outlets of the competition</t>
  </si>
  <si>
    <t>More than 3 outlets of the competition</t>
  </si>
  <si>
    <t>Competition outlet within 3 KM of same road side (same trading area)</t>
  </si>
  <si>
    <t>More vehicles to stop by with better visibility - The view is not obstructed by any overhead structure such as overhead bridge, pedestrian bridges, signboards etc.</t>
  </si>
  <si>
    <t>Further clarity provided in justification, along with reduction of weightage</t>
  </si>
  <si>
    <t>Since plot dimensions depend on the land in consideration, therefore we feel that the placement is right here</t>
  </si>
  <si>
    <t>Narrow entry and exit</t>
  </si>
  <si>
    <t>Since the criteria pertains to selection of retail outlet, having a combination of fuel and non-fuel goods and services, therefore we feel that the parameter is justified here</t>
  </si>
  <si>
    <t xml:space="preserve">SEC A1, A2 </t>
  </si>
  <si>
    <t>Either this can be deleted or this point can  be derived from dealer performance/assesment matrix, to be prepared by commercial team</t>
  </si>
  <si>
    <t>Excellent</t>
  </si>
  <si>
    <t>Satisfactory</t>
  </si>
  <si>
    <t>Poor</t>
  </si>
  <si>
    <t xml:space="preserve">SEC B1, B2 </t>
  </si>
  <si>
    <t>SEC C and Below</t>
  </si>
  <si>
    <t>Densely Populated (e.g. Gulshan-e-Iqbal)</t>
  </si>
  <si>
    <t>Under delayed development (Highway Housing Schemes)</t>
  </si>
  <si>
    <t>Under rapid development
(e.g. Bahria Town, DHA Phase 8)</t>
  </si>
  <si>
    <t>National Highway
/Expressway</t>
  </si>
  <si>
    <t>Deleted</t>
  </si>
  <si>
    <t>Cities/Rural Areas are connected to highways through entry and exit intersections and interchanges</t>
  </si>
  <si>
    <t>Town 
Junction/Crossing/Mid Point</t>
  </si>
  <si>
    <t>PSO Outlets within 5 km range on same side</t>
  </si>
  <si>
    <t xml:space="preserve">&lt; 5 KM </t>
  </si>
  <si>
    <t xml:space="preserve">&gt; 5 and &lt; 10 </t>
  </si>
  <si>
    <t>&gt; 10</t>
  </si>
  <si>
    <t>Competition outlet within 3 Km of same side - Excluding new highway</t>
  </si>
  <si>
    <t>&gt;2000 &amp; &lt;2500 sq yards</t>
  </si>
  <si>
    <t>&gt;2500 &amp; &lt;4000 sq yards</t>
  </si>
  <si>
    <t>Weightage has been reduced</t>
  </si>
  <si>
    <t>Point A to D is determining the lucrativeness of NFR services, therefore this point has been removed</t>
  </si>
  <si>
    <t>Categorization has been made and traffic count has been distributed as per Peak, Moderate and Dead hours. One hour traffic count of peak hour  to be considered for working as simulated at the bottom</t>
  </si>
  <si>
    <t>As stated in the description higher lanes mean higher traffic count, we have taken into account the number of lanes and have reduced the weightage</t>
  </si>
  <si>
    <t>The dimensions such as entry and exit points have already been covered in parameter "C" of this section</t>
  </si>
  <si>
    <t>Densely Populated Eg: Gulshan-e-Iqbal
Under rapid Development Eg: DHA Phase 8, Bahria Town
Under delayed development Eg: Housing Schemes near highways</t>
  </si>
  <si>
    <t>Point A to D are determining the lucrativeness of NFR services, therefore this point has been removed</t>
  </si>
  <si>
    <t>Effective Hours</t>
  </si>
  <si>
    <t>1000 &amp; above</t>
  </si>
  <si>
    <t>1500 &amp; above</t>
  </si>
  <si>
    <t>700-999</t>
  </si>
  <si>
    <t>1200 - 1499</t>
  </si>
  <si>
    <t>400 - 699</t>
  </si>
  <si>
    <t>800 - 1199</t>
  </si>
  <si>
    <t>100 &amp; above</t>
  </si>
  <si>
    <t>1300 &amp; above</t>
  </si>
  <si>
    <t>80-99</t>
  </si>
  <si>
    <t>900-1299</t>
  </si>
  <si>
    <t>500 - 899</t>
  </si>
  <si>
    <t>Categorization has been made for highway into trucks buses, 4,3 and 2 wheelers.  Traffic count has been distributed as per Peak, Moderate and Dead hours. One hour traffic count of peak hour  to be considered for working as simulated at the bottom</t>
  </si>
  <si>
    <t>Basic</t>
  </si>
  <si>
    <t>facilities</t>
  </si>
  <si>
    <t>Motorway/ Entry or exit of Highway</t>
  </si>
  <si>
    <t>Urban- Residential SEC-A</t>
  </si>
  <si>
    <t>Urban- Residential SEC-B</t>
  </si>
  <si>
    <t>A5</t>
  </si>
  <si>
    <t>B5</t>
  </si>
  <si>
    <t>C5</t>
  </si>
  <si>
    <t>Urban- Residential SEC-C</t>
  </si>
  <si>
    <t>A6</t>
  </si>
  <si>
    <t>B6</t>
  </si>
  <si>
    <t>C6</t>
  </si>
  <si>
    <t>Urban- Commercial SEC-A</t>
  </si>
  <si>
    <t>A7</t>
  </si>
  <si>
    <t>B7</t>
  </si>
  <si>
    <t>C7</t>
  </si>
  <si>
    <t>Urban- Commercial SEC-B</t>
  </si>
  <si>
    <t>A8</t>
  </si>
  <si>
    <t>B8</t>
  </si>
  <si>
    <t>C8</t>
  </si>
  <si>
    <t>Urban- Commercial SEC-C</t>
  </si>
  <si>
    <t>A9</t>
  </si>
  <si>
    <t>B9</t>
  </si>
  <si>
    <t>C9</t>
  </si>
  <si>
    <t>Pump Code
A-1
Motorway &gt; 4000 Sq Yards</t>
  </si>
  <si>
    <t>Pump Code
A-2
Highway &gt; 4000 Sq Yards</t>
  </si>
  <si>
    <t>Pump Code
A-3
Rural &gt; 2000 Sq Yards</t>
  </si>
  <si>
    <t>Pump Code
A-4 
SEC A Urban  Residential 
&gt; 2000 Sq Yards</t>
  </si>
  <si>
    <t>Pump Code
A-5 
SEC B Urban  Residential 
&gt; 2000 Sq Yards</t>
  </si>
  <si>
    <t>Pump Code
A-6
SEC C Urban  Residential 
&gt; 2000 Sq Yards</t>
  </si>
  <si>
    <t>Pump Code
A-7 
SEC A Urban  Commercial
&gt; 2000 Sq Yards</t>
  </si>
  <si>
    <t>Pump Code
A-8 
SEC B Urban  Commercial
&gt; 2000 Sq Yards</t>
  </si>
  <si>
    <t>Pump Code
A-9
SEC C Urban  Commercial 
&gt; 2000 Sq Yards</t>
  </si>
  <si>
    <t>Pump Code
B-1
Motorway &gt;2000 &amp; &lt;4000 sq yards</t>
  </si>
  <si>
    <t>Pump Code
B-2
Highway 
&gt;2000 &amp; &lt;4000 sq yards</t>
  </si>
  <si>
    <t>Pump Code
B-3
Rural 
800-2000  
Sq Yards</t>
  </si>
  <si>
    <t>Pump Code
B-4
SEC A Urban  Residential 
800-2000  
Sq Yards</t>
  </si>
  <si>
    <t>Pump Code
B-5
SEC B Urban  
Residential 
800-2000  
Sq Yards</t>
  </si>
  <si>
    <t>Pump Code
B-6
SEC C Urban  Residential 
800-2000  
Sq Yards</t>
  </si>
  <si>
    <t>Pump Code
B-7 
SEC A Urban  Commercial
800-2000  
Sq Yards</t>
  </si>
  <si>
    <t>Pump Code
B-8 
SEC B Urban  Commercial
800-2000  
Sq Yards</t>
  </si>
  <si>
    <t>Pump Code
B-9
SEC C Urban  Commercial 
800-2000  
Sq Yards</t>
  </si>
  <si>
    <t>Pump Code
C-1
Motorway 
&gt;1500 &amp; &lt;2000 sq yards</t>
  </si>
  <si>
    <t>Pump Code
C-2
Highway 
&gt;1500 &amp; &lt;2000 sq yards</t>
  </si>
  <si>
    <t>Pump Code
C-3
Rural 
&lt; 800 Square yards</t>
  </si>
  <si>
    <t>Pump Code
C-4
SEC A Urban  Residential 
&lt; 800 Square yards</t>
  </si>
  <si>
    <t>Pump Code
C-5
SEC B Urban  
Residential 
&lt; 800 Square yards</t>
  </si>
  <si>
    <t>Pump Code
C-6
SEC C Urban  Residential 
&lt; 800 Square yards</t>
  </si>
  <si>
    <t>Pump Code
C-7 
SEC A Urban  Commercial
&lt; 800 Square yards</t>
  </si>
  <si>
    <t>Pump Code
C-8 
SEC B Urban  Commercial
&lt; 800 Square yards</t>
  </si>
  <si>
    <t>Pump Code
C-9
SEC C Urban  Commercial 
&lt; 800 Square yards</t>
  </si>
  <si>
    <t>LPG</t>
  </si>
  <si>
    <t>Quick Services</t>
  </si>
  <si>
    <t>Channel Development</t>
  </si>
  <si>
    <t>Parameter is ok</t>
  </si>
  <si>
    <t>Parameter is ok, However Count of # elaborated below</t>
  </si>
  <si>
    <t xml:space="preserve">Now </t>
  </si>
  <si>
    <t>Previouse</t>
  </si>
  <si>
    <t xml:space="preserve">CD </t>
  </si>
  <si>
    <r>
      <t xml:space="preserve">Parameter is ok </t>
    </r>
    <r>
      <rPr>
        <b/>
        <sz val="11"/>
        <color rgb="FFFF0000"/>
        <rFont val="Calibri"/>
        <family val="2"/>
        <scheme val="minor"/>
      </rPr>
      <t>(Evaluation to be based on site location only and not Kms for practical and implementation purposes)</t>
    </r>
  </si>
  <si>
    <r>
      <t xml:space="preserve">Multiple roads connecting to the road within </t>
    </r>
    <r>
      <rPr>
        <b/>
        <sz val="11"/>
        <color rgb="FFFF0000"/>
        <rFont val="Calibri"/>
        <family val="2"/>
        <scheme val="minor"/>
      </rPr>
      <t>2 Km of where station is located</t>
    </r>
  </si>
  <si>
    <t>Parameter is ok (Evaluation to be based on site location only and not Kms for practical and implementation purposes) No Change were made other then number</t>
  </si>
  <si>
    <t>Now Section Subtotal</t>
  </si>
  <si>
    <t>Previouse Section Subtotal</t>
  </si>
  <si>
    <t xml:space="preserve">CD Recommended Section Subtotal </t>
  </si>
  <si>
    <t>Presence of PSO outlet within 1 KM(within the same trading area)</t>
  </si>
  <si>
    <r>
      <t xml:space="preserve">PSO Outlets within 3 KM of same road side </t>
    </r>
    <r>
      <rPr>
        <sz val="11"/>
        <color rgb="FFC00000"/>
        <rFont val="Calibri"/>
        <family val="2"/>
        <scheme val="minor"/>
      </rPr>
      <t>(same trading area)</t>
    </r>
  </si>
  <si>
    <t>Inversely &amp; directly</t>
  </si>
  <si>
    <t xml:space="preserve">Parameter is ok (but in the same trading area) with the change of Distance from 3Km to 1Km. </t>
  </si>
  <si>
    <t xml:space="preserve">This perameter was not agreed by CD </t>
  </si>
  <si>
    <t xml:space="preserve">Not Agreed by CD </t>
  </si>
  <si>
    <r>
      <t>Broader Entry Points/</t>
    </r>
    <r>
      <rPr>
        <b/>
        <sz val="11"/>
        <color rgb="FFC00000"/>
        <rFont val="Calibri"/>
        <family val="2"/>
        <scheme val="minor"/>
      </rPr>
      <t>Ease of Entry and Exit</t>
    </r>
  </si>
  <si>
    <t>require proper definition of these levels with explaination</t>
  </si>
  <si>
    <t xml:space="preserve"> Parameter is ok, however density needs to be properly quantified , same has been incorporated. </t>
  </si>
  <si>
    <t>No need for flow rate.</t>
  </si>
  <si>
    <t>Point should be dropped. Comparision incorrect due to its applicability  vis a vis competition</t>
  </si>
  <si>
    <r>
      <t>t</t>
    </r>
    <r>
      <rPr>
        <b/>
        <sz val="11"/>
        <color rgb="FFC00000"/>
        <rFont val="Calibri"/>
        <family val="2"/>
        <scheme val="minor"/>
      </rPr>
      <t xml:space="preserve">his peramiter was not agreed by CD </t>
    </r>
  </si>
  <si>
    <t>Parameter is ok, but either it can be with good prospects or no prospects, yes option shall be removed as it is an ND site</t>
  </si>
  <si>
    <t>Parameter is ok, but too confusing. Like what about the dealer who has PSO's as well as competitors outlets and has positive results in both ? Should be kept simple, like dealer's experince in the industry ( greater than 5 years shall be given full marks whereas less than 5 shall be rated 0)</t>
  </si>
  <si>
    <t>Now  Grand total</t>
  </si>
  <si>
    <t>Previouse   Grand total</t>
  </si>
  <si>
    <t xml:space="preserve">CD Recommended Grand  total </t>
  </si>
  <si>
    <t xml:space="preserve">DCCO South </t>
  </si>
  <si>
    <t xml:space="preserve">DCCO North  </t>
  </si>
  <si>
    <t xml:space="preserve">DCCO Central </t>
  </si>
  <si>
    <t>Express Way</t>
  </si>
  <si>
    <t>Parameter is ok, but response range should only have 2 options Availability of Rest area Yes or No</t>
  </si>
  <si>
    <t>Every highway has its importance irrespective of the no of lanes</t>
  </si>
  <si>
    <t>Every highway has its importance irrespective of the no of lanes this was not agreed by CD</t>
  </si>
  <si>
    <t>Parameter is ok, addition of Mid Point</t>
  </si>
  <si>
    <t>Every highway has its importance irrespective of Intersections</t>
  </si>
  <si>
    <r>
      <t>P</t>
    </r>
    <r>
      <rPr>
        <b/>
        <sz val="11"/>
        <color rgb="FFC00000"/>
        <rFont val="Calibri"/>
        <family val="2"/>
        <scheme val="minor"/>
      </rPr>
      <t>arameter needs to be revised, as the restricted distance on highway is 5 Kms, hence the distances defined shall be more than 5 Kms</t>
    </r>
    <r>
      <rPr>
        <sz val="11"/>
        <color rgb="FFC00000"/>
        <rFont val="Calibri"/>
        <family val="2"/>
        <scheme val="minor"/>
      </rPr>
      <t xml:space="preserve">, </t>
    </r>
  </si>
  <si>
    <t>Excluding New highways/Motorways/Expressways (5 points shall be awarded to outlets on new highways)</t>
  </si>
  <si>
    <t xml:space="preserve">No need of this parameter, point b already suffices this parameter </t>
  </si>
  <si>
    <t xml:space="preserve">Parameter is ok, however plot size were requested to be changed. </t>
  </si>
  <si>
    <t>2000 - 2500 sq yards</t>
  </si>
  <si>
    <t>2501 - 3000 sq yds</t>
  </si>
  <si>
    <t>Greater than 3000 sq yds</t>
  </si>
  <si>
    <t>Should be atleast 2500 Sq yards in order to make the access easy for HTVs</t>
  </si>
  <si>
    <t xml:space="preserve">The parameter should be removed, unless its linked to our market presence. </t>
  </si>
  <si>
    <t>OK</t>
  </si>
  <si>
    <t>Ok</t>
  </si>
  <si>
    <t xml:space="preserve">OK. However should not put restriction of 2KM. Sites more close to the connection will be at advantage and can grab sales at source and avoid compeition entry before the site.  </t>
  </si>
  <si>
    <t>For site in URBAN area, This condition may result in loss of good sites to PSO. In city trading area change is certain. This condition may be reconsider.</t>
  </si>
  <si>
    <t xml:space="preserve">Absence from the trading area isnt good for the Company image and our brand. </t>
  </si>
  <si>
    <t>Agree</t>
  </si>
  <si>
    <t>Ok. Conveince would attract customer.</t>
  </si>
  <si>
    <t>Subjective criteria. Need more explanation.</t>
  </si>
  <si>
    <t>DCCO North</t>
  </si>
  <si>
    <t xml:space="preserve">There shouldn’t be restrictio for competition outlet. </t>
  </si>
  <si>
    <t>2000 Sq Yds is too restrictive. Suggest to start it from 1500 Sq Yds</t>
  </si>
  <si>
    <t>Ref CD remarks.</t>
  </si>
  <si>
    <t>OK. Dealer Profiling Criteria to build.</t>
  </si>
  <si>
    <t>Site Score</t>
  </si>
  <si>
    <t>Highway/Motorway</t>
  </si>
  <si>
    <t>CF</t>
  </si>
  <si>
    <t>DFA</t>
  </si>
  <si>
    <t>60-79</t>
  </si>
  <si>
    <t>DF B</t>
  </si>
  <si>
    <t>DFC</t>
  </si>
  <si>
    <t xml:space="preserve">Less then 49 </t>
  </si>
  <si>
    <t>Less then 49</t>
  </si>
  <si>
    <t>49 - 60</t>
  </si>
  <si>
    <t>DF B or C</t>
  </si>
  <si>
    <t>Less than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</si>
</sst>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9"/>
      <color theme="1"/>
      <name val="Calibri"/>
      <family val="2"/>
      <scheme val="minor"/>
    </font>
    <font>
      <b/>
      <i/>
      <sz val="11"/>
      <color theme="1"/>
      <name val="Calibri"/>
      <family val="2"/>
      <scheme val="minor"/>
    </font>
    <font>
      <sz val="11"/>
      <color theme="1"/>
      <name val="Wingdings"/>
      <charset val="2"/>
    </font>
    <font>
      <i/>
      <sz val="11"/>
      <color theme="1"/>
      <name val="Calibri"/>
      <family val="2"/>
      <scheme val="minor"/>
    </font>
    <font>
      <b/>
      <sz val="12"/>
      <color theme="1"/>
      <name val="Calibri"/>
      <family val="2"/>
      <scheme val="minor"/>
    </font>
    <font>
      <sz val="11"/>
      <color theme="1"/>
      <name val="Calibri"/>
      <family val="2"/>
      <scheme val="minor"/>
    </font>
    <font>
      <strike/>
      <sz val="11"/>
      <color rgb="FFFF0000"/>
      <name val="Calibri"/>
      <family val="2"/>
      <scheme val="minor"/>
    </font>
    <font>
      <i/>
      <strike/>
      <sz val="9"/>
      <color rgb="FFFF0000"/>
      <name val="Calibri"/>
      <family val="2"/>
      <scheme val="minor"/>
    </font>
    <font>
      <sz val="11"/>
      <name val="Calibri"/>
      <family val="2"/>
      <scheme val="minor"/>
    </font>
    <font>
      <b/>
      <sz val="12"/>
      <color rgb="FF000000"/>
      <name val="Calibri"/>
      <family val="2"/>
    </font>
    <font>
      <sz val="12"/>
      <color rgb="FF000000"/>
      <name val="Calibri"/>
      <family val="2"/>
    </font>
    <font>
      <sz val="11"/>
      <color rgb="FFFF0000"/>
      <name val="Calibri"/>
      <family val="2"/>
      <scheme val="minor"/>
    </font>
    <font>
      <b/>
      <sz val="11"/>
      <color theme="5" tint="-0.249977111117893"/>
      <name val="Calibri"/>
      <family val="2"/>
      <scheme val="minor"/>
    </font>
    <font>
      <b/>
      <sz val="11"/>
      <color rgb="FFFF0000"/>
      <name val="Calibri"/>
      <family val="2"/>
      <scheme val="minor"/>
    </font>
    <font>
      <b/>
      <sz val="11"/>
      <color rgb="FFC00000"/>
      <name val="Calibri"/>
      <family val="2"/>
      <scheme val="minor"/>
    </font>
    <font>
      <sz val="11"/>
      <color rgb="FFC00000"/>
      <name val="Calibri"/>
      <family val="2"/>
      <scheme val="minor"/>
    </font>
    <font>
      <b/>
      <i/>
      <sz val="9"/>
      <color theme="1"/>
      <name val="Calibri"/>
      <family val="2"/>
      <scheme val="minor"/>
    </font>
    <font>
      <i/>
      <sz val="9"/>
      <color rgb="FFC00000"/>
      <name val="Calibri"/>
      <family val="2"/>
      <scheme val="minor"/>
    </font>
    <font>
      <i/>
      <sz val="9"/>
      <color rgb="FFFF0000"/>
      <name val="Calibri"/>
      <family val="2"/>
      <scheme val="minor"/>
    </font>
    <font>
      <b/>
      <sz val="11"/>
      <color rgb="FF00B0F0"/>
      <name val="Calibri"/>
      <family val="2"/>
      <scheme val="minor"/>
    </font>
    <font>
      <sz val="11"/>
      <color rgb="FF00B0F0"/>
      <name val="Calibri"/>
      <family val="2"/>
      <scheme val="minor"/>
    </font>
    <font>
      <b/>
      <sz val="10"/>
      <color rgb="FF00B0F0"/>
      <name val="Calibri"/>
      <family val="2"/>
      <scheme val="minor"/>
    </font>
    <font>
      <b/>
      <sz val="11"/>
      <color rgb="FF000000"/>
      <name val="Calibri"/>
      <family val="2"/>
    </font>
    <font>
      <sz val="11"/>
      <color rgb="FF000000"/>
      <name val="Calibri"/>
      <family val="2"/>
    </font>
  </fonts>
  <fills count="10">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2"/>
        <bgColor indexed="64"/>
      </patternFill>
    </fill>
    <fill>
      <patternFill patternType="solid">
        <fgColor rgb="FFB4C6E7"/>
        <bgColor indexed="64"/>
      </patternFill>
    </fill>
    <fill>
      <patternFill patternType="solid">
        <fgColor rgb="FFD9E1F2"/>
        <bgColor indexed="64"/>
      </patternFill>
    </fill>
    <fill>
      <patternFill patternType="solid">
        <fgColor rgb="FF8EA9DB"/>
        <bgColor indexed="64"/>
      </patternFill>
    </fill>
    <fill>
      <patternFill patternType="solid">
        <fgColor theme="9" tint="0.79998168889431442"/>
        <bgColor indexed="64"/>
      </patternFill>
    </fill>
    <fill>
      <patternFill patternType="solid">
        <fgColor theme="0" tint="-0.249977111117893"/>
        <bgColor indexed="64"/>
      </patternFill>
    </fill>
  </fills>
  <borders count="6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rgb="FF000000"/>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rgb="FF000000"/>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rgb="FF000000"/>
      </right>
      <top style="medium">
        <color indexed="64"/>
      </top>
      <bottom style="medium">
        <color indexed="64"/>
      </bottom>
      <diagonal/>
    </border>
    <border>
      <left/>
      <right/>
      <top style="thin">
        <color indexed="64"/>
      </top>
      <bottom style="thin">
        <color indexed="64"/>
      </bottom>
      <diagonal/>
    </border>
  </borders>
  <cellStyleXfs count="3">
    <xf numFmtId="0" fontId="0" fillId="0" borderId="0"/>
    <xf numFmtId="43" fontId="9" fillId="0" borderId="0" applyFont="0" applyFill="0" applyBorder="0" applyAlignment="0" applyProtection="0"/>
    <xf numFmtId="41" fontId="9" fillId="0" borderId="0" applyFont="0" applyFill="0" applyBorder="0" applyAlignment="0" applyProtection="0"/>
  </cellStyleXfs>
  <cellXfs count="453">
    <xf numFmtId="0" fontId="0" fillId="0" borderId="0" xfId="0"/>
    <xf numFmtId="0" fontId="1" fillId="2" borderId="0" xfId="0" applyFont="1" applyFill="1" applyAlignment="1">
      <alignment horizontal="center" vertical="center" wrapText="1"/>
    </xf>
    <xf numFmtId="0" fontId="0" fillId="0" borderId="0" xfId="0" applyAlignment="1">
      <alignment wrapText="1"/>
    </xf>
    <xf numFmtId="0" fontId="1" fillId="2" borderId="0" xfId="0" applyFont="1" applyFill="1" applyAlignment="1">
      <alignment horizontal="center"/>
    </xf>
    <xf numFmtId="0" fontId="1" fillId="2" borderId="0" xfId="0" applyFont="1" applyFill="1" applyAlignment="1"/>
    <xf numFmtId="0" fontId="3" fillId="2" borderId="0" xfId="0" applyFont="1" applyFill="1" applyAlignment="1"/>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wrapText="1"/>
    </xf>
    <xf numFmtId="0" fontId="0" fillId="0" borderId="0" xfId="0"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center" vertic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0" fillId="0" borderId="6" xfId="0" applyBorder="1" applyAlignment="1">
      <alignment wrapText="1"/>
    </xf>
    <xf numFmtId="0" fontId="0" fillId="0" borderId="5" xfId="0" applyBorder="1" applyAlignment="1">
      <alignment wrapText="1"/>
    </xf>
    <xf numFmtId="0" fontId="0" fillId="0" borderId="0" xfId="0" applyAlignment="1">
      <alignment horizontal="center" vertical="center" wrapText="1"/>
    </xf>
    <xf numFmtId="0" fontId="0" fillId="0" borderId="5" xfId="0" applyBorder="1"/>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0" fillId="0" borderId="0" xfId="0" applyBorder="1"/>
    <xf numFmtId="0" fontId="0" fillId="0" borderId="0" xfId="0" applyBorder="1" applyAlignment="1">
      <alignment wrapText="1"/>
    </xf>
    <xf numFmtId="0" fontId="5" fillId="0" borderId="0"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xf numFmtId="0" fontId="0" fillId="0" borderId="4" xfId="0" applyBorder="1"/>
    <xf numFmtId="0" fontId="2" fillId="0" borderId="0" xfId="0" applyFont="1" applyBorder="1" applyAlignment="1">
      <alignment horizontal="center"/>
    </xf>
    <xf numFmtId="0" fontId="4" fillId="0" borderId="0" xfId="0" applyFont="1" applyBorder="1"/>
    <xf numFmtId="0" fontId="4" fillId="0" borderId="0" xfId="0" applyFont="1" applyBorder="1" applyAlignment="1">
      <alignment wrapText="1"/>
    </xf>
    <xf numFmtId="0" fontId="0" fillId="0" borderId="6"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1" fillId="2"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wrapText="1"/>
    </xf>
    <xf numFmtId="0" fontId="4" fillId="3" borderId="5" xfId="0" applyFont="1" applyFill="1" applyBorder="1" applyAlignment="1">
      <alignment horizontal="center" vertical="center"/>
    </xf>
    <xf numFmtId="0" fontId="0" fillId="0" borderId="3" xfId="0" applyFill="1" applyBorder="1" applyAlignment="1">
      <alignment wrapText="1"/>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wrapText="1"/>
    </xf>
    <xf numFmtId="0" fontId="0" fillId="0" borderId="6" xfId="0" applyFill="1" applyBorder="1" applyAlignment="1">
      <alignment wrapText="1"/>
    </xf>
    <xf numFmtId="0" fontId="4" fillId="0" borderId="6" xfId="0" applyFont="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4" fillId="0" borderId="0" xfId="0" applyFont="1" applyFill="1" applyBorder="1" applyAlignment="1">
      <alignment horizontal="center" vertical="center" wrapText="1"/>
    </xf>
    <xf numFmtId="0" fontId="0" fillId="0" borderId="10" xfId="0"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 fillId="4" borderId="23" xfId="0" applyFont="1" applyFill="1" applyBorder="1" applyAlignment="1">
      <alignment horizontal="center"/>
    </xf>
    <xf numFmtId="0" fontId="2" fillId="4" borderId="23" xfId="0" applyFont="1" applyFill="1" applyBorder="1"/>
    <xf numFmtId="0" fontId="0" fillId="4" borderId="10" xfId="0" applyFill="1" applyBorder="1"/>
    <xf numFmtId="0" fontId="0" fillId="0" borderId="10" xfId="0" applyBorder="1" applyAlignment="1">
      <alignment horizontal="center"/>
    </xf>
    <xf numFmtId="0" fontId="0" fillId="0" borderId="10" xfId="0" applyBorder="1"/>
    <xf numFmtId="0" fontId="2" fillId="4" borderId="10" xfId="0" applyFont="1" applyFill="1" applyBorder="1" applyAlignment="1">
      <alignment horizontal="center"/>
    </xf>
    <xf numFmtId="0" fontId="2" fillId="4" borderId="10" xfId="0" applyFont="1" applyFill="1" applyBorder="1"/>
    <xf numFmtId="0" fontId="6" fillId="0" borderId="10" xfId="0" applyFont="1" applyBorder="1" applyAlignment="1">
      <alignment horizontal="center"/>
    </xf>
    <xf numFmtId="0" fontId="6" fillId="0" borderId="10" xfId="0" applyFont="1" applyBorder="1" applyAlignment="1">
      <alignment horizontal="center" vertical="center"/>
    </xf>
    <xf numFmtId="0" fontId="0" fillId="0" borderId="6" xfId="0" applyBorder="1" applyAlignment="1">
      <alignment horizontal="center" vertical="center"/>
    </xf>
    <xf numFmtId="0" fontId="0" fillId="0" borderId="10" xfId="0" applyFill="1" applyBorder="1" applyAlignment="1">
      <alignment horizontal="center"/>
    </xf>
    <xf numFmtId="0" fontId="0" fillId="0" borderId="10" xfId="0" applyFill="1" applyBorder="1"/>
    <xf numFmtId="0" fontId="0" fillId="0" borderId="10" xfId="0" applyFont="1" applyFill="1"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4" fillId="0" borderId="0" xfId="0" applyFont="1" applyFill="1" applyBorder="1" applyAlignment="1">
      <alignment horizontal="center" vertical="center"/>
    </xf>
    <xf numFmtId="0" fontId="2" fillId="0" borderId="10" xfId="0" applyFont="1" applyBorder="1" applyAlignment="1">
      <alignment horizontal="center" vertical="center"/>
    </xf>
    <xf numFmtId="0" fontId="2" fillId="4" borderId="10" xfId="0" applyFont="1" applyFill="1" applyBorder="1" applyAlignment="1">
      <alignment horizontal="center" vertical="center"/>
    </xf>
    <xf numFmtId="0" fontId="0" fillId="0" borderId="10" xfId="0" applyBorder="1" applyAlignment="1">
      <alignment horizontal="center" vertical="center" wrapText="1"/>
    </xf>
    <xf numFmtId="0" fontId="2" fillId="0" borderId="10" xfId="0" applyFont="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4" fillId="3" borderId="25" xfId="0" applyFont="1" applyFill="1" applyBorder="1" applyAlignment="1">
      <alignment horizontal="center" vertical="center"/>
    </xf>
    <xf numFmtId="0" fontId="4" fillId="3" borderId="25" xfId="0" applyFont="1" applyFill="1" applyBorder="1" applyAlignment="1">
      <alignment horizontal="center" vertical="center" wrapText="1"/>
    </xf>
    <xf numFmtId="0" fontId="0" fillId="3" borderId="26" xfId="0" applyFill="1" applyBorder="1" applyAlignment="1">
      <alignment wrapText="1"/>
    </xf>
    <xf numFmtId="16" fontId="0" fillId="0" borderId="10" xfId="0" applyNumberFormat="1" applyBorder="1"/>
    <xf numFmtId="43" fontId="0" fillId="0" borderId="0" xfId="0" applyNumberFormat="1"/>
    <xf numFmtId="0" fontId="10"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11" fillId="0" borderId="5" xfId="0" applyFont="1" applyBorder="1" applyAlignment="1">
      <alignment horizontal="center" vertical="center"/>
    </xf>
    <xf numFmtId="0" fontId="12" fillId="0" borderId="2" xfId="0" applyFont="1" applyBorder="1" applyAlignment="1">
      <alignment horizontal="center" vertical="center" wrapText="1"/>
    </xf>
    <xf numFmtId="0" fontId="12" fillId="0" borderId="2" xfId="0" applyNumberFormat="1" applyFont="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Border="1" applyAlignment="1">
      <alignment wrapText="1"/>
    </xf>
    <xf numFmtId="0" fontId="10" fillId="0" borderId="4" xfId="0" applyFont="1" applyBorder="1"/>
    <xf numFmtId="0" fontId="10" fillId="0" borderId="5" xfId="0" applyFont="1" applyBorder="1" applyAlignment="1">
      <alignment wrapText="1"/>
    </xf>
    <xf numFmtId="0" fontId="10" fillId="0" borderId="5" xfId="0" applyFont="1" applyBorder="1"/>
    <xf numFmtId="0" fontId="10" fillId="0" borderId="6" xfId="0" applyFont="1" applyBorder="1" applyAlignment="1">
      <alignment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0" fillId="0" borderId="31" xfId="0" applyBorder="1" applyAlignment="1">
      <alignment wrapText="1"/>
    </xf>
    <xf numFmtId="0" fontId="0" fillId="0" borderId="32" xfId="0" applyBorder="1" applyAlignment="1">
      <alignment wrapText="1"/>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0" fillId="0" borderId="32" xfId="0" applyBorder="1" applyAlignment="1">
      <alignment horizontal="center" vertical="center" wrapText="1"/>
    </xf>
    <xf numFmtId="0" fontId="0" fillId="0" borderId="10" xfId="0" applyFill="1" applyBorder="1" applyAlignment="1">
      <alignment horizontal="center" vertical="center" wrapText="1"/>
    </xf>
    <xf numFmtId="43" fontId="0" fillId="0" borderId="10" xfId="1" applyFont="1" applyBorder="1" applyAlignment="1">
      <alignment horizontal="center" vertical="center"/>
    </xf>
    <xf numFmtId="0" fontId="0" fillId="0" borderId="10" xfId="0" applyBorder="1" applyAlignment="1">
      <alignment horizontal="center" wrapText="1"/>
    </xf>
    <xf numFmtId="43" fontId="0" fillId="0" borderId="10" xfId="0" applyNumberFormat="1" applyBorder="1" applyAlignment="1">
      <alignment vertical="center" wrapText="1"/>
    </xf>
    <xf numFmtId="0" fontId="13" fillId="5" borderId="27" xfId="0" applyFont="1" applyFill="1" applyBorder="1" applyAlignment="1">
      <alignment horizontal="justify" vertical="center"/>
    </xf>
    <xf numFmtId="0" fontId="14" fillId="5" borderId="19" xfId="0" applyFont="1" applyFill="1" applyBorder="1" applyAlignment="1">
      <alignment horizontal="center" vertical="center" wrapText="1"/>
    </xf>
    <xf numFmtId="0" fontId="13" fillId="6" borderId="20" xfId="0" applyFont="1" applyFill="1" applyBorder="1" applyAlignment="1">
      <alignment horizontal="justify" vertical="center"/>
    </xf>
    <xf numFmtId="0" fontId="14" fillId="6" borderId="37" xfId="0" applyFont="1" applyFill="1" applyBorder="1" applyAlignment="1">
      <alignment horizontal="center" vertical="center" wrapText="1"/>
    </xf>
    <xf numFmtId="0" fontId="14" fillId="6" borderId="36" xfId="0" applyFont="1" applyFill="1" applyBorder="1" applyAlignment="1">
      <alignment horizontal="center" vertical="center" wrapText="1"/>
    </xf>
    <xf numFmtId="0" fontId="14" fillId="7" borderId="20" xfId="0" applyFont="1" applyFill="1" applyBorder="1" applyAlignment="1">
      <alignment horizontal="justify" vertical="center"/>
    </xf>
    <xf numFmtId="0" fontId="14" fillId="0" borderId="38" xfId="0" applyFont="1" applyBorder="1" applyAlignment="1">
      <alignment horizontal="center" vertical="center"/>
    </xf>
    <xf numFmtId="0" fontId="2" fillId="0" borderId="11" xfId="0" applyFont="1" applyBorder="1" applyAlignment="1">
      <alignment horizontal="center" vertical="center" wrapText="1"/>
    </xf>
    <xf numFmtId="0" fontId="0" fillId="0" borderId="43" xfId="0" applyBorder="1" applyAlignment="1">
      <alignment horizontal="left" indent="2"/>
    </xf>
    <xf numFmtId="0" fontId="0" fillId="0" borderId="43" xfId="0" applyBorder="1"/>
    <xf numFmtId="0" fontId="0" fillId="0" borderId="43" xfId="0" applyBorder="1" applyAlignment="1">
      <alignment horizontal="left" wrapText="1" indent="2"/>
    </xf>
    <xf numFmtId="0" fontId="2" fillId="0" borderId="45" xfId="0" applyFont="1" applyBorder="1" applyAlignment="1">
      <alignment horizontal="center" vertical="center" wrapText="1"/>
    </xf>
    <xf numFmtId="0" fontId="2" fillId="0" borderId="27" xfId="0" applyFont="1" applyBorder="1" applyAlignment="1">
      <alignment horizontal="center" vertical="center"/>
    </xf>
    <xf numFmtId="0" fontId="0" fillId="8" borderId="40" xfId="0" applyFill="1" applyBorder="1" applyAlignment="1">
      <alignment horizontal="center" vertical="center"/>
    </xf>
    <xf numFmtId="0" fontId="0" fillId="8" borderId="35" xfId="0" applyFill="1" applyBorder="1" applyAlignment="1">
      <alignment horizontal="center" vertical="center"/>
    </xf>
    <xf numFmtId="0" fontId="7" fillId="8" borderId="41" xfId="0" applyFont="1" applyFill="1" applyBorder="1" applyAlignment="1">
      <alignment horizontal="center" vertical="center"/>
    </xf>
    <xf numFmtId="0" fontId="0" fillId="8" borderId="2" xfId="0" applyFill="1" applyBorder="1" applyAlignment="1">
      <alignment horizontal="center" vertical="center"/>
    </xf>
    <xf numFmtId="0" fontId="0" fillId="8" borderId="10" xfId="0" applyFill="1" applyBorder="1" applyAlignment="1">
      <alignment horizontal="center" vertical="center"/>
    </xf>
    <xf numFmtId="0" fontId="7" fillId="8" borderId="5" xfId="0" applyFont="1" applyFill="1" applyBorder="1" applyAlignment="1">
      <alignment horizontal="center" vertical="center"/>
    </xf>
    <xf numFmtId="0" fontId="0" fillId="0" borderId="43" xfId="0" applyBorder="1" applyAlignment="1"/>
    <xf numFmtId="0" fontId="0" fillId="0" borderId="42" xfId="0" applyBorder="1" applyAlignment="1">
      <alignment horizontal="left"/>
    </xf>
    <xf numFmtId="0" fontId="0" fillId="0" borderId="43" xfId="0" applyBorder="1" applyAlignment="1">
      <alignment horizontal="left" wrapText="1" indent="1"/>
    </xf>
    <xf numFmtId="0" fontId="0" fillId="0" borderId="43" xfId="0" applyBorder="1" applyAlignment="1">
      <alignment horizontal="left" indent="1"/>
    </xf>
    <xf numFmtId="0" fontId="0" fillId="0" borderId="44" xfId="0" applyBorder="1" applyAlignment="1"/>
    <xf numFmtId="0" fontId="0" fillId="8" borderId="35" xfId="0" applyFont="1" applyFill="1" applyBorder="1" applyAlignment="1">
      <alignment horizontal="center" vertical="center"/>
    </xf>
    <xf numFmtId="0" fontId="7" fillId="8" borderId="10" xfId="0" applyFont="1" applyFill="1" applyBorder="1" applyAlignment="1">
      <alignment horizontal="center" vertical="center"/>
    </xf>
    <xf numFmtId="0" fontId="0" fillId="8" borderId="10" xfId="0" applyFont="1" applyFill="1" applyBorder="1" applyAlignment="1">
      <alignment horizontal="center" vertical="center"/>
    </xf>
    <xf numFmtId="0" fontId="7" fillId="8" borderId="35" xfId="0" applyFont="1" applyFill="1" applyBorder="1" applyAlignment="1">
      <alignment horizontal="center" vertical="center"/>
    </xf>
    <xf numFmtId="0" fontId="1" fillId="2" borderId="0" xfId="0" applyFont="1" applyFill="1" applyAlignment="1">
      <alignment horizontal="center" vertical="center" wrapText="1"/>
    </xf>
    <xf numFmtId="0" fontId="16" fillId="0" borderId="5" xfId="0" applyFont="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0" borderId="25" xfId="0" applyBorder="1" applyAlignment="1">
      <alignment horizontal="center" vertical="center"/>
    </xf>
    <xf numFmtId="0" fontId="0" fillId="0" borderId="46" xfId="0" applyBorder="1" applyAlignment="1">
      <alignment wrapText="1"/>
    </xf>
    <xf numFmtId="0" fontId="0" fillId="0" borderId="10" xfId="0" applyBorder="1" applyAlignment="1">
      <alignment wrapText="1"/>
    </xf>
    <xf numFmtId="0" fontId="2" fillId="0" borderId="5" xfId="0" applyFont="1" applyBorder="1" applyAlignment="1">
      <alignment horizontal="center" vertical="center" wrapText="1"/>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0" fillId="0" borderId="23" xfId="0" applyBorder="1"/>
    <xf numFmtId="0" fontId="4" fillId="0" borderId="23" xfId="0" applyFont="1" applyBorder="1" applyAlignment="1">
      <alignment horizontal="center" vertical="center"/>
    </xf>
    <xf numFmtId="0" fontId="4" fillId="0" borderId="23" xfId="0" applyFont="1" applyBorder="1" applyAlignment="1">
      <alignment horizontal="center" vertical="center" wrapText="1"/>
    </xf>
    <xf numFmtId="0" fontId="15" fillId="0" borderId="8" xfId="0" applyFont="1" applyBorder="1" applyAlignment="1">
      <alignment horizontal="center" vertical="center"/>
    </xf>
    <xf numFmtId="0" fontId="0" fillId="0" borderId="2" xfId="0" applyBorder="1" applyAlignment="1">
      <alignment wrapText="1"/>
    </xf>
    <xf numFmtId="0" fontId="0" fillId="0" borderId="3" xfId="0" applyBorder="1"/>
    <xf numFmtId="0" fontId="18" fillId="0" borderId="6" xfId="0" applyFont="1" applyBorder="1" applyAlignment="1">
      <alignment horizontal="center" vertical="center" wrapText="1"/>
    </xf>
    <xf numFmtId="0" fontId="0" fillId="0" borderId="25" xfId="0" applyBorder="1"/>
    <xf numFmtId="0" fontId="0" fillId="0" borderId="38" xfId="0" applyBorder="1"/>
    <xf numFmtId="0" fontId="16" fillId="0" borderId="10" xfId="0" applyFont="1" applyBorder="1" applyAlignment="1">
      <alignment horizontal="center" vertical="center" wrapText="1"/>
    </xf>
    <xf numFmtId="0" fontId="18" fillId="0" borderId="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6" xfId="0" applyBorder="1"/>
    <xf numFmtId="0" fontId="16" fillId="0" borderId="12" xfId="0" applyFont="1" applyBorder="1" applyAlignment="1">
      <alignment horizontal="center" vertical="center" wrapText="1"/>
    </xf>
    <xf numFmtId="0" fontId="16" fillId="0" borderId="37" xfId="0" applyFont="1" applyBorder="1" applyAlignment="1">
      <alignment horizontal="center" vertical="center" wrapText="1"/>
    </xf>
    <xf numFmtId="0" fontId="0" fillId="0" borderId="47" xfId="0" applyBorder="1"/>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0" fillId="0" borderId="25" xfId="0" applyBorder="1" applyAlignment="1">
      <alignment wrapText="1"/>
    </xf>
    <xf numFmtId="0" fontId="0" fillId="0" borderId="2" xfId="0" applyBorder="1"/>
    <xf numFmtId="0" fontId="0" fillId="0" borderId="3" xfId="0" applyBorder="1" applyAlignment="1">
      <alignment horizontal="center" vertical="center" wrapText="1"/>
    </xf>
    <xf numFmtId="0" fontId="1" fillId="2" borderId="0" xfId="0" applyFont="1" applyFill="1" applyAlignment="1">
      <alignment horizontal="center" vertical="center" wrapText="1"/>
    </xf>
    <xf numFmtId="0" fontId="0" fillId="0" borderId="46" xfId="0" applyBorder="1" applyAlignment="1">
      <alignment horizontal="center" vertical="center" wrapText="1"/>
    </xf>
    <xf numFmtId="0" fontId="0" fillId="0" borderId="48" xfId="0" applyBorder="1" applyAlignment="1">
      <alignment horizontal="center" vertical="center"/>
    </xf>
    <xf numFmtId="0" fontId="0" fillId="0" borderId="49" xfId="0" applyBorder="1" applyAlignment="1">
      <alignment horizontal="center" vertical="center" wrapText="1"/>
    </xf>
    <xf numFmtId="0" fontId="0" fillId="0" borderId="49" xfId="0" applyBorder="1"/>
    <xf numFmtId="0" fontId="0" fillId="0" borderId="49" xfId="0" applyBorder="1" applyAlignment="1">
      <alignment wrapText="1"/>
    </xf>
    <xf numFmtId="0" fontId="19" fillId="0" borderId="5" xfId="0" applyFont="1" applyBorder="1" applyAlignment="1">
      <alignment horizontal="center" vertical="center"/>
    </xf>
    <xf numFmtId="0" fontId="18" fillId="0" borderId="5" xfId="0" applyFont="1" applyBorder="1" applyAlignment="1">
      <alignment horizontal="center" vertical="center"/>
    </xf>
    <xf numFmtId="0" fontId="18" fillId="0" borderId="10" xfId="0" applyFont="1" applyBorder="1" applyAlignment="1">
      <alignment horizontal="center" vertical="center" wrapText="1"/>
    </xf>
    <xf numFmtId="0" fontId="18" fillId="0" borderId="10" xfId="0" applyFont="1" applyBorder="1" applyAlignment="1">
      <alignment horizontal="center" vertical="center"/>
    </xf>
    <xf numFmtId="0" fontId="18" fillId="0" borderId="14" xfId="0" applyFont="1" applyBorder="1" applyAlignment="1">
      <alignment horizontal="center" vertical="center" wrapText="1"/>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8" xfId="0" applyBorder="1"/>
    <xf numFmtId="0" fontId="0" fillId="0" borderId="13" xfId="0" applyBorder="1" applyAlignment="1">
      <alignment horizontal="center" vertical="center" wrapText="1"/>
    </xf>
    <xf numFmtId="0" fontId="0" fillId="0" borderId="53" xfId="0" applyBorder="1"/>
    <xf numFmtId="0" fontId="0" fillId="0" borderId="4" xfId="0" applyBorder="1" applyAlignment="1">
      <alignment wrapText="1"/>
    </xf>
    <xf numFmtId="0" fontId="0" fillId="0" borderId="31" xfId="0" applyBorder="1"/>
    <xf numFmtId="0" fontId="0" fillId="0" borderId="32" xfId="0" applyBorder="1"/>
    <xf numFmtId="0" fontId="0" fillId="0" borderId="46" xfId="0" applyBorder="1"/>
    <xf numFmtId="0" fontId="18" fillId="0" borderId="0" xfId="0" applyFont="1" applyBorder="1" applyAlignment="1">
      <alignment horizontal="center" vertical="center" wrapText="1"/>
    </xf>
    <xf numFmtId="0" fontId="0" fillId="0" borderId="51" xfId="0" applyBorder="1" applyAlignment="1">
      <alignment horizontal="center" vertical="center"/>
    </xf>
    <xf numFmtId="0" fontId="0" fillId="0" borderId="24" xfId="0" applyBorder="1" applyAlignment="1">
      <alignment horizontal="center" vertical="center" wrapText="1"/>
    </xf>
    <xf numFmtId="0" fontId="0" fillId="0" borderId="32" xfId="0" applyBorder="1" applyAlignment="1">
      <alignment horizontal="center" vertical="center"/>
    </xf>
    <xf numFmtId="0" fontId="4" fillId="0" borderId="41" xfId="0" applyFont="1" applyBorder="1" applyAlignment="1">
      <alignment horizontal="center" vertical="center" wrapText="1"/>
    </xf>
    <xf numFmtId="0" fontId="0" fillId="0" borderId="46" xfId="0" applyBorder="1" applyAlignment="1">
      <alignment horizontal="center" vertical="center"/>
    </xf>
    <xf numFmtId="0" fontId="0" fillId="0" borderId="54" xfId="0" applyBorder="1" applyAlignment="1">
      <alignment horizontal="center" vertical="center" wrapText="1"/>
    </xf>
    <xf numFmtId="0" fontId="4" fillId="0" borderId="10" xfId="0" applyFont="1" applyBorder="1"/>
    <xf numFmtId="0" fontId="20" fillId="0" borderId="10" xfId="0" applyFont="1" applyBorder="1"/>
    <xf numFmtId="0" fontId="0" fillId="0" borderId="56" xfId="0"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57" xfId="0" applyBorder="1" applyAlignment="1">
      <alignment horizontal="center" vertical="center" wrapText="1"/>
    </xf>
    <xf numFmtId="0" fontId="0" fillId="0" borderId="11" xfId="0" applyFill="1" applyBorder="1" applyAlignment="1">
      <alignment horizontal="center" vertical="center" wrapText="1"/>
    </xf>
    <xf numFmtId="0" fontId="18" fillId="0" borderId="5"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21" xfId="0" applyFont="1" applyBorder="1" applyAlignment="1">
      <alignment horizontal="center" vertical="center" wrapText="1"/>
    </xf>
    <xf numFmtId="0" fontId="4" fillId="0" borderId="49" xfId="0" applyFont="1" applyBorder="1" applyAlignment="1">
      <alignment horizontal="center" vertical="center"/>
    </xf>
    <xf numFmtId="0" fontId="4" fillId="0" borderId="49" xfId="0" applyFont="1" applyBorder="1" applyAlignment="1">
      <alignment horizontal="center" vertical="center" wrapText="1"/>
    </xf>
    <xf numFmtId="0" fontId="4" fillId="0" borderId="54"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6" xfId="0" applyFont="1" applyBorder="1" applyAlignment="1">
      <alignment horizontal="center" vertical="center" wrapText="1"/>
    </xf>
    <xf numFmtId="0" fontId="10" fillId="0" borderId="24" xfId="0" applyFont="1" applyBorder="1" applyAlignment="1">
      <alignment horizontal="center" vertical="center"/>
    </xf>
    <xf numFmtId="0" fontId="10" fillId="0" borderId="25" xfId="0" applyFont="1" applyBorder="1" applyAlignment="1">
      <alignment horizontal="center" vertical="center" wrapText="1"/>
    </xf>
    <xf numFmtId="0" fontId="10" fillId="0" borderId="25" xfId="0" applyFont="1" applyBorder="1" applyAlignment="1">
      <alignment horizontal="center" vertical="center"/>
    </xf>
    <xf numFmtId="0" fontId="2" fillId="3" borderId="0" xfId="0" applyFont="1" applyFill="1" applyBorder="1" applyAlignment="1">
      <alignment horizontal="center" vertical="center"/>
    </xf>
    <xf numFmtId="0" fontId="4" fillId="0" borderId="23" xfId="0" applyFont="1" applyBorder="1"/>
    <xf numFmtId="0" fontId="0" fillId="0" borderId="14" xfId="0" applyFill="1" applyBorder="1" applyAlignment="1">
      <alignment horizontal="center" vertical="center" wrapText="1"/>
    </xf>
    <xf numFmtId="0" fontId="4" fillId="0" borderId="58" xfId="0" applyFont="1" applyBorder="1" applyAlignment="1">
      <alignment horizontal="center" vertical="center" wrapText="1"/>
    </xf>
    <xf numFmtId="0" fontId="21" fillId="0" borderId="5" xfId="0" applyFont="1" applyBorder="1" applyAlignment="1">
      <alignment horizontal="center" vertical="center"/>
    </xf>
    <xf numFmtId="0" fontId="21" fillId="0" borderId="5" xfId="0" applyFont="1" applyBorder="1" applyAlignment="1">
      <alignment horizontal="center" vertical="center" wrapText="1"/>
    </xf>
    <xf numFmtId="0" fontId="20" fillId="0" borderId="5" xfId="0" applyFont="1" applyBorder="1" applyAlignment="1">
      <alignment horizontal="center" vertical="center"/>
    </xf>
    <xf numFmtId="0" fontId="4" fillId="0" borderId="3" xfId="0" applyFont="1" applyBorder="1"/>
    <xf numFmtId="0" fontId="4" fillId="0" borderId="14" xfId="0" applyFont="1" applyBorder="1"/>
    <xf numFmtId="0" fontId="4" fillId="0" borderId="6" xfId="0" applyFont="1" applyBorder="1"/>
    <xf numFmtId="0" fontId="1" fillId="2" borderId="0" xfId="0" applyFont="1" applyFill="1" applyAlignment="1">
      <alignment horizontal="center" vertical="center" wrapText="1"/>
    </xf>
    <xf numFmtId="0" fontId="0" fillId="0" borderId="26" xfId="0" applyBorder="1" applyAlignment="1">
      <alignment wrapText="1"/>
    </xf>
    <xf numFmtId="0" fontId="1" fillId="2" borderId="0" xfId="0" applyFont="1" applyFill="1" applyAlignment="1">
      <alignment horizontal="center" vertical="center" wrapText="1"/>
    </xf>
    <xf numFmtId="0" fontId="0" fillId="0" borderId="26" xfId="0" applyBorder="1" applyAlignment="1">
      <alignment horizontal="center" vertical="center" wrapText="1"/>
    </xf>
    <xf numFmtId="0" fontId="0" fillId="0" borderId="10" xfId="0" applyBorder="1" applyAlignment="1">
      <alignment horizontal="center"/>
    </xf>
    <xf numFmtId="0" fontId="19" fillId="0" borderId="5" xfId="0" applyFont="1" applyBorder="1" applyAlignment="1">
      <alignment horizontal="center" vertical="center" wrapText="1"/>
    </xf>
    <xf numFmtId="0" fontId="18" fillId="0" borderId="12" xfId="0" applyFont="1" applyBorder="1" applyAlignment="1">
      <alignment horizontal="center" vertical="center" wrapText="1"/>
    </xf>
    <xf numFmtId="0" fontId="22" fillId="3" borderId="5" xfId="0" applyFont="1" applyFill="1" applyBorder="1" applyAlignment="1">
      <alignment horizontal="center" vertical="center"/>
    </xf>
    <xf numFmtId="0" fontId="22" fillId="3" borderId="5" xfId="0" applyFont="1" applyFill="1" applyBorder="1" applyAlignment="1">
      <alignment horizontal="center" vertical="center" wrapText="1"/>
    </xf>
    <xf numFmtId="0" fontId="0" fillId="0" borderId="59" xfId="0" applyBorder="1" applyAlignment="1">
      <alignment horizontal="center"/>
    </xf>
    <xf numFmtId="0" fontId="4" fillId="3" borderId="10" xfId="0" applyFont="1" applyFill="1" applyBorder="1" applyAlignment="1">
      <alignment horizontal="center" vertical="center"/>
    </xf>
    <xf numFmtId="0" fontId="4" fillId="3" borderId="10" xfId="0" applyFont="1" applyFill="1" applyBorder="1" applyAlignment="1">
      <alignment horizontal="center" vertical="center" wrapText="1"/>
    </xf>
    <xf numFmtId="0" fontId="0" fillId="3" borderId="10" xfId="0" applyFill="1" applyBorder="1" applyAlignment="1">
      <alignment horizontal="center" vertical="center" wrapText="1"/>
    </xf>
    <xf numFmtId="0" fontId="0" fillId="3" borderId="10" xfId="0" applyFill="1" applyBorder="1" applyAlignment="1">
      <alignment horizontal="center" vertical="center"/>
    </xf>
    <xf numFmtId="0" fontId="15" fillId="3" borderId="2"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0" fillId="3" borderId="10" xfId="0" applyFill="1" applyBorder="1" applyAlignment="1">
      <alignment wrapText="1"/>
    </xf>
    <xf numFmtId="0" fontId="0" fillId="3" borderId="2" xfId="0" applyFill="1" applyBorder="1" applyAlignment="1">
      <alignment wrapText="1"/>
    </xf>
    <xf numFmtId="0" fontId="0" fillId="0" borderId="2" xfId="0" applyBorder="1" applyAlignment="1">
      <alignment horizontal="center"/>
    </xf>
    <xf numFmtId="0" fontId="0" fillId="3" borderId="13" xfId="0" applyFill="1" applyBorder="1" applyAlignment="1">
      <alignment horizontal="center" vertical="center"/>
    </xf>
    <xf numFmtId="0" fontId="0" fillId="3" borderId="5" xfId="0" applyFill="1" applyBorder="1" applyAlignment="1">
      <alignment wrapText="1"/>
    </xf>
    <xf numFmtId="0" fontId="0" fillId="0" borderId="5" xfId="0" applyBorder="1" applyAlignment="1">
      <alignment horizontal="center"/>
    </xf>
    <xf numFmtId="0" fontId="19" fillId="3" borderId="5"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5" xfId="0" applyFont="1" applyFill="1" applyBorder="1" applyAlignment="1">
      <alignment horizontal="center" vertical="center" wrapText="1"/>
    </xf>
    <xf numFmtId="0" fontId="0" fillId="0" borderId="25" xfId="0" applyFill="1" applyBorder="1" applyAlignment="1">
      <alignment horizontal="center" vertical="center" wrapText="1"/>
    </xf>
    <xf numFmtId="0" fontId="0" fillId="0" borderId="25" xfId="0" applyFill="1" applyBorder="1" applyAlignment="1">
      <alignment horizontal="center" vertical="center"/>
    </xf>
    <xf numFmtId="0" fontId="0" fillId="0" borderId="26" xfId="0" applyFill="1" applyBorder="1" applyAlignment="1">
      <alignment wrapText="1"/>
    </xf>
    <xf numFmtId="0" fontId="19" fillId="0" borderId="5" xfId="0" applyFont="1" applyFill="1" applyBorder="1" applyAlignment="1">
      <alignment horizontal="center" vertical="center"/>
    </xf>
    <xf numFmtId="0" fontId="0" fillId="0" borderId="52" xfId="0" applyFill="1" applyBorder="1" applyAlignment="1">
      <alignment horizontal="center" vertical="center"/>
    </xf>
    <xf numFmtId="0" fontId="0" fillId="0" borderId="51" xfId="0" applyFill="1" applyBorder="1" applyAlignment="1">
      <alignment horizontal="center" vertical="center"/>
    </xf>
    <xf numFmtId="0" fontId="0" fillId="0" borderId="53" xfId="0" applyFill="1" applyBorder="1" applyAlignment="1">
      <alignment horizontal="center" vertical="center"/>
    </xf>
    <xf numFmtId="0" fontId="0" fillId="0" borderId="1" xfId="0" applyFill="1" applyBorder="1" applyAlignment="1">
      <alignment horizontal="center" vertical="center" wrapText="1"/>
    </xf>
    <xf numFmtId="0" fontId="0" fillId="0" borderId="29" xfId="0" applyBorder="1" applyAlignment="1">
      <alignment horizontal="center"/>
    </xf>
    <xf numFmtId="0" fontId="0" fillId="0" borderId="12"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0" xfId="0" applyBorder="1" applyAlignment="1">
      <alignment horizontal="center"/>
    </xf>
    <xf numFmtId="0" fontId="0" fillId="0" borderId="4" xfId="0" applyFill="1" applyBorder="1" applyAlignment="1">
      <alignment horizontal="center" vertical="center" wrapText="1"/>
    </xf>
    <xf numFmtId="0" fontId="0" fillId="0" borderId="29" xfId="0" applyFill="1" applyBorder="1" applyAlignment="1">
      <alignment horizontal="center" vertical="center" wrapText="1"/>
    </xf>
    <xf numFmtId="0" fontId="19" fillId="0" borderId="12" xfId="0" applyFont="1" applyBorder="1" applyAlignment="1">
      <alignment horizontal="center" vertical="center" wrapText="1"/>
    </xf>
    <xf numFmtId="0" fontId="19" fillId="0" borderId="16" xfId="0" applyFont="1" applyBorder="1" applyAlignment="1">
      <alignment vertical="center" wrapText="1"/>
    </xf>
    <xf numFmtId="0" fontId="0" fillId="0" borderId="60" xfId="0" applyFill="1" applyBorder="1" applyAlignment="1">
      <alignment horizontal="center" vertical="center"/>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8" xfId="0" applyFill="1" applyBorder="1" applyAlignment="1">
      <alignment horizontal="center" vertical="center"/>
    </xf>
    <xf numFmtId="0" fontId="0" fillId="0" borderId="9" xfId="0" applyFill="1" applyBorder="1" applyAlignment="1">
      <alignment wrapText="1"/>
    </xf>
    <xf numFmtId="0" fontId="19" fillId="0" borderId="20" xfId="0" applyFont="1" applyBorder="1" applyAlignment="1">
      <alignment vertical="center" wrapText="1"/>
    </xf>
    <xf numFmtId="0" fontId="0" fillId="0" borderId="54" xfId="0" applyFill="1" applyBorder="1" applyAlignment="1">
      <alignment horizontal="center" vertical="center" wrapText="1"/>
    </xf>
    <xf numFmtId="0" fontId="19" fillId="0" borderId="0" xfId="0" applyFont="1" applyBorder="1" applyAlignment="1">
      <alignment vertical="center" wrapText="1"/>
    </xf>
    <xf numFmtId="0" fontId="0" fillId="0" borderId="9" xfId="0" applyBorder="1" applyAlignment="1">
      <alignment wrapText="1"/>
    </xf>
    <xf numFmtId="0" fontId="0" fillId="0" borderId="56"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wrapText="1"/>
    </xf>
    <xf numFmtId="0" fontId="0" fillId="0" borderId="18" xfId="0" applyBorder="1" applyAlignment="1">
      <alignment horizontal="center"/>
    </xf>
    <xf numFmtId="0" fontId="18" fillId="0" borderId="27" xfId="0" applyFont="1" applyBorder="1" applyAlignment="1">
      <alignment horizontal="center" vertical="center" wrapText="1"/>
    </xf>
    <xf numFmtId="0" fontId="0" fillId="0" borderId="20" xfId="0" applyBorder="1"/>
    <xf numFmtId="0" fontId="18" fillId="0" borderId="25" xfId="0" applyFont="1" applyBorder="1" applyAlignment="1">
      <alignment horizontal="center" vertical="center" wrapText="1"/>
    </xf>
    <xf numFmtId="0" fontId="18" fillId="0" borderId="27" xfId="0" applyFont="1" applyBorder="1" applyAlignment="1">
      <alignment wrapText="1"/>
    </xf>
    <xf numFmtId="0" fontId="0" fillId="0" borderId="31" xfId="0" applyFill="1" applyBorder="1" applyAlignment="1">
      <alignment horizontal="center" vertical="center" wrapText="1"/>
    </xf>
    <xf numFmtId="0" fontId="0" fillId="0" borderId="32" xfId="0" applyFill="1" applyBorder="1" applyAlignment="1">
      <alignment horizontal="center" vertical="center" wrapText="1"/>
    </xf>
    <xf numFmtId="0" fontId="18" fillId="0" borderId="12" xfId="0" applyFont="1" applyFill="1" applyBorder="1" applyAlignment="1">
      <alignment horizontal="center" vertical="center" wrapText="1"/>
    </xf>
    <xf numFmtId="0" fontId="0" fillId="0" borderId="59" xfId="0" applyBorder="1" applyAlignment="1">
      <alignment horizontal="center" wrapText="1"/>
    </xf>
    <xf numFmtId="0" fontId="0" fillId="0" borderId="7" xfId="0" applyFill="1" applyBorder="1" applyAlignment="1">
      <alignment horizontal="center" vertical="center"/>
    </xf>
    <xf numFmtId="0" fontId="4" fillId="0" borderId="8" xfId="0" applyFont="1" applyFill="1" applyBorder="1" applyAlignment="1">
      <alignment horizontal="center" vertical="center"/>
    </xf>
    <xf numFmtId="0" fontId="4" fillId="0" borderId="8" xfId="0" applyFont="1" applyFill="1" applyBorder="1" applyAlignment="1">
      <alignment horizontal="center" vertical="center" wrapText="1"/>
    </xf>
    <xf numFmtId="0" fontId="0" fillId="0" borderId="9" xfId="0" applyFill="1" applyBorder="1" applyAlignment="1">
      <alignment horizontal="center" vertical="center" wrapText="1"/>
    </xf>
    <xf numFmtId="0" fontId="18" fillId="0" borderId="12" xfId="0" applyFont="1" applyBorder="1" applyAlignment="1">
      <alignment horizontal="left" vertical="center" wrapText="1"/>
    </xf>
    <xf numFmtId="0" fontId="23" fillId="0" borderId="12" xfId="0" applyFont="1" applyBorder="1" applyAlignment="1">
      <alignment horizontal="center" vertical="center" wrapText="1"/>
    </xf>
    <xf numFmtId="0" fontId="24" fillId="0" borderId="0" xfId="0" applyFont="1"/>
    <xf numFmtId="0" fontId="23" fillId="0" borderId="27" xfId="0" applyFont="1" applyBorder="1" applyAlignment="1">
      <alignment horizontal="center" vertical="center"/>
    </xf>
    <xf numFmtId="0" fontId="25" fillId="0" borderId="27" xfId="0" applyFont="1" applyBorder="1" applyAlignment="1">
      <alignment horizontal="left" vertical="center" wrapText="1"/>
    </xf>
    <xf numFmtId="0" fontId="24" fillId="0" borderId="2" xfId="0" applyFont="1" applyBorder="1" applyAlignment="1">
      <alignment horizontal="center" vertical="center" wrapText="1"/>
    </xf>
    <xf numFmtId="0" fontId="24" fillId="0" borderId="0" xfId="0" applyFont="1" applyAlignment="1">
      <alignment horizontal="center"/>
    </xf>
    <xf numFmtId="0" fontId="23" fillId="0" borderId="0" xfId="0" applyFont="1" applyAlignment="1">
      <alignment horizontal="center" vertical="center"/>
    </xf>
    <xf numFmtId="0" fontId="23" fillId="0" borderId="27" xfId="0" applyFont="1" applyBorder="1" applyAlignment="1">
      <alignment horizontal="center"/>
    </xf>
    <xf numFmtId="0" fontId="23" fillId="0" borderId="27" xfId="0" applyFont="1" applyBorder="1" applyAlignment="1">
      <alignment horizontal="center" wrapText="1"/>
    </xf>
    <xf numFmtId="0" fontId="16" fillId="0" borderId="5" xfId="0" applyFont="1" applyBorder="1" applyAlignment="1">
      <alignment horizontal="center" vertical="center"/>
    </xf>
    <xf numFmtId="0" fontId="26" fillId="0" borderId="38" xfId="0" applyFont="1" applyBorder="1" applyAlignment="1">
      <alignment horizontal="center" vertical="center"/>
    </xf>
    <xf numFmtId="0" fontId="27" fillId="0" borderId="20" xfId="0" applyFont="1" applyBorder="1" applyAlignment="1">
      <alignment horizontal="center" vertical="center"/>
    </xf>
    <xf numFmtId="0" fontId="27" fillId="0" borderId="38" xfId="0" applyFont="1" applyBorder="1" applyAlignment="1">
      <alignment horizontal="center" vertical="center"/>
    </xf>
    <xf numFmtId="0" fontId="2" fillId="9" borderId="8" xfId="0" applyFont="1" applyFill="1" applyBorder="1" applyAlignment="1">
      <alignment horizontal="center" vertical="center"/>
    </xf>
    <xf numFmtId="0" fontId="2" fillId="9" borderId="9" xfId="0" applyFont="1" applyFill="1" applyBorder="1" applyAlignment="1">
      <alignment horizontal="center" vertical="center"/>
    </xf>
    <xf numFmtId="0" fontId="26" fillId="9" borderId="38" xfId="0" applyFont="1" applyFill="1" applyBorder="1" applyAlignment="1">
      <alignment horizontal="center" vertical="center"/>
    </xf>
    <xf numFmtId="0" fontId="0" fillId="0" borderId="34" xfId="0" applyBorder="1" applyAlignment="1">
      <alignment horizontal="center" vertical="center"/>
    </xf>
    <xf numFmtId="41" fontId="19" fillId="0" borderId="10" xfId="2" applyFont="1" applyBorder="1" applyAlignment="1">
      <alignment horizontal="center" vertical="center" wrapText="1"/>
    </xf>
    <xf numFmtId="0" fontId="8" fillId="4" borderId="28" xfId="0" applyFont="1" applyFill="1" applyBorder="1" applyAlignment="1">
      <alignment horizontal="center"/>
    </xf>
    <xf numFmtId="0" fontId="8" fillId="4" borderId="29" xfId="0" applyFont="1" applyFill="1" applyBorder="1" applyAlignment="1">
      <alignment horizontal="center"/>
    </xf>
    <xf numFmtId="0" fontId="8" fillId="4" borderId="30" xfId="0" applyFont="1" applyFill="1" applyBorder="1" applyAlignment="1">
      <alignment horizont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19" xfId="0" applyFont="1" applyFill="1" applyBorder="1" applyAlignment="1">
      <alignment horizontal="center" vertical="center"/>
    </xf>
    <xf numFmtId="0" fontId="26" fillId="0" borderId="16" xfId="0" applyFont="1" applyBorder="1" applyAlignment="1">
      <alignment horizontal="center" vertical="center"/>
    </xf>
    <xf numFmtId="0" fontId="26" fillId="0" borderId="39" xfId="0" applyFont="1" applyBorder="1" applyAlignment="1">
      <alignment horizontal="center" vertical="center"/>
    </xf>
    <xf numFmtId="0" fontId="26" fillId="0" borderId="17" xfId="0" applyFont="1" applyBorder="1" applyAlignment="1">
      <alignment horizontal="center" vertical="center"/>
    </xf>
    <xf numFmtId="0" fontId="26" fillId="0" borderId="61" xfId="0" applyFont="1" applyBorder="1" applyAlignment="1">
      <alignment horizontal="center" vertical="center"/>
    </xf>
    <xf numFmtId="0" fontId="0" fillId="0" borderId="10" xfId="0" applyBorder="1" applyAlignment="1">
      <alignment horizontal="center"/>
    </xf>
    <xf numFmtId="0" fontId="16" fillId="0" borderId="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6"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50" xfId="0" applyFont="1" applyBorder="1" applyAlignment="1">
      <alignment horizontal="center" vertical="center" wrapText="1"/>
    </xf>
    <xf numFmtId="0" fontId="5" fillId="0" borderId="10" xfId="0" applyFont="1" applyBorder="1" applyAlignment="1">
      <alignment horizontal="center" vertical="center"/>
    </xf>
    <xf numFmtId="0" fontId="5" fillId="0" borderId="34" xfId="0" applyFont="1" applyBorder="1" applyAlignment="1">
      <alignment horizontal="center" vertical="center"/>
    </xf>
    <xf numFmtId="0" fontId="5" fillId="0" borderId="35" xfId="0" applyFont="1" applyBorder="1" applyAlignment="1">
      <alignment horizontal="center" vertical="center"/>
    </xf>
    <xf numFmtId="0" fontId="18" fillId="0" borderId="22" xfId="0" applyFont="1" applyBorder="1" applyAlignment="1">
      <alignment horizontal="center"/>
    </xf>
    <xf numFmtId="0" fontId="18" fillId="0" borderId="26" xfId="0" applyFont="1" applyBorder="1" applyAlignment="1">
      <alignment horizontal="center"/>
    </xf>
    <xf numFmtId="0" fontId="18" fillId="0" borderId="9" xfId="0" applyFont="1" applyBorder="1" applyAlignment="1">
      <alignment horizontal="center"/>
    </xf>
    <xf numFmtId="0" fontId="18" fillId="0" borderId="22"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23" xfId="0" applyFont="1" applyBorder="1" applyAlignment="1">
      <alignment horizontal="center"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2" fillId="0" borderId="62" xfId="0" applyFont="1" applyBorder="1" applyAlignment="1">
      <alignment horizontal="center" vertical="center"/>
    </xf>
    <xf numFmtId="0" fontId="2" fillId="0" borderId="35" xfId="0" applyFont="1" applyBorder="1" applyAlignment="1">
      <alignment horizontal="center" vertical="center"/>
    </xf>
    <xf numFmtId="0" fontId="0" fillId="0" borderId="26" xfId="0" applyBorder="1" applyAlignment="1">
      <alignment horizontal="center" vertical="center" wrapText="1"/>
    </xf>
    <xf numFmtId="0" fontId="0" fillId="0" borderId="9" xfId="0" applyBorder="1" applyAlignment="1">
      <alignment horizontal="center" vertical="center" wrapText="1"/>
    </xf>
    <xf numFmtId="0" fontId="18" fillId="0" borderId="22"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6"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0" xfId="0"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18" fillId="3" borderId="22" xfId="0" applyFont="1" applyFill="1" applyBorder="1" applyAlignment="1">
      <alignment horizontal="center" vertical="center" wrapText="1"/>
    </xf>
    <xf numFmtId="0" fontId="18" fillId="3" borderId="26"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0" borderId="6" xfId="0" applyFont="1" applyBorder="1" applyAlignment="1">
      <alignment horizontal="center" vertical="center" wrapText="1"/>
    </xf>
    <xf numFmtId="0" fontId="5" fillId="0" borderId="1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3" fillId="0" borderId="3"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42" xfId="0" applyFont="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20" xfId="0" applyFont="1" applyBorder="1" applyAlignment="1">
      <alignment horizontal="center" vertical="center"/>
    </xf>
    <xf numFmtId="0" fontId="23" fillId="0" borderId="22" xfId="0" applyFont="1" applyBorder="1" applyAlignment="1">
      <alignment horizontal="left" vertical="center" wrapText="1"/>
    </xf>
    <xf numFmtId="0" fontId="23" fillId="0" borderId="26" xfId="0" applyFont="1" applyBorder="1" applyAlignment="1">
      <alignment horizontal="left" vertical="center" wrapText="1"/>
    </xf>
    <xf numFmtId="0" fontId="23" fillId="0" borderId="9"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6"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6" xfId="0" applyFont="1" applyBorder="1" applyAlignment="1">
      <alignment horizontal="left" vertical="center" wrapText="1"/>
    </xf>
    <xf numFmtId="0" fontId="24" fillId="0" borderId="55" xfId="0" applyFont="1" applyBorder="1" applyAlignment="1">
      <alignment horizontal="left" vertical="center" wrapText="1"/>
    </xf>
    <xf numFmtId="0" fontId="24" fillId="0" borderId="20" xfId="0" applyFont="1" applyBorder="1" applyAlignment="1">
      <alignment horizontal="left" vertical="center" wrapText="1"/>
    </xf>
    <xf numFmtId="0" fontId="23" fillId="0" borderId="22"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24" fillId="0" borderId="26" xfId="0" applyFont="1" applyBorder="1" applyAlignment="1">
      <alignment horizontal="center" vertical="center" wrapText="1"/>
    </xf>
    <xf numFmtId="0" fontId="24" fillId="0" borderId="9" xfId="0" applyFont="1" applyBorder="1" applyAlignment="1">
      <alignment horizontal="center" vertical="center" wrapText="1"/>
    </xf>
    <xf numFmtId="0" fontId="23" fillId="3" borderId="22" xfId="0" applyFont="1" applyFill="1" applyBorder="1" applyAlignment="1">
      <alignment horizontal="center" vertical="center" wrapText="1"/>
    </xf>
    <xf numFmtId="0" fontId="23" fillId="3" borderId="26" xfId="0" applyFont="1" applyFill="1" applyBorder="1" applyAlignment="1">
      <alignment horizontal="center" vertical="center" wrapText="1"/>
    </xf>
    <xf numFmtId="0" fontId="23" fillId="3" borderId="9" xfId="0" applyFont="1" applyFill="1" applyBorder="1" applyAlignment="1">
      <alignment horizontal="center" vertical="center" wrapText="1"/>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11" xfId="0" applyFont="1" applyFill="1" applyBorder="1" applyAlignment="1">
      <alignment horizontal="center" vertical="center"/>
    </xf>
    <xf numFmtId="0" fontId="2" fillId="9" borderId="12" xfId="0" applyFont="1" applyFill="1" applyBorder="1" applyAlignment="1">
      <alignment horizontal="center" vertical="center"/>
    </xf>
    <xf numFmtId="0" fontId="26" fillId="9" borderId="16" xfId="0" applyFont="1" applyFill="1" applyBorder="1" applyAlignment="1">
      <alignment horizontal="center" vertical="center"/>
    </xf>
    <xf numFmtId="0" fontId="26" fillId="9" borderId="39" xfId="0" applyFont="1" applyFill="1" applyBorder="1" applyAlignment="1">
      <alignment horizontal="center" vertical="center"/>
    </xf>
    <xf numFmtId="0" fontId="26" fillId="9" borderId="17" xfId="0" applyFont="1" applyFill="1" applyBorder="1" applyAlignment="1">
      <alignment horizontal="center" vertical="center"/>
    </xf>
    <xf numFmtId="0" fontId="26" fillId="9" borderId="61" xfId="0" applyFont="1" applyFill="1" applyBorder="1" applyAlignment="1">
      <alignment horizontal="center" vertical="center"/>
    </xf>
    <xf numFmtId="0" fontId="0" fillId="0" borderId="28" xfId="0" applyFill="1" applyBorder="1" applyAlignment="1">
      <alignment horizontal="center" vertical="center" wrapText="1"/>
    </xf>
    <xf numFmtId="0" fontId="0" fillId="0" borderId="51" xfId="0" applyFill="1" applyBorder="1" applyAlignment="1">
      <alignment horizontal="center" vertical="center" wrapText="1"/>
    </xf>
    <xf numFmtId="0" fontId="0" fillId="0" borderId="60" xfId="0" applyFill="1" applyBorder="1" applyAlignment="1">
      <alignment horizontal="center" vertical="center" wrapText="1"/>
    </xf>
    <xf numFmtId="0" fontId="18" fillId="0" borderId="30"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38" xfId="0" applyFont="1" applyBorder="1" applyAlignment="1">
      <alignment horizontal="center" vertical="center" wrapText="1"/>
    </xf>
    <xf numFmtId="0" fontId="19" fillId="3" borderId="3" xfId="0" applyFont="1" applyFill="1" applyBorder="1" applyAlignment="1">
      <alignment horizontal="center" vertical="center" wrapText="1"/>
    </xf>
    <xf numFmtId="0" fontId="19" fillId="3" borderId="14"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0" borderId="30" xfId="0" applyFont="1" applyFill="1" applyBorder="1" applyAlignment="1">
      <alignment horizontal="center" vertical="center" wrapText="1"/>
    </xf>
    <xf numFmtId="0" fontId="19" fillId="0" borderId="37" xfId="0" applyFont="1" applyFill="1" applyBorder="1" applyAlignment="1">
      <alignment horizontal="center" vertical="center" wrapText="1"/>
    </xf>
    <xf numFmtId="0" fontId="19" fillId="0" borderId="38" xfId="0" applyFont="1" applyFill="1" applyBorder="1" applyAlignment="1">
      <alignment horizontal="center" vertical="center" wrapText="1"/>
    </xf>
    <xf numFmtId="0" fontId="19" fillId="0" borderId="30"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0" xfId="0" applyFont="1" applyBorder="1" applyAlignment="1">
      <alignment horizontal="center" vertical="center" wrapText="1"/>
    </xf>
    <xf numFmtId="0" fontId="18" fillId="0" borderId="16"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8" fillId="0" borderId="30" xfId="0" applyFont="1" applyBorder="1" applyAlignment="1">
      <alignment horizontal="center" wrapText="1"/>
    </xf>
    <xf numFmtId="0" fontId="18" fillId="0" borderId="38" xfId="0" applyFont="1" applyBorder="1" applyAlignment="1">
      <alignment horizontal="center" wrapText="1"/>
    </xf>
    <xf numFmtId="0" fontId="18" fillId="0" borderId="30" xfId="0" applyFont="1" applyFill="1" applyBorder="1" applyAlignment="1">
      <alignment horizontal="center" vertical="center" wrapText="1"/>
    </xf>
    <xf numFmtId="0" fontId="18" fillId="0" borderId="38" xfId="0" applyFont="1" applyFill="1" applyBorder="1" applyAlignment="1">
      <alignment horizontal="center" vertical="center" wrapText="1"/>
    </xf>
    <xf numFmtId="0" fontId="23" fillId="0" borderId="22"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14" fillId="6" borderId="16" xfId="0" applyFont="1" applyFill="1" applyBorder="1" applyAlignment="1">
      <alignment horizontal="center" vertical="center" wrapText="1"/>
    </xf>
    <xf numFmtId="0" fontId="14" fillId="6" borderId="39" xfId="0" applyFont="1" applyFill="1" applyBorder="1" applyAlignment="1">
      <alignment horizontal="center" vertical="center" wrapText="1"/>
    </xf>
    <xf numFmtId="0" fontId="2" fillId="0" borderId="16" xfId="0" applyFont="1" applyBorder="1" applyAlignment="1">
      <alignment horizontal="center" vertical="center"/>
    </xf>
    <xf numFmtId="0" fontId="2" fillId="0" borderId="20" xfId="0" applyFont="1" applyBorder="1" applyAlignment="1">
      <alignment horizontal="center" vertic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6" fillId="0" borderId="19" xfId="0" applyFont="1" applyBorder="1" applyAlignment="1">
      <alignment horizontal="center" vertical="center"/>
    </xf>
    <xf numFmtId="0" fontId="27" fillId="0" borderId="60" xfId="0" applyFont="1" applyFill="1" applyBorder="1" applyAlignment="1">
      <alignment horizontal="center" vertical="center"/>
    </xf>
    <xf numFmtId="0" fontId="27" fillId="0" borderId="3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0" borderId="5" xfId="0" applyFont="1" applyBorder="1" applyAlignment="1">
      <alignment horizontal="center"/>
    </xf>
    <xf numFmtId="0" fontId="2" fillId="0" borderId="6" xfId="0" applyFont="1" applyBorder="1" applyAlignment="1">
      <alignment horizontal="center" vertical="center"/>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6"/>
  <sheetViews>
    <sheetView zoomScale="110" zoomScaleNormal="110" workbookViewId="0">
      <selection activeCell="E10" sqref="E10"/>
    </sheetView>
  </sheetViews>
  <sheetFormatPr defaultRowHeight="15" x14ac:dyDescent="0.25"/>
  <cols>
    <col min="2" max="2" width="40.5703125" customWidth="1"/>
    <col min="3" max="3" width="23" customWidth="1"/>
  </cols>
  <sheetData>
    <row r="1" spans="1:3" ht="32.450000000000003" customHeight="1" thickBot="1" x14ac:dyDescent="0.3">
      <c r="A1" s="334" t="s">
        <v>200</v>
      </c>
      <c r="B1" s="335"/>
      <c r="C1" s="336"/>
    </row>
    <row r="2" spans="1:3" ht="15.75" thickBot="1" x14ac:dyDescent="0.3"/>
    <row r="3" spans="1:3" ht="15.75" x14ac:dyDescent="0.25">
      <c r="A3" s="331" t="s">
        <v>106</v>
      </c>
      <c r="B3" s="332"/>
      <c r="C3" s="333"/>
    </row>
    <row r="4" spans="1:3" x14ac:dyDescent="0.25">
      <c r="A4" s="449" t="s">
        <v>194</v>
      </c>
      <c r="B4" s="88" t="s">
        <v>192</v>
      </c>
      <c r="C4" s="450" t="s">
        <v>193</v>
      </c>
    </row>
    <row r="5" spans="1:3" x14ac:dyDescent="0.25">
      <c r="A5" s="65">
        <v>1</v>
      </c>
      <c r="B5" s="75" t="s">
        <v>195</v>
      </c>
      <c r="C5" s="67">
        <v>45</v>
      </c>
    </row>
    <row r="6" spans="1:3" x14ac:dyDescent="0.25">
      <c r="A6" s="65">
        <v>2</v>
      </c>
      <c r="B6" s="75" t="s">
        <v>196</v>
      </c>
      <c r="C6" s="67">
        <v>10</v>
      </c>
    </row>
    <row r="7" spans="1:3" x14ac:dyDescent="0.25">
      <c r="A7" s="65">
        <v>3</v>
      </c>
      <c r="B7" s="75" t="s">
        <v>197</v>
      </c>
      <c r="C7" s="67">
        <v>10</v>
      </c>
    </row>
    <row r="8" spans="1:3" x14ac:dyDescent="0.25">
      <c r="A8" s="65">
        <v>4</v>
      </c>
      <c r="B8" s="75" t="s">
        <v>198</v>
      </c>
      <c r="C8" s="67">
        <v>35</v>
      </c>
    </row>
    <row r="9" spans="1:3" ht="15.75" thickBot="1" x14ac:dyDescent="0.3">
      <c r="A9" s="30"/>
      <c r="B9" s="451" t="s">
        <v>199</v>
      </c>
      <c r="C9" s="452">
        <f>SUM(C5:C8)</f>
        <v>100</v>
      </c>
    </row>
    <row r="10" spans="1:3" ht="15.75" thickBot="1" x14ac:dyDescent="0.3"/>
    <row r="11" spans="1:3" ht="15.75" x14ac:dyDescent="0.25">
      <c r="A11" s="331" t="s">
        <v>107</v>
      </c>
      <c r="B11" s="332"/>
      <c r="C11" s="333"/>
    </row>
    <row r="12" spans="1:3" x14ac:dyDescent="0.25">
      <c r="A12" s="449" t="s">
        <v>194</v>
      </c>
      <c r="B12" s="88" t="s">
        <v>192</v>
      </c>
      <c r="C12" s="450" t="s">
        <v>193</v>
      </c>
    </row>
    <row r="13" spans="1:3" x14ac:dyDescent="0.25">
      <c r="A13" s="65">
        <v>1</v>
      </c>
      <c r="B13" s="75" t="s">
        <v>195</v>
      </c>
      <c r="C13" s="67">
        <v>60</v>
      </c>
    </row>
    <row r="14" spans="1:3" x14ac:dyDescent="0.25">
      <c r="A14" s="65">
        <v>2</v>
      </c>
      <c r="B14" s="75" t="s">
        <v>196</v>
      </c>
      <c r="C14" s="67">
        <v>10</v>
      </c>
    </row>
    <row r="15" spans="1:3" x14ac:dyDescent="0.25">
      <c r="A15" s="65">
        <v>3</v>
      </c>
      <c r="B15" s="75" t="s">
        <v>197</v>
      </c>
      <c r="C15" s="67">
        <v>10</v>
      </c>
    </row>
    <row r="16" spans="1:3" x14ac:dyDescent="0.25">
      <c r="A16" s="65">
        <v>4</v>
      </c>
      <c r="B16" s="75" t="s">
        <v>198</v>
      </c>
      <c r="C16" s="67">
        <v>20</v>
      </c>
    </row>
    <row r="17" spans="1:3" ht="15.75" thickBot="1" x14ac:dyDescent="0.3">
      <c r="A17" s="30"/>
      <c r="B17" s="451" t="s">
        <v>199</v>
      </c>
      <c r="C17" s="452">
        <f>SUM(C13:C16)</f>
        <v>100</v>
      </c>
    </row>
    <row r="18" spans="1:3" ht="15.75" thickBot="1" x14ac:dyDescent="0.3"/>
    <row r="19" spans="1:3" ht="15.75" thickBot="1" x14ac:dyDescent="0.3">
      <c r="A19" s="337" t="s">
        <v>112</v>
      </c>
      <c r="B19" s="339" t="s">
        <v>401</v>
      </c>
      <c r="C19" s="446"/>
    </row>
    <row r="20" spans="1:3" ht="15.75" thickBot="1" x14ac:dyDescent="0.3">
      <c r="A20" s="338"/>
      <c r="B20" s="323" t="s">
        <v>106</v>
      </c>
      <c r="C20" s="323" t="s">
        <v>402</v>
      </c>
    </row>
    <row r="21" spans="1:3" ht="15.75" thickBot="1" x14ac:dyDescent="0.3">
      <c r="A21" s="324" t="s">
        <v>403</v>
      </c>
      <c r="B21" s="325" t="s">
        <v>108</v>
      </c>
      <c r="C21" s="325" t="s">
        <v>108</v>
      </c>
    </row>
    <row r="22" spans="1:3" ht="15.75" thickBot="1" x14ac:dyDescent="0.3">
      <c r="A22" s="324" t="s">
        <v>404</v>
      </c>
      <c r="B22" s="325" t="s">
        <v>405</v>
      </c>
      <c r="C22" s="325" t="s">
        <v>405</v>
      </c>
    </row>
    <row r="23" spans="1:3" ht="15.75" thickBot="1" x14ac:dyDescent="0.3">
      <c r="A23" s="324" t="s">
        <v>406</v>
      </c>
      <c r="B23" s="325" t="s">
        <v>410</v>
      </c>
      <c r="C23" s="325" t="s">
        <v>410</v>
      </c>
    </row>
    <row r="24" spans="1:3" ht="15.75" thickBot="1" x14ac:dyDescent="0.3">
      <c r="A24" s="447" t="s">
        <v>407</v>
      </c>
      <c r="B24" s="448" t="s">
        <v>408</v>
      </c>
      <c r="C24" s="448" t="s">
        <v>409</v>
      </c>
    </row>
    <row r="26" spans="1:3" ht="15.75" customHeight="1" x14ac:dyDescent="0.25"/>
  </sheetData>
  <mergeCells count="5">
    <mergeCell ref="A3:C3"/>
    <mergeCell ref="A1:C1"/>
    <mergeCell ref="A11:C11"/>
    <mergeCell ref="A19:A20"/>
    <mergeCell ref="B19:C19"/>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49"/>
  <sheetViews>
    <sheetView tabSelected="1" topLeftCell="A28" zoomScaleNormal="100" workbookViewId="0">
      <selection activeCell="H6" sqref="H6"/>
    </sheetView>
  </sheetViews>
  <sheetFormatPr defaultRowHeight="15" x14ac:dyDescent="0.25"/>
  <cols>
    <col min="1" max="1" width="16.140625" bestFit="1" customWidth="1"/>
    <col min="2" max="2" width="24.85546875" style="2" bestFit="1" customWidth="1"/>
    <col min="3" max="3" width="25.85546875" style="2" customWidth="1"/>
    <col min="4" max="4" width="18.5703125" bestFit="1" customWidth="1"/>
    <col min="5" max="5" width="12.5703125" customWidth="1"/>
    <col min="6" max="6" width="13.85546875" bestFit="1" customWidth="1"/>
    <col min="7" max="7" width="13.85546875" style="2" bestFit="1" customWidth="1"/>
    <col min="8" max="8" width="24.42578125" style="2" bestFit="1" customWidth="1"/>
    <col min="9" max="9" width="9.28515625" style="2" bestFit="1" customWidth="1"/>
    <col min="10" max="10" width="23.85546875" bestFit="1" customWidth="1"/>
    <col min="11" max="11" width="26.140625" bestFit="1" customWidth="1"/>
    <col min="12" max="12" width="11.5703125" bestFit="1" customWidth="1"/>
    <col min="13" max="13" width="26.28515625" customWidth="1"/>
    <col min="14" max="14" width="13.28515625" customWidth="1"/>
  </cols>
  <sheetData>
    <row r="1" spans="1:14" s="2" customFormat="1" ht="45" x14ac:dyDescent="0.25">
      <c r="A1" s="1" t="s">
        <v>0</v>
      </c>
      <c r="B1" s="1" t="s">
        <v>1</v>
      </c>
      <c r="C1" s="1" t="s">
        <v>2</v>
      </c>
      <c r="D1" s="1" t="s">
        <v>3</v>
      </c>
      <c r="E1" s="1" t="s">
        <v>4</v>
      </c>
      <c r="F1" s="358" t="s">
        <v>5</v>
      </c>
      <c r="G1" s="358"/>
      <c r="H1" s="358"/>
      <c r="I1" s="1" t="s">
        <v>6</v>
      </c>
      <c r="J1" s="101" t="s">
        <v>233</v>
      </c>
      <c r="K1" s="156" t="s">
        <v>341</v>
      </c>
      <c r="L1" s="189" t="s">
        <v>370</v>
      </c>
      <c r="M1" s="248" t="s">
        <v>372</v>
      </c>
      <c r="N1" s="189" t="s">
        <v>396</v>
      </c>
    </row>
    <row r="3" spans="1:14" x14ac:dyDescent="0.25">
      <c r="A3" s="3">
        <v>1</v>
      </c>
      <c r="B3" s="4" t="s">
        <v>7</v>
      </c>
      <c r="C3" s="5"/>
      <c r="D3" s="5"/>
      <c r="E3" s="5"/>
    </row>
    <row r="4" spans="1:14" ht="15.75" thickBot="1" x14ac:dyDescent="0.3"/>
    <row r="5" spans="1:14" ht="135.75" thickBot="1" x14ac:dyDescent="0.3">
      <c r="A5" s="6" t="s">
        <v>8</v>
      </c>
      <c r="B5" s="7" t="s">
        <v>234</v>
      </c>
      <c r="C5" s="7" t="s">
        <v>202</v>
      </c>
      <c r="D5" s="8" t="s">
        <v>11</v>
      </c>
      <c r="E5" s="8">
        <v>20</v>
      </c>
      <c r="F5" s="8" t="s">
        <v>203</v>
      </c>
      <c r="G5" s="7" t="s">
        <v>204</v>
      </c>
      <c r="H5" s="7" t="s">
        <v>205</v>
      </c>
      <c r="I5" s="119"/>
      <c r="J5" s="41" t="s">
        <v>270</v>
      </c>
      <c r="K5" s="179" t="s">
        <v>343</v>
      </c>
      <c r="M5" s="313" t="s">
        <v>388</v>
      </c>
    </row>
    <row r="6" spans="1:14" x14ac:dyDescent="0.25">
      <c r="A6" s="158"/>
      <c r="B6" s="159"/>
      <c r="C6" s="159"/>
      <c r="D6" s="159" t="s">
        <v>344</v>
      </c>
      <c r="E6" s="159"/>
      <c r="F6" s="159">
        <v>20</v>
      </c>
      <c r="G6" s="159">
        <v>15</v>
      </c>
      <c r="H6" s="159">
        <v>10</v>
      </c>
      <c r="I6" s="160"/>
      <c r="J6" s="124"/>
      <c r="K6" s="180"/>
      <c r="M6" s="314"/>
    </row>
    <row r="7" spans="1:14" x14ac:dyDescent="0.25">
      <c r="A7" s="158"/>
      <c r="B7" s="159"/>
      <c r="C7" s="159"/>
      <c r="D7" s="159" t="s">
        <v>345</v>
      </c>
      <c r="E7" s="159">
        <v>12</v>
      </c>
      <c r="F7" s="159">
        <v>12</v>
      </c>
      <c r="G7" s="159">
        <v>6</v>
      </c>
      <c r="H7" s="159">
        <v>3</v>
      </c>
      <c r="I7" s="160"/>
      <c r="J7" s="124"/>
      <c r="K7" s="180"/>
      <c r="M7" s="314"/>
    </row>
    <row r="8" spans="1:14" ht="15.75" thickBot="1" x14ac:dyDescent="0.3">
      <c r="A8" s="11"/>
      <c r="B8" s="12"/>
      <c r="C8" s="12"/>
      <c r="D8" s="157" t="s">
        <v>346</v>
      </c>
      <c r="E8" s="157">
        <v>25</v>
      </c>
      <c r="F8" s="12"/>
      <c r="G8" s="12"/>
      <c r="H8" s="12"/>
      <c r="I8" s="13"/>
      <c r="J8" s="19"/>
      <c r="K8" s="174"/>
      <c r="M8" s="314"/>
    </row>
    <row r="9" spans="1:14" ht="15.75" thickBot="1" x14ac:dyDescent="0.3">
      <c r="J9" s="173"/>
      <c r="M9" s="314"/>
    </row>
    <row r="10" spans="1:14" ht="45" x14ac:dyDescent="0.25">
      <c r="A10" s="6" t="s">
        <v>13</v>
      </c>
      <c r="B10" s="7" t="s">
        <v>9</v>
      </c>
      <c r="C10" s="7" t="s">
        <v>10</v>
      </c>
      <c r="D10" s="8" t="s">
        <v>11</v>
      </c>
      <c r="E10" s="8">
        <v>7</v>
      </c>
      <c r="F10" s="7" t="s">
        <v>235</v>
      </c>
      <c r="G10" s="7" t="s">
        <v>236</v>
      </c>
      <c r="H10" s="99" t="s">
        <v>12</v>
      </c>
      <c r="I10" s="119"/>
      <c r="J10" s="7" t="s">
        <v>237</v>
      </c>
      <c r="K10" s="342" t="s">
        <v>342</v>
      </c>
      <c r="M10" s="378" t="s">
        <v>389</v>
      </c>
    </row>
    <row r="11" spans="1:14" x14ac:dyDescent="0.25">
      <c r="A11" s="158"/>
      <c r="B11" s="159"/>
      <c r="C11" s="159"/>
      <c r="D11" s="62" t="s">
        <v>344</v>
      </c>
      <c r="E11" s="89"/>
      <c r="F11" s="62">
        <v>7</v>
      </c>
      <c r="G11" s="89">
        <v>5</v>
      </c>
      <c r="H11" s="62">
        <v>4</v>
      </c>
      <c r="I11" s="161"/>
      <c r="J11" s="89"/>
      <c r="K11" s="343"/>
      <c r="M11" s="379"/>
    </row>
    <row r="12" spans="1:14" ht="15.75" thickBot="1" x14ac:dyDescent="0.3">
      <c r="A12" s="158"/>
      <c r="B12" s="159"/>
      <c r="C12" s="159"/>
      <c r="D12" s="159" t="s">
        <v>345</v>
      </c>
      <c r="E12" s="89">
        <v>8</v>
      </c>
      <c r="F12" s="14">
        <v>8</v>
      </c>
      <c r="G12" s="15">
        <v>6</v>
      </c>
      <c r="H12" s="15">
        <v>4</v>
      </c>
      <c r="I12" s="161"/>
      <c r="J12" s="89"/>
      <c r="K12" s="343"/>
      <c r="M12" s="379"/>
    </row>
    <row r="13" spans="1:14" ht="15.75" thickBot="1" x14ac:dyDescent="0.3">
      <c r="A13" s="11"/>
      <c r="B13" s="12"/>
      <c r="C13" s="12"/>
      <c r="D13" s="157" t="s">
        <v>346</v>
      </c>
      <c r="E13" s="322">
        <v>10</v>
      </c>
      <c r="F13" s="12"/>
      <c r="G13" s="12"/>
      <c r="H13" s="12"/>
      <c r="I13" s="120"/>
      <c r="J13" s="19"/>
      <c r="K13" s="344"/>
      <c r="M13" s="380"/>
    </row>
    <row r="14" spans="1:14" ht="15.75" thickBot="1" x14ac:dyDescent="0.3">
      <c r="J14" s="173"/>
      <c r="M14" s="314"/>
    </row>
    <row r="15" spans="1:14" ht="105.75" thickBot="1" x14ac:dyDescent="0.3">
      <c r="A15" s="6" t="s">
        <v>17</v>
      </c>
      <c r="B15" s="7" t="s">
        <v>18</v>
      </c>
      <c r="C15" s="7" t="s">
        <v>19</v>
      </c>
      <c r="D15" s="8" t="s">
        <v>11</v>
      </c>
      <c r="E15" s="8">
        <v>3</v>
      </c>
      <c r="F15" s="8" t="s">
        <v>20</v>
      </c>
      <c r="G15" s="7" t="s">
        <v>21</v>
      </c>
      <c r="H15" s="7" t="s">
        <v>22</v>
      </c>
      <c r="I15" s="170"/>
      <c r="J15" s="41" t="s">
        <v>271</v>
      </c>
      <c r="K15" s="176" t="s">
        <v>342</v>
      </c>
      <c r="M15" s="315" t="s">
        <v>388</v>
      </c>
    </row>
    <row r="16" spans="1:14" x14ac:dyDescent="0.25">
      <c r="A16" s="65"/>
      <c r="B16" s="89"/>
      <c r="C16" s="89"/>
      <c r="D16" s="62" t="s">
        <v>344</v>
      </c>
      <c r="E16" s="62"/>
      <c r="F16" s="164">
        <v>1</v>
      </c>
      <c r="G16" s="165">
        <v>2</v>
      </c>
      <c r="H16" s="165">
        <v>3</v>
      </c>
      <c r="I16" s="162"/>
      <c r="J16" s="124"/>
      <c r="K16" s="177"/>
      <c r="M16" s="314"/>
    </row>
    <row r="17" spans="1:13" x14ac:dyDescent="0.25">
      <c r="A17" s="65"/>
      <c r="B17" s="89"/>
      <c r="C17" s="89"/>
      <c r="D17" s="89" t="s">
        <v>345</v>
      </c>
      <c r="E17" s="62">
        <v>5</v>
      </c>
      <c r="F17" s="164">
        <v>1</v>
      </c>
      <c r="G17" s="165">
        <v>3</v>
      </c>
      <c r="H17" s="165">
        <v>5</v>
      </c>
      <c r="I17" s="162"/>
      <c r="J17" s="124"/>
      <c r="K17" s="177"/>
      <c r="M17" s="314"/>
    </row>
    <row r="18" spans="1:13" ht="15.75" thickBot="1" x14ac:dyDescent="0.3">
      <c r="A18" s="11"/>
      <c r="B18" s="12"/>
      <c r="C18" s="12"/>
      <c r="D18" s="157" t="s">
        <v>346</v>
      </c>
      <c r="E18" s="157">
        <v>3</v>
      </c>
      <c r="F18" s="14"/>
      <c r="G18" s="15"/>
      <c r="H18" s="15"/>
      <c r="I18" s="17"/>
      <c r="J18" s="19"/>
      <c r="K18" s="178"/>
      <c r="M18" s="314"/>
    </row>
    <row r="19" spans="1:13" ht="15.75" thickBot="1" x14ac:dyDescent="0.3">
      <c r="A19" s="10"/>
      <c r="B19" s="18"/>
      <c r="C19" s="18"/>
      <c r="D19" s="10"/>
      <c r="E19" s="10"/>
      <c r="J19" s="173"/>
      <c r="M19" s="314"/>
    </row>
    <row r="20" spans="1:13" ht="90.75" thickBot="1" x14ac:dyDescent="0.3">
      <c r="A20" s="6" t="s">
        <v>23</v>
      </c>
      <c r="B20" s="7" t="s">
        <v>348</v>
      </c>
      <c r="C20" s="7" t="s">
        <v>25</v>
      </c>
      <c r="D20" s="8" t="s">
        <v>11</v>
      </c>
      <c r="E20" s="8">
        <v>5</v>
      </c>
      <c r="F20" s="7" t="s">
        <v>26</v>
      </c>
      <c r="G20" s="7" t="s">
        <v>27</v>
      </c>
      <c r="H20" s="7" t="s">
        <v>28</v>
      </c>
      <c r="I20" s="170"/>
      <c r="J20" s="41" t="s">
        <v>238</v>
      </c>
      <c r="K20" s="171"/>
      <c r="M20" s="314"/>
    </row>
    <row r="21" spans="1:13" ht="105.75" thickBot="1" x14ac:dyDescent="0.3">
      <c r="A21" s="11"/>
      <c r="B21" s="163" t="s">
        <v>347</v>
      </c>
      <c r="C21" s="12"/>
      <c r="D21" s="13" t="s">
        <v>344</v>
      </c>
      <c r="E21" s="19"/>
      <c r="F21" s="14">
        <v>1</v>
      </c>
      <c r="G21" s="15">
        <v>3</v>
      </c>
      <c r="H21" s="15">
        <v>5</v>
      </c>
      <c r="I21" s="17"/>
      <c r="J21" s="19"/>
      <c r="K21" s="172" t="s">
        <v>349</v>
      </c>
      <c r="M21" s="316" t="s">
        <v>390</v>
      </c>
    </row>
    <row r="22" spans="1:13" ht="15.75" thickBot="1" x14ac:dyDescent="0.3">
      <c r="A22" s="181"/>
      <c r="B22" s="167"/>
      <c r="C22" s="168"/>
      <c r="D22" s="159" t="s">
        <v>345</v>
      </c>
      <c r="E22" s="169">
        <v>7</v>
      </c>
      <c r="F22" s="23">
        <v>3</v>
      </c>
      <c r="G22" s="24">
        <v>5</v>
      </c>
      <c r="H22" s="24">
        <v>7</v>
      </c>
      <c r="I22" s="168"/>
      <c r="J22" s="166"/>
      <c r="K22" s="182"/>
      <c r="M22" s="314"/>
    </row>
    <row r="23" spans="1:13" ht="15.75" thickBot="1" x14ac:dyDescent="0.3">
      <c r="A23" s="30"/>
      <c r="B23" s="14"/>
      <c r="C23" s="15"/>
      <c r="D23" s="157" t="s">
        <v>346</v>
      </c>
      <c r="E23" s="157">
        <v>5</v>
      </c>
      <c r="F23" s="19"/>
      <c r="G23" s="14"/>
      <c r="H23" s="15"/>
      <c r="I23" s="15"/>
      <c r="J23" s="19"/>
      <c r="K23" s="183"/>
      <c r="M23" s="314"/>
    </row>
    <row r="24" spans="1:13" ht="15.75" thickBot="1" x14ac:dyDescent="0.3">
      <c r="A24" s="173"/>
      <c r="B24" s="184"/>
      <c r="C24" s="185"/>
      <c r="D24" s="185"/>
      <c r="E24" s="186"/>
      <c r="F24" s="173"/>
      <c r="G24" s="184"/>
      <c r="H24" s="185"/>
      <c r="I24" s="185"/>
      <c r="J24" s="173"/>
      <c r="M24" s="314"/>
    </row>
    <row r="25" spans="1:13" ht="45" x14ac:dyDescent="0.25">
      <c r="A25" s="6" t="s">
        <v>29</v>
      </c>
      <c r="B25" s="7" t="s">
        <v>31</v>
      </c>
      <c r="C25" s="7" t="s">
        <v>32</v>
      </c>
      <c r="D25" s="8" t="s">
        <v>11</v>
      </c>
      <c r="E25" s="8">
        <v>5</v>
      </c>
      <c r="F25" s="8" t="s">
        <v>33</v>
      </c>
      <c r="G25" s="7" t="s">
        <v>34</v>
      </c>
      <c r="H25" s="7" t="s">
        <v>35</v>
      </c>
      <c r="I25" s="170"/>
      <c r="J25" s="187"/>
      <c r="K25" s="345" t="s">
        <v>342</v>
      </c>
      <c r="M25" s="381" t="s">
        <v>388</v>
      </c>
    </row>
    <row r="26" spans="1:13" x14ac:dyDescent="0.25">
      <c r="A26" s="65"/>
      <c r="B26" s="89"/>
      <c r="C26" s="89"/>
      <c r="D26" s="62" t="s">
        <v>344</v>
      </c>
      <c r="E26" s="62"/>
      <c r="F26" s="164">
        <v>5</v>
      </c>
      <c r="G26" s="165">
        <v>3</v>
      </c>
      <c r="H26" s="165">
        <v>1</v>
      </c>
      <c r="I26" s="162"/>
      <c r="J26" s="75"/>
      <c r="K26" s="346"/>
      <c r="M26" s="382"/>
    </row>
    <row r="27" spans="1:13" x14ac:dyDescent="0.25">
      <c r="A27" s="65"/>
      <c r="B27" s="89"/>
      <c r="C27" s="89"/>
      <c r="D27" s="89" t="s">
        <v>345</v>
      </c>
      <c r="E27" s="62">
        <v>5</v>
      </c>
      <c r="F27" s="164">
        <v>5</v>
      </c>
      <c r="G27" s="165">
        <v>3</v>
      </c>
      <c r="H27" s="165">
        <v>1</v>
      </c>
      <c r="I27" s="162"/>
      <c r="J27" s="75"/>
      <c r="K27" s="346"/>
      <c r="M27" s="382"/>
    </row>
    <row r="28" spans="1:13" x14ac:dyDescent="0.25">
      <c r="A28" s="65"/>
      <c r="B28" s="89"/>
      <c r="C28" s="89"/>
      <c r="D28" s="175" t="s">
        <v>346</v>
      </c>
      <c r="E28" s="175">
        <v>3</v>
      </c>
      <c r="F28" s="75"/>
      <c r="G28" s="162"/>
      <c r="H28" s="162"/>
      <c r="I28" s="162"/>
      <c r="J28" s="75"/>
      <c r="K28" s="346"/>
      <c r="M28" s="382"/>
    </row>
    <row r="29" spans="1:13" ht="15.75" thickBot="1" x14ac:dyDescent="0.3">
      <c r="A29" s="191"/>
      <c r="B29" s="192"/>
      <c r="C29" s="192"/>
      <c r="D29" s="193"/>
      <c r="E29" s="193"/>
      <c r="F29" s="193"/>
      <c r="G29" s="194"/>
      <c r="H29" s="194"/>
      <c r="I29" s="194"/>
      <c r="J29" s="193"/>
      <c r="K29" s="347"/>
      <c r="M29" s="383"/>
    </row>
    <row r="30" spans="1:13" ht="90" x14ac:dyDescent="0.25">
      <c r="A30" s="6" t="s">
        <v>30</v>
      </c>
      <c r="B30" s="7" t="s">
        <v>214</v>
      </c>
      <c r="C30" s="41" t="s">
        <v>217</v>
      </c>
      <c r="D30" s="8" t="s">
        <v>11</v>
      </c>
      <c r="E30" s="8">
        <v>5</v>
      </c>
      <c r="F30" s="41" t="s">
        <v>215</v>
      </c>
      <c r="G30" s="41" t="s">
        <v>216</v>
      </c>
      <c r="H30" s="7"/>
      <c r="I30" s="7"/>
      <c r="J30" s="187"/>
      <c r="K30" s="351" t="s">
        <v>342</v>
      </c>
      <c r="M30" s="384" t="s">
        <v>388</v>
      </c>
    </row>
    <row r="31" spans="1:13" x14ac:dyDescent="0.25">
      <c r="A31" s="65"/>
      <c r="B31" s="89"/>
      <c r="C31" s="124"/>
      <c r="D31" s="62" t="s">
        <v>344</v>
      </c>
      <c r="E31" s="62"/>
      <c r="F31" s="164">
        <v>5</v>
      </c>
      <c r="G31" s="165">
        <v>0</v>
      </c>
      <c r="H31" s="89"/>
      <c r="I31" s="89"/>
      <c r="J31" s="75"/>
      <c r="K31" s="352"/>
      <c r="M31" s="385"/>
    </row>
    <row r="32" spans="1:13" x14ac:dyDescent="0.25">
      <c r="A32" s="65"/>
      <c r="B32" s="89"/>
      <c r="C32" s="124"/>
      <c r="D32" s="89" t="s">
        <v>345</v>
      </c>
      <c r="E32" s="62">
        <v>5</v>
      </c>
      <c r="F32" s="164">
        <v>5</v>
      </c>
      <c r="G32" s="165">
        <v>0</v>
      </c>
      <c r="H32" s="89"/>
      <c r="I32" s="89"/>
      <c r="J32" s="75"/>
      <c r="K32" s="352"/>
      <c r="M32" s="385"/>
    </row>
    <row r="33" spans="1:13" ht="15.75" thickBot="1" x14ac:dyDescent="0.3">
      <c r="A33" s="11"/>
      <c r="B33" s="12"/>
      <c r="C33" s="12"/>
      <c r="D33" s="157" t="s">
        <v>346</v>
      </c>
      <c r="E33" s="13">
        <v>4</v>
      </c>
      <c r="F33" s="19"/>
      <c r="G33" s="17"/>
      <c r="H33" s="12"/>
      <c r="I33" s="12"/>
      <c r="J33" s="19"/>
      <c r="K33" s="353"/>
      <c r="M33" s="386"/>
    </row>
    <row r="34" spans="1:13" x14ac:dyDescent="0.25">
      <c r="A34" s="10"/>
      <c r="B34" s="18"/>
      <c r="C34" s="18"/>
      <c r="J34" s="166"/>
      <c r="M34" s="314"/>
    </row>
    <row r="35" spans="1:13" x14ac:dyDescent="0.25">
      <c r="A35" s="25"/>
      <c r="B35" s="26"/>
      <c r="C35" s="348" t="s">
        <v>350</v>
      </c>
      <c r="D35" s="348"/>
      <c r="E35" s="87">
        <f>SUM(E5+E10+E15+E20+E25+E30)</f>
        <v>45</v>
      </c>
      <c r="F35" s="25"/>
      <c r="G35" s="26"/>
      <c r="H35" s="26"/>
      <c r="I35" s="26"/>
      <c r="J35" s="75"/>
      <c r="M35" s="314"/>
    </row>
    <row r="36" spans="1:13" x14ac:dyDescent="0.25">
      <c r="A36" s="25"/>
      <c r="B36" s="26"/>
      <c r="C36" s="349" t="s">
        <v>351</v>
      </c>
      <c r="D36" s="350"/>
      <c r="E36" s="87">
        <f>SUM(E7+E12+E17+E22+E27+E32)</f>
        <v>42</v>
      </c>
      <c r="F36" s="25"/>
      <c r="G36" s="26"/>
      <c r="H36" s="26"/>
      <c r="I36" s="26"/>
      <c r="J36" s="75"/>
      <c r="M36" s="314"/>
    </row>
    <row r="37" spans="1:13" x14ac:dyDescent="0.25">
      <c r="A37" s="25"/>
      <c r="B37" s="26"/>
      <c r="C37" s="349" t="s">
        <v>352</v>
      </c>
      <c r="D37" s="350"/>
      <c r="E37" s="87">
        <f>SUM(E8+E13+E18+E23+E28+E33)</f>
        <v>50</v>
      </c>
      <c r="F37" s="25"/>
      <c r="G37" s="26"/>
      <c r="H37" s="26"/>
      <c r="I37" s="26"/>
      <c r="J37" s="75"/>
      <c r="M37" s="314"/>
    </row>
    <row r="38" spans="1:13" x14ac:dyDescent="0.25">
      <c r="D38" s="29"/>
      <c r="J38" s="75"/>
      <c r="M38" s="314"/>
    </row>
    <row r="39" spans="1:13" x14ac:dyDescent="0.25">
      <c r="A39" s="3">
        <v>2</v>
      </c>
      <c r="B39" s="4" t="s">
        <v>39</v>
      </c>
      <c r="C39" s="5"/>
      <c r="D39" s="5"/>
      <c r="E39" s="5"/>
      <c r="J39" s="75"/>
      <c r="M39" s="314"/>
    </row>
    <row r="40" spans="1:13" ht="15.75" thickBot="1" x14ac:dyDescent="0.3">
      <c r="J40" s="193"/>
      <c r="M40" s="314"/>
    </row>
    <row r="41" spans="1:13" ht="45" x14ac:dyDescent="0.25">
      <c r="A41" s="6" t="s">
        <v>8</v>
      </c>
      <c r="B41" s="7" t="s">
        <v>354</v>
      </c>
      <c r="C41" s="7" t="s">
        <v>40</v>
      </c>
      <c r="D41" s="8" t="s">
        <v>14</v>
      </c>
      <c r="E41" s="8">
        <v>3</v>
      </c>
      <c r="F41" s="8" t="s">
        <v>41</v>
      </c>
      <c r="G41" s="7" t="s">
        <v>42</v>
      </c>
      <c r="H41" s="7" t="s">
        <v>43</v>
      </c>
      <c r="I41" s="170"/>
      <c r="J41" s="187"/>
      <c r="K41" s="354" t="s">
        <v>353</v>
      </c>
      <c r="M41" s="387" t="s">
        <v>391</v>
      </c>
    </row>
    <row r="42" spans="1:13" x14ac:dyDescent="0.25">
      <c r="A42" s="65"/>
      <c r="B42" s="89"/>
      <c r="C42" s="89"/>
      <c r="D42" s="198" t="s">
        <v>355</v>
      </c>
      <c r="E42" s="62" t="s">
        <v>344</v>
      </c>
      <c r="F42" s="164">
        <v>1</v>
      </c>
      <c r="G42" s="165">
        <v>2</v>
      </c>
      <c r="H42" s="165">
        <v>3</v>
      </c>
      <c r="I42" s="162"/>
      <c r="J42" s="75"/>
      <c r="K42" s="355"/>
      <c r="M42" s="388"/>
    </row>
    <row r="43" spans="1:13" x14ac:dyDescent="0.25">
      <c r="A43" s="65"/>
      <c r="B43" s="89"/>
      <c r="C43" s="89"/>
      <c r="D43" s="89" t="s">
        <v>345</v>
      </c>
      <c r="E43" s="62">
        <v>3</v>
      </c>
      <c r="F43" s="164">
        <v>1</v>
      </c>
      <c r="G43" s="165">
        <v>2</v>
      </c>
      <c r="H43" s="165">
        <v>3</v>
      </c>
      <c r="I43" s="162"/>
      <c r="J43" s="75"/>
      <c r="K43" s="355"/>
      <c r="M43" s="388"/>
    </row>
    <row r="44" spans="1:13" ht="15.75" thickBot="1" x14ac:dyDescent="0.3">
      <c r="A44" s="11"/>
      <c r="B44" s="12"/>
      <c r="C44" s="12"/>
      <c r="D44" s="157" t="s">
        <v>346</v>
      </c>
      <c r="E44" s="196">
        <v>4</v>
      </c>
      <c r="F44" s="196">
        <v>1</v>
      </c>
      <c r="G44" s="196">
        <v>2</v>
      </c>
      <c r="H44" s="196">
        <v>4</v>
      </c>
      <c r="I44" s="17"/>
      <c r="J44" s="19"/>
      <c r="K44" s="356"/>
      <c r="M44" s="389"/>
    </row>
    <row r="45" spans="1:13" ht="15.75" thickBot="1" x14ac:dyDescent="0.3">
      <c r="A45" s="10"/>
      <c r="B45" s="18"/>
      <c r="C45" s="18"/>
      <c r="D45" s="10"/>
      <c r="J45" s="173"/>
      <c r="M45" s="314"/>
    </row>
    <row r="46" spans="1:13" ht="75" x14ac:dyDescent="0.25">
      <c r="A46" s="200" t="s">
        <v>13</v>
      </c>
      <c r="B46" s="202" t="s">
        <v>241</v>
      </c>
      <c r="C46" s="7" t="s">
        <v>44</v>
      </c>
      <c r="D46" s="8" t="s">
        <v>11</v>
      </c>
      <c r="E46" s="8">
        <v>3</v>
      </c>
      <c r="F46" s="8" t="s">
        <v>15</v>
      </c>
      <c r="G46" s="7" t="s">
        <v>16</v>
      </c>
      <c r="H46" s="7"/>
      <c r="I46" s="170"/>
      <c r="J46" s="187"/>
      <c r="K46" s="354" t="s">
        <v>356</v>
      </c>
      <c r="M46" s="390" t="s">
        <v>388</v>
      </c>
    </row>
    <row r="47" spans="1:13" ht="15.75" thickBot="1" x14ac:dyDescent="0.3">
      <c r="A47" s="201"/>
      <c r="B47" s="205"/>
      <c r="C47" s="89"/>
      <c r="D47" s="62" t="s">
        <v>344</v>
      </c>
      <c r="E47" s="62">
        <v>3</v>
      </c>
      <c r="F47" s="164">
        <v>3</v>
      </c>
      <c r="G47" s="165">
        <v>0</v>
      </c>
      <c r="H47" s="89"/>
      <c r="I47" s="162"/>
      <c r="J47" s="75"/>
      <c r="K47" s="355"/>
      <c r="M47" s="391"/>
    </row>
    <row r="48" spans="1:13" x14ac:dyDescent="0.25">
      <c r="A48" s="35"/>
      <c r="B48" s="205"/>
      <c r="C48" s="89"/>
      <c r="D48" s="62" t="s">
        <v>345</v>
      </c>
      <c r="E48" s="62">
        <v>3</v>
      </c>
      <c r="F48" s="164">
        <v>3</v>
      </c>
      <c r="G48" s="165">
        <v>0</v>
      </c>
      <c r="H48" s="89"/>
      <c r="I48" s="162"/>
      <c r="J48" s="75"/>
      <c r="K48" s="355"/>
      <c r="M48" s="391"/>
    </row>
    <row r="49" spans="1:13" ht="15.75" thickBot="1" x14ac:dyDescent="0.3">
      <c r="A49" s="35"/>
      <c r="B49" s="203"/>
      <c r="C49" s="12"/>
      <c r="D49" s="157" t="s">
        <v>346</v>
      </c>
      <c r="E49" s="195">
        <v>3</v>
      </c>
      <c r="F49" s="14"/>
      <c r="G49" s="15"/>
      <c r="H49" s="12"/>
      <c r="I49" s="17"/>
      <c r="J49" s="19"/>
      <c r="K49" s="356"/>
      <c r="M49" s="392"/>
    </row>
    <row r="50" spans="1:13" ht="15.75" thickBot="1" x14ac:dyDescent="0.3">
      <c r="A50" s="10"/>
      <c r="B50" s="18"/>
      <c r="C50" s="18"/>
      <c r="J50" s="173"/>
      <c r="M50" s="314"/>
    </row>
    <row r="51" spans="1:13" ht="90" x14ac:dyDescent="0.25">
      <c r="A51" s="200" t="s">
        <v>45</v>
      </c>
      <c r="B51" s="202" t="s">
        <v>46</v>
      </c>
      <c r="C51" s="7" t="s">
        <v>47</v>
      </c>
      <c r="D51" s="7" t="s">
        <v>48</v>
      </c>
      <c r="E51" s="8">
        <v>4</v>
      </c>
      <c r="F51" s="7" t="s">
        <v>240</v>
      </c>
      <c r="G51" s="7" t="s">
        <v>239</v>
      </c>
      <c r="H51" s="7"/>
      <c r="I51" s="119"/>
      <c r="J51" s="208"/>
      <c r="K51" s="354" t="s">
        <v>357</v>
      </c>
      <c r="M51" s="387" t="s">
        <v>392</v>
      </c>
    </row>
    <row r="52" spans="1:13" x14ac:dyDescent="0.25">
      <c r="A52" s="212"/>
      <c r="B52" s="213"/>
      <c r="C52" s="159"/>
      <c r="D52" s="62" t="s">
        <v>344</v>
      </c>
      <c r="E52" s="216"/>
      <c r="F52" s="164">
        <v>2</v>
      </c>
      <c r="G52" s="165">
        <v>4</v>
      </c>
      <c r="H52" s="217"/>
      <c r="I52" s="161"/>
      <c r="J52" s="210"/>
      <c r="K52" s="355"/>
      <c r="M52" s="388"/>
    </row>
    <row r="53" spans="1:13" x14ac:dyDescent="0.25">
      <c r="A53" s="212"/>
      <c r="B53" s="213"/>
      <c r="C53" s="159"/>
      <c r="D53" s="62" t="s">
        <v>345</v>
      </c>
      <c r="E53" s="216">
        <v>4</v>
      </c>
      <c r="F53" s="164">
        <v>2</v>
      </c>
      <c r="G53" s="165">
        <v>4</v>
      </c>
      <c r="H53" s="217"/>
      <c r="I53" s="161"/>
      <c r="J53" s="210"/>
      <c r="K53" s="355"/>
      <c r="M53" s="388"/>
    </row>
    <row r="54" spans="1:13" ht="15.75" thickBot="1" x14ac:dyDescent="0.3">
      <c r="A54" s="206"/>
      <c r="B54" s="207"/>
      <c r="C54" s="17"/>
      <c r="D54" s="157" t="s">
        <v>346</v>
      </c>
      <c r="E54" s="214">
        <v>0</v>
      </c>
      <c r="F54" s="19"/>
      <c r="G54" s="17"/>
      <c r="H54" s="215"/>
      <c r="I54" s="120"/>
      <c r="J54" s="209"/>
      <c r="K54" s="356"/>
      <c r="M54" s="389"/>
    </row>
    <row r="55" spans="1:13" x14ac:dyDescent="0.25">
      <c r="A55" s="25"/>
      <c r="B55" s="26"/>
      <c r="C55" s="26"/>
      <c r="D55" s="25"/>
      <c r="E55" s="35"/>
      <c r="F55" s="37"/>
      <c r="G55" s="38"/>
      <c r="H55" s="38"/>
      <c r="I55" s="26"/>
      <c r="J55" s="210"/>
      <c r="K55" s="211"/>
      <c r="M55" s="314"/>
    </row>
    <row r="56" spans="1:13" x14ac:dyDescent="0.25">
      <c r="A56" s="25"/>
      <c r="B56" s="26"/>
      <c r="C56" s="26"/>
      <c r="D56" s="348" t="s">
        <v>350</v>
      </c>
      <c r="E56" s="348"/>
      <c r="F56" s="218">
        <f>(E41+E46+E51)</f>
        <v>10</v>
      </c>
      <c r="G56" s="33"/>
      <c r="H56" s="33"/>
      <c r="I56" s="26"/>
      <c r="J56" s="166"/>
      <c r="M56" s="314"/>
    </row>
    <row r="57" spans="1:13" x14ac:dyDescent="0.25">
      <c r="A57" s="25"/>
      <c r="B57" s="26"/>
      <c r="C57" s="26"/>
      <c r="D57" s="348" t="s">
        <v>351</v>
      </c>
      <c r="E57" s="348"/>
      <c r="F57" s="218">
        <f>(E43+E48+E53)</f>
        <v>10</v>
      </c>
      <c r="G57" s="33"/>
      <c r="H57" s="33"/>
      <c r="I57" s="26"/>
      <c r="J57" s="166"/>
      <c r="M57" s="314"/>
    </row>
    <row r="58" spans="1:13" x14ac:dyDescent="0.25">
      <c r="A58" s="25"/>
      <c r="B58" s="26"/>
      <c r="C58" s="26"/>
      <c r="D58" s="348" t="s">
        <v>352</v>
      </c>
      <c r="E58" s="348"/>
      <c r="F58" s="219">
        <f>(E44+E49+0)</f>
        <v>7</v>
      </c>
      <c r="G58" s="33"/>
      <c r="H58" s="33"/>
      <c r="I58" s="26"/>
      <c r="J58" s="166"/>
      <c r="M58" s="314"/>
    </row>
    <row r="59" spans="1:13" x14ac:dyDescent="0.25">
      <c r="A59" s="25"/>
      <c r="B59" s="26"/>
      <c r="C59" s="26"/>
      <c r="D59" s="25"/>
      <c r="E59" s="25"/>
      <c r="F59" s="32"/>
      <c r="G59" s="33"/>
      <c r="H59" s="33"/>
      <c r="I59" s="26"/>
      <c r="J59" s="75"/>
      <c r="M59" s="314"/>
    </row>
    <row r="60" spans="1:13" x14ac:dyDescent="0.25">
      <c r="A60" s="3">
        <v>3</v>
      </c>
      <c r="B60" s="4" t="s">
        <v>52</v>
      </c>
      <c r="C60" s="5"/>
      <c r="D60" s="5"/>
      <c r="E60" s="5"/>
      <c r="J60" s="75"/>
      <c r="M60" s="314"/>
    </row>
    <row r="61" spans="1:13" ht="15.75" thickBot="1" x14ac:dyDescent="0.3">
      <c r="J61" s="193"/>
      <c r="M61" s="314"/>
    </row>
    <row r="62" spans="1:13" ht="75.75" thickBot="1" x14ac:dyDescent="0.3">
      <c r="A62" s="220" t="s">
        <v>8</v>
      </c>
      <c r="B62" s="221" t="s">
        <v>53</v>
      </c>
      <c r="C62" s="221" t="s">
        <v>54</v>
      </c>
      <c r="D62" s="222" t="s">
        <v>11</v>
      </c>
      <c r="E62" s="222">
        <v>5</v>
      </c>
      <c r="F62" s="221" t="s">
        <v>55</v>
      </c>
      <c r="G62" s="221" t="s">
        <v>56</v>
      </c>
      <c r="H62" s="221" t="s">
        <v>57</v>
      </c>
      <c r="I62" s="223"/>
      <c r="J62" s="224" t="s">
        <v>272</v>
      </c>
      <c r="K62" s="364" t="s">
        <v>358</v>
      </c>
      <c r="M62" s="396" t="s">
        <v>393</v>
      </c>
    </row>
    <row r="63" spans="1:13" ht="15.75" thickBot="1" x14ac:dyDescent="0.3">
      <c r="A63" s="20"/>
      <c r="B63" s="21"/>
      <c r="C63" s="21"/>
      <c r="D63" s="22"/>
      <c r="E63" s="22"/>
      <c r="F63" s="23">
        <v>1</v>
      </c>
      <c r="G63" s="24">
        <v>3</v>
      </c>
      <c r="H63" s="24">
        <v>5</v>
      </c>
      <c r="I63" s="122"/>
      <c r="J63" s="204"/>
      <c r="K63" s="365"/>
      <c r="M63" s="397"/>
    </row>
    <row r="64" spans="1:13" ht="15.75" thickBot="1" x14ac:dyDescent="0.3">
      <c r="A64" s="10"/>
      <c r="B64" s="18"/>
      <c r="C64" s="18"/>
      <c r="D64" s="10"/>
      <c r="E64" s="10"/>
      <c r="F64" s="10"/>
      <c r="G64" s="18"/>
      <c r="H64" s="18"/>
      <c r="I64" s="18"/>
      <c r="J64" s="173"/>
      <c r="M64" s="314"/>
    </row>
    <row r="65" spans="1:13" ht="105" x14ac:dyDescent="0.25">
      <c r="A65" s="6" t="s">
        <v>13</v>
      </c>
      <c r="B65" s="7" t="s">
        <v>58</v>
      </c>
      <c r="C65" s="7" t="s">
        <v>242</v>
      </c>
      <c r="D65" s="8" t="s">
        <v>11</v>
      </c>
      <c r="E65" s="8">
        <v>2</v>
      </c>
      <c r="F65" s="8" t="s">
        <v>59</v>
      </c>
      <c r="G65" s="7" t="s">
        <v>16</v>
      </c>
      <c r="H65" s="7"/>
      <c r="I65" s="7"/>
      <c r="J65" s="41" t="s">
        <v>243</v>
      </c>
      <c r="K65" s="354" t="s">
        <v>342</v>
      </c>
      <c r="M65" s="390" t="s">
        <v>389</v>
      </c>
    </row>
    <row r="66" spans="1:13" x14ac:dyDescent="0.25">
      <c r="A66" s="65"/>
      <c r="B66" s="89"/>
      <c r="C66" s="89"/>
      <c r="D66" s="62" t="s">
        <v>344</v>
      </c>
      <c r="E66" s="62"/>
      <c r="F66" s="164">
        <v>2</v>
      </c>
      <c r="G66" s="165">
        <v>0</v>
      </c>
      <c r="H66" s="89"/>
      <c r="I66" s="89"/>
      <c r="J66" s="124"/>
      <c r="K66" s="362"/>
      <c r="M66" s="398"/>
    </row>
    <row r="67" spans="1:13" x14ac:dyDescent="0.25">
      <c r="A67" s="65"/>
      <c r="B67" s="89"/>
      <c r="C67" s="89"/>
      <c r="D67" s="62" t="s">
        <v>345</v>
      </c>
      <c r="E67" s="62">
        <v>3</v>
      </c>
      <c r="F67" s="62">
        <v>3</v>
      </c>
      <c r="G67" s="89">
        <v>0</v>
      </c>
      <c r="H67" s="89"/>
      <c r="I67" s="89"/>
      <c r="J67" s="124"/>
      <c r="K67" s="362"/>
      <c r="M67" s="398"/>
    </row>
    <row r="68" spans="1:13" ht="15.75" thickBot="1" x14ac:dyDescent="0.3">
      <c r="A68" s="11"/>
      <c r="B68" s="12"/>
      <c r="C68" s="12"/>
      <c r="D68" s="157" t="s">
        <v>346</v>
      </c>
      <c r="E68" s="13">
        <v>5</v>
      </c>
      <c r="F68" s="14">
        <v>5</v>
      </c>
      <c r="G68" s="12">
        <v>0</v>
      </c>
      <c r="H68" s="12"/>
      <c r="I68" s="12"/>
      <c r="J68" s="19"/>
      <c r="K68" s="363"/>
      <c r="M68" s="399"/>
    </row>
    <row r="69" spans="1:13" ht="15.75" thickBot="1" x14ac:dyDescent="0.3">
      <c r="A69" s="10"/>
      <c r="B69" s="18"/>
      <c r="C69" s="18"/>
      <c r="D69" s="10"/>
      <c r="E69" s="10"/>
      <c r="F69" s="10"/>
      <c r="G69" s="18"/>
      <c r="H69" s="18"/>
      <c r="I69" s="18"/>
      <c r="J69" s="173"/>
      <c r="M69" s="314"/>
    </row>
    <row r="70" spans="1:13" ht="90" x14ac:dyDescent="0.25">
      <c r="A70" s="200" t="s">
        <v>17</v>
      </c>
      <c r="B70" s="202" t="s">
        <v>60</v>
      </c>
      <c r="C70" s="7" t="s">
        <v>61</v>
      </c>
      <c r="D70" s="8" t="s">
        <v>11</v>
      </c>
      <c r="E70" s="8">
        <v>3</v>
      </c>
      <c r="F70" s="7" t="s">
        <v>359</v>
      </c>
      <c r="G70" s="226" t="s">
        <v>245</v>
      </c>
      <c r="H70" s="7"/>
      <c r="I70" s="7"/>
      <c r="J70" s="41" t="s">
        <v>244</v>
      </c>
      <c r="K70" s="354" t="s">
        <v>342</v>
      </c>
      <c r="M70" s="390" t="s">
        <v>394</v>
      </c>
    </row>
    <row r="71" spans="1:13" x14ac:dyDescent="0.25">
      <c r="A71" s="212"/>
      <c r="B71" s="205"/>
      <c r="C71" s="89"/>
      <c r="D71" s="62" t="s">
        <v>344</v>
      </c>
      <c r="E71" s="62"/>
      <c r="F71" s="164">
        <v>3</v>
      </c>
      <c r="G71" s="165">
        <v>1</v>
      </c>
      <c r="H71" s="89"/>
      <c r="I71" s="89"/>
      <c r="J71" s="124"/>
      <c r="K71" s="355"/>
      <c r="M71" s="391"/>
    </row>
    <row r="72" spans="1:13" x14ac:dyDescent="0.25">
      <c r="A72" s="212"/>
      <c r="B72" s="205"/>
      <c r="C72" s="89"/>
      <c r="D72" s="62" t="s">
        <v>345</v>
      </c>
      <c r="E72" s="62">
        <v>2</v>
      </c>
      <c r="F72" s="164">
        <v>3</v>
      </c>
      <c r="G72" s="165">
        <v>1</v>
      </c>
      <c r="H72" s="89"/>
      <c r="I72" s="89"/>
      <c r="J72" s="124"/>
      <c r="K72" s="355"/>
      <c r="M72" s="391"/>
    </row>
    <row r="73" spans="1:13" ht="15.75" thickBot="1" x14ac:dyDescent="0.3">
      <c r="A73" s="201"/>
      <c r="B73" s="203"/>
      <c r="C73" s="12"/>
      <c r="D73" s="157" t="s">
        <v>346</v>
      </c>
      <c r="E73" s="157">
        <v>3</v>
      </c>
      <c r="F73" s="14">
        <v>3</v>
      </c>
      <c r="G73" s="15">
        <v>1</v>
      </c>
      <c r="H73" s="15"/>
      <c r="I73" s="12"/>
      <c r="J73" s="19"/>
      <c r="K73" s="356"/>
      <c r="M73" s="392"/>
    </row>
    <row r="74" spans="1:13" x14ac:dyDescent="0.25">
      <c r="A74" s="35"/>
      <c r="B74" s="36"/>
      <c r="C74" s="36"/>
      <c r="D74" s="35"/>
      <c r="E74" s="35"/>
      <c r="F74" s="37"/>
      <c r="G74" s="38"/>
      <c r="H74" s="36"/>
      <c r="I74" s="36"/>
      <c r="J74" s="166"/>
      <c r="M74" s="314"/>
    </row>
    <row r="75" spans="1:13" x14ac:dyDescent="0.25">
      <c r="A75" s="25"/>
      <c r="B75" s="26"/>
      <c r="C75" s="26"/>
      <c r="D75" s="348" t="s">
        <v>350</v>
      </c>
      <c r="E75" s="348"/>
      <c r="F75" s="218">
        <f>E62+E65+E70</f>
        <v>10</v>
      </c>
      <c r="G75" s="33"/>
      <c r="H75" s="26"/>
      <c r="I75" s="26"/>
      <c r="J75" s="75"/>
      <c r="M75" s="314"/>
    </row>
    <row r="76" spans="1:13" x14ac:dyDescent="0.25">
      <c r="A76" s="25"/>
      <c r="B76" s="26"/>
      <c r="C76" s="26"/>
      <c r="D76" s="348" t="s">
        <v>351</v>
      </c>
      <c r="E76" s="348"/>
      <c r="F76" s="218">
        <f>E62+E67+E72</f>
        <v>10</v>
      </c>
      <c r="G76" s="33"/>
      <c r="H76" s="26"/>
      <c r="I76" s="26"/>
      <c r="J76" s="75"/>
      <c r="M76" s="314"/>
    </row>
    <row r="77" spans="1:13" x14ac:dyDescent="0.25">
      <c r="A77" s="25"/>
      <c r="B77" s="26"/>
      <c r="C77" s="26"/>
      <c r="D77" s="348" t="s">
        <v>352</v>
      </c>
      <c r="E77" s="348"/>
      <c r="F77" s="218">
        <f>E68+E73</f>
        <v>8</v>
      </c>
      <c r="G77" s="33"/>
      <c r="H77" s="26"/>
      <c r="I77" s="26"/>
      <c r="J77" s="75"/>
      <c r="M77" s="314"/>
    </row>
    <row r="78" spans="1:13" x14ac:dyDescent="0.25">
      <c r="A78" s="25"/>
      <c r="B78" s="26"/>
      <c r="C78" s="26"/>
      <c r="D78" s="25"/>
      <c r="E78" s="25"/>
      <c r="F78" s="32"/>
      <c r="G78" s="33"/>
      <c r="H78" s="26"/>
      <c r="I78" s="26"/>
      <c r="J78" s="75"/>
      <c r="M78" s="314"/>
    </row>
    <row r="79" spans="1:13" x14ac:dyDescent="0.25">
      <c r="A79" s="39">
        <v>4</v>
      </c>
      <c r="B79" s="359" t="s">
        <v>187</v>
      </c>
      <c r="C79" s="359"/>
      <c r="D79" s="5"/>
      <c r="E79" s="5"/>
      <c r="F79" s="32"/>
      <c r="G79" s="33"/>
      <c r="H79" s="26"/>
      <c r="I79" s="26"/>
      <c r="J79" s="75"/>
      <c r="M79" s="314"/>
    </row>
    <row r="80" spans="1:13" ht="15.75" thickBot="1" x14ac:dyDescent="0.3">
      <c r="J80" s="193"/>
      <c r="M80" s="314"/>
    </row>
    <row r="81" spans="1:13" ht="60" x14ac:dyDescent="0.25">
      <c r="A81" s="6" t="s">
        <v>8</v>
      </c>
      <c r="B81" s="7" t="s">
        <v>62</v>
      </c>
      <c r="C81" s="7" t="s">
        <v>63</v>
      </c>
      <c r="D81" s="8" t="s">
        <v>11</v>
      </c>
      <c r="E81" s="8">
        <v>15</v>
      </c>
      <c r="F81" s="8" t="s">
        <v>247</v>
      </c>
      <c r="G81" s="8" t="s">
        <v>252</v>
      </c>
      <c r="H81" s="7" t="s">
        <v>253</v>
      </c>
      <c r="I81" s="121"/>
      <c r="J81" s="187"/>
      <c r="K81" s="371" t="s">
        <v>360</v>
      </c>
      <c r="M81" s="400" t="s">
        <v>388</v>
      </c>
    </row>
    <row r="82" spans="1:13" ht="45.75" thickBot="1" x14ac:dyDescent="0.3">
      <c r="A82" s="158"/>
      <c r="B82" s="225" t="s">
        <v>360</v>
      </c>
      <c r="C82" s="159"/>
      <c r="D82" s="62" t="s">
        <v>344</v>
      </c>
      <c r="E82" s="160"/>
      <c r="F82" s="242">
        <v>15</v>
      </c>
      <c r="G82" s="15">
        <v>10</v>
      </c>
      <c r="H82" s="15">
        <v>5</v>
      </c>
      <c r="I82" s="190"/>
      <c r="J82" s="173"/>
      <c r="K82" s="372"/>
      <c r="M82" s="401"/>
    </row>
    <row r="83" spans="1:13" ht="15.75" thickBot="1" x14ac:dyDescent="0.3">
      <c r="A83" s="158"/>
      <c r="B83" s="159"/>
      <c r="C83" s="159"/>
      <c r="D83" s="62" t="s">
        <v>345</v>
      </c>
      <c r="E83" s="242">
        <v>8</v>
      </c>
      <c r="F83" s="242">
        <v>8</v>
      </c>
      <c r="G83" s="242">
        <v>5</v>
      </c>
      <c r="H83" s="242">
        <v>3</v>
      </c>
      <c r="J83" s="173"/>
      <c r="K83" s="372"/>
      <c r="M83" s="401"/>
    </row>
    <row r="84" spans="1:13" ht="15.75" thickBot="1" x14ac:dyDescent="0.3">
      <c r="A84" s="11"/>
      <c r="C84" s="12"/>
      <c r="D84" s="157" t="s">
        <v>346</v>
      </c>
      <c r="E84" s="195">
        <v>8</v>
      </c>
      <c r="F84" s="240">
        <v>8</v>
      </c>
      <c r="G84" s="241">
        <v>5</v>
      </c>
      <c r="H84" s="241">
        <v>3</v>
      </c>
      <c r="I84" s="123"/>
      <c r="J84" s="19"/>
      <c r="K84" s="373"/>
      <c r="M84" s="402"/>
    </row>
    <row r="85" spans="1:13" ht="15.75" thickBot="1" x14ac:dyDescent="0.3">
      <c r="A85" s="10"/>
      <c r="B85" s="18"/>
      <c r="C85" s="18"/>
      <c r="D85" s="10"/>
      <c r="E85" s="10"/>
      <c r="F85" s="10"/>
      <c r="G85" s="18"/>
      <c r="H85" s="18"/>
      <c r="I85" s="18"/>
      <c r="J85" s="173"/>
      <c r="M85" s="314"/>
    </row>
    <row r="86" spans="1:13" ht="135" x14ac:dyDescent="0.25">
      <c r="A86" s="6" t="s">
        <v>13</v>
      </c>
      <c r="B86" s="7" t="s">
        <v>64</v>
      </c>
      <c r="C86" s="7" t="s">
        <v>65</v>
      </c>
      <c r="D86" s="8" t="s">
        <v>11</v>
      </c>
      <c r="E86" s="8">
        <v>8</v>
      </c>
      <c r="F86" s="227" t="s">
        <v>254</v>
      </c>
      <c r="G86" s="227" t="s">
        <v>256</v>
      </c>
      <c r="H86" s="227" t="s">
        <v>255</v>
      </c>
      <c r="I86" s="121"/>
      <c r="J86" s="7" t="s">
        <v>273</v>
      </c>
      <c r="K86" s="354" t="s">
        <v>361</v>
      </c>
      <c r="M86" s="390" t="s">
        <v>388</v>
      </c>
    </row>
    <row r="87" spans="1:13" x14ac:dyDescent="0.25">
      <c r="A87" s="158"/>
      <c r="B87" s="159"/>
      <c r="C87" s="159"/>
      <c r="D87" s="62" t="s">
        <v>344</v>
      </c>
      <c r="E87" s="62"/>
      <c r="F87" s="164">
        <v>8</v>
      </c>
      <c r="G87" s="165">
        <v>5</v>
      </c>
      <c r="H87" s="165">
        <v>3</v>
      </c>
      <c r="I87" s="89"/>
      <c r="J87" s="89"/>
      <c r="K87" s="355"/>
      <c r="M87" s="391"/>
    </row>
    <row r="88" spans="1:13" x14ac:dyDescent="0.25">
      <c r="A88" s="158"/>
      <c r="B88" s="159"/>
      <c r="C88" s="159"/>
      <c r="D88" s="62" t="s">
        <v>345</v>
      </c>
      <c r="E88" s="62">
        <v>8</v>
      </c>
      <c r="F88" s="164">
        <v>8</v>
      </c>
      <c r="G88" s="165">
        <v>5</v>
      </c>
      <c r="H88" s="165">
        <v>3</v>
      </c>
      <c r="I88" s="89"/>
      <c r="J88" s="89"/>
      <c r="K88" s="355"/>
      <c r="M88" s="391"/>
    </row>
    <row r="89" spans="1:13" ht="15.75" thickBot="1" x14ac:dyDescent="0.3">
      <c r="A89" s="11"/>
      <c r="B89" s="12"/>
      <c r="C89" s="12"/>
      <c r="D89" s="157" t="s">
        <v>346</v>
      </c>
      <c r="E89" s="195">
        <v>8</v>
      </c>
      <c r="F89" s="14">
        <v>8</v>
      </c>
      <c r="G89" s="15">
        <v>5</v>
      </c>
      <c r="H89" s="15">
        <v>3</v>
      </c>
      <c r="I89" s="12"/>
      <c r="J89" s="19"/>
      <c r="K89" s="356"/>
      <c r="M89" s="392"/>
    </row>
    <row r="90" spans="1:13" ht="15.75" thickBot="1" x14ac:dyDescent="0.3">
      <c r="A90" s="10"/>
      <c r="B90" s="18"/>
      <c r="C90" s="18"/>
      <c r="D90" s="10"/>
      <c r="E90" s="10"/>
      <c r="F90" s="10"/>
      <c r="G90" s="18"/>
      <c r="H90" s="18"/>
      <c r="I90" s="18"/>
      <c r="J90" s="173"/>
      <c r="M90" s="314"/>
    </row>
    <row r="91" spans="1:13" ht="60" x14ac:dyDescent="0.25">
      <c r="A91" s="6" t="s">
        <v>17</v>
      </c>
      <c r="B91" s="7" t="s">
        <v>68</v>
      </c>
      <c r="C91" s="7" t="s">
        <v>69</v>
      </c>
      <c r="D91" s="8" t="s">
        <v>11</v>
      </c>
      <c r="E91" s="8">
        <v>8</v>
      </c>
      <c r="F91" s="7" t="s">
        <v>15</v>
      </c>
      <c r="G91" s="7" t="s">
        <v>16</v>
      </c>
      <c r="H91" s="7"/>
      <c r="I91" s="7"/>
      <c r="J91" s="187"/>
      <c r="K91" s="345" t="s">
        <v>342</v>
      </c>
      <c r="M91" s="378" t="s">
        <v>388</v>
      </c>
    </row>
    <row r="92" spans="1:13" x14ac:dyDescent="0.25">
      <c r="A92" s="65"/>
      <c r="B92" s="89"/>
      <c r="C92" s="197" t="s">
        <v>362</v>
      </c>
      <c r="D92" s="62" t="s">
        <v>344</v>
      </c>
      <c r="E92" s="62"/>
      <c r="F92" s="164">
        <v>8</v>
      </c>
      <c r="G92" s="165">
        <v>0</v>
      </c>
      <c r="H92" s="89"/>
      <c r="I92" s="89"/>
      <c r="J92" s="75"/>
      <c r="K92" s="346"/>
      <c r="M92" s="379"/>
    </row>
    <row r="93" spans="1:13" x14ac:dyDescent="0.25">
      <c r="A93" s="65"/>
      <c r="B93" s="89"/>
      <c r="C93" s="197"/>
      <c r="D93" s="62" t="s">
        <v>345</v>
      </c>
      <c r="E93" s="62">
        <v>8</v>
      </c>
      <c r="F93" s="164">
        <v>8</v>
      </c>
      <c r="G93" s="165">
        <v>0</v>
      </c>
      <c r="H93" s="89"/>
      <c r="I93" s="89"/>
      <c r="J93" s="75"/>
      <c r="K93" s="346"/>
      <c r="M93" s="379"/>
    </row>
    <row r="94" spans="1:13" ht="15.75" thickBot="1" x14ac:dyDescent="0.3">
      <c r="A94" s="11"/>
      <c r="B94" s="12"/>
      <c r="C94" s="12"/>
      <c r="D94" s="157" t="s">
        <v>346</v>
      </c>
      <c r="E94" s="13">
        <v>8</v>
      </c>
      <c r="F94" s="14">
        <v>8</v>
      </c>
      <c r="G94" s="15">
        <v>0</v>
      </c>
      <c r="H94" s="12"/>
      <c r="I94" s="12"/>
      <c r="J94" s="19"/>
      <c r="K94" s="374"/>
      <c r="M94" s="380"/>
    </row>
    <row r="95" spans="1:13" ht="15.75" thickBot="1" x14ac:dyDescent="0.3">
      <c r="A95" s="158"/>
      <c r="B95" s="159"/>
      <c r="C95" s="159"/>
      <c r="D95" s="160"/>
      <c r="E95" s="160"/>
      <c r="F95" s="173"/>
      <c r="G95" s="186"/>
      <c r="H95" s="230"/>
      <c r="I95" s="190"/>
      <c r="J95" s="173"/>
      <c r="M95" s="314"/>
    </row>
    <row r="96" spans="1:13" ht="120" x14ac:dyDescent="0.25">
      <c r="A96" s="6" t="s">
        <v>23</v>
      </c>
      <c r="B96" s="7" t="s">
        <v>70</v>
      </c>
      <c r="C96" s="7" t="s">
        <v>71</v>
      </c>
      <c r="D96" s="8" t="s">
        <v>14</v>
      </c>
      <c r="E96" s="8">
        <v>2</v>
      </c>
      <c r="F96" s="7" t="s">
        <v>15</v>
      </c>
      <c r="G96" s="7" t="s">
        <v>16</v>
      </c>
      <c r="H96" s="7"/>
      <c r="I96" s="7"/>
      <c r="J96" s="41" t="s">
        <v>246</v>
      </c>
      <c r="K96" s="188" t="s">
        <v>364</v>
      </c>
      <c r="M96" s="317" t="s">
        <v>395</v>
      </c>
    </row>
    <row r="97" spans="1:13" ht="60" x14ac:dyDescent="0.25">
      <c r="A97" s="65"/>
      <c r="B97" s="162"/>
      <c r="C97" s="89"/>
      <c r="D97" s="62" t="s">
        <v>344</v>
      </c>
      <c r="E97" s="62"/>
      <c r="F97" s="164">
        <v>0</v>
      </c>
      <c r="G97" s="165">
        <v>2</v>
      </c>
      <c r="H97" s="165"/>
      <c r="I97" s="89"/>
      <c r="J97" s="75"/>
      <c r="K97" s="199" t="s">
        <v>363</v>
      </c>
      <c r="M97" s="314"/>
    </row>
    <row r="98" spans="1:13" x14ac:dyDescent="0.25">
      <c r="A98" s="65"/>
      <c r="B98" s="162"/>
      <c r="C98" s="89"/>
      <c r="D98" s="62" t="s">
        <v>345</v>
      </c>
      <c r="E98" s="62">
        <v>4</v>
      </c>
      <c r="F98" s="164">
        <v>0</v>
      </c>
      <c r="G98" s="165">
        <v>4</v>
      </c>
      <c r="H98" s="165"/>
      <c r="I98" s="89"/>
      <c r="J98" s="75"/>
      <c r="K98" s="231"/>
      <c r="M98" s="314"/>
    </row>
    <row r="99" spans="1:13" ht="15.75" thickBot="1" x14ac:dyDescent="0.3">
      <c r="A99" s="11"/>
      <c r="B99" s="17"/>
      <c r="C99" s="12"/>
      <c r="D99" s="157" t="s">
        <v>346</v>
      </c>
      <c r="E99" s="13">
        <v>0</v>
      </c>
      <c r="F99" s="14">
        <v>0</v>
      </c>
      <c r="G99" s="15">
        <v>0</v>
      </c>
      <c r="H99" s="15"/>
      <c r="I99" s="12"/>
      <c r="J99" s="19"/>
      <c r="K99" s="232"/>
      <c r="M99" s="314"/>
    </row>
    <row r="100" spans="1:13" ht="15.75" thickBot="1" x14ac:dyDescent="0.3">
      <c r="A100" s="35"/>
      <c r="B100" s="36"/>
      <c r="C100" s="36"/>
      <c r="D100" s="35"/>
      <c r="E100" s="35"/>
      <c r="F100" s="37"/>
      <c r="G100" s="38"/>
      <c r="H100" s="38"/>
      <c r="I100" s="36"/>
      <c r="J100" s="166"/>
      <c r="M100" s="314"/>
    </row>
    <row r="101" spans="1:13" ht="75.75" thickBot="1" x14ac:dyDescent="0.3">
      <c r="A101" s="103" t="s">
        <v>29</v>
      </c>
      <c r="B101" s="99" t="s">
        <v>189</v>
      </c>
      <c r="C101" s="99" t="s">
        <v>188</v>
      </c>
      <c r="D101" s="104" t="s">
        <v>11</v>
      </c>
      <c r="E101" s="104">
        <v>0</v>
      </c>
      <c r="F101" s="99" t="s">
        <v>15</v>
      </c>
      <c r="G101" s="99" t="s">
        <v>186</v>
      </c>
      <c r="H101" s="99" t="s">
        <v>16</v>
      </c>
      <c r="I101" s="121"/>
      <c r="J101" s="124" t="s">
        <v>274</v>
      </c>
      <c r="K101" s="225" t="s">
        <v>365</v>
      </c>
      <c r="M101" s="314"/>
    </row>
    <row r="102" spans="1:13" x14ac:dyDescent="0.25">
      <c r="A102" s="233"/>
      <c r="B102" s="234"/>
      <c r="C102" s="234"/>
      <c r="D102" s="62" t="s">
        <v>344</v>
      </c>
      <c r="E102" s="235"/>
      <c r="F102" s="234">
        <v>0</v>
      </c>
      <c r="G102" s="234">
        <v>0</v>
      </c>
      <c r="H102" s="234"/>
      <c r="I102" s="190"/>
      <c r="J102" s="124"/>
      <c r="M102" s="314"/>
    </row>
    <row r="103" spans="1:13" x14ac:dyDescent="0.25">
      <c r="A103" s="233"/>
      <c r="B103" s="234"/>
      <c r="C103" s="234"/>
      <c r="D103" s="62" t="s">
        <v>345</v>
      </c>
      <c r="E103" s="235">
        <v>7</v>
      </c>
      <c r="F103" s="234">
        <v>7</v>
      </c>
      <c r="G103" s="234">
        <v>5</v>
      </c>
      <c r="H103" s="234">
        <v>0</v>
      </c>
      <c r="I103" s="190"/>
      <c r="J103" s="124"/>
      <c r="M103" s="314"/>
    </row>
    <row r="104" spans="1:13" ht="15.75" thickBot="1" x14ac:dyDescent="0.3">
      <c r="A104" s="11"/>
      <c r="B104" s="12"/>
      <c r="C104" s="12"/>
      <c r="D104" s="157" t="s">
        <v>346</v>
      </c>
      <c r="E104" s="13">
        <v>4</v>
      </c>
      <c r="F104" s="14">
        <v>4</v>
      </c>
      <c r="G104" s="15">
        <v>0</v>
      </c>
      <c r="H104" s="15">
        <v>0</v>
      </c>
      <c r="I104" s="123"/>
      <c r="J104" s="75"/>
      <c r="M104" s="314"/>
    </row>
    <row r="105" spans="1:13" ht="15.75" thickBot="1" x14ac:dyDescent="0.3">
      <c r="A105" s="35"/>
      <c r="B105" s="36"/>
      <c r="C105" s="36"/>
      <c r="D105" s="35"/>
      <c r="E105" s="35"/>
      <c r="F105" s="37"/>
      <c r="G105" s="38"/>
      <c r="H105" s="38"/>
      <c r="I105" s="36"/>
      <c r="J105" s="193"/>
      <c r="M105" s="314"/>
    </row>
    <row r="106" spans="1:13" ht="90" x14ac:dyDescent="0.25">
      <c r="A106" s="6" t="s">
        <v>30</v>
      </c>
      <c r="B106" s="7" t="s">
        <v>190</v>
      </c>
      <c r="C106" s="7" t="s">
        <v>191</v>
      </c>
      <c r="D106" s="8" t="s">
        <v>11</v>
      </c>
      <c r="E106" s="8">
        <v>2</v>
      </c>
      <c r="F106" s="7" t="s">
        <v>249</v>
      </c>
      <c r="G106" s="7" t="s">
        <v>250</v>
      </c>
      <c r="H106" s="7" t="s">
        <v>251</v>
      </c>
      <c r="I106" s="121"/>
      <c r="J106" s="43" t="s">
        <v>248</v>
      </c>
      <c r="K106" s="366" t="s">
        <v>366</v>
      </c>
      <c r="M106" s="393" t="s">
        <v>388</v>
      </c>
    </row>
    <row r="107" spans="1:13" x14ac:dyDescent="0.25">
      <c r="A107" s="158"/>
      <c r="B107" s="159"/>
      <c r="C107" s="159"/>
      <c r="D107" s="62" t="s">
        <v>344</v>
      </c>
      <c r="E107" s="62"/>
      <c r="F107" s="228">
        <v>2</v>
      </c>
      <c r="G107" s="229">
        <v>1</v>
      </c>
      <c r="H107" s="229">
        <v>0</v>
      </c>
      <c r="I107" s="190"/>
      <c r="J107" s="238"/>
      <c r="K107" s="367"/>
      <c r="M107" s="394"/>
    </row>
    <row r="108" spans="1:13" x14ac:dyDescent="0.25">
      <c r="A108" s="158"/>
      <c r="B108" s="159"/>
      <c r="C108" s="159"/>
      <c r="D108" s="62" t="s">
        <v>345</v>
      </c>
      <c r="E108" s="62">
        <v>3</v>
      </c>
      <c r="F108" s="89">
        <v>3</v>
      </c>
      <c r="G108" s="89">
        <v>0</v>
      </c>
      <c r="H108" s="89"/>
      <c r="I108" s="36"/>
      <c r="J108" s="238"/>
      <c r="K108" s="367"/>
      <c r="M108" s="394"/>
    </row>
    <row r="109" spans="1:13" ht="15.75" thickBot="1" x14ac:dyDescent="0.3">
      <c r="A109" s="158"/>
      <c r="B109" s="159"/>
      <c r="C109" s="159"/>
      <c r="D109" s="157" t="s">
        <v>346</v>
      </c>
      <c r="E109" s="62">
        <v>3</v>
      </c>
      <c r="F109" s="89">
        <v>3</v>
      </c>
      <c r="G109" s="89">
        <v>2</v>
      </c>
      <c r="H109" s="89">
        <v>0</v>
      </c>
      <c r="I109" s="36"/>
      <c r="J109" s="238"/>
      <c r="K109" s="367"/>
      <c r="M109" s="394"/>
    </row>
    <row r="110" spans="1:13" ht="15.75" thickBot="1" x14ac:dyDescent="0.3">
      <c r="A110" s="11"/>
      <c r="B110" s="12"/>
      <c r="C110" s="12"/>
      <c r="D110" s="13"/>
      <c r="E110" s="214"/>
      <c r="F110" s="19"/>
      <c r="G110" s="17"/>
      <c r="H110" s="17"/>
      <c r="I110" s="239"/>
      <c r="J110" s="178"/>
      <c r="K110" s="368"/>
      <c r="M110" s="395"/>
    </row>
    <row r="111" spans="1:13" x14ac:dyDescent="0.25">
      <c r="A111" s="35"/>
      <c r="B111" s="36"/>
      <c r="C111" s="36"/>
      <c r="D111" s="357" t="s">
        <v>350</v>
      </c>
      <c r="E111" s="357"/>
      <c r="F111" s="237">
        <f>E81+E86+E91+E96+E101+E106</f>
        <v>35</v>
      </c>
      <c r="G111" s="38"/>
      <c r="H111" s="38"/>
      <c r="I111" s="36"/>
    </row>
    <row r="112" spans="1:13" x14ac:dyDescent="0.25">
      <c r="A112" s="25"/>
      <c r="B112" s="26"/>
      <c r="C112" s="26"/>
      <c r="D112" s="348" t="s">
        <v>351</v>
      </c>
      <c r="E112" s="348"/>
      <c r="F112" s="218">
        <f>E83+E88+E93+E98+E103+E108</f>
        <v>38</v>
      </c>
      <c r="G112" s="33"/>
      <c r="H112" s="33"/>
      <c r="I112" s="26"/>
    </row>
    <row r="113" spans="1:10" ht="15.75" thickBot="1" x14ac:dyDescent="0.3">
      <c r="A113" s="25"/>
      <c r="B113" s="26"/>
      <c r="C113" s="26"/>
      <c r="D113" s="348" t="s">
        <v>352</v>
      </c>
      <c r="E113" s="348"/>
      <c r="F113" s="218">
        <f>E84+E89+E94+E99+E104+E109</f>
        <v>31</v>
      </c>
      <c r="G113" s="33"/>
      <c r="H113" s="33"/>
      <c r="I113" s="26"/>
    </row>
    <row r="114" spans="1:10" ht="15.75" thickBot="1" x14ac:dyDescent="0.3">
      <c r="A114" s="25"/>
      <c r="B114" s="26"/>
      <c r="C114" s="26"/>
      <c r="D114" s="27"/>
      <c r="E114" s="27"/>
      <c r="F114" s="32"/>
      <c r="G114" s="33"/>
      <c r="H114" s="403" t="s">
        <v>112</v>
      </c>
      <c r="I114" s="405" t="s">
        <v>111</v>
      </c>
      <c r="J114" s="406"/>
    </row>
    <row r="115" spans="1:10" ht="15.75" thickBot="1" x14ac:dyDescent="0.3">
      <c r="A115" s="25"/>
      <c r="B115" s="26"/>
      <c r="C115" s="26"/>
      <c r="D115" s="27"/>
      <c r="E115" s="27"/>
      <c r="F115" s="32"/>
      <c r="G115" s="33"/>
      <c r="H115" s="404"/>
      <c r="I115" s="326" t="s">
        <v>106</v>
      </c>
      <c r="J115" s="327" t="s">
        <v>107</v>
      </c>
    </row>
    <row r="116" spans="1:10" x14ac:dyDescent="0.25">
      <c r="A116" s="25"/>
      <c r="B116" s="26"/>
      <c r="C116" s="26"/>
      <c r="D116" s="369" t="s">
        <v>367</v>
      </c>
      <c r="E116" s="370"/>
      <c r="F116" s="243">
        <f>E35+F56+F75+F111</f>
        <v>100</v>
      </c>
      <c r="G116" s="33"/>
      <c r="H116" s="6" t="s">
        <v>180</v>
      </c>
      <c r="I116" s="8" t="s">
        <v>108</v>
      </c>
      <c r="J116" s="66" t="s">
        <v>108</v>
      </c>
    </row>
    <row r="117" spans="1:10" x14ac:dyDescent="0.25">
      <c r="A117" s="25"/>
      <c r="B117" s="26"/>
      <c r="C117" s="26"/>
      <c r="D117" s="375" t="s">
        <v>368</v>
      </c>
      <c r="E117" s="348"/>
      <c r="F117" s="244">
        <f>E36+F57+F76+F112</f>
        <v>100</v>
      </c>
      <c r="G117" s="33"/>
      <c r="H117" s="65" t="s">
        <v>181</v>
      </c>
      <c r="I117" s="62" t="s">
        <v>109</v>
      </c>
      <c r="J117" s="67" t="s">
        <v>109</v>
      </c>
    </row>
    <row r="118" spans="1:10" ht="15.75" thickBot="1" x14ac:dyDescent="0.3">
      <c r="A118" s="25"/>
      <c r="B118" s="26"/>
      <c r="C118" s="26"/>
      <c r="D118" s="376" t="s">
        <v>369</v>
      </c>
      <c r="E118" s="377"/>
      <c r="F118" s="245">
        <f>E37++F58+F77+F113</f>
        <v>96</v>
      </c>
      <c r="G118" s="33"/>
      <c r="H118" s="11" t="s">
        <v>182</v>
      </c>
      <c r="I118" s="13" t="s">
        <v>110</v>
      </c>
      <c r="J118" s="80" t="s">
        <v>110</v>
      </c>
    </row>
    <row r="119" spans="1:10" ht="15.75" thickBot="1" x14ac:dyDescent="0.3">
      <c r="A119" s="25"/>
      <c r="B119" s="26"/>
      <c r="C119" s="26"/>
      <c r="D119" s="27"/>
      <c r="E119" s="27"/>
      <c r="F119" s="32"/>
      <c r="G119" s="33"/>
      <c r="H119" s="407" t="s">
        <v>112</v>
      </c>
      <c r="I119" s="409" t="s">
        <v>401</v>
      </c>
      <c r="J119" s="410"/>
    </row>
    <row r="120" spans="1:10" ht="15.75" thickBot="1" x14ac:dyDescent="0.3">
      <c r="A120" s="25"/>
      <c r="B120" s="26"/>
      <c r="C120" s="26"/>
      <c r="D120" s="27"/>
      <c r="E120" s="27"/>
      <c r="F120" s="32"/>
      <c r="G120" s="33"/>
      <c r="H120" s="408"/>
      <c r="I120" s="328" t="s">
        <v>106</v>
      </c>
      <c r="J120" s="328" t="s">
        <v>402</v>
      </c>
    </row>
    <row r="121" spans="1:10" ht="15.75" thickBot="1" x14ac:dyDescent="0.3">
      <c r="A121" s="25"/>
      <c r="B121" s="26"/>
      <c r="C121" s="26"/>
      <c r="D121" s="27"/>
      <c r="E121" s="27"/>
      <c r="F121" s="32"/>
      <c r="G121" s="33"/>
      <c r="H121" s="324" t="s">
        <v>403</v>
      </c>
      <c r="I121" s="325" t="s">
        <v>108</v>
      </c>
      <c r="J121" s="325" t="s">
        <v>108</v>
      </c>
    </row>
    <row r="122" spans="1:10" ht="15.75" thickBot="1" x14ac:dyDescent="0.3">
      <c r="A122" s="25"/>
      <c r="B122" s="26"/>
      <c r="C122" s="26"/>
      <c r="D122" s="25"/>
      <c r="E122" s="236"/>
      <c r="F122" s="32"/>
      <c r="G122" s="33"/>
      <c r="H122" s="324" t="s">
        <v>404</v>
      </c>
      <c r="I122" s="325" t="s">
        <v>405</v>
      </c>
      <c r="J122" s="325" t="s">
        <v>405</v>
      </c>
    </row>
    <row r="123" spans="1:10" ht="15.75" thickBot="1" x14ac:dyDescent="0.3">
      <c r="A123" s="25"/>
      <c r="B123" s="26"/>
      <c r="C123" s="26"/>
      <c r="D123" s="25"/>
      <c r="E123" s="236"/>
      <c r="F123" s="32"/>
      <c r="G123" s="33"/>
      <c r="H123" s="324" t="s">
        <v>411</v>
      </c>
      <c r="I123" s="325" t="s">
        <v>412</v>
      </c>
      <c r="J123" s="325" t="s">
        <v>412</v>
      </c>
    </row>
    <row r="124" spans="1:10" x14ac:dyDescent="0.25">
      <c r="A124" s="25"/>
      <c r="B124" s="26"/>
      <c r="C124" s="26"/>
      <c r="D124" s="25"/>
      <c r="E124" s="236"/>
      <c r="F124" s="32"/>
      <c r="G124" s="33"/>
      <c r="H124" s="33"/>
      <c r="I124" s="26"/>
    </row>
    <row r="126" spans="1:10" ht="30" x14ac:dyDescent="0.25">
      <c r="A126" s="75"/>
      <c r="B126" s="90" t="s">
        <v>212</v>
      </c>
      <c r="C126" s="90" t="s">
        <v>213</v>
      </c>
    </row>
    <row r="127" spans="1:10" x14ac:dyDescent="0.25">
      <c r="A127" s="329" t="s">
        <v>206</v>
      </c>
      <c r="B127" s="126" t="s">
        <v>276</v>
      </c>
      <c r="C127" s="126" t="s">
        <v>277</v>
      </c>
    </row>
    <row r="128" spans="1:10" x14ac:dyDescent="0.25">
      <c r="A128" s="329"/>
      <c r="B128" s="330">
        <f>(((1000*0.05)*15)*13)*30</f>
        <v>292500</v>
      </c>
      <c r="C128" s="330">
        <f>(((1500*0.05)*2)*13)*30</f>
        <v>58500</v>
      </c>
    </row>
    <row r="129" spans="1:9" x14ac:dyDescent="0.25">
      <c r="A129" s="329" t="s">
        <v>207</v>
      </c>
      <c r="B129" s="89" t="s">
        <v>278</v>
      </c>
      <c r="C129" s="89" t="s">
        <v>279</v>
      </c>
    </row>
    <row r="130" spans="1:9" x14ac:dyDescent="0.25">
      <c r="A130" s="329"/>
      <c r="B130" s="330">
        <f>(((700*0.05)*15)*13)*30</f>
        <v>204750</v>
      </c>
      <c r="C130" s="330">
        <f>(((1200*0.05)*2)*13)*30</f>
        <v>46800</v>
      </c>
    </row>
    <row r="131" spans="1:9" x14ac:dyDescent="0.25">
      <c r="A131" s="329" t="s">
        <v>208</v>
      </c>
      <c r="B131" s="89" t="s">
        <v>280</v>
      </c>
      <c r="C131" s="89" t="s">
        <v>281</v>
      </c>
    </row>
    <row r="132" spans="1:9" ht="15.75" thickBot="1" x14ac:dyDescent="0.3">
      <c r="B132" s="330">
        <f>(((400*0.05)*15)*13)*30</f>
        <v>117000</v>
      </c>
      <c r="C132" s="330">
        <f>(((800*0.05)*2)*13)*30</f>
        <v>31200</v>
      </c>
      <c r="D132" s="360" t="s">
        <v>231</v>
      </c>
      <c r="E132" s="361"/>
      <c r="G132" s="29"/>
      <c r="H132" s="29"/>
      <c r="I132" s="29"/>
    </row>
    <row r="133" spans="1:9" ht="15.75" thickBot="1" x14ac:dyDescent="0.3">
      <c r="A133" s="75"/>
      <c r="B133" s="90" t="s">
        <v>221</v>
      </c>
      <c r="D133" s="62" t="s">
        <v>232</v>
      </c>
      <c r="E133" s="62" t="s">
        <v>232</v>
      </c>
      <c r="F133" s="337"/>
      <c r="G133" s="339"/>
      <c r="H133" s="340"/>
      <c r="I133"/>
    </row>
    <row r="134" spans="1:9" ht="15.75" thickBot="1" x14ac:dyDescent="0.3">
      <c r="A134" s="97" t="s">
        <v>222</v>
      </c>
      <c r="B134" s="89">
        <v>3</v>
      </c>
      <c r="D134" s="62">
        <v>900</v>
      </c>
      <c r="E134" s="62">
        <v>600</v>
      </c>
      <c r="F134" s="338"/>
      <c r="G134" s="323"/>
      <c r="H134" s="323"/>
      <c r="I134"/>
    </row>
    <row r="135" spans="1:9" ht="15.75" thickBot="1" x14ac:dyDescent="0.3">
      <c r="A135" s="75" t="s">
        <v>223</v>
      </c>
      <c r="B135" s="89">
        <v>3</v>
      </c>
      <c r="D135" s="62">
        <f>900*6</f>
        <v>5400</v>
      </c>
      <c r="E135" s="62">
        <f>600*6</f>
        <v>3600</v>
      </c>
      <c r="F135" s="324"/>
      <c r="G135" s="325"/>
      <c r="H135" s="325"/>
      <c r="I135"/>
    </row>
    <row r="136" spans="1:9" ht="15.75" thickBot="1" x14ac:dyDescent="0.3">
      <c r="A136" s="75"/>
      <c r="B136" s="90">
        <f>SUM(B134:B135)</f>
        <v>6</v>
      </c>
      <c r="D136" s="62"/>
      <c r="E136" s="62"/>
      <c r="F136" s="324"/>
      <c r="G136" s="325"/>
      <c r="H136" s="325"/>
      <c r="I136"/>
    </row>
    <row r="137" spans="1:9" ht="15.75" thickBot="1" x14ac:dyDescent="0.3">
      <c r="A137" s="75"/>
      <c r="B137" s="90" t="s">
        <v>227</v>
      </c>
      <c r="C137" s="2" t="s">
        <v>230</v>
      </c>
      <c r="D137" s="62"/>
      <c r="E137" s="62"/>
      <c r="F137" s="324"/>
      <c r="G137" s="325"/>
      <c r="H137" s="325"/>
      <c r="I137"/>
    </row>
    <row r="138" spans="1:9" x14ac:dyDescent="0.25">
      <c r="A138" s="75" t="s">
        <v>224</v>
      </c>
      <c r="B138" s="89">
        <v>6</v>
      </c>
      <c r="D138" s="62">
        <f>(900*0.6)*10</f>
        <v>5400</v>
      </c>
      <c r="E138" s="62">
        <f>(600*0.6)*10</f>
        <v>3600</v>
      </c>
      <c r="G138"/>
      <c r="H138"/>
      <c r="I138"/>
    </row>
    <row r="139" spans="1:9" x14ac:dyDescent="0.25">
      <c r="A139" s="75" t="s">
        <v>225</v>
      </c>
      <c r="B139" s="89">
        <v>4</v>
      </c>
      <c r="D139" s="62"/>
      <c r="E139" s="62"/>
      <c r="G139"/>
      <c r="H139"/>
      <c r="I139"/>
    </row>
    <row r="140" spans="1:9" x14ac:dyDescent="0.25">
      <c r="A140" s="75"/>
      <c r="B140" s="90">
        <f>SUM(B138:B139)</f>
        <v>10</v>
      </c>
      <c r="D140" s="62"/>
      <c r="E140" s="62"/>
      <c r="G140"/>
      <c r="H140"/>
      <c r="I140"/>
    </row>
    <row r="141" spans="1:9" x14ac:dyDescent="0.25">
      <c r="A141" s="75"/>
      <c r="B141" s="90" t="s">
        <v>226</v>
      </c>
      <c r="C141" s="2" t="s">
        <v>229</v>
      </c>
      <c r="D141" s="62">
        <f>(900*0.05)*8</f>
        <v>360</v>
      </c>
      <c r="E141" s="62">
        <f>(600*0.05)*8</f>
        <v>240</v>
      </c>
      <c r="G141"/>
      <c r="H141"/>
      <c r="I141"/>
    </row>
    <row r="142" spans="1:9" x14ac:dyDescent="0.25">
      <c r="A142" s="75" t="s">
        <v>228</v>
      </c>
      <c r="B142" s="89">
        <v>8</v>
      </c>
      <c r="D142" s="62"/>
      <c r="E142" s="62"/>
      <c r="G142"/>
      <c r="H142"/>
      <c r="I142"/>
    </row>
    <row r="143" spans="1:9" x14ac:dyDescent="0.25">
      <c r="A143" s="75"/>
      <c r="B143" s="89">
        <f>SUM(B142:B142)</f>
        <v>8</v>
      </c>
      <c r="D143" s="62"/>
      <c r="E143" s="62"/>
      <c r="G143"/>
      <c r="H143"/>
      <c r="I143"/>
    </row>
    <row r="144" spans="1:9" x14ac:dyDescent="0.25">
      <c r="A144" s="75"/>
      <c r="B144" s="90">
        <f>SUM(B143,B140,B136)</f>
        <v>24</v>
      </c>
      <c r="D144" s="125">
        <f>SUM(D135:D142)</f>
        <v>11160</v>
      </c>
      <c r="E144" s="125">
        <f>SUM(E135:E142)</f>
        <v>7440</v>
      </c>
      <c r="G144"/>
      <c r="H144"/>
      <c r="I144"/>
    </row>
    <row r="145" spans="4:9" x14ac:dyDescent="0.25">
      <c r="D145" s="341" t="s">
        <v>275</v>
      </c>
      <c r="E145" s="341"/>
      <c r="H145"/>
      <c r="I145"/>
    </row>
    <row r="146" spans="4:9" x14ac:dyDescent="0.25">
      <c r="D146" s="127">
        <f>D144/D134</f>
        <v>12.4</v>
      </c>
      <c r="E146" s="127">
        <f>E144/E134</f>
        <v>12.4</v>
      </c>
      <c r="H146"/>
      <c r="I146"/>
    </row>
    <row r="147" spans="4:9" x14ac:dyDescent="0.25">
      <c r="D147" s="2"/>
      <c r="E147" s="2"/>
      <c r="F147" s="2"/>
      <c r="H147" s="98"/>
      <c r="I147"/>
    </row>
    <row r="148" spans="4:9" x14ac:dyDescent="0.25">
      <c r="D148" s="2"/>
      <c r="E148" s="2"/>
      <c r="F148" s="2"/>
    </row>
    <row r="149" spans="4:9" x14ac:dyDescent="0.25">
      <c r="D149" s="2"/>
      <c r="E149" s="2"/>
      <c r="F149" s="2"/>
    </row>
  </sheetData>
  <mergeCells count="51">
    <mergeCell ref="F133:F134"/>
    <mergeCell ref="G133:H133"/>
    <mergeCell ref="H114:H115"/>
    <mergeCell ref="I114:J114"/>
    <mergeCell ref="H119:H120"/>
    <mergeCell ref="I119:J119"/>
    <mergeCell ref="M86:M89"/>
    <mergeCell ref="M91:M94"/>
    <mergeCell ref="M106:M110"/>
    <mergeCell ref="M51:M54"/>
    <mergeCell ref="M62:M63"/>
    <mergeCell ref="M65:M68"/>
    <mergeCell ref="M70:M73"/>
    <mergeCell ref="M81:M84"/>
    <mergeCell ref="M10:M13"/>
    <mergeCell ref="M25:M29"/>
    <mergeCell ref="M30:M33"/>
    <mergeCell ref="M41:M44"/>
    <mergeCell ref="M46:M49"/>
    <mergeCell ref="F1:H1"/>
    <mergeCell ref="B79:C79"/>
    <mergeCell ref="D132:E132"/>
    <mergeCell ref="K65:K68"/>
    <mergeCell ref="K62:K63"/>
    <mergeCell ref="K70:K73"/>
    <mergeCell ref="D75:E75"/>
    <mergeCell ref="D76:E76"/>
    <mergeCell ref="K106:K110"/>
    <mergeCell ref="D116:E116"/>
    <mergeCell ref="D77:E77"/>
    <mergeCell ref="K86:K89"/>
    <mergeCell ref="K81:K84"/>
    <mergeCell ref="K91:K94"/>
    <mergeCell ref="D117:E117"/>
    <mergeCell ref="D118:E118"/>
    <mergeCell ref="D145:E145"/>
    <mergeCell ref="K10:K13"/>
    <mergeCell ref="K25:K29"/>
    <mergeCell ref="C35:D35"/>
    <mergeCell ref="C36:D36"/>
    <mergeCell ref="C37:D37"/>
    <mergeCell ref="K30:K33"/>
    <mergeCell ref="K41:K44"/>
    <mergeCell ref="K46:K49"/>
    <mergeCell ref="K51:K54"/>
    <mergeCell ref="D56:E56"/>
    <mergeCell ref="D57:E57"/>
    <mergeCell ref="D58:E58"/>
    <mergeCell ref="D111:E111"/>
    <mergeCell ref="D112:E112"/>
    <mergeCell ref="D113:E113"/>
  </mergeCells>
  <pageMargins left="0.7" right="0.7" top="0.75" bottom="0.75" header="0.3" footer="0.3"/>
  <pageSetup paperSize="9"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97"/>
  <sheetViews>
    <sheetView zoomScale="80" zoomScaleNormal="80" workbookViewId="0">
      <selection activeCell="R11" sqref="R11"/>
    </sheetView>
  </sheetViews>
  <sheetFormatPr defaultRowHeight="15" x14ac:dyDescent="0.25"/>
  <cols>
    <col min="1" max="1" width="16.140625" bestFit="1" customWidth="1"/>
    <col min="2" max="2" width="24.85546875" bestFit="1" customWidth="1"/>
    <col min="3" max="3" width="33" bestFit="1" customWidth="1"/>
    <col min="4" max="4" width="16.140625" customWidth="1"/>
    <col min="5" max="5" width="11.28515625" bestFit="1" customWidth="1"/>
    <col min="6" max="6" width="15.85546875" customWidth="1"/>
    <col min="7" max="7" width="16.140625" customWidth="1"/>
    <col min="8" max="8" width="12.85546875" bestFit="1" customWidth="1"/>
    <col min="9" max="9" width="8.42578125" bestFit="1" customWidth="1"/>
    <col min="10" max="10" width="32.5703125" bestFit="1" customWidth="1"/>
    <col min="11" max="11" width="23" customWidth="1"/>
    <col min="12" max="12" width="6.140625" bestFit="1" customWidth="1"/>
    <col min="13" max="13" width="6.28515625" bestFit="1" customWidth="1"/>
    <col min="14" max="14" width="12.5703125" customWidth="1"/>
  </cols>
  <sheetData>
    <row r="1" spans="1:14" ht="45" x14ac:dyDescent="0.25">
      <c r="A1" s="1" t="s">
        <v>0</v>
      </c>
      <c r="B1" s="1" t="s">
        <v>1</v>
      </c>
      <c r="C1" s="1" t="s">
        <v>2</v>
      </c>
      <c r="D1" s="1" t="s">
        <v>3</v>
      </c>
      <c r="E1" s="1" t="s">
        <v>4</v>
      </c>
      <c r="F1" s="358" t="s">
        <v>5</v>
      </c>
      <c r="G1" s="358"/>
      <c r="H1" s="358"/>
      <c r="I1" s="1" t="s">
        <v>6</v>
      </c>
      <c r="J1" s="101" t="s">
        <v>233</v>
      </c>
      <c r="K1" s="246" t="s">
        <v>341</v>
      </c>
      <c r="L1" s="189" t="s">
        <v>370</v>
      </c>
      <c r="M1" s="189" t="s">
        <v>371</v>
      </c>
      <c r="N1" s="189" t="s">
        <v>372</v>
      </c>
    </row>
    <row r="2" spans="1:14" x14ac:dyDescent="0.25">
      <c r="B2" s="2"/>
      <c r="C2" s="2"/>
      <c r="G2" s="2"/>
      <c r="H2" s="2"/>
      <c r="I2" s="2"/>
    </row>
    <row r="3" spans="1:14" x14ac:dyDescent="0.25">
      <c r="A3" s="3">
        <v>1</v>
      </c>
      <c r="B3" s="4" t="s">
        <v>7</v>
      </c>
      <c r="C3" s="5"/>
      <c r="D3" s="5"/>
      <c r="E3" s="5"/>
      <c r="G3" s="2"/>
      <c r="H3" s="2"/>
      <c r="I3" s="2"/>
    </row>
    <row r="4" spans="1:14" ht="15.75" thickBot="1" x14ac:dyDescent="0.3">
      <c r="B4" s="2"/>
      <c r="C4" s="2"/>
      <c r="G4" s="2"/>
      <c r="H4" s="2"/>
      <c r="I4" s="2"/>
    </row>
    <row r="5" spans="1:14" ht="60.75" thickBot="1" x14ac:dyDescent="0.3">
      <c r="A5" s="6" t="s">
        <v>8</v>
      </c>
      <c r="B5" s="7" t="s">
        <v>201</v>
      </c>
      <c r="C5" s="7" t="s">
        <v>209</v>
      </c>
      <c r="D5" s="8" t="s">
        <v>11</v>
      </c>
      <c r="E5" s="8">
        <v>20</v>
      </c>
      <c r="F5" s="8" t="s">
        <v>203</v>
      </c>
      <c r="G5" s="7" t="s">
        <v>204</v>
      </c>
      <c r="H5" s="7" t="s">
        <v>205</v>
      </c>
      <c r="I5" s="9"/>
      <c r="J5" s="411" t="s">
        <v>287</v>
      </c>
      <c r="K5" s="414" t="s">
        <v>342</v>
      </c>
      <c r="N5" s="315" t="s">
        <v>388</v>
      </c>
    </row>
    <row r="6" spans="1:14" x14ac:dyDescent="0.25">
      <c r="A6" s="158"/>
      <c r="B6" s="159"/>
      <c r="C6" s="159"/>
      <c r="D6" s="159" t="s">
        <v>344</v>
      </c>
      <c r="E6" s="160"/>
      <c r="F6" s="164">
        <v>20</v>
      </c>
      <c r="G6" s="165">
        <v>15</v>
      </c>
      <c r="H6" s="165">
        <v>10</v>
      </c>
      <c r="I6" s="247"/>
      <c r="J6" s="412"/>
      <c r="K6" s="415"/>
      <c r="N6" s="318"/>
    </row>
    <row r="7" spans="1:14" x14ac:dyDescent="0.25">
      <c r="A7" s="158"/>
      <c r="B7" s="159"/>
      <c r="C7" s="159"/>
      <c r="D7" s="159" t="s">
        <v>345</v>
      </c>
      <c r="E7" s="164">
        <v>15</v>
      </c>
      <c r="F7" s="164">
        <v>15</v>
      </c>
      <c r="G7" s="165">
        <v>10</v>
      </c>
      <c r="H7" s="165">
        <v>5</v>
      </c>
      <c r="I7" s="247"/>
      <c r="J7" s="412"/>
      <c r="K7" s="415"/>
      <c r="N7" s="318"/>
    </row>
    <row r="8" spans="1:14" ht="15.75" thickBot="1" x14ac:dyDescent="0.3">
      <c r="A8" s="11"/>
      <c r="B8" s="12"/>
      <c r="C8" s="12"/>
      <c r="D8" s="157" t="s">
        <v>346</v>
      </c>
      <c r="E8" s="253">
        <v>25</v>
      </c>
      <c r="F8" s="253">
        <v>25</v>
      </c>
      <c r="G8" s="254">
        <v>15</v>
      </c>
      <c r="H8" s="253">
        <v>10</v>
      </c>
      <c r="I8" s="16"/>
      <c r="J8" s="413"/>
      <c r="K8" s="416"/>
      <c r="N8" s="319"/>
    </row>
    <row r="9" spans="1:14" ht="15.75" thickBot="1" x14ac:dyDescent="0.3">
      <c r="A9" s="91"/>
      <c r="B9" s="92"/>
      <c r="C9" s="92"/>
      <c r="D9" s="93"/>
      <c r="E9" s="93"/>
      <c r="F9" s="94"/>
      <c r="G9" s="95"/>
      <c r="H9" s="94"/>
      <c r="I9" s="96"/>
      <c r="J9" s="102"/>
      <c r="N9" s="318"/>
    </row>
    <row r="10" spans="1:14" ht="45" x14ac:dyDescent="0.25">
      <c r="A10" s="48" t="s">
        <v>13</v>
      </c>
      <c r="B10" s="49" t="s">
        <v>72</v>
      </c>
      <c r="C10" s="49" t="s">
        <v>73</v>
      </c>
      <c r="D10" s="50" t="s">
        <v>11</v>
      </c>
      <c r="E10" s="50">
        <v>15</v>
      </c>
      <c r="F10" s="49" t="s">
        <v>257</v>
      </c>
      <c r="G10" s="49" t="s">
        <v>74</v>
      </c>
      <c r="H10" s="260" t="s">
        <v>373</v>
      </c>
      <c r="I10" s="263"/>
      <c r="J10" s="264"/>
      <c r="K10" s="417" t="s">
        <v>342</v>
      </c>
      <c r="N10" s="318"/>
    </row>
    <row r="11" spans="1:14" x14ac:dyDescent="0.25">
      <c r="A11" s="265"/>
      <c r="B11" s="258"/>
      <c r="C11" s="258"/>
      <c r="D11" s="89" t="s">
        <v>344</v>
      </c>
      <c r="E11" s="259"/>
      <c r="F11" s="256">
        <v>8</v>
      </c>
      <c r="G11" s="257">
        <v>15</v>
      </c>
      <c r="H11" s="261"/>
      <c r="I11" s="262"/>
      <c r="J11" s="250"/>
      <c r="K11" s="418"/>
      <c r="N11" s="319" t="s">
        <v>388</v>
      </c>
    </row>
    <row r="12" spans="1:14" x14ac:dyDescent="0.25">
      <c r="A12" s="265"/>
      <c r="B12" s="258"/>
      <c r="C12" s="258"/>
      <c r="D12" s="89" t="s">
        <v>345</v>
      </c>
      <c r="E12" s="259">
        <v>4</v>
      </c>
      <c r="F12" s="256">
        <v>4</v>
      </c>
      <c r="G12" s="257">
        <v>3</v>
      </c>
      <c r="H12" s="261">
        <v>2</v>
      </c>
      <c r="I12" s="262"/>
      <c r="J12" s="250"/>
      <c r="K12" s="418"/>
      <c r="N12" s="318"/>
    </row>
    <row r="13" spans="1:14" ht="15.75" thickBot="1" x14ac:dyDescent="0.3">
      <c r="A13" s="51"/>
      <c r="B13" s="52"/>
      <c r="C13" s="52"/>
      <c r="D13" s="225" t="s">
        <v>346</v>
      </c>
      <c r="E13" s="268">
        <v>10</v>
      </c>
      <c r="F13" s="269">
        <v>8</v>
      </c>
      <c r="G13" s="270">
        <v>10</v>
      </c>
      <c r="H13" s="53">
        <v>0</v>
      </c>
      <c r="I13" s="266"/>
      <c r="J13" s="267"/>
      <c r="K13" s="419"/>
      <c r="N13" s="318"/>
    </row>
    <row r="14" spans="1:14" ht="15.75" thickBot="1" x14ac:dyDescent="0.3">
      <c r="A14" s="10"/>
      <c r="B14" s="18"/>
      <c r="C14" s="18"/>
      <c r="D14" s="10"/>
      <c r="E14" s="10"/>
      <c r="G14" s="2"/>
      <c r="H14" s="2"/>
      <c r="I14" s="2"/>
      <c r="J14" s="102"/>
      <c r="N14" s="318"/>
    </row>
    <row r="15" spans="1:14" ht="30" x14ac:dyDescent="0.25">
      <c r="A15" s="275" t="s">
        <v>17</v>
      </c>
      <c r="B15" s="278" t="s">
        <v>75</v>
      </c>
      <c r="C15" s="41" t="s">
        <v>76</v>
      </c>
      <c r="D15" s="42" t="s">
        <v>11</v>
      </c>
      <c r="E15" s="42">
        <v>7</v>
      </c>
      <c r="F15" s="41" t="s">
        <v>77</v>
      </c>
      <c r="G15" s="41" t="s">
        <v>78</v>
      </c>
      <c r="H15" s="41"/>
      <c r="I15" s="54"/>
      <c r="J15" s="279"/>
      <c r="K15" s="420" t="s">
        <v>374</v>
      </c>
      <c r="N15" s="318"/>
    </row>
    <row r="16" spans="1:14" ht="15.75" thickBot="1" x14ac:dyDescent="0.3">
      <c r="A16" s="276"/>
      <c r="B16" s="281"/>
      <c r="C16" s="271"/>
      <c r="D16" s="89" t="s">
        <v>344</v>
      </c>
      <c r="E16" s="272"/>
      <c r="F16" s="55">
        <v>7</v>
      </c>
      <c r="G16" s="56">
        <v>3</v>
      </c>
      <c r="H16" s="271"/>
      <c r="I16" s="273"/>
      <c r="J16" s="282"/>
      <c r="K16" s="421"/>
      <c r="N16" s="318"/>
    </row>
    <row r="17" spans="1:14" ht="15.75" thickBot="1" x14ac:dyDescent="0.3">
      <c r="A17" s="276"/>
      <c r="B17" s="281"/>
      <c r="C17" s="271"/>
      <c r="D17" s="89" t="s">
        <v>345</v>
      </c>
      <c r="E17" s="272">
        <v>10</v>
      </c>
      <c r="F17" s="55">
        <v>10</v>
      </c>
      <c r="G17" s="56">
        <v>8</v>
      </c>
      <c r="H17" s="271"/>
      <c r="I17" s="273"/>
      <c r="J17" s="282"/>
      <c r="K17" s="421"/>
      <c r="N17" s="320" t="s">
        <v>388</v>
      </c>
    </row>
    <row r="18" spans="1:14" ht="15.75" thickBot="1" x14ac:dyDescent="0.3">
      <c r="A18" s="277"/>
      <c r="B18" s="283"/>
      <c r="C18" s="45"/>
      <c r="D18" s="225" t="s">
        <v>346</v>
      </c>
      <c r="E18" s="274">
        <v>10</v>
      </c>
      <c r="F18" s="55"/>
      <c r="G18" s="56"/>
      <c r="H18" s="56"/>
      <c r="I18" s="57"/>
      <c r="J18" s="255"/>
      <c r="K18" s="422"/>
      <c r="N18" s="314"/>
    </row>
    <row r="19" spans="1:14" ht="15.75" thickBot="1" x14ac:dyDescent="0.3">
      <c r="A19" s="10"/>
      <c r="B19" s="18"/>
      <c r="C19" s="18"/>
      <c r="D19" s="10"/>
      <c r="E19" s="10"/>
      <c r="G19" s="2"/>
      <c r="H19" s="2"/>
      <c r="I19" s="2"/>
      <c r="J19" s="102"/>
      <c r="N19" s="314"/>
    </row>
    <row r="20" spans="1:14" ht="45.75" thickBot="1" x14ac:dyDescent="0.3">
      <c r="A20" s="103" t="s">
        <v>23</v>
      </c>
      <c r="B20" s="99" t="s">
        <v>79</v>
      </c>
      <c r="C20" s="99" t="s">
        <v>80</v>
      </c>
      <c r="D20" s="104" t="s">
        <v>11</v>
      </c>
      <c r="E20" s="104" t="s">
        <v>146</v>
      </c>
      <c r="F20" s="104" t="s">
        <v>81</v>
      </c>
      <c r="G20" s="99" t="s">
        <v>22</v>
      </c>
      <c r="H20" s="99" t="s">
        <v>82</v>
      </c>
      <c r="I20" s="9"/>
      <c r="J20" s="102" t="s">
        <v>258</v>
      </c>
      <c r="K20" s="251" t="s">
        <v>375</v>
      </c>
      <c r="N20" s="315"/>
    </row>
    <row r="21" spans="1:14" ht="15.75" thickBot="1" x14ac:dyDescent="0.3">
      <c r="A21" s="105"/>
      <c r="B21" s="106"/>
      <c r="C21" s="106"/>
      <c r="D21" s="107"/>
      <c r="E21" s="107"/>
      <c r="F21" s="108">
        <v>1</v>
      </c>
      <c r="G21" s="100">
        <v>2</v>
      </c>
      <c r="H21" s="100">
        <v>3</v>
      </c>
      <c r="I21" s="16"/>
      <c r="J21" s="102"/>
      <c r="N21" s="314"/>
    </row>
    <row r="22" spans="1:14" ht="15.75" thickBot="1" x14ac:dyDescent="0.3">
      <c r="A22" s="10"/>
      <c r="B22" s="18"/>
      <c r="C22" s="18"/>
      <c r="D22" s="10"/>
      <c r="E22" s="10"/>
      <c r="G22" s="2"/>
      <c r="H22" s="2"/>
      <c r="I22" s="2"/>
      <c r="J22" s="102"/>
      <c r="N22" s="314"/>
    </row>
    <row r="23" spans="1:14" ht="45.75" thickBot="1" x14ac:dyDescent="0.3">
      <c r="A23" s="6" t="s">
        <v>29</v>
      </c>
      <c r="B23" s="7" t="s">
        <v>24</v>
      </c>
      <c r="C23" s="7" t="s">
        <v>25</v>
      </c>
      <c r="D23" s="8" t="s">
        <v>11</v>
      </c>
      <c r="E23" s="8">
        <v>3</v>
      </c>
      <c r="F23" s="7" t="s">
        <v>26</v>
      </c>
      <c r="G23" s="7" t="s">
        <v>27</v>
      </c>
      <c r="H23" s="7" t="s">
        <v>28</v>
      </c>
      <c r="I23" s="188" t="s">
        <v>83</v>
      </c>
      <c r="J23" s="411" t="s">
        <v>259</v>
      </c>
      <c r="K23" s="423" t="s">
        <v>376</v>
      </c>
      <c r="N23" s="315" t="s">
        <v>388</v>
      </c>
    </row>
    <row r="24" spans="1:14" ht="15.75" thickBot="1" x14ac:dyDescent="0.3">
      <c r="A24" s="11"/>
      <c r="B24" s="12"/>
      <c r="C24" s="12"/>
      <c r="D24" s="19"/>
      <c r="E24" s="19"/>
      <c r="F24" s="14">
        <v>1</v>
      </c>
      <c r="G24" s="15">
        <v>2</v>
      </c>
      <c r="H24" s="15">
        <v>3</v>
      </c>
      <c r="I24" s="58">
        <v>0</v>
      </c>
      <c r="J24" s="413"/>
      <c r="K24" s="424"/>
      <c r="N24" s="314"/>
    </row>
    <row r="25" spans="1:14" ht="15.75" thickBot="1" x14ac:dyDescent="0.3">
      <c r="A25" s="10"/>
      <c r="B25" s="18"/>
      <c r="C25" s="18"/>
      <c r="G25" s="2"/>
      <c r="H25" s="2"/>
      <c r="I25" s="2"/>
      <c r="J25" s="102"/>
      <c r="N25" s="314"/>
    </row>
    <row r="26" spans="1:14" ht="45" x14ac:dyDescent="0.25">
      <c r="A26" s="275" t="s">
        <v>30</v>
      </c>
      <c r="B26" s="278" t="s">
        <v>84</v>
      </c>
      <c r="C26" s="41" t="s">
        <v>85</v>
      </c>
      <c r="D26" s="42" t="s">
        <v>11</v>
      </c>
      <c r="E26" s="42">
        <v>10</v>
      </c>
      <c r="F26" s="42" t="s">
        <v>86</v>
      </c>
      <c r="G26" s="41" t="s">
        <v>260</v>
      </c>
      <c r="H26" s="41" t="s">
        <v>87</v>
      </c>
      <c r="I26" s="54"/>
      <c r="J26" s="279"/>
      <c r="K26" s="286" t="s">
        <v>377</v>
      </c>
      <c r="N26" s="314"/>
    </row>
    <row r="27" spans="1:14" ht="15.75" thickBot="1" x14ac:dyDescent="0.3">
      <c r="A27" s="287"/>
      <c r="B27" s="288"/>
      <c r="C27" s="289"/>
      <c r="D27" s="290"/>
      <c r="E27" s="290"/>
      <c r="F27" s="14">
        <v>10</v>
      </c>
      <c r="G27" s="15">
        <v>7</v>
      </c>
      <c r="H27" s="15">
        <v>3</v>
      </c>
      <c r="I27" s="291"/>
      <c r="J27" s="255"/>
      <c r="K27" s="292"/>
      <c r="N27" s="314"/>
    </row>
    <row r="28" spans="1:14" ht="15.75" thickBot="1" x14ac:dyDescent="0.3">
      <c r="A28" s="276"/>
      <c r="B28" s="293"/>
      <c r="C28" s="271"/>
      <c r="D28" s="272"/>
      <c r="E28" s="272"/>
      <c r="F28" s="184"/>
      <c r="G28" s="185"/>
      <c r="H28" s="185"/>
      <c r="I28" s="273"/>
      <c r="J28" s="282"/>
      <c r="K28" s="294"/>
      <c r="N28" s="314"/>
    </row>
    <row r="29" spans="1:14" ht="75.75" thickBot="1" x14ac:dyDescent="0.3">
      <c r="A29" s="296" t="s">
        <v>36</v>
      </c>
      <c r="B29" s="224" t="s">
        <v>88</v>
      </c>
      <c r="C29" s="224" t="s">
        <v>89</v>
      </c>
      <c r="D29" s="297" t="s">
        <v>11</v>
      </c>
      <c r="E29" s="297">
        <v>5</v>
      </c>
      <c r="F29" s="224" t="s">
        <v>90</v>
      </c>
      <c r="G29" s="224" t="s">
        <v>91</v>
      </c>
      <c r="H29" s="224"/>
      <c r="I29" s="298"/>
      <c r="J29" s="299"/>
      <c r="K29" s="285" t="s">
        <v>378</v>
      </c>
      <c r="N29" s="314"/>
    </row>
    <row r="30" spans="1:14" ht="15.75" thickBot="1" x14ac:dyDescent="0.3">
      <c r="A30" s="20"/>
      <c r="B30" s="21"/>
      <c r="C30" s="21"/>
      <c r="D30" s="22"/>
      <c r="E30" s="22"/>
      <c r="F30" s="23">
        <v>5</v>
      </c>
      <c r="G30" s="24">
        <v>0</v>
      </c>
      <c r="H30" s="24"/>
      <c r="I30" s="295"/>
      <c r="J30" s="255"/>
      <c r="K30" s="174"/>
      <c r="N30" s="314"/>
    </row>
    <row r="31" spans="1:14" x14ac:dyDescent="0.25">
      <c r="A31" s="35"/>
      <c r="B31" s="36"/>
      <c r="C31" s="36"/>
      <c r="D31" s="35"/>
      <c r="E31" s="35"/>
      <c r="F31" s="37"/>
      <c r="G31" s="38"/>
      <c r="H31" s="38"/>
      <c r="I31" s="26"/>
      <c r="J31" s="102"/>
      <c r="N31" s="314"/>
    </row>
    <row r="32" spans="1:14" x14ac:dyDescent="0.25">
      <c r="A32" s="25"/>
      <c r="B32" s="26"/>
      <c r="C32" s="26"/>
      <c r="D32" s="27" t="s">
        <v>38</v>
      </c>
      <c r="E32" s="28">
        <f>E5+E10+E15+E23+E26+E29</f>
        <v>60</v>
      </c>
      <c r="F32" s="25"/>
      <c r="G32" s="26"/>
      <c r="H32" s="26"/>
      <c r="I32" s="26"/>
      <c r="J32" s="102"/>
      <c r="N32" s="314"/>
    </row>
    <row r="33" spans="1:14" x14ac:dyDescent="0.25">
      <c r="B33" s="2"/>
      <c r="C33" s="2"/>
      <c r="D33" s="29"/>
      <c r="G33" s="2"/>
      <c r="H33" s="2"/>
      <c r="I33" s="2"/>
      <c r="J33" s="102"/>
      <c r="N33" s="314"/>
    </row>
    <row r="34" spans="1:14" x14ac:dyDescent="0.25">
      <c r="A34" s="3">
        <v>2</v>
      </c>
      <c r="B34" s="4" t="s">
        <v>39</v>
      </c>
      <c r="C34" s="5"/>
      <c r="D34" s="5"/>
      <c r="E34" s="5"/>
      <c r="G34" s="2"/>
      <c r="H34" s="2"/>
      <c r="I34" s="2"/>
      <c r="J34" s="102"/>
      <c r="N34" s="314"/>
    </row>
    <row r="35" spans="1:14" ht="15.75" thickBot="1" x14ac:dyDescent="0.3">
      <c r="B35" s="2"/>
      <c r="C35" s="2"/>
      <c r="G35" s="2"/>
      <c r="H35" s="2"/>
      <c r="I35" s="2"/>
      <c r="J35" s="102"/>
      <c r="N35" s="314"/>
    </row>
    <row r="36" spans="1:14" ht="30" x14ac:dyDescent="0.25">
      <c r="A36" s="6" t="s">
        <v>8</v>
      </c>
      <c r="B36" s="7" t="s">
        <v>261</v>
      </c>
      <c r="C36" s="7" t="s">
        <v>40</v>
      </c>
      <c r="D36" s="8" t="s">
        <v>14</v>
      </c>
      <c r="E36" s="8">
        <v>5</v>
      </c>
      <c r="F36" s="110" t="s">
        <v>262</v>
      </c>
      <c r="G36" s="109" t="s">
        <v>263</v>
      </c>
      <c r="H36" s="109" t="s">
        <v>264</v>
      </c>
      <c r="I36" s="9"/>
      <c r="J36" s="279"/>
      <c r="K36" s="425" t="s">
        <v>379</v>
      </c>
      <c r="N36" s="433" t="s">
        <v>393</v>
      </c>
    </row>
    <row r="37" spans="1:14" ht="15.75" thickBot="1" x14ac:dyDescent="0.3">
      <c r="A37" s="11"/>
      <c r="B37" s="12"/>
      <c r="C37" s="12"/>
      <c r="D37" s="13"/>
      <c r="E37" s="13"/>
      <c r="F37" s="14"/>
      <c r="G37" s="15"/>
      <c r="H37" s="15"/>
      <c r="I37" s="16"/>
      <c r="J37" s="255"/>
      <c r="K37" s="426"/>
      <c r="N37" s="434"/>
    </row>
    <row r="38" spans="1:14" ht="15.75" thickBot="1" x14ac:dyDescent="0.3">
      <c r="A38" s="10"/>
      <c r="B38" s="18"/>
      <c r="C38" s="18"/>
      <c r="D38" s="10"/>
      <c r="G38" s="2"/>
      <c r="H38" s="2"/>
      <c r="I38" s="2"/>
      <c r="J38" s="102"/>
      <c r="N38" s="314"/>
    </row>
    <row r="39" spans="1:14" ht="90.75" thickBot="1" x14ac:dyDescent="0.3">
      <c r="A39" s="6" t="s">
        <v>13</v>
      </c>
      <c r="B39" s="7" t="s">
        <v>265</v>
      </c>
      <c r="C39" s="7" t="s">
        <v>44</v>
      </c>
      <c r="D39" s="8" t="s">
        <v>11</v>
      </c>
      <c r="E39" s="8">
        <v>5</v>
      </c>
      <c r="F39" s="8" t="s">
        <v>15</v>
      </c>
      <c r="G39" s="7" t="s">
        <v>16</v>
      </c>
      <c r="H39" s="7"/>
      <c r="I39" s="9"/>
      <c r="J39" s="279"/>
      <c r="K39" s="252" t="s">
        <v>380</v>
      </c>
      <c r="N39" s="433" t="s">
        <v>397</v>
      </c>
    </row>
    <row r="40" spans="1:14" ht="15.75" thickBot="1" x14ac:dyDescent="0.3">
      <c r="A40" s="11"/>
      <c r="B40" s="12"/>
      <c r="C40" s="12"/>
      <c r="D40" s="13"/>
      <c r="E40" s="13"/>
      <c r="F40" s="14">
        <v>5</v>
      </c>
      <c r="G40" s="15">
        <v>2</v>
      </c>
      <c r="H40" s="12"/>
      <c r="I40" s="16"/>
      <c r="J40" s="255"/>
      <c r="K40" s="174"/>
      <c r="N40" s="434"/>
    </row>
    <row r="41" spans="1:14" ht="15.75" thickBot="1" x14ac:dyDescent="0.3">
      <c r="A41" s="10"/>
      <c r="B41" s="18"/>
      <c r="C41" s="18"/>
      <c r="D41" s="10"/>
      <c r="G41" s="2"/>
      <c r="H41" s="2"/>
      <c r="I41" s="2"/>
      <c r="J41" s="102"/>
      <c r="N41" s="314"/>
    </row>
    <row r="42" spans="1:14" ht="60.75" thickBot="1" x14ac:dyDescent="0.3">
      <c r="A42" s="103" t="s">
        <v>45</v>
      </c>
      <c r="B42" s="111" t="s">
        <v>92</v>
      </c>
      <c r="C42" s="99" t="s">
        <v>47</v>
      </c>
      <c r="D42" s="99" t="s">
        <v>48</v>
      </c>
      <c r="E42" s="104"/>
      <c r="F42" s="104" t="s">
        <v>49</v>
      </c>
      <c r="G42" s="99" t="s">
        <v>50</v>
      </c>
      <c r="H42" s="99" t="s">
        <v>51</v>
      </c>
      <c r="I42" s="112"/>
      <c r="J42" s="279" t="s">
        <v>258</v>
      </c>
      <c r="K42" s="300" t="s">
        <v>381</v>
      </c>
      <c r="N42" s="314"/>
    </row>
    <row r="43" spans="1:14" ht="15.75" thickBot="1" x14ac:dyDescent="0.3">
      <c r="A43" s="113"/>
      <c r="B43" s="114"/>
      <c r="C43" s="114"/>
      <c r="D43" s="115"/>
      <c r="E43" s="107"/>
      <c r="F43" s="108">
        <v>3</v>
      </c>
      <c r="G43" s="100">
        <v>5</v>
      </c>
      <c r="H43" s="100">
        <v>1</v>
      </c>
      <c r="I43" s="116"/>
      <c r="J43" s="255"/>
      <c r="K43" s="301"/>
      <c r="N43" s="314"/>
    </row>
    <row r="44" spans="1:14" x14ac:dyDescent="0.25">
      <c r="A44" s="25"/>
      <c r="B44" s="26"/>
      <c r="C44" s="26"/>
      <c r="D44" s="25"/>
      <c r="E44" s="35"/>
      <c r="F44" s="37"/>
      <c r="G44" s="38"/>
      <c r="H44" s="38"/>
      <c r="I44" s="26"/>
      <c r="J44" s="102"/>
      <c r="N44" s="314"/>
    </row>
    <row r="45" spans="1:14" x14ac:dyDescent="0.25">
      <c r="A45" s="25"/>
      <c r="B45" s="26"/>
      <c r="C45" s="26"/>
      <c r="D45" s="27" t="s">
        <v>38</v>
      </c>
      <c r="E45" s="31">
        <f>SUM(E36:E42)</f>
        <v>10</v>
      </c>
      <c r="F45" s="32"/>
      <c r="G45" s="33"/>
      <c r="H45" s="33"/>
      <c r="I45" s="26"/>
      <c r="J45" s="102"/>
      <c r="N45" s="314"/>
    </row>
    <row r="46" spans="1:14" x14ac:dyDescent="0.25">
      <c r="A46" s="25"/>
      <c r="B46" s="26"/>
      <c r="C46" s="26"/>
      <c r="D46" s="25"/>
      <c r="E46" s="25"/>
      <c r="F46" s="32"/>
      <c r="G46" s="33"/>
      <c r="H46" s="33"/>
      <c r="I46" s="26"/>
      <c r="J46" s="102"/>
      <c r="N46" s="314"/>
    </row>
    <row r="47" spans="1:14" x14ac:dyDescent="0.25">
      <c r="A47" s="3">
        <v>3</v>
      </c>
      <c r="B47" s="4" t="s">
        <v>52</v>
      </c>
      <c r="C47" s="5"/>
      <c r="D47" s="5"/>
      <c r="E47" s="5"/>
      <c r="G47" s="2"/>
      <c r="H47" s="2"/>
      <c r="I47" s="2"/>
      <c r="J47" s="102"/>
      <c r="N47" s="314"/>
    </row>
    <row r="48" spans="1:14" ht="15.75" thickBot="1" x14ac:dyDescent="0.3">
      <c r="B48" s="2"/>
      <c r="C48" s="2"/>
      <c r="G48" s="2"/>
      <c r="H48" s="2"/>
      <c r="I48" s="2"/>
      <c r="J48" s="102"/>
      <c r="N48" s="314"/>
    </row>
    <row r="49" spans="1:14" ht="30" x14ac:dyDescent="0.25">
      <c r="A49" s="6" t="s">
        <v>8</v>
      </c>
      <c r="B49" s="7" t="s">
        <v>53</v>
      </c>
      <c r="C49" s="7" t="s">
        <v>54</v>
      </c>
      <c r="D49" s="8" t="s">
        <v>11</v>
      </c>
      <c r="E49" s="8">
        <v>10</v>
      </c>
      <c r="F49" s="7" t="s">
        <v>266</v>
      </c>
      <c r="G49" s="7" t="s">
        <v>267</v>
      </c>
      <c r="H49" s="7" t="s">
        <v>95</v>
      </c>
      <c r="I49" s="188"/>
      <c r="J49" s="279"/>
      <c r="K49" s="414" t="s">
        <v>382</v>
      </c>
      <c r="N49" s="433" t="s">
        <v>398</v>
      </c>
    </row>
    <row r="50" spans="1:14" ht="30.75" thickBot="1" x14ac:dyDescent="0.3">
      <c r="A50" s="158"/>
      <c r="B50" s="159"/>
      <c r="C50" s="159"/>
      <c r="D50" s="160"/>
      <c r="E50" s="160"/>
      <c r="F50" s="302" t="s">
        <v>383</v>
      </c>
      <c r="G50" s="302" t="s">
        <v>384</v>
      </c>
      <c r="H50" s="302" t="s">
        <v>385</v>
      </c>
      <c r="I50" s="249"/>
      <c r="J50" s="282"/>
      <c r="K50" s="415"/>
      <c r="N50" s="434"/>
    </row>
    <row r="51" spans="1:14" ht="15.75" thickBot="1" x14ac:dyDescent="0.3">
      <c r="A51" s="11"/>
      <c r="B51" s="12"/>
      <c r="C51" s="12"/>
      <c r="D51" s="13"/>
      <c r="E51" s="13"/>
      <c r="F51" s="14">
        <v>3</v>
      </c>
      <c r="G51" s="15">
        <v>7</v>
      </c>
      <c r="H51" s="15">
        <v>10</v>
      </c>
      <c r="I51" s="34"/>
      <c r="J51" s="255"/>
      <c r="K51" s="416"/>
      <c r="N51" s="314"/>
    </row>
    <row r="52" spans="1:14" ht="60.75" thickBot="1" x14ac:dyDescent="0.3">
      <c r="A52" s="10"/>
      <c r="B52" s="18"/>
      <c r="C52" s="18"/>
      <c r="D52" s="10"/>
      <c r="E52" s="10"/>
      <c r="F52" s="10"/>
      <c r="G52" s="18"/>
      <c r="H52" s="18"/>
      <c r="I52" s="18"/>
      <c r="J52" s="102"/>
      <c r="K52" s="303" t="s">
        <v>386</v>
      </c>
      <c r="N52" s="314"/>
    </row>
    <row r="53" spans="1:14" x14ac:dyDescent="0.25">
      <c r="A53" s="25"/>
      <c r="B53" s="26"/>
      <c r="C53" s="26"/>
      <c r="D53" s="27" t="s">
        <v>38</v>
      </c>
      <c r="E53" s="28">
        <f>SUM(E49:E52)</f>
        <v>10</v>
      </c>
      <c r="F53" s="32"/>
      <c r="G53" s="33"/>
      <c r="H53" s="26"/>
      <c r="I53" s="26"/>
      <c r="J53" s="102"/>
      <c r="N53" s="314"/>
    </row>
    <row r="54" spans="1:14" x14ac:dyDescent="0.25">
      <c r="A54" s="25"/>
      <c r="B54" s="26"/>
      <c r="C54" s="26"/>
      <c r="D54" s="25"/>
      <c r="E54" s="25"/>
      <c r="F54" s="32"/>
      <c r="G54" s="33"/>
      <c r="H54" s="26"/>
      <c r="I54" s="26"/>
      <c r="J54" s="102"/>
      <c r="N54" s="314"/>
    </row>
    <row r="55" spans="1:14" x14ac:dyDescent="0.25">
      <c r="A55" s="39">
        <v>4</v>
      </c>
      <c r="B55" s="359" t="s">
        <v>187</v>
      </c>
      <c r="C55" s="359"/>
      <c r="D55" s="5"/>
      <c r="E55" s="5"/>
      <c r="F55" s="32"/>
      <c r="G55" s="33"/>
      <c r="H55" s="26"/>
      <c r="I55" s="26"/>
      <c r="J55" s="102"/>
      <c r="N55" s="314"/>
    </row>
    <row r="56" spans="1:14" ht="15.75" thickBot="1" x14ac:dyDescent="0.3">
      <c r="B56" s="2"/>
      <c r="C56" s="2"/>
      <c r="G56" s="2"/>
      <c r="H56" s="2"/>
      <c r="I56" s="2"/>
      <c r="J56" s="102"/>
      <c r="N56" s="314"/>
    </row>
    <row r="57" spans="1:14" ht="45" x14ac:dyDescent="0.25">
      <c r="A57" s="40" t="s">
        <v>8</v>
      </c>
      <c r="B57" s="304" t="s">
        <v>96</v>
      </c>
      <c r="C57" s="278" t="s">
        <v>97</v>
      </c>
      <c r="D57" s="42" t="s">
        <v>11</v>
      </c>
      <c r="E57" s="42">
        <v>2</v>
      </c>
      <c r="F57" s="41" t="s">
        <v>98</v>
      </c>
      <c r="G57" s="41" t="s">
        <v>99</v>
      </c>
      <c r="H57" s="42" t="s">
        <v>100</v>
      </c>
      <c r="I57" s="43"/>
      <c r="J57" s="284" t="s">
        <v>268</v>
      </c>
      <c r="K57" s="427" t="s">
        <v>387</v>
      </c>
      <c r="N57" s="396" t="s">
        <v>388</v>
      </c>
    </row>
    <row r="58" spans="1:14" ht="15.75" thickBot="1" x14ac:dyDescent="0.3">
      <c r="A58" s="44"/>
      <c r="B58" s="305"/>
      <c r="C58" s="283"/>
      <c r="D58" s="46"/>
      <c r="E58" s="46"/>
      <c r="F58" s="55">
        <v>2</v>
      </c>
      <c r="G58" s="56">
        <v>1</v>
      </c>
      <c r="H58" s="56">
        <v>1</v>
      </c>
      <c r="I58" s="47"/>
      <c r="J58" s="255"/>
      <c r="K58" s="428"/>
      <c r="N58" s="397"/>
    </row>
    <row r="59" spans="1:14" ht="15.75" thickBot="1" x14ac:dyDescent="0.3">
      <c r="A59" s="59"/>
      <c r="B59" s="60"/>
      <c r="C59" s="60"/>
      <c r="D59" s="59"/>
      <c r="E59" s="59"/>
      <c r="F59" s="59"/>
      <c r="G59" s="60"/>
      <c r="H59" s="60"/>
      <c r="I59" s="60"/>
      <c r="J59" s="102"/>
      <c r="N59" s="314"/>
    </row>
    <row r="60" spans="1:14" ht="45.75" thickBot="1" x14ac:dyDescent="0.3">
      <c r="A60" s="40" t="s">
        <v>13</v>
      </c>
      <c r="B60" s="41" t="s">
        <v>64</v>
      </c>
      <c r="C60" s="41" t="s">
        <v>101</v>
      </c>
      <c r="D60" s="42" t="s">
        <v>11</v>
      </c>
      <c r="E60" s="42">
        <v>3</v>
      </c>
      <c r="F60" s="41" t="s">
        <v>66</v>
      </c>
      <c r="G60" s="41" t="s">
        <v>67</v>
      </c>
      <c r="H60" s="41" t="s">
        <v>102</v>
      </c>
      <c r="I60" s="43"/>
      <c r="J60" s="279"/>
      <c r="K60" s="429" t="s">
        <v>387</v>
      </c>
      <c r="N60" s="320" t="s">
        <v>389</v>
      </c>
    </row>
    <row r="61" spans="1:14" ht="15.75" thickBot="1" x14ac:dyDescent="0.3">
      <c r="A61" s="44"/>
      <c r="B61" s="45"/>
      <c r="C61" s="45"/>
      <c r="D61" s="46"/>
      <c r="E61" s="46"/>
      <c r="F61" s="56">
        <v>3</v>
      </c>
      <c r="G61" s="56">
        <v>2</v>
      </c>
      <c r="H61" s="56">
        <v>0</v>
      </c>
      <c r="I61" s="47"/>
      <c r="J61" s="307" t="s">
        <v>268</v>
      </c>
      <c r="K61" s="430"/>
      <c r="N61" s="314"/>
    </row>
    <row r="62" spans="1:14" ht="15.75" thickBot="1" x14ac:dyDescent="0.3">
      <c r="A62" s="59"/>
      <c r="B62" s="60"/>
      <c r="C62" s="60"/>
      <c r="D62" s="59"/>
      <c r="E62" s="59"/>
      <c r="F62" s="59"/>
      <c r="G62" s="60"/>
      <c r="H62" s="60"/>
      <c r="I62" s="60"/>
      <c r="J62" s="102"/>
      <c r="N62" s="314"/>
    </row>
    <row r="63" spans="1:14" ht="45" x14ac:dyDescent="0.25">
      <c r="A63" s="40" t="s">
        <v>17</v>
      </c>
      <c r="B63" s="41" t="s">
        <v>103</v>
      </c>
      <c r="C63" s="41" t="s">
        <v>104</v>
      </c>
      <c r="D63" s="42" t="s">
        <v>11</v>
      </c>
      <c r="E63" s="42">
        <v>8</v>
      </c>
      <c r="F63" s="41" t="s">
        <v>15</v>
      </c>
      <c r="G63" s="41" t="s">
        <v>16</v>
      </c>
      <c r="H63" s="41"/>
      <c r="I63" s="43"/>
      <c r="J63" s="279"/>
      <c r="K63" s="431" t="s">
        <v>342</v>
      </c>
      <c r="N63" s="314"/>
    </row>
    <row r="64" spans="1:14" ht="15.75" thickBot="1" x14ac:dyDescent="0.3">
      <c r="A64" s="44"/>
      <c r="B64" s="45"/>
      <c r="C64" s="45"/>
      <c r="D64" s="46"/>
      <c r="E64" s="46"/>
      <c r="F64" s="55">
        <v>8</v>
      </c>
      <c r="G64" s="56">
        <v>3</v>
      </c>
      <c r="H64" s="56"/>
      <c r="I64" s="47"/>
      <c r="J64" s="255"/>
      <c r="K64" s="432"/>
      <c r="N64" s="314"/>
    </row>
    <row r="65" spans="1:19" ht="45.75" thickBot="1" x14ac:dyDescent="0.3">
      <c r="A65" s="296" t="s">
        <v>23</v>
      </c>
      <c r="B65" s="224" t="s">
        <v>105</v>
      </c>
      <c r="C65" s="224" t="s">
        <v>71</v>
      </c>
      <c r="D65" s="297" t="s">
        <v>14</v>
      </c>
      <c r="E65" s="297">
        <v>5</v>
      </c>
      <c r="F65" s="224" t="s">
        <v>15</v>
      </c>
      <c r="G65" s="224" t="s">
        <v>16</v>
      </c>
      <c r="H65" s="224"/>
      <c r="I65" s="280"/>
      <c r="J65" s="299"/>
      <c r="K65" s="306" t="s">
        <v>342</v>
      </c>
      <c r="N65" s="314"/>
    </row>
    <row r="66" spans="1:19" ht="15.75" thickBot="1" x14ac:dyDescent="0.3">
      <c r="A66" s="308"/>
      <c r="B66" s="289"/>
      <c r="C66" s="289"/>
      <c r="D66" s="290"/>
      <c r="E66" s="290"/>
      <c r="F66" s="309">
        <v>2</v>
      </c>
      <c r="G66" s="310">
        <v>5</v>
      </c>
      <c r="H66" s="310"/>
      <c r="I66" s="311"/>
      <c r="J66" s="102"/>
      <c r="N66" s="314"/>
    </row>
    <row r="67" spans="1:19" ht="15.75" thickBot="1" x14ac:dyDescent="0.3">
      <c r="A67" s="84"/>
      <c r="B67" s="85"/>
      <c r="C67" s="85"/>
      <c r="D67" s="84"/>
      <c r="E67" s="84"/>
      <c r="F67" s="86"/>
      <c r="G67" s="61"/>
      <c r="H67" s="61"/>
      <c r="I67" s="85"/>
      <c r="J67" s="102"/>
      <c r="N67" s="314"/>
    </row>
    <row r="68" spans="1:19" ht="90.75" thickBot="1" x14ac:dyDescent="0.3">
      <c r="A68" s="103" t="s">
        <v>29</v>
      </c>
      <c r="B68" s="99" t="s">
        <v>189</v>
      </c>
      <c r="C68" s="99" t="s">
        <v>188</v>
      </c>
      <c r="D68" s="104" t="s">
        <v>11</v>
      </c>
      <c r="E68" s="104"/>
      <c r="F68" s="99" t="s">
        <v>15</v>
      </c>
      <c r="G68" s="99" t="s">
        <v>186</v>
      </c>
      <c r="H68" s="99" t="s">
        <v>16</v>
      </c>
      <c r="I68" s="117"/>
      <c r="J68" s="284" t="s">
        <v>269</v>
      </c>
      <c r="K68" s="252" t="s">
        <v>365</v>
      </c>
      <c r="N68" s="321" t="s">
        <v>399</v>
      </c>
    </row>
    <row r="69" spans="1:19" ht="15.75" thickBot="1" x14ac:dyDescent="0.3">
      <c r="A69" s="105"/>
      <c r="B69" s="106"/>
      <c r="C69" s="106"/>
      <c r="D69" s="107"/>
      <c r="E69" s="107"/>
      <c r="F69" s="108">
        <v>5</v>
      </c>
      <c r="G69" s="100">
        <v>3</v>
      </c>
      <c r="H69" s="100">
        <v>0</v>
      </c>
      <c r="I69" s="118"/>
      <c r="J69" s="255"/>
      <c r="K69" s="174"/>
      <c r="N69" s="314"/>
    </row>
    <row r="70" spans="1:19" ht="15.75" thickBot="1" x14ac:dyDescent="0.3">
      <c r="A70" s="35"/>
      <c r="B70" s="36"/>
      <c r="C70" s="36"/>
      <c r="D70" s="35"/>
      <c r="E70" s="35"/>
      <c r="F70" s="37"/>
      <c r="G70" s="38"/>
      <c r="H70" s="38"/>
      <c r="I70" s="36"/>
      <c r="J70" s="102"/>
      <c r="N70" s="314"/>
    </row>
    <row r="71" spans="1:19" ht="195.75" thickBot="1" x14ac:dyDescent="0.3">
      <c r="A71" s="6" t="s">
        <v>30</v>
      </c>
      <c r="B71" s="7" t="s">
        <v>190</v>
      </c>
      <c r="C71" s="7" t="s">
        <v>191</v>
      </c>
      <c r="D71" s="8" t="s">
        <v>11</v>
      </c>
      <c r="E71" s="8">
        <v>2</v>
      </c>
      <c r="F71" s="7" t="s">
        <v>249</v>
      </c>
      <c r="G71" s="7" t="s">
        <v>250</v>
      </c>
      <c r="H71" s="7" t="s">
        <v>251</v>
      </c>
      <c r="I71" s="188"/>
      <c r="J71" s="284" t="s">
        <v>248</v>
      </c>
      <c r="K71" s="312" t="s">
        <v>366</v>
      </c>
      <c r="N71" s="321" t="s">
        <v>400</v>
      </c>
    </row>
    <row r="72" spans="1:19" ht="15.75" thickBot="1" x14ac:dyDescent="0.3">
      <c r="A72" s="11"/>
      <c r="B72" s="12"/>
      <c r="C72" s="12"/>
      <c r="D72" s="13"/>
      <c r="E72" s="13"/>
      <c r="F72" s="14">
        <v>2</v>
      </c>
      <c r="G72" s="15">
        <v>1</v>
      </c>
      <c r="H72" s="15">
        <v>0</v>
      </c>
      <c r="I72" s="34"/>
      <c r="J72" s="255"/>
      <c r="K72" s="174"/>
      <c r="N72" s="314"/>
    </row>
    <row r="73" spans="1:19" x14ac:dyDescent="0.25">
      <c r="A73" s="84"/>
      <c r="B73" s="85"/>
      <c r="C73" s="85"/>
      <c r="D73" s="84"/>
      <c r="E73" s="84"/>
      <c r="F73" s="86"/>
      <c r="G73" s="61"/>
      <c r="H73" s="61"/>
      <c r="I73" s="85"/>
    </row>
    <row r="74" spans="1:19" x14ac:dyDescent="0.25">
      <c r="A74" s="25"/>
      <c r="B74" s="26"/>
      <c r="C74" s="26"/>
      <c r="D74" s="27" t="s">
        <v>38</v>
      </c>
      <c r="E74" s="31">
        <f>SUM(E57:E72)</f>
        <v>20</v>
      </c>
      <c r="F74" s="32"/>
      <c r="G74" s="33"/>
      <c r="H74" s="33"/>
      <c r="I74" s="26"/>
    </row>
    <row r="75" spans="1:19" x14ac:dyDescent="0.25">
      <c r="A75" s="25"/>
      <c r="B75" s="26"/>
      <c r="C75" s="26"/>
      <c r="D75" s="25"/>
      <c r="E75" s="25"/>
      <c r="F75" s="32"/>
      <c r="G75" s="33"/>
      <c r="H75" s="33"/>
      <c r="I75" s="26"/>
    </row>
    <row r="76" spans="1:19" x14ac:dyDescent="0.25">
      <c r="A76" s="25"/>
      <c r="B76" s="26"/>
      <c r="C76" s="26"/>
      <c r="D76" s="25"/>
      <c r="E76" s="28">
        <f>SUM(E32+E45+E53+E74)</f>
        <v>100</v>
      </c>
      <c r="F76" s="32"/>
      <c r="G76" s="33"/>
      <c r="H76" s="33"/>
      <c r="I76" s="26"/>
    </row>
    <row r="77" spans="1:19" x14ac:dyDescent="0.25">
      <c r="B77" s="2"/>
      <c r="C77" s="2"/>
      <c r="G77" s="2"/>
      <c r="H77" s="2"/>
      <c r="I77" s="2"/>
    </row>
    <row r="78" spans="1:19" ht="30" x14ac:dyDescent="0.25">
      <c r="A78" s="75"/>
      <c r="B78" s="90" t="s">
        <v>210</v>
      </c>
      <c r="C78" s="90" t="s">
        <v>211</v>
      </c>
      <c r="G78" s="2"/>
      <c r="H78" s="2"/>
      <c r="I78" s="2"/>
    </row>
    <row r="79" spans="1:19" x14ac:dyDescent="0.25">
      <c r="A79" s="62" t="s">
        <v>206</v>
      </c>
      <c r="B79" s="126" t="s">
        <v>282</v>
      </c>
      <c r="C79" s="126" t="s">
        <v>283</v>
      </c>
      <c r="S79" s="2"/>
    </row>
    <row r="80" spans="1:19" x14ac:dyDescent="0.25">
      <c r="A80" s="62" t="s">
        <v>207</v>
      </c>
      <c r="B80" s="89" t="s">
        <v>284</v>
      </c>
      <c r="C80" s="126" t="s">
        <v>285</v>
      </c>
    </row>
    <row r="81" spans="1:3" x14ac:dyDescent="0.25">
      <c r="A81" s="62" t="s">
        <v>208</v>
      </c>
      <c r="B81" s="126" t="s">
        <v>109</v>
      </c>
      <c r="C81" s="126" t="s">
        <v>286</v>
      </c>
    </row>
    <row r="84" spans="1:3" x14ac:dyDescent="0.25">
      <c r="A84" s="75"/>
      <c r="B84" s="90" t="s">
        <v>221</v>
      </c>
      <c r="C84" s="2"/>
    </row>
    <row r="85" spans="1:3" x14ac:dyDescent="0.25">
      <c r="A85" s="97" t="s">
        <v>222</v>
      </c>
      <c r="B85" s="89">
        <v>3</v>
      </c>
      <c r="C85" s="2"/>
    </row>
    <row r="86" spans="1:3" x14ac:dyDescent="0.25">
      <c r="A86" s="75" t="s">
        <v>223</v>
      </c>
      <c r="B86" s="89">
        <v>3</v>
      </c>
      <c r="C86" s="2"/>
    </row>
    <row r="87" spans="1:3" x14ac:dyDescent="0.25">
      <c r="A87" s="75"/>
      <c r="B87" s="90">
        <f>SUM(B85:B86)</f>
        <v>6</v>
      </c>
      <c r="C87" s="2"/>
    </row>
    <row r="88" spans="1:3" x14ac:dyDescent="0.25">
      <c r="A88" s="75"/>
      <c r="B88" s="90" t="s">
        <v>227</v>
      </c>
      <c r="C88" s="2" t="s">
        <v>230</v>
      </c>
    </row>
    <row r="89" spans="1:3" x14ac:dyDescent="0.25">
      <c r="A89" s="75" t="s">
        <v>224</v>
      </c>
      <c r="B89" s="89">
        <v>6</v>
      </c>
      <c r="C89" s="2"/>
    </row>
    <row r="90" spans="1:3" x14ac:dyDescent="0.25">
      <c r="A90" s="75" t="s">
        <v>225</v>
      </c>
      <c r="B90" s="89">
        <v>4</v>
      </c>
      <c r="C90" s="2"/>
    </row>
    <row r="91" spans="1:3" x14ac:dyDescent="0.25">
      <c r="A91" s="75"/>
      <c r="B91" s="90">
        <f>SUM(B89:B90)</f>
        <v>10</v>
      </c>
      <c r="C91" s="2"/>
    </row>
    <row r="92" spans="1:3" x14ac:dyDescent="0.25">
      <c r="A92" s="75"/>
      <c r="B92" s="90" t="s">
        <v>226</v>
      </c>
      <c r="C92" s="2" t="s">
        <v>229</v>
      </c>
    </row>
    <row r="93" spans="1:3" x14ac:dyDescent="0.25">
      <c r="A93" s="75" t="s">
        <v>228</v>
      </c>
      <c r="B93" s="89">
        <v>8</v>
      </c>
      <c r="C93" s="2"/>
    </row>
    <row r="94" spans="1:3" x14ac:dyDescent="0.25">
      <c r="A94" s="75"/>
      <c r="B94" s="90">
        <f>SUM(B93:B93)</f>
        <v>8</v>
      </c>
      <c r="C94" s="2"/>
    </row>
    <row r="95" spans="1:3" x14ac:dyDescent="0.25">
      <c r="A95" s="75"/>
      <c r="B95" s="90">
        <f>SUM(B94,B91,B87)</f>
        <v>24</v>
      </c>
      <c r="C95" s="2"/>
    </row>
    <row r="96" spans="1:3" x14ac:dyDescent="0.25">
      <c r="B96" s="2"/>
      <c r="C96" s="2"/>
    </row>
    <row r="97" spans="2:3" x14ac:dyDescent="0.25">
      <c r="B97" s="2"/>
      <c r="C97" s="2"/>
    </row>
  </sheetData>
  <mergeCells count="17">
    <mergeCell ref="K57:K58"/>
    <mergeCell ref="K60:K61"/>
    <mergeCell ref="K63:K64"/>
    <mergeCell ref="N36:N37"/>
    <mergeCell ref="N39:N40"/>
    <mergeCell ref="N49:N50"/>
    <mergeCell ref="N57:N58"/>
    <mergeCell ref="F1:H1"/>
    <mergeCell ref="B55:C55"/>
    <mergeCell ref="J5:J8"/>
    <mergeCell ref="K5:K8"/>
    <mergeCell ref="K10:K13"/>
    <mergeCell ref="K15:K18"/>
    <mergeCell ref="K23:K24"/>
    <mergeCell ref="J23:J24"/>
    <mergeCell ref="K36:K37"/>
    <mergeCell ref="K49:K51"/>
  </mergeCell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C39"/>
  <sheetViews>
    <sheetView zoomScale="90" zoomScaleNormal="90" workbookViewId="0">
      <pane xSplit="2" ySplit="2" topLeftCell="J3" activePane="bottomRight" state="frozen"/>
      <selection pane="topRight" activeCell="C1" sqref="C1"/>
      <selection pane="bottomLeft" activeCell="A3" sqref="A3"/>
      <selection pane="bottomRight" activeCell="B2" sqref="B2"/>
    </sheetView>
  </sheetViews>
  <sheetFormatPr defaultRowHeight="15" x14ac:dyDescent="0.25"/>
  <cols>
    <col min="1" max="1" width="4.42578125" customWidth="1"/>
    <col min="2" max="2" width="38.140625" customWidth="1"/>
    <col min="3" max="3" width="14.28515625" customWidth="1"/>
    <col min="4" max="5" width="14.140625" customWidth="1"/>
    <col min="6" max="6" width="14.85546875" customWidth="1"/>
    <col min="7" max="7" width="15.140625" customWidth="1"/>
    <col min="8" max="8" width="15.42578125" customWidth="1"/>
    <col min="9" max="11" width="15" customWidth="1"/>
    <col min="12" max="13" width="15.140625" customWidth="1"/>
    <col min="14" max="14" width="12.5703125" customWidth="1"/>
    <col min="15" max="15" width="13.7109375" customWidth="1"/>
    <col min="16" max="16" width="14.5703125" customWidth="1"/>
    <col min="17" max="17" width="13.42578125" customWidth="1"/>
    <col min="18" max="18" width="13.28515625" customWidth="1"/>
    <col min="19" max="19" width="13" customWidth="1"/>
    <col min="20" max="20" width="12.42578125" customWidth="1"/>
    <col min="21" max="21" width="11.7109375" customWidth="1"/>
    <col min="22" max="22" width="11.42578125" customWidth="1"/>
    <col min="23" max="29" width="12.42578125" customWidth="1"/>
  </cols>
  <sheetData>
    <row r="1" spans="2:29" ht="15.75" thickBot="1" x14ac:dyDescent="0.3"/>
    <row r="2" spans="2:29" ht="98.1" customHeight="1" thickBot="1" x14ac:dyDescent="0.3">
      <c r="B2" s="140" t="s">
        <v>142</v>
      </c>
      <c r="C2" s="139" t="s">
        <v>312</v>
      </c>
      <c r="D2" s="135" t="s">
        <v>313</v>
      </c>
      <c r="E2" s="135" t="s">
        <v>314</v>
      </c>
      <c r="F2" s="135" t="s">
        <v>315</v>
      </c>
      <c r="G2" s="135" t="s">
        <v>316</v>
      </c>
      <c r="H2" s="135" t="s">
        <v>317</v>
      </c>
      <c r="I2" s="135" t="s">
        <v>318</v>
      </c>
      <c r="J2" s="135" t="s">
        <v>319</v>
      </c>
      <c r="K2" s="135" t="s">
        <v>320</v>
      </c>
      <c r="L2" s="139" t="s">
        <v>321</v>
      </c>
      <c r="M2" s="139" t="s">
        <v>322</v>
      </c>
      <c r="N2" s="135" t="s">
        <v>323</v>
      </c>
      <c r="O2" s="135" t="s">
        <v>324</v>
      </c>
      <c r="P2" s="135" t="s">
        <v>325</v>
      </c>
      <c r="Q2" s="135" t="s">
        <v>326</v>
      </c>
      <c r="R2" s="135" t="s">
        <v>327</v>
      </c>
      <c r="S2" s="135" t="s">
        <v>328</v>
      </c>
      <c r="T2" s="135" t="s">
        <v>329</v>
      </c>
      <c r="U2" s="139" t="s">
        <v>330</v>
      </c>
      <c r="V2" s="139" t="s">
        <v>331</v>
      </c>
      <c r="W2" s="135" t="s">
        <v>332</v>
      </c>
      <c r="X2" s="135" t="s">
        <v>333</v>
      </c>
      <c r="Y2" s="135" t="s">
        <v>334</v>
      </c>
      <c r="Z2" s="135" t="s">
        <v>335</v>
      </c>
      <c r="AA2" s="135" t="s">
        <v>336</v>
      </c>
      <c r="AB2" s="135" t="s">
        <v>337</v>
      </c>
      <c r="AC2" s="135" t="s">
        <v>338</v>
      </c>
    </row>
    <row r="3" spans="2:29" x14ac:dyDescent="0.25">
      <c r="B3" s="148" t="s">
        <v>143</v>
      </c>
      <c r="C3" s="141" t="s">
        <v>146</v>
      </c>
      <c r="D3" s="144" t="s">
        <v>146</v>
      </c>
      <c r="E3" s="144" t="s">
        <v>146</v>
      </c>
      <c r="F3" s="144" t="s">
        <v>146</v>
      </c>
      <c r="G3" s="144" t="s">
        <v>146</v>
      </c>
      <c r="H3" s="144" t="s">
        <v>146</v>
      </c>
      <c r="I3" s="144" t="s">
        <v>146</v>
      </c>
      <c r="J3" s="144" t="s">
        <v>146</v>
      </c>
      <c r="K3" s="144" t="s">
        <v>146</v>
      </c>
      <c r="L3" s="141" t="s">
        <v>146</v>
      </c>
      <c r="M3" s="144" t="s">
        <v>146</v>
      </c>
      <c r="N3" s="144" t="s">
        <v>146</v>
      </c>
      <c r="O3" s="144" t="s">
        <v>146</v>
      </c>
      <c r="P3" s="144" t="s">
        <v>146</v>
      </c>
      <c r="Q3" s="144" t="s">
        <v>146</v>
      </c>
      <c r="R3" s="144" t="s">
        <v>146</v>
      </c>
      <c r="S3" s="144" t="s">
        <v>146</v>
      </c>
      <c r="T3" s="144" t="s">
        <v>146</v>
      </c>
      <c r="U3" s="144" t="s">
        <v>146</v>
      </c>
      <c r="V3" s="144" t="s">
        <v>146</v>
      </c>
      <c r="W3" s="144" t="s">
        <v>146</v>
      </c>
      <c r="X3" s="144" t="s">
        <v>146</v>
      </c>
      <c r="Y3" s="144" t="s">
        <v>146</v>
      </c>
      <c r="Z3" s="144" t="s">
        <v>146</v>
      </c>
      <c r="AA3" s="144" t="s">
        <v>146</v>
      </c>
      <c r="AB3" s="144" t="s">
        <v>146</v>
      </c>
      <c r="AC3" s="144" t="s">
        <v>146</v>
      </c>
    </row>
    <row r="4" spans="2:29" x14ac:dyDescent="0.25">
      <c r="B4" s="136" t="s">
        <v>144</v>
      </c>
      <c r="C4" s="142" t="s">
        <v>145</v>
      </c>
      <c r="D4" s="145" t="s">
        <v>146</v>
      </c>
      <c r="E4" s="145" t="s">
        <v>146</v>
      </c>
      <c r="F4" s="145" t="s">
        <v>148</v>
      </c>
      <c r="G4" s="145" t="s">
        <v>293</v>
      </c>
      <c r="H4" s="153" t="s">
        <v>297</v>
      </c>
      <c r="I4" s="145" t="s">
        <v>301</v>
      </c>
      <c r="J4" s="153" t="s">
        <v>305</v>
      </c>
      <c r="K4" s="145" t="s">
        <v>146</v>
      </c>
      <c r="L4" s="142" t="s">
        <v>151</v>
      </c>
      <c r="M4" s="145" t="s">
        <v>146</v>
      </c>
      <c r="N4" s="145" t="s">
        <v>146</v>
      </c>
      <c r="O4" s="145" t="s">
        <v>146</v>
      </c>
      <c r="P4" s="145" t="s">
        <v>146</v>
      </c>
      <c r="Q4" s="145" t="s">
        <v>146</v>
      </c>
      <c r="R4" s="145" t="s">
        <v>146</v>
      </c>
      <c r="S4" s="145" t="s">
        <v>146</v>
      </c>
      <c r="T4" s="145" t="s">
        <v>146</v>
      </c>
      <c r="U4" s="145" t="s">
        <v>146</v>
      </c>
      <c r="V4" s="145" t="s">
        <v>146</v>
      </c>
      <c r="W4" s="145" t="s">
        <v>146</v>
      </c>
      <c r="X4" s="145" t="s">
        <v>146</v>
      </c>
      <c r="Y4" s="145" t="s">
        <v>146</v>
      </c>
      <c r="Z4" s="145" t="s">
        <v>146</v>
      </c>
      <c r="AA4" s="145" t="s">
        <v>146</v>
      </c>
      <c r="AB4" s="145" t="s">
        <v>146</v>
      </c>
      <c r="AC4" s="145" t="s">
        <v>146</v>
      </c>
    </row>
    <row r="5" spans="2:29" x14ac:dyDescent="0.25">
      <c r="B5" s="136" t="s">
        <v>149</v>
      </c>
      <c r="C5" s="142" t="s">
        <v>146</v>
      </c>
      <c r="D5" s="155" t="s">
        <v>150</v>
      </c>
      <c r="E5" s="145" t="s">
        <v>146</v>
      </c>
      <c r="F5" s="145" t="s">
        <v>146</v>
      </c>
      <c r="G5" s="145" t="s">
        <v>146</v>
      </c>
      <c r="H5" s="145" t="s">
        <v>146</v>
      </c>
      <c r="I5" s="145" t="s">
        <v>146</v>
      </c>
      <c r="J5" s="145" t="s">
        <v>146</v>
      </c>
      <c r="K5" s="145" t="s">
        <v>309</v>
      </c>
      <c r="L5" s="142" t="s">
        <v>146</v>
      </c>
      <c r="M5" s="155" t="s">
        <v>155</v>
      </c>
      <c r="N5" s="153" t="s">
        <v>152</v>
      </c>
      <c r="O5" s="145" t="s">
        <v>153</v>
      </c>
      <c r="P5" s="145" t="s">
        <v>294</v>
      </c>
      <c r="Q5" s="153" t="s">
        <v>298</v>
      </c>
      <c r="R5" s="145" t="s">
        <v>302</v>
      </c>
      <c r="S5" s="145" t="s">
        <v>306</v>
      </c>
      <c r="T5" s="145" t="s">
        <v>310</v>
      </c>
      <c r="U5" s="145" t="s">
        <v>156</v>
      </c>
      <c r="V5" s="145" t="s">
        <v>161</v>
      </c>
      <c r="W5" s="145" t="s">
        <v>146</v>
      </c>
      <c r="X5" s="145" t="s">
        <v>146</v>
      </c>
      <c r="Y5" s="145" t="s">
        <v>146</v>
      </c>
      <c r="Z5" s="145" t="s">
        <v>146</v>
      </c>
      <c r="AA5" s="145" t="s">
        <v>146</v>
      </c>
      <c r="AB5" s="145" t="s">
        <v>146</v>
      </c>
      <c r="AC5" s="145" t="s">
        <v>146</v>
      </c>
    </row>
    <row r="6" spans="2:29" x14ac:dyDescent="0.25">
      <c r="B6" s="137" t="s">
        <v>154</v>
      </c>
      <c r="C6" s="142" t="s">
        <v>146</v>
      </c>
      <c r="D6" s="145" t="s">
        <v>146</v>
      </c>
      <c r="E6" s="145" t="s">
        <v>146</v>
      </c>
      <c r="F6" s="145" t="s">
        <v>146</v>
      </c>
      <c r="G6" s="145" t="s">
        <v>146</v>
      </c>
      <c r="H6" s="145" t="s">
        <v>146</v>
      </c>
      <c r="I6" s="145" t="s">
        <v>146</v>
      </c>
      <c r="J6" s="145" t="s">
        <v>146</v>
      </c>
      <c r="K6" s="145" t="s">
        <v>146</v>
      </c>
      <c r="L6" s="142" t="s">
        <v>146</v>
      </c>
      <c r="M6" s="145" t="s">
        <v>146</v>
      </c>
      <c r="N6" s="145" t="s">
        <v>146</v>
      </c>
      <c r="O6" s="145" t="s">
        <v>146</v>
      </c>
      <c r="P6" s="145" t="s">
        <v>146</v>
      </c>
      <c r="Q6" s="145" t="s">
        <v>146</v>
      </c>
      <c r="R6" s="145" t="s">
        <v>146</v>
      </c>
      <c r="S6" s="145" t="s">
        <v>146</v>
      </c>
      <c r="T6" s="145" t="s">
        <v>146</v>
      </c>
      <c r="U6" s="145" t="s">
        <v>146</v>
      </c>
      <c r="V6" s="145" t="s">
        <v>146</v>
      </c>
      <c r="W6" s="145" t="s">
        <v>146</v>
      </c>
      <c r="X6" s="145" t="s">
        <v>158</v>
      </c>
      <c r="Y6" s="145" t="s">
        <v>295</v>
      </c>
      <c r="Z6" s="153" t="s">
        <v>299</v>
      </c>
      <c r="AA6" s="145" t="s">
        <v>303</v>
      </c>
      <c r="AB6" s="145" t="s">
        <v>307</v>
      </c>
      <c r="AC6" s="153" t="s">
        <v>311</v>
      </c>
    </row>
    <row r="7" spans="2:29" x14ac:dyDescent="0.25">
      <c r="B7" s="137" t="s">
        <v>340</v>
      </c>
      <c r="C7" s="142" t="s">
        <v>145</v>
      </c>
      <c r="D7" s="153" t="s">
        <v>150</v>
      </c>
      <c r="E7" s="145" t="s">
        <v>146</v>
      </c>
      <c r="F7" s="145" t="s">
        <v>148</v>
      </c>
      <c r="G7" s="145" t="s">
        <v>293</v>
      </c>
      <c r="H7" s="145" t="s">
        <v>297</v>
      </c>
      <c r="I7" s="145" t="s">
        <v>301</v>
      </c>
      <c r="J7" s="145" t="s">
        <v>305</v>
      </c>
      <c r="K7" s="145" t="s">
        <v>309</v>
      </c>
      <c r="L7" s="142" t="s">
        <v>151</v>
      </c>
      <c r="M7" s="145" t="s">
        <v>155</v>
      </c>
      <c r="N7" s="145" t="s">
        <v>146</v>
      </c>
      <c r="O7" s="145" t="s">
        <v>153</v>
      </c>
      <c r="P7" s="145" t="s">
        <v>294</v>
      </c>
      <c r="Q7" s="145" t="s">
        <v>298</v>
      </c>
      <c r="R7" s="145" t="s">
        <v>302</v>
      </c>
      <c r="S7" s="145" t="s">
        <v>306</v>
      </c>
      <c r="T7" s="145" t="s">
        <v>310</v>
      </c>
      <c r="U7" s="145" t="s">
        <v>156</v>
      </c>
      <c r="V7" s="145" t="s">
        <v>161</v>
      </c>
      <c r="W7" s="145" t="s">
        <v>146</v>
      </c>
      <c r="X7" s="145" t="s">
        <v>158</v>
      </c>
      <c r="Y7" s="145" t="s">
        <v>146</v>
      </c>
      <c r="Z7" s="145" t="s">
        <v>146</v>
      </c>
      <c r="AA7" s="145" t="s">
        <v>146</v>
      </c>
      <c r="AB7" s="145" t="s">
        <v>146</v>
      </c>
      <c r="AC7" s="145" t="s">
        <v>146</v>
      </c>
    </row>
    <row r="8" spans="2:29" x14ac:dyDescent="0.25">
      <c r="B8" s="137" t="s">
        <v>159</v>
      </c>
      <c r="C8" s="142" t="s">
        <v>145</v>
      </c>
      <c r="D8" s="145" t="s">
        <v>146</v>
      </c>
      <c r="E8" s="145" t="s">
        <v>146</v>
      </c>
      <c r="F8" s="145" t="s">
        <v>148</v>
      </c>
      <c r="G8" s="145" t="s">
        <v>146</v>
      </c>
      <c r="H8" s="145" t="s">
        <v>146</v>
      </c>
      <c r="I8" s="145" t="s">
        <v>301</v>
      </c>
      <c r="J8" s="145" t="s">
        <v>146</v>
      </c>
      <c r="K8" s="145" t="s">
        <v>146</v>
      </c>
      <c r="L8" s="142" t="s">
        <v>151</v>
      </c>
      <c r="M8" s="145" t="s">
        <v>146</v>
      </c>
      <c r="N8" s="145" t="s">
        <v>146</v>
      </c>
      <c r="O8" s="145" t="s">
        <v>146</v>
      </c>
      <c r="P8" s="145" t="s">
        <v>146</v>
      </c>
      <c r="Q8" s="145" t="s">
        <v>146</v>
      </c>
      <c r="R8" s="145" t="s">
        <v>146</v>
      </c>
      <c r="S8" s="145" t="s">
        <v>146</v>
      </c>
      <c r="T8" s="145" t="s">
        <v>146</v>
      </c>
      <c r="U8" s="145" t="s">
        <v>146</v>
      </c>
      <c r="V8" s="145" t="s">
        <v>146</v>
      </c>
      <c r="W8" s="145" t="s">
        <v>146</v>
      </c>
      <c r="X8" s="145" t="s">
        <v>146</v>
      </c>
      <c r="Y8" s="145" t="s">
        <v>146</v>
      </c>
      <c r="Z8" s="145" t="s">
        <v>146</v>
      </c>
      <c r="AA8" s="145" t="s">
        <v>146</v>
      </c>
      <c r="AB8" s="145" t="s">
        <v>146</v>
      </c>
      <c r="AC8" s="145" t="s">
        <v>146</v>
      </c>
    </row>
    <row r="9" spans="2:29" x14ac:dyDescent="0.25">
      <c r="B9" s="137" t="s">
        <v>160</v>
      </c>
      <c r="C9" s="142" t="s">
        <v>145</v>
      </c>
      <c r="D9" s="145" t="s">
        <v>150</v>
      </c>
      <c r="E9" s="145" t="s">
        <v>147</v>
      </c>
      <c r="F9" s="145" t="s">
        <v>148</v>
      </c>
      <c r="G9" s="145" t="s">
        <v>293</v>
      </c>
      <c r="H9" s="145" t="s">
        <v>297</v>
      </c>
      <c r="I9" s="145" t="s">
        <v>301</v>
      </c>
      <c r="J9" s="145" t="s">
        <v>305</v>
      </c>
      <c r="K9" s="145" t="s">
        <v>309</v>
      </c>
      <c r="L9" s="142" t="s">
        <v>151</v>
      </c>
      <c r="M9" s="145" t="s">
        <v>155</v>
      </c>
      <c r="N9" s="145" t="s">
        <v>152</v>
      </c>
      <c r="O9" s="145" t="s">
        <v>153</v>
      </c>
      <c r="P9" s="145" t="s">
        <v>294</v>
      </c>
      <c r="Q9" s="145" t="s">
        <v>298</v>
      </c>
      <c r="R9" s="145" t="s">
        <v>302</v>
      </c>
      <c r="S9" s="145" t="s">
        <v>306</v>
      </c>
      <c r="T9" s="145" t="s">
        <v>310</v>
      </c>
      <c r="U9" s="145" t="s">
        <v>156</v>
      </c>
      <c r="V9" s="145" t="s">
        <v>161</v>
      </c>
      <c r="W9" s="145" t="s">
        <v>157</v>
      </c>
      <c r="X9" s="145" t="s">
        <v>146</v>
      </c>
      <c r="Y9" s="145" t="s">
        <v>146</v>
      </c>
      <c r="Z9" s="145" t="s">
        <v>146</v>
      </c>
      <c r="AA9" s="145" t="s">
        <v>146</v>
      </c>
      <c r="AB9" s="145" t="s">
        <v>146</v>
      </c>
      <c r="AC9" s="145" t="s">
        <v>146</v>
      </c>
    </row>
    <row r="10" spans="2:29" x14ac:dyDescent="0.25">
      <c r="B10" s="137" t="s">
        <v>162</v>
      </c>
      <c r="C10" s="152" t="s">
        <v>145</v>
      </c>
      <c r="D10" s="145" t="s">
        <v>150</v>
      </c>
      <c r="E10" s="145" t="s">
        <v>147</v>
      </c>
      <c r="F10" s="145" t="s">
        <v>148</v>
      </c>
      <c r="G10" s="145" t="s">
        <v>293</v>
      </c>
      <c r="H10" s="145" t="s">
        <v>297</v>
      </c>
      <c r="I10" s="145" t="s">
        <v>301</v>
      </c>
      <c r="J10" s="145" t="s">
        <v>305</v>
      </c>
      <c r="K10" s="145" t="s">
        <v>309</v>
      </c>
      <c r="L10" s="142" t="s">
        <v>151</v>
      </c>
      <c r="M10" s="145" t="s">
        <v>155</v>
      </c>
      <c r="N10" s="145" t="s">
        <v>152</v>
      </c>
      <c r="O10" s="145" t="s">
        <v>153</v>
      </c>
      <c r="P10" s="145" t="s">
        <v>294</v>
      </c>
      <c r="Q10" s="145" t="s">
        <v>298</v>
      </c>
      <c r="R10" s="145" t="s">
        <v>302</v>
      </c>
      <c r="S10" s="145" t="s">
        <v>306</v>
      </c>
      <c r="T10" s="145" t="s">
        <v>310</v>
      </c>
      <c r="U10" s="145" t="s">
        <v>156</v>
      </c>
      <c r="V10" s="145" t="s">
        <v>161</v>
      </c>
      <c r="W10" s="145" t="s">
        <v>157</v>
      </c>
      <c r="X10" s="145" t="s">
        <v>158</v>
      </c>
      <c r="Y10" s="145" t="s">
        <v>295</v>
      </c>
      <c r="Z10" s="145" t="s">
        <v>299</v>
      </c>
      <c r="AA10" s="145" t="s">
        <v>303</v>
      </c>
      <c r="AB10" s="145" t="s">
        <v>307</v>
      </c>
      <c r="AC10" s="145" t="s">
        <v>311</v>
      </c>
    </row>
    <row r="11" spans="2:29" x14ac:dyDescent="0.25">
      <c r="B11" s="137" t="s">
        <v>163</v>
      </c>
      <c r="C11" s="152" t="s">
        <v>145</v>
      </c>
      <c r="D11" s="145" t="s">
        <v>150</v>
      </c>
      <c r="E11" s="145" t="s">
        <v>147</v>
      </c>
      <c r="F11" s="145" t="s">
        <v>148</v>
      </c>
      <c r="G11" s="145" t="s">
        <v>293</v>
      </c>
      <c r="H11" s="145" t="s">
        <v>297</v>
      </c>
      <c r="I11" s="145" t="s">
        <v>301</v>
      </c>
      <c r="J11" s="145" t="s">
        <v>305</v>
      </c>
      <c r="K11" s="145" t="s">
        <v>309</v>
      </c>
      <c r="L11" s="152" t="s">
        <v>151</v>
      </c>
      <c r="M11" s="153" t="s">
        <v>155</v>
      </c>
      <c r="N11" s="153" t="s">
        <v>152</v>
      </c>
      <c r="O11" s="145" t="s">
        <v>153</v>
      </c>
      <c r="P11" s="153" t="s">
        <v>294</v>
      </c>
      <c r="Q11" s="153" t="s">
        <v>298</v>
      </c>
      <c r="R11" s="145" t="s">
        <v>302</v>
      </c>
      <c r="S11" s="145" t="s">
        <v>306</v>
      </c>
      <c r="T11" s="145" t="s">
        <v>146</v>
      </c>
      <c r="U11" s="145" t="s">
        <v>156</v>
      </c>
      <c r="V11" s="153" t="s">
        <v>161</v>
      </c>
      <c r="W11" s="145" t="s">
        <v>146</v>
      </c>
      <c r="X11" s="145" t="s">
        <v>146</v>
      </c>
      <c r="Y11" s="145" t="s">
        <v>146</v>
      </c>
      <c r="Z11" s="145" t="s">
        <v>146</v>
      </c>
      <c r="AA11" s="145" t="s">
        <v>146</v>
      </c>
      <c r="AB11" s="145" t="s">
        <v>146</v>
      </c>
      <c r="AC11" s="145" t="s">
        <v>146</v>
      </c>
    </row>
    <row r="12" spans="2:29" x14ac:dyDescent="0.25">
      <c r="B12" s="137" t="s">
        <v>164</v>
      </c>
      <c r="C12" s="152" t="s">
        <v>145</v>
      </c>
      <c r="D12" s="145" t="s">
        <v>150</v>
      </c>
      <c r="E12" s="145" t="s">
        <v>146</v>
      </c>
      <c r="F12" s="145" t="s">
        <v>148</v>
      </c>
      <c r="G12" s="145" t="s">
        <v>293</v>
      </c>
      <c r="H12" s="145" t="s">
        <v>297</v>
      </c>
      <c r="I12" s="145" t="s">
        <v>301</v>
      </c>
      <c r="J12" s="145" t="s">
        <v>305</v>
      </c>
      <c r="K12" s="145" t="s">
        <v>146</v>
      </c>
      <c r="L12" s="152" t="s">
        <v>151</v>
      </c>
      <c r="M12" s="145" t="s">
        <v>146</v>
      </c>
      <c r="N12" s="145" t="s">
        <v>146</v>
      </c>
      <c r="O12" s="153" t="s">
        <v>153</v>
      </c>
      <c r="P12" s="153" t="s">
        <v>294</v>
      </c>
      <c r="Q12" s="153" t="s">
        <v>298</v>
      </c>
      <c r="R12" s="153" t="s">
        <v>302</v>
      </c>
      <c r="S12" s="153" t="s">
        <v>306</v>
      </c>
      <c r="T12" s="145" t="s">
        <v>146</v>
      </c>
      <c r="U12" s="145" t="s">
        <v>156</v>
      </c>
      <c r="V12" s="145" t="s">
        <v>146</v>
      </c>
      <c r="W12" s="145" t="s">
        <v>146</v>
      </c>
      <c r="X12" s="153" t="s">
        <v>146</v>
      </c>
      <c r="Y12" s="153" t="s">
        <v>146</v>
      </c>
      <c r="Z12" s="153" t="s">
        <v>146</v>
      </c>
      <c r="AA12" s="153" t="s">
        <v>146</v>
      </c>
      <c r="AB12" s="153" t="s">
        <v>146</v>
      </c>
      <c r="AC12" s="153" t="s">
        <v>146</v>
      </c>
    </row>
    <row r="13" spans="2:29" x14ac:dyDescent="0.25">
      <c r="B13" s="147" t="s">
        <v>165</v>
      </c>
      <c r="C13" s="152" t="s">
        <v>145</v>
      </c>
      <c r="D13" s="145" t="s">
        <v>146</v>
      </c>
      <c r="E13" s="145" t="s">
        <v>147</v>
      </c>
      <c r="F13" s="145" t="s">
        <v>148</v>
      </c>
      <c r="G13" s="145" t="s">
        <v>293</v>
      </c>
      <c r="H13" s="145" t="s">
        <v>297</v>
      </c>
      <c r="I13" s="145" t="s">
        <v>301</v>
      </c>
      <c r="J13" s="145" t="s">
        <v>305</v>
      </c>
      <c r="K13" s="145" t="s">
        <v>146</v>
      </c>
      <c r="L13" s="152" t="s">
        <v>151</v>
      </c>
      <c r="M13" s="145" t="s">
        <v>146</v>
      </c>
      <c r="N13" s="153" t="s">
        <v>152</v>
      </c>
      <c r="O13" s="153" t="s">
        <v>153</v>
      </c>
      <c r="P13" s="153" t="s">
        <v>294</v>
      </c>
      <c r="Q13" s="153" t="s">
        <v>298</v>
      </c>
      <c r="R13" s="153" t="s">
        <v>302</v>
      </c>
      <c r="S13" s="153" t="s">
        <v>306</v>
      </c>
      <c r="T13" s="145" t="s">
        <v>146</v>
      </c>
      <c r="U13" s="145" t="s">
        <v>156</v>
      </c>
      <c r="V13" s="145" t="s">
        <v>146</v>
      </c>
      <c r="W13" s="145" t="s">
        <v>146</v>
      </c>
      <c r="X13" s="153" t="s">
        <v>146</v>
      </c>
      <c r="Y13" s="153" t="s">
        <v>146</v>
      </c>
      <c r="Z13" s="153" t="s">
        <v>146</v>
      </c>
      <c r="AA13" s="153" t="s">
        <v>146</v>
      </c>
      <c r="AB13" s="153" t="s">
        <v>146</v>
      </c>
      <c r="AC13" s="153" t="s">
        <v>146</v>
      </c>
    </row>
    <row r="14" spans="2:29" x14ac:dyDescent="0.25">
      <c r="B14" s="147" t="s">
        <v>166</v>
      </c>
      <c r="C14" s="155" t="s">
        <v>145</v>
      </c>
      <c r="D14" s="145" t="s">
        <v>150</v>
      </c>
      <c r="E14" s="145" t="s">
        <v>146</v>
      </c>
      <c r="F14" s="145" t="s">
        <v>146</v>
      </c>
      <c r="G14" s="145" t="s">
        <v>146</v>
      </c>
      <c r="H14" s="145" t="s">
        <v>146</v>
      </c>
      <c r="I14" s="145" t="s">
        <v>146</v>
      </c>
      <c r="J14" s="145" t="s">
        <v>146</v>
      </c>
      <c r="K14" s="145" t="s">
        <v>146</v>
      </c>
      <c r="L14" s="142" t="s">
        <v>146</v>
      </c>
      <c r="M14" s="145" t="s">
        <v>146</v>
      </c>
      <c r="N14" s="145" t="s">
        <v>146</v>
      </c>
      <c r="O14" s="145" t="s">
        <v>146</v>
      </c>
      <c r="P14" s="145" t="s">
        <v>146</v>
      </c>
      <c r="Q14" s="145" t="s">
        <v>146</v>
      </c>
      <c r="R14" s="145" t="s">
        <v>146</v>
      </c>
      <c r="S14" s="145" t="s">
        <v>146</v>
      </c>
      <c r="T14" s="145" t="s">
        <v>146</v>
      </c>
      <c r="U14" s="145" t="s">
        <v>146</v>
      </c>
      <c r="V14" s="145" t="s">
        <v>146</v>
      </c>
      <c r="W14" s="145" t="s">
        <v>146</v>
      </c>
      <c r="X14" s="145" t="s">
        <v>146</v>
      </c>
      <c r="Y14" s="145" t="s">
        <v>146</v>
      </c>
      <c r="Z14" s="145" t="s">
        <v>146</v>
      </c>
      <c r="AA14" s="145" t="s">
        <v>146</v>
      </c>
      <c r="AB14" s="145" t="s">
        <v>146</v>
      </c>
      <c r="AC14" s="145" t="s">
        <v>146</v>
      </c>
    </row>
    <row r="15" spans="2:29" x14ac:dyDescent="0.25">
      <c r="B15" s="147" t="s">
        <v>167</v>
      </c>
      <c r="C15" s="142" t="s">
        <v>146</v>
      </c>
      <c r="D15" s="145" t="s">
        <v>146</v>
      </c>
      <c r="E15" s="145" t="s">
        <v>146</v>
      </c>
      <c r="F15" s="145" t="s">
        <v>146</v>
      </c>
      <c r="G15" s="145" t="s">
        <v>146</v>
      </c>
      <c r="H15" s="145" t="s">
        <v>146</v>
      </c>
      <c r="I15" s="145" t="s">
        <v>146</v>
      </c>
      <c r="J15" s="145" t="s">
        <v>146</v>
      </c>
      <c r="K15" s="145" t="s">
        <v>146</v>
      </c>
      <c r="L15" s="142" t="s">
        <v>146</v>
      </c>
      <c r="M15" s="145" t="s">
        <v>146</v>
      </c>
      <c r="N15" s="145" t="s">
        <v>146</v>
      </c>
      <c r="O15" s="145" t="s">
        <v>146</v>
      </c>
      <c r="P15" s="145" t="s">
        <v>146</v>
      </c>
      <c r="Q15" s="145" t="s">
        <v>146</v>
      </c>
      <c r="R15" s="145" t="s">
        <v>146</v>
      </c>
      <c r="S15" s="145" t="s">
        <v>146</v>
      </c>
      <c r="T15" s="145" t="s">
        <v>146</v>
      </c>
      <c r="U15" s="145" t="s">
        <v>146</v>
      </c>
      <c r="V15" s="145" t="s">
        <v>146</v>
      </c>
      <c r="W15" s="145" t="s">
        <v>146</v>
      </c>
      <c r="X15" s="145" t="s">
        <v>146</v>
      </c>
      <c r="Y15" s="145" t="s">
        <v>146</v>
      </c>
      <c r="Z15" s="145" t="s">
        <v>146</v>
      </c>
      <c r="AA15" s="145" t="s">
        <v>146</v>
      </c>
      <c r="AB15" s="145" t="s">
        <v>146</v>
      </c>
      <c r="AC15" s="145" t="s">
        <v>146</v>
      </c>
    </row>
    <row r="16" spans="2:29" ht="30" x14ac:dyDescent="0.25">
      <c r="B16" s="149" t="s">
        <v>168</v>
      </c>
      <c r="C16" s="142" t="s">
        <v>145</v>
      </c>
      <c r="D16" s="145" t="s">
        <v>150</v>
      </c>
      <c r="E16" s="145" t="s">
        <v>146</v>
      </c>
      <c r="F16" s="145" t="s">
        <v>148</v>
      </c>
      <c r="G16" s="145" t="s">
        <v>293</v>
      </c>
      <c r="H16" s="153" t="s">
        <v>297</v>
      </c>
      <c r="I16" s="145" t="s">
        <v>301</v>
      </c>
      <c r="J16" s="145" t="s">
        <v>305</v>
      </c>
      <c r="K16" s="145" t="s">
        <v>146</v>
      </c>
      <c r="L16" s="142" t="s">
        <v>151</v>
      </c>
      <c r="M16" s="145" t="s">
        <v>155</v>
      </c>
      <c r="N16" s="145" t="s">
        <v>146</v>
      </c>
      <c r="O16" s="145" t="s">
        <v>146</v>
      </c>
      <c r="P16" s="145" t="s">
        <v>146</v>
      </c>
      <c r="Q16" s="145" t="s">
        <v>146</v>
      </c>
      <c r="R16" s="153" t="s">
        <v>302</v>
      </c>
      <c r="S16" s="153" t="s">
        <v>306</v>
      </c>
      <c r="T16" s="153" t="s">
        <v>310</v>
      </c>
      <c r="U16" s="145" t="s">
        <v>156</v>
      </c>
      <c r="V16" s="153" t="s">
        <v>161</v>
      </c>
      <c r="W16" s="145" t="s">
        <v>146</v>
      </c>
      <c r="X16" s="145" t="s">
        <v>146</v>
      </c>
      <c r="Y16" s="145" t="s">
        <v>146</v>
      </c>
      <c r="Z16" s="145" t="s">
        <v>146</v>
      </c>
      <c r="AA16" s="145" t="s">
        <v>146</v>
      </c>
      <c r="AB16" s="145" t="s">
        <v>146</v>
      </c>
      <c r="AC16" s="145" t="s">
        <v>146</v>
      </c>
    </row>
    <row r="17" spans="2:29" x14ac:dyDescent="0.25">
      <c r="B17" s="150" t="s">
        <v>169</v>
      </c>
      <c r="C17" s="142" t="s">
        <v>145</v>
      </c>
      <c r="D17" s="153" t="s">
        <v>150</v>
      </c>
      <c r="E17" s="145" t="s">
        <v>146</v>
      </c>
      <c r="F17" s="145" t="s">
        <v>146</v>
      </c>
      <c r="G17" s="145" t="s">
        <v>146</v>
      </c>
      <c r="H17" s="145" t="s">
        <v>146</v>
      </c>
      <c r="I17" s="145" t="s">
        <v>146</v>
      </c>
      <c r="J17" s="145" t="s">
        <v>146</v>
      </c>
      <c r="K17" s="145" t="s">
        <v>146</v>
      </c>
      <c r="L17" s="142" t="s">
        <v>151</v>
      </c>
      <c r="M17" s="153" t="s">
        <v>155</v>
      </c>
      <c r="N17" s="145" t="s">
        <v>146</v>
      </c>
      <c r="O17" s="145" t="s">
        <v>146</v>
      </c>
      <c r="P17" s="145" t="s">
        <v>146</v>
      </c>
      <c r="Q17" s="145" t="s">
        <v>146</v>
      </c>
      <c r="R17" s="145" t="s">
        <v>146</v>
      </c>
      <c r="S17" s="145" t="s">
        <v>146</v>
      </c>
      <c r="T17" s="145" t="s">
        <v>146</v>
      </c>
      <c r="U17" s="153" t="s">
        <v>156</v>
      </c>
      <c r="V17" s="145" t="s">
        <v>146</v>
      </c>
      <c r="W17" s="145" t="s">
        <v>146</v>
      </c>
      <c r="X17" s="145" t="s">
        <v>146</v>
      </c>
      <c r="Y17" s="145" t="s">
        <v>146</v>
      </c>
      <c r="Z17" s="145" t="s">
        <v>146</v>
      </c>
      <c r="AA17" s="145" t="s">
        <v>146</v>
      </c>
      <c r="AB17" s="145" t="s">
        <v>146</v>
      </c>
      <c r="AC17" s="145" t="s">
        <v>146</v>
      </c>
    </row>
    <row r="18" spans="2:29" x14ac:dyDescent="0.25">
      <c r="B18" s="147" t="s">
        <v>170</v>
      </c>
      <c r="C18" s="142" t="s">
        <v>145</v>
      </c>
      <c r="D18" s="153" t="s">
        <v>150</v>
      </c>
      <c r="E18" s="153" t="s">
        <v>147</v>
      </c>
      <c r="F18" s="145" t="s">
        <v>146</v>
      </c>
      <c r="G18" s="145" t="s">
        <v>146</v>
      </c>
      <c r="H18" s="145" t="s">
        <v>146</v>
      </c>
      <c r="I18" s="145" t="s">
        <v>301</v>
      </c>
      <c r="J18" s="153" t="s">
        <v>305</v>
      </c>
      <c r="K18" s="145" t="s">
        <v>146</v>
      </c>
      <c r="L18" s="155" t="s">
        <v>151</v>
      </c>
      <c r="M18" s="153" t="s">
        <v>155</v>
      </c>
      <c r="N18" s="145" t="s">
        <v>146</v>
      </c>
      <c r="O18" s="145" t="s">
        <v>146</v>
      </c>
      <c r="P18" s="145" t="s">
        <v>146</v>
      </c>
      <c r="Q18" s="145" t="s">
        <v>146</v>
      </c>
      <c r="R18" s="153" t="s">
        <v>302</v>
      </c>
      <c r="S18" s="153" t="s">
        <v>306</v>
      </c>
      <c r="T18" s="153" t="s">
        <v>310</v>
      </c>
      <c r="U18" s="145" t="s">
        <v>146</v>
      </c>
      <c r="V18" s="145" t="s">
        <v>146</v>
      </c>
      <c r="W18" s="145" t="s">
        <v>146</v>
      </c>
      <c r="X18" s="145" t="s">
        <v>146</v>
      </c>
      <c r="Y18" s="145" t="s">
        <v>146</v>
      </c>
      <c r="Z18" s="145" t="s">
        <v>146</v>
      </c>
      <c r="AA18" s="145" t="s">
        <v>146</v>
      </c>
      <c r="AB18" s="145" t="s">
        <v>146</v>
      </c>
      <c r="AC18" s="145" t="s">
        <v>146</v>
      </c>
    </row>
    <row r="19" spans="2:29" x14ac:dyDescent="0.25">
      <c r="B19" s="147" t="s">
        <v>171</v>
      </c>
      <c r="C19" s="142" t="s">
        <v>146</v>
      </c>
      <c r="D19" s="145" t="s">
        <v>146</v>
      </c>
      <c r="E19" s="145" t="s">
        <v>146</v>
      </c>
      <c r="F19" s="145" t="s">
        <v>146</v>
      </c>
      <c r="G19" s="145" t="s">
        <v>146</v>
      </c>
      <c r="H19" s="145"/>
      <c r="I19" s="145" t="s">
        <v>146</v>
      </c>
      <c r="J19" s="145" t="s">
        <v>146</v>
      </c>
      <c r="K19" s="145" t="s">
        <v>146</v>
      </c>
      <c r="L19" s="142" t="s">
        <v>146</v>
      </c>
      <c r="M19" s="145" t="s">
        <v>146</v>
      </c>
      <c r="N19" s="145" t="s">
        <v>146</v>
      </c>
      <c r="O19" s="145" t="s">
        <v>146</v>
      </c>
      <c r="P19" s="145" t="s">
        <v>146</v>
      </c>
      <c r="Q19" s="145"/>
      <c r="R19" s="145" t="s">
        <v>146</v>
      </c>
      <c r="S19" s="145" t="s">
        <v>146</v>
      </c>
      <c r="T19" s="145" t="s">
        <v>146</v>
      </c>
      <c r="U19" s="145" t="s">
        <v>146</v>
      </c>
      <c r="V19" s="145" t="s">
        <v>146</v>
      </c>
      <c r="W19" s="145" t="s">
        <v>146</v>
      </c>
      <c r="X19" s="145" t="s">
        <v>146</v>
      </c>
      <c r="Y19" s="145" t="s">
        <v>146</v>
      </c>
      <c r="Z19" s="145" t="s">
        <v>146</v>
      </c>
      <c r="AA19" s="145" t="s">
        <v>146</v>
      </c>
      <c r="AB19" s="145" t="s">
        <v>146</v>
      </c>
      <c r="AC19" s="145" t="s">
        <v>146</v>
      </c>
    </row>
    <row r="20" spans="2:29" ht="40.5" customHeight="1" x14ac:dyDescent="0.25">
      <c r="B20" s="138" t="s">
        <v>172</v>
      </c>
      <c r="C20" s="142" t="s">
        <v>145</v>
      </c>
      <c r="D20" s="145" t="s">
        <v>150</v>
      </c>
      <c r="E20" s="145" t="s">
        <v>147</v>
      </c>
      <c r="F20" s="145" t="s">
        <v>148</v>
      </c>
      <c r="G20" s="145" t="s">
        <v>293</v>
      </c>
      <c r="H20" s="145" t="s">
        <v>297</v>
      </c>
      <c r="I20" s="145" t="s">
        <v>301</v>
      </c>
      <c r="J20" s="145" t="s">
        <v>305</v>
      </c>
      <c r="K20" s="145" t="s">
        <v>309</v>
      </c>
      <c r="L20" s="142" t="s">
        <v>151</v>
      </c>
      <c r="M20" s="145" t="s">
        <v>155</v>
      </c>
      <c r="N20" s="145" t="s">
        <v>152</v>
      </c>
      <c r="O20" s="145" t="s">
        <v>153</v>
      </c>
      <c r="P20" s="145" t="s">
        <v>294</v>
      </c>
      <c r="Q20" s="145" t="s">
        <v>298</v>
      </c>
      <c r="R20" s="145" t="s">
        <v>302</v>
      </c>
      <c r="S20" s="145" t="s">
        <v>306</v>
      </c>
      <c r="T20" s="145" t="s">
        <v>310</v>
      </c>
      <c r="U20" s="145" t="s">
        <v>156</v>
      </c>
      <c r="V20" s="154" t="s">
        <v>161</v>
      </c>
      <c r="W20" s="154" t="s">
        <v>157</v>
      </c>
      <c r="X20" s="145" t="s">
        <v>158</v>
      </c>
      <c r="Y20" s="145" t="s">
        <v>295</v>
      </c>
      <c r="Z20" s="145" t="s">
        <v>299</v>
      </c>
      <c r="AA20" s="145" t="s">
        <v>303</v>
      </c>
      <c r="AB20" s="145" t="s">
        <v>307</v>
      </c>
      <c r="AC20" s="145" t="s">
        <v>311</v>
      </c>
    </row>
    <row r="21" spans="2:29" ht="15.75" thickBot="1" x14ac:dyDescent="0.3">
      <c r="B21" s="151" t="s">
        <v>339</v>
      </c>
      <c r="C21" s="143"/>
      <c r="D21" s="146" t="s">
        <v>146</v>
      </c>
      <c r="E21" s="146" t="s">
        <v>147</v>
      </c>
      <c r="F21" s="146" t="s">
        <v>148</v>
      </c>
      <c r="G21" s="146" t="s">
        <v>293</v>
      </c>
      <c r="H21" s="146" t="s">
        <v>297</v>
      </c>
      <c r="I21" s="146" t="s">
        <v>301</v>
      </c>
      <c r="J21" s="146" t="s">
        <v>305</v>
      </c>
      <c r="K21" s="146" t="s">
        <v>309</v>
      </c>
      <c r="L21" s="143"/>
      <c r="M21" s="146" t="s">
        <v>146</v>
      </c>
      <c r="N21" s="146" t="s">
        <v>152</v>
      </c>
      <c r="O21" s="146" t="s">
        <v>153</v>
      </c>
      <c r="P21" s="146" t="s">
        <v>294</v>
      </c>
      <c r="Q21" s="146" t="s">
        <v>298</v>
      </c>
      <c r="R21" s="146" t="s">
        <v>302</v>
      </c>
      <c r="S21" s="146" t="s">
        <v>306</v>
      </c>
      <c r="T21" s="146" t="s">
        <v>310</v>
      </c>
      <c r="U21" s="146" t="s">
        <v>146</v>
      </c>
      <c r="V21" s="146" t="s">
        <v>146</v>
      </c>
      <c r="W21" s="146"/>
      <c r="X21" s="146" t="s">
        <v>146</v>
      </c>
      <c r="Y21" s="146" t="s">
        <v>146</v>
      </c>
      <c r="Z21" s="146" t="s">
        <v>146</v>
      </c>
      <c r="AA21" s="146" t="s">
        <v>146</v>
      </c>
      <c r="AB21" s="146" t="s">
        <v>146</v>
      </c>
      <c r="AC21" s="146" t="s">
        <v>146</v>
      </c>
    </row>
    <row r="23" spans="2:29" ht="15.75" thickBot="1" x14ac:dyDescent="0.3"/>
    <row r="24" spans="2:29" ht="48" thickBot="1" x14ac:dyDescent="0.3">
      <c r="B24" s="128" t="s">
        <v>219</v>
      </c>
      <c r="C24" s="129" t="s">
        <v>220</v>
      </c>
      <c r="D24" s="129" t="s">
        <v>94</v>
      </c>
      <c r="E24" s="129" t="s">
        <v>93</v>
      </c>
    </row>
    <row r="25" spans="2:29" ht="16.5" thickBot="1" x14ac:dyDescent="0.3">
      <c r="B25" s="130" t="s">
        <v>142</v>
      </c>
      <c r="C25" s="435" t="s">
        <v>176</v>
      </c>
      <c r="D25" s="435" t="s">
        <v>177</v>
      </c>
      <c r="E25" s="131" t="s">
        <v>288</v>
      </c>
    </row>
    <row r="26" spans="2:29" ht="16.5" thickBot="1" x14ac:dyDescent="0.3">
      <c r="B26" s="130" t="s">
        <v>178</v>
      </c>
      <c r="C26" s="436"/>
      <c r="D26" s="436"/>
      <c r="E26" s="132" t="s">
        <v>289</v>
      </c>
    </row>
    <row r="27" spans="2:29" ht="19.5" customHeight="1" thickBot="1" x14ac:dyDescent="0.3">
      <c r="B27" s="133" t="s">
        <v>290</v>
      </c>
      <c r="C27" s="134" t="s">
        <v>145</v>
      </c>
      <c r="D27" s="134" t="s">
        <v>151</v>
      </c>
      <c r="E27" s="134" t="s">
        <v>156</v>
      </c>
    </row>
    <row r="28" spans="2:29" ht="20.45" customHeight="1" thickBot="1" x14ac:dyDescent="0.3">
      <c r="B28" s="133" t="s">
        <v>107</v>
      </c>
      <c r="C28" s="134" t="s">
        <v>150</v>
      </c>
      <c r="D28" s="134" t="s">
        <v>155</v>
      </c>
      <c r="E28" s="134" t="s">
        <v>161</v>
      </c>
    </row>
    <row r="29" spans="2:29" ht="15.75" thickBot="1" x14ac:dyDescent="0.3"/>
    <row r="30" spans="2:29" ht="32.25" thickBot="1" x14ac:dyDescent="0.3">
      <c r="B30" s="128" t="s">
        <v>218</v>
      </c>
      <c r="C30" s="129" t="s">
        <v>173</v>
      </c>
      <c r="D30" s="129" t="s">
        <v>174</v>
      </c>
      <c r="E30" s="129" t="s">
        <v>175</v>
      </c>
    </row>
    <row r="31" spans="2:29" ht="16.5" thickBot="1" x14ac:dyDescent="0.3">
      <c r="B31" s="130" t="s">
        <v>142</v>
      </c>
      <c r="C31" s="435" t="s">
        <v>176</v>
      </c>
      <c r="D31" s="435" t="s">
        <v>177</v>
      </c>
      <c r="E31" s="131" t="s">
        <v>288</v>
      </c>
    </row>
    <row r="32" spans="2:29" ht="16.5" thickBot="1" x14ac:dyDescent="0.3">
      <c r="B32" s="130" t="s">
        <v>178</v>
      </c>
      <c r="C32" s="436"/>
      <c r="D32" s="436"/>
      <c r="E32" s="132" t="s">
        <v>289</v>
      </c>
    </row>
    <row r="33" spans="2:5" ht="16.5" thickBot="1" x14ac:dyDescent="0.3">
      <c r="B33" s="133" t="s">
        <v>179</v>
      </c>
      <c r="C33" s="134" t="s">
        <v>147</v>
      </c>
      <c r="D33" s="134" t="s">
        <v>152</v>
      </c>
      <c r="E33" s="134" t="s">
        <v>157</v>
      </c>
    </row>
    <row r="34" spans="2:5" ht="16.5" thickBot="1" x14ac:dyDescent="0.3">
      <c r="B34" s="133" t="s">
        <v>291</v>
      </c>
      <c r="C34" s="134" t="s">
        <v>148</v>
      </c>
      <c r="D34" s="134" t="s">
        <v>153</v>
      </c>
      <c r="E34" s="134" t="s">
        <v>158</v>
      </c>
    </row>
    <row r="35" spans="2:5" ht="16.5" thickBot="1" x14ac:dyDescent="0.3">
      <c r="B35" s="133" t="s">
        <v>292</v>
      </c>
      <c r="C35" s="134" t="s">
        <v>293</v>
      </c>
      <c r="D35" s="134" t="s">
        <v>294</v>
      </c>
      <c r="E35" s="134" t="s">
        <v>295</v>
      </c>
    </row>
    <row r="36" spans="2:5" ht="16.5" thickBot="1" x14ac:dyDescent="0.3">
      <c r="B36" s="133" t="s">
        <v>296</v>
      </c>
      <c r="C36" s="134" t="s">
        <v>297</v>
      </c>
      <c r="D36" s="134" t="s">
        <v>298</v>
      </c>
      <c r="E36" s="134" t="s">
        <v>299</v>
      </c>
    </row>
    <row r="37" spans="2:5" ht="16.5" thickBot="1" x14ac:dyDescent="0.3">
      <c r="B37" s="133" t="s">
        <v>300</v>
      </c>
      <c r="C37" s="134" t="s">
        <v>301</v>
      </c>
      <c r="D37" s="134" t="s">
        <v>302</v>
      </c>
      <c r="E37" s="134" t="s">
        <v>303</v>
      </c>
    </row>
    <row r="38" spans="2:5" ht="16.5" thickBot="1" x14ac:dyDescent="0.3">
      <c r="B38" s="133" t="s">
        <v>304</v>
      </c>
      <c r="C38" s="134" t="s">
        <v>305</v>
      </c>
      <c r="D38" s="134" t="s">
        <v>306</v>
      </c>
      <c r="E38" s="134" t="s">
        <v>307</v>
      </c>
    </row>
    <row r="39" spans="2:5" ht="16.5" thickBot="1" x14ac:dyDescent="0.3">
      <c r="B39" s="133" t="s">
        <v>308</v>
      </c>
      <c r="C39" s="134" t="s">
        <v>309</v>
      </c>
      <c r="D39" s="134" t="s">
        <v>310</v>
      </c>
      <c r="E39" s="134" t="s">
        <v>311</v>
      </c>
    </row>
  </sheetData>
  <mergeCells count="4">
    <mergeCell ref="C25:C26"/>
    <mergeCell ref="D25:D26"/>
    <mergeCell ref="C31:C32"/>
    <mergeCell ref="D31:D32"/>
  </mergeCells>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8"/>
  <sheetViews>
    <sheetView zoomScaleNormal="100" workbookViewId="0">
      <selection activeCell="G5" sqref="G5:I14"/>
    </sheetView>
  </sheetViews>
  <sheetFormatPr defaultRowHeight="15" x14ac:dyDescent="0.25"/>
  <cols>
    <col min="1" max="1" width="10.28515625" customWidth="1"/>
    <col min="2" max="2" width="60.140625" customWidth="1"/>
    <col min="3" max="3" width="12.28515625" customWidth="1"/>
    <col min="4" max="4" width="11.5703125" customWidth="1"/>
    <col min="5" max="5" width="11" customWidth="1"/>
    <col min="6" max="6" width="5.28515625" customWidth="1"/>
    <col min="7" max="7" width="13.42578125" customWidth="1"/>
    <col min="8" max="8" width="17.85546875" customWidth="1"/>
    <col min="9" max="9" width="17.28515625" customWidth="1"/>
  </cols>
  <sheetData>
    <row r="1" spans="1:9" ht="15.75" thickBot="1" x14ac:dyDescent="0.3">
      <c r="A1" s="437" t="s">
        <v>141</v>
      </c>
      <c r="B1" s="437" t="s">
        <v>113</v>
      </c>
      <c r="C1" s="439" t="s">
        <v>114</v>
      </c>
      <c r="D1" s="440"/>
      <c r="E1" s="441"/>
    </row>
    <row r="2" spans="1:9" ht="15.75" thickBot="1" x14ac:dyDescent="0.3">
      <c r="A2" s="438"/>
      <c r="B2" s="438"/>
      <c r="C2" s="68" t="s">
        <v>180</v>
      </c>
      <c r="D2" s="69" t="s">
        <v>181</v>
      </c>
      <c r="E2" s="70" t="s">
        <v>182</v>
      </c>
    </row>
    <row r="3" spans="1:9" x14ac:dyDescent="0.25">
      <c r="A3" s="71">
        <v>1</v>
      </c>
      <c r="B3" s="72" t="s">
        <v>183</v>
      </c>
      <c r="C3" s="73"/>
      <c r="D3" s="73"/>
      <c r="E3" s="73"/>
    </row>
    <row r="4" spans="1:9" ht="15.75" thickBot="1" x14ac:dyDescent="0.3">
      <c r="A4" s="74" t="s">
        <v>8</v>
      </c>
      <c r="B4" s="75" t="s">
        <v>115</v>
      </c>
      <c r="C4" s="78" t="s">
        <v>130</v>
      </c>
      <c r="D4" s="78" t="s">
        <v>130</v>
      </c>
      <c r="E4" s="78" t="s">
        <v>130</v>
      </c>
    </row>
    <row r="5" spans="1:9" ht="15.75" thickBot="1" x14ac:dyDescent="0.3">
      <c r="A5" s="74" t="s">
        <v>13</v>
      </c>
      <c r="B5" s="75" t="s">
        <v>116</v>
      </c>
      <c r="C5" s="78" t="s">
        <v>130</v>
      </c>
      <c r="D5" s="79" t="s">
        <v>131</v>
      </c>
      <c r="E5" s="79" t="s">
        <v>131</v>
      </c>
      <c r="G5" s="442" t="s">
        <v>112</v>
      </c>
      <c r="H5" s="444" t="s">
        <v>111</v>
      </c>
      <c r="I5" s="445"/>
    </row>
    <row r="6" spans="1:9" ht="15.75" thickBot="1" x14ac:dyDescent="0.3">
      <c r="A6" s="74" t="s">
        <v>17</v>
      </c>
      <c r="B6" s="75" t="s">
        <v>133</v>
      </c>
      <c r="C6" s="78" t="s">
        <v>130</v>
      </c>
      <c r="D6" s="78" t="s">
        <v>130</v>
      </c>
      <c r="E6" s="78" t="s">
        <v>130</v>
      </c>
      <c r="G6" s="443"/>
      <c r="H6" s="63" t="s">
        <v>106</v>
      </c>
      <c r="I6" s="64" t="s">
        <v>107</v>
      </c>
    </row>
    <row r="7" spans="1:9" x14ac:dyDescent="0.25">
      <c r="A7" s="74" t="s">
        <v>23</v>
      </c>
      <c r="B7" s="75" t="s">
        <v>134</v>
      </c>
      <c r="C7" s="78" t="s">
        <v>130</v>
      </c>
      <c r="D7" s="79" t="s">
        <v>131</v>
      </c>
      <c r="E7" s="79" t="s">
        <v>131</v>
      </c>
      <c r="G7" s="6" t="s">
        <v>180</v>
      </c>
      <c r="H7" s="8" t="s">
        <v>108</v>
      </c>
      <c r="I7" s="66" t="s">
        <v>108</v>
      </c>
    </row>
    <row r="8" spans="1:9" x14ac:dyDescent="0.25">
      <c r="A8" s="74" t="s">
        <v>29</v>
      </c>
      <c r="B8" s="75" t="s">
        <v>137</v>
      </c>
      <c r="C8" s="78" t="s">
        <v>130</v>
      </c>
      <c r="D8" s="78" t="s">
        <v>130</v>
      </c>
      <c r="E8" s="78" t="s">
        <v>130</v>
      </c>
      <c r="G8" s="65" t="s">
        <v>181</v>
      </c>
      <c r="H8" s="62" t="s">
        <v>109</v>
      </c>
      <c r="I8" s="67" t="s">
        <v>109</v>
      </c>
    </row>
    <row r="9" spans="1:9" ht="15.75" thickBot="1" x14ac:dyDescent="0.3">
      <c r="A9" s="74" t="s">
        <v>30</v>
      </c>
      <c r="B9" s="75" t="s">
        <v>138</v>
      </c>
      <c r="C9" s="78" t="s">
        <v>130</v>
      </c>
      <c r="D9" s="78" t="s">
        <v>130</v>
      </c>
      <c r="E9" s="78" t="s">
        <v>130</v>
      </c>
      <c r="G9" s="11" t="s">
        <v>182</v>
      </c>
      <c r="H9" s="13" t="s">
        <v>110</v>
      </c>
      <c r="I9" s="80" t="s">
        <v>110</v>
      </c>
    </row>
    <row r="10" spans="1:9" ht="15.75" thickBot="1" x14ac:dyDescent="0.3">
      <c r="A10" s="74" t="s">
        <v>36</v>
      </c>
      <c r="B10" s="75" t="s">
        <v>185</v>
      </c>
      <c r="C10" s="78" t="s">
        <v>130</v>
      </c>
      <c r="D10" s="78" t="s">
        <v>130</v>
      </c>
      <c r="E10" s="79" t="s">
        <v>131</v>
      </c>
      <c r="G10" s="337" t="s">
        <v>112</v>
      </c>
      <c r="H10" s="339" t="s">
        <v>401</v>
      </c>
      <c r="I10" s="340"/>
    </row>
    <row r="11" spans="1:9" ht="15.75" thickBot="1" x14ac:dyDescent="0.3">
      <c r="A11" s="74" t="s">
        <v>37</v>
      </c>
      <c r="B11" s="75" t="s">
        <v>139</v>
      </c>
      <c r="C11" s="78" t="s">
        <v>130</v>
      </c>
      <c r="D11" s="79" t="s">
        <v>131</v>
      </c>
      <c r="E11" s="79" t="s">
        <v>131</v>
      </c>
      <c r="G11" s="338"/>
      <c r="H11" s="323" t="s">
        <v>106</v>
      </c>
      <c r="I11" s="323" t="s">
        <v>402</v>
      </c>
    </row>
    <row r="12" spans="1:9" ht="15.75" thickBot="1" x14ac:dyDescent="0.3">
      <c r="A12" s="74" t="s">
        <v>184</v>
      </c>
      <c r="B12" s="75" t="s">
        <v>140</v>
      </c>
      <c r="C12" s="78" t="s">
        <v>130</v>
      </c>
      <c r="D12" s="79" t="s">
        <v>131</v>
      </c>
      <c r="E12" s="79" t="s">
        <v>131</v>
      </c>
      <c r="G12" s="324" t="s">
        <v>403</v>
      </c>
      <c r="H12" s="325" t="s">
        <v>108</v>
      </c>
      <c r="I12" s="325" t="s">
        <v>108</v>
      </c>
    </row>
    <row r="13" spans="1:9" ht="15.75" thickBot="1" x14ac:dyDescent="0.3">
      <c r="A13" s="76">
        <v>2</v>
      </c>
      <c r="B13" s="77" t="s">
        <v>117</v>
      </c>
      <c r="C13" s="73"/>
      <c r="D13" s="73"/>
      <c r="E13" s="73"/>
      <c r="G13" s="324" t="s">
        <v>404</v>
      </c>
      <c r="H13" s="325" t="s">
        <v>405</v>
      </c>
      <c r="I13" s="325" t="s">
        <v>405</v>
      </c>
    </row>
    <row r="14" spans="1:9" ht="15.75" thickBot="1" x14ac:dyDescent="0.3">
      <c r="A14" s="74" t="s">
        <v>8</v>
      </c>
      <c r="B14" s="75" t="s">
        <v>118</v>
      </c>
      <c r="C14" s="78" t="s">
        <v>130</v>
      </c>
      <c r="D14" s="78" t="s">
        <v>130</v>
      </c>
      <c r="E14" s="78" t="s">
        <v>130</v>
      </c>
      <c r="G14" s="324" t="s">
        <v>411</v>
      </c>
      <c r="H14" s="325" t="s">
        <v>412</v>
      </c>
      <c r="I14" s="325" t="s">
        <v>412</v>
      </c>
    </row>
    <row r="15" spans="1:9" x14ac:dyDescent="0.25">
      <c r="A15" s="74" t="s">
        <v>13</v>
      </c>
      <c r="B15" s="75" t="s">
        <v>119</v>
      </c>
      <c r="C15" s="78" t="s">
        <v>130</v>
      </c>
      <c r="D15" s="78" t="s">
        <v>130</v>
      </c>
      <c r="E15" s="78" t="s">
        <v>130</v>
      </c>
    </row>
    <row r="16" spans="1:9" x14ac:dyDescent="0.25">
      <c r="A16" s="74" t="s">
        <v>17</v>
      </c>
      <c r="B16" s="75" t="s">
        <v>120</v>
      </c>
      <c r="C16" s="78" t="s">
        <v>130</v>
      </c>
      <c r="D16" s="78" t="s">
        <v>130</v>
      </c>
      <c r="E16" s="78" t="s">
        <v>130</v>
      </c>
    </row>
    <row r="17" spans="1:5" x14ac:dyDescent="0.25">
      <c r="A17" s="76">
        <v>3</v>
      </c>
      <c r="B17" s="77" t="s">
        <v>121</v>
      </c>
      <c r="C17" s="73"/>
      <c r="D17" s="73"/>
      <c r="E17" s="73"/>
    </row>
    <row r="18" spans="1:5" x14ac:dyDescent="0.25">
      <c r="A18" s="74" t="s">
        <v>8</v>
      </c>
      <c r="B18" s="75" t="s">
        <v>122</v>
      </c>
      <c r="C18" s="78" t="s">
        <v>130</v>
      </c>
      <c r="D18" s="78" t="s">
        <v>130</v>
      </c>
      <c r="E18" s="78" t="s">
        <v>130</v>
      </c>
    </row>
    <row r="19" spans="1:5" x14ac:dyDescent="0.25">
      <c r="A19" s="74" t="s">
        <v>13</v>
      </c>
      <c r="B19" s="75" t="s">
        <v>123</v>
      </c>
      <c r="C19" s="78" t="s">
        <v>130</v>
      </c>
      <c r="D19" s="78" t="s">
        <v>130</v>
      </c>
      <c r="E19" s="78" t="s">
        <v>130</v>
      </c>
    </row>
    <row r="20" spans="1:5" x14ac:dyDescent="0.25">
      <c r="A20" s="76">
        <v>4</v>
      </c>
      <c r="B20" s="77" t="s">
        <v>124</v>
      </c>
      <c r="C20" s="73"/>
      <c r="D20" s="73"/>
      <c r="E20" s="73"/>
    </row>
    <row r="21" spans="1:5" x14ac:dyDescent="0.25">
      <c r="A21" s="74" t="s">
        <v>8</v>
      </c>
      <c r="B21" s="75" t="s">
        <v>125</v>
      </c>
      <c r="C21" s="78" t="s">
        <v>130</v>
      </c>
      <c r="D21" s="78" t="s">
        <v>130</v>
      </c>
      <c r="E21" s="78" t="s">
        <v>130</v>
      </c>
    </row>
    <row r="22" spans="1:5" x14ac:dyDescent="0.25">
      <c r="A22" s="74" t="s">
        <v>13</v>
      </c>
      <c r="B22" s="75" t="s">
        <v>126</v>
      </c>
      <c r="C22" s="78" t="s">
        <v>130</v>
      </c>
      <c r="D22" s="79" t="s">
        <v>131</v>
      </c>
      <c r="E22" s="79" t="s">
        <v>131</v>
      </c>
    </row>
    <row r="23" spans="1:5" x14ac:dyDescent="0.25">
      <c r="A23" s="74" t="s">
        <v>17</v>
      </c>
      <c r="B23" s="75" t="s">
        <v>127</v>
      </c>
      <c r="C23" s="78" t="s">
        <v>130</v>
      </c>
      <c r="D23" s="78" t="s">
        <v>130</v>
      </c>
      <c r="E23" s="78" t="s">
        <v>130</v>
      </c>
    </row>
    <row r="24" spans="1:5" x14ac:dyDescent="0.25">
      <c r="A24" s="74" t="s">
        <v>23</v>
      </c>
      <c r="B24" s="75" t="s">
        <v>135</v>
      </c>
      <c r="C24" s="78" t="s">
        <v>130</v>
      </c>
      <c r="D24" s="79" t="s">
        <v>131</v>
      </c>
      <c r="E24" s="79" t="s">
        <v>131</v>
      </c>
    </row>
    <row r="25" spans="1:5" x14ac:dyDescent="0.25">
      <c r="A25" s="76">
        <v>5</v>
      </c>
      <c r="B25" s="77" t="s">
        <v>128</v>
      </c>
      <c r="C25" s="73"/>
      <c r="D25" s="73"/>
      <c r="E25" s="73"/>
    </row>
    <row r="26" spans="1:5" x14ac:dyDescent="0.25">
      <c r="A26" s="83" t="s">
        <v>8</v>
      </c>
      <c r="B26" s="75" t="s">
        <v>132</v>
      </c>
      <c r="C26" s="78" t="s">
        <v>130</v>
      </c>
      <c r="D26" s="79" t="s">
        <v>131</v>
      </c>
      <c r="E26" s="79" t="s">
        <v>131</v>
      </c>
    </row>
    <row r="27" spans="1:5" x14ac:dyDescent="0.25">
      <c r="A27" s="74" t="s">
        <v>13</v>
      </c>
      <c r="B27" s="75" t="s">
        <v>129</v>
      </c>
      <c r="C27" s="78" t="s">
        <v>130</v>
      </c>
      <c r="D27" s="78" t="s">
        <v>130</v>
      </c>
      <c r="E27" s="79" t="s">
        <v>131</v>
      </c>
    </row>
    <row r="28" spans="1:5" x14ac:dyDescent="0.25">
      <c r="A28" s="81" t="s">
        <v>17</v>
      </c>
      <c r="B28" s="82" t="s">
        <v>136</v>
      </c>
      <c r="C28" s="78" t="s">
        <v>130</v>
      </c>
      <c r="D28" s="78" t="s">
        <v>130</v>
      </c>
      <c r="E28" s="78" t="s">
        <v>130</v>
      </c>
    </row>
  </sheetData>
  <mergeCells count="7">
    <mergeCell ref="G10:G11"/>
    <mergeCell ref="H10:I10"/>
    <mergeCell ref="A1:A2"/>
    <mergeCell ref="B1:B2"/>
    <mergeCell ref="C1:E1"/>
    <mergeCell ref="G5:G6"/>
    <mergeCell ref="H5:I5"/>
  </mergeCells>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B2D51-8C9B-466F-9CE9-589144E961D3}">
  <sheetPr codeName="Sheet6"/>
  <dimension ref="A1"/>
  <sheetViews>
    <sheetView workbookViewId="0">
      <selection activeCell="C19" sqref="C19"/>
    </sheetView>
  </sheetViews>
  <sheetFormatPr defaultRowHeight="15" x14ac:dyDescent="0.25"/>
  <cols>
    <col min="1" max="1" width="31.140625" customWidth="1"/>
    <col min="2" max="3" width="20.140625" customWidth="1"/>
    <col min="4" max="4" width="28.7109375" customWidth="1"/>
  </cols>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Section Wise-Score Summary</vt:lpstr>
      <vt:lpstr>Site Selection Checklist - City</vt:lpstr>
      <vt:lpstr>Site Selection Checklist - High</vt:lpstr>
      <vt:lpstr>Facilities Matrix</vt:lpstr>
      <vt:lpstr>Model Site - Facilities Matrix</vt:lpstr>
      <vt:lpstr>Sheet1</vt:lpstr>
    </vt:vector>
  </TitlesOfParts>
  <Company>Pakistan State Oil Company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Osama Sabir</dc:creator>
  <cp:lastModifiedBy>Hafiz Shah</cp:lastModifiedBy>
  <dcterms:created xsi:type="dcterms:W3CDTF">2023-01-30T10:43:00Z</dcterms:created>
  <dcterms:modified xsi:type="dcterms:W3CDTF">2025-07-09T09:47:50Z</dcterms:modified>
</cp:coreProperties>
</file>