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概述" sheetId="1" r:id="rId1"/>
    <sheet name="详情" sheetId="2" r:id="rId2"/>
  </sheets>
  <definedNames>
    <definedName name="_xlnm._FilterDatabase" localSheetId="0" hidden="1">概述!$A$1:$E$88</definedName>
  </definedNames>
  <calcPr calcId="144525"/>
</workbook>
</file>

<file path=xl/sharedStrings.xml><?xml version="1.0" encoding="utf-8"?>
<sst xmlns="http://schemas.openxmlformats.org/spreadsheetml/2006/main" count="1507" uniqueCount="718">
  <si>
    <t>姓名</t>
  </si>
  <si>
    <t>职位</t>
  </si>
  <si>
    <t>排名</t>
  </si>
  <si>
    <t>成绩报告PDF</t>
  </si>
  <si>
    <t>屈琛</t>
  </si>
  <si>
    <t>40班</t>
  </si>
  <si>
    <t>35%</t>
  </si>
  <si>
    <t>冷国成</t>
  </si>
  <si>
    <t>50%</t>
  </si>
  <si>
    <t>王港</t>
  </si>
  <si>
    <t>67%</t>
  </si>
  <si>
    <t>孔繁臣</t>
  </si>
  <si>
    <t>91%</t>
  </si>
  <si>
    <t>王振鹏</t>
  </si>
  <si>
    <t>70%</t>
  </si>
  <si>
    <t>赵泽鑫</t>
  </si>
  <si>
    <t>88%</t>
  </si>
  <si>
    <t>杨成之</t>
  </si>
  <si>
    <t>62%</t>
  </si>
  <si>
    <t>王乾</t>
  </si>
  <si>
    <t>85%</t>
  </si>
  <si>
    <t>罗祥云</t>
  </si>
  <si>
    <t>6%</t>
  </si>
  <si>
    <t>刘卉雄</t>
  </si>
  <si>
    <t>麻旭立</t>
  </si>
  <si>
    <t>陈君朔</t>
  </si>
  <si>
    <t>张家鑫</t>
  </si>
  <si>
    <t>王飞</t>
  </si>
  <si>
    <t>尹力</t>
  </si>
  <si>
    <t>74%</t>
  </si>
  <si>
    <t>郭文峰</t>
  </si>
  <si>
    <t>42班</t>
  </si>
  <si>
    <t>8%</t>
  </si>
  <si>
    <t>秦哲</t>
  </si>
  <si>
    <t>10%</t>
  </si>
  <si>
    <t>吴岳琪</t>
  </si>
  <si>
    <t>1%</t>
  </si>
  <si>
    <t>郝晓旗</t>
  </si>
  <si>
    <t>张航博</t>
  </si>
  <si>
    <t>26%</t>
  </si>
  <si>
    <t>韩浩东</t>
  </si>
  <si>
    <t>傅雨</t>
  </si>
  <si>
    <t>丁成成</t>
  </si>
  <si>
    <t>45%</t>
  </si>
  <si>
    <t>王一寒</t>
  </si>
  <si>
    <t>18%</t>
  </si>
  <si>
    <t>冯威</t>
  </si>
  <si>
    <t>43班</t>
  </si>
  <si>
    <t>刘桂良</t>
  </si>
  <si>
    <t>翟清伟</t>
  </si>
  <si>
    <t>张蒙蒙</t>
  </si>
  <si>
    <t>张博翔</t>
  </si>
  <si>
    <t>秦世伟</t>
  </si>
  <si>
    <t>31%</t>
  </si>
  <si>
    <t>张文铭</t>
  </si>
  <si>
    <t>刘宇程</t>
  </si>
  <si>
    <t>李小亮</t>
  </si>
  <si>
    <t>崔鑫</t>
  </si>
  <si>
    <t>张旭</t>
  </si>
  <si>
    <t>杨帅</t>
  </si>
  <si>
    <t>梁彬</t>
  </si>
  <si>
    <t>袁凯</t>
  </si>
  <si>
    <t>罗毅</t>
  </si>
  <si>
    <t>刘康</t>
  </si>
  <si>
    <t>朱小龙</t>
  </si>
  <si>
    <t>冉滔</t>
  </si>
  <si>
    <t>陈永杰</t>
  </si>
  <si>
    <t>王立帅</t>
  </si>
  <si>
    <t>刘东旭</t>
  </si>
  <si>
    <t>95%</t>
  </si>
  <si>
    <t>马泽</t>
  </si>
  <si>
    <t>46</t>
  </si>
  <si>
    <t>赵祥珅</t>
  </si>
  <si>
    <t>王维</t>
  </si>
  <si>
    <t>何宇鑫</t>
  </si>
  <si>
    <t>黄浩泽</t>
  </si>
  <si>
    <t>黄宇</t>
  </si>
  <si>
    <t>孙渭超</t>
  </si>
  <si>
    <t>高元</t>
  </si>
  <si>
    <t>刘文祥</t>
  </si>
  <si>
    <t>段宝宝</t>
  </si>
  <si>
    <t>郑凯文</t>
  </si>
  <si>
    <t>51班</t>
  </si>
  <si>
    <t>李朵儿</t>
  </si>
  <si>
    <t>翟丽娇</t>
  </si>
  <si>
    <t>陈启航</t>
  </si>
  <si>
    <t>杨杰</t>
  </si>
  <si>
    <t>许运慢</t>
  </si>
  <si>
    <t>张宇航</t>
  </si>
  <si>
    <t>刘英</t>
  </si>
  <si>
    <t>温剑婷</t>
  </si>
  <si>
    <t>陈茜月</t>
  </si>
  <si>
    <t>马蕊</t>
  </si>
  <si>
    <t>田小敏</t>
  </si>
  <si>
    <t>齐宇</t>
  </si>
  <si>
    <t>杨彤</t>
  </si>
  <si>
    <t>任成</t>
  </si>
  <si>
    <t>52班</t>
  </si>
  <si>
    <t>宋永强</t>
  </si>
  <si>
    <t>周健</t>
  </si>
  <si>
    <t>罗敏</t>
  </si>
  <si>
    <t>C++二次班</t>
  </si>
  <si>
    <t>王安东</t>
  </si>
  <si>
    <t>樊建伟</t>
  </si>
  <si>
    <t>闫红霞</t>
  </si>
  <si>
    <t>冯志勇</t>
  </si>
  <si>
    <t>李熊</t>
  </si>
  <si>
    <t>熊家虎</t>
  </si>
  <si>
    <t>张航航</t>
  </si>
  <si>
    <t>文伸才</t>
  </si>
  <si>
    <t>文刚</t>
  </si>
  <si>
    <t>姚澳博</t>
  </si>
  <si>
    <t>张威</t>
  </si>
  <si>
    <t>王晶茹</t>
  </si>
  <si>
    <t>王璇</t>
  </si>
  <si>
    <t>29%</t>
  </si>
  <si>
    <t>高博</t>
  </si>
  <si>
    <t>测试</t>
  </si>
  <si>
    <t>考号</t>
  </si>
  <si>
    <t>邮箱</t>
  </si>
  <si>
    <t>学校</t>
  </si>
  <si>
    <t>总成绩(试卷总分100)</t>
  </si>
  <si>
    <t>单选得分</t>
  </si>
  <si>
    <t>编程得分</t>
  </si>
  <si>
    <t>用时(分钟)</t>
  </si>
  <si>
    <t>交卷时间</t>
  </si>
  <si>
    <t>是否判题</t>
  </si>
  <si>
    <t>在线成绩报告</t>
  </si>
  <si>
    <t>编程1得分</t>
  </si>
  <si>
    <t>编程1提交次数</t>
  </si>
  <si>
    <t>编程1内存使用</t>
  </si>
  <si>
    <t>编程1运行时间</t>
  </si>
  <si>
    <t>编程1状态</t>
  </si>
  <si>
    <t>编程1提交时间</t>
  </si>
  <si>
    <t>编程1语言</t>
  </si>
  <si>
    <t>编程1做题用时</t>
  </si>
  <si>
    <t>编程1代码行数</t>
  </si>
  <si>
    <t>编程1相似代码链接</t>
  </si>
  <si>
    <t>编程1相似度</t>
  </si>
  <si>
    <t>编程1相似对象</t>
  </si>
  <si>
    <t>编程2得分</t>
  </si>
  <si>
    <t>编程2提交次数</t>
  </si>
  <si>
    <t>编程2内存使用</t>
  </si>
  <si>
    <t>编程2运行时间</t>
  </si>
  <si>
    <t>编程2状态</t>
  </si>
  <si>
    <t>编程2提交时间</t>
  </si>
  <si>
    <t>编程2语言</t>
  </si>
  <si>
    <t>编程2做题用时</t>
  </si>
  <si>
    <t>编程2代码行数</t>
  </si>
  <si>
    <t>编程2相似代码链接</t>
  </si>
  <si>
    <t>编程2相似度</t>
  </si>
  <si>
    <t>编程2相似对象</t>
  </si>
  <si>
    <t>单选1得分</t>
  </si>
  <si>
    <t>单选2得分</t>
  </si>
  <si>
    <t>单选3得分</t>
  </si>
  <si>
    <t>单选4得分</t>
  </si>
  <si>
    <t>单选5得分</t>
  </si>
  <si>
    <t>单选6得分</t>
  </si>
  <si>
    <t>单选7得分</t>
  </si>
  <si>
    <t>单选8得分</t>
  </si>
  <si>
    <t>单选9得分</t>
  </si>
  <si>
    <t>单选10得分</t>
  </si>
  <si>
    <t>1883</t>
  </si>
  <si>
    <t>931346765@qq.com</t>
  </si>
  <si>
    <t>陕西科技大学</t>
  </si>
  <si>
    <t>51</t>
  </si>
  <si>
    <t>2019-07-05 17:15:25</t>
  </si>
  <si>
    <t>已判题</t>
  </si>
  <si>
    <t>答案正确</t>
  </si>
  <si>
    <t>2019-07-04 19:30:30</t>
  </si>
  <si>
    <t>C++</t>
  </si>
  <si>
    <t>00:19:32</t>
  </si>
  <si>
    <t>2019-07-04 19:49:23</t>
  </si>
  <si>
    <t>00:18:40</t>
  </si>
  <si>
    <t>1165</t>
  </si>
  <si>
    <t>1157738321@qq.com</t>
  </si>
  <si>
    <t>西安工业大学</t>
  </si>
  <si>
    <t>87</t>
  </si>
  <si>
    <t>2019-07-04 21:33:59</t>
  </si>
  <si>
    <t/>
  </si>
  <si>
    <t>2019-07-04 20:52:21</t>
  </si>
  <si>
    <t>00:41:06</t>
  </si>
  <si>
    <t>1408</t>
  </si>
  <si>
    <t>1455243788@qq.com</t>
  </si>
  <si>
    <t>西安财经大学</t>
  </si>
  <si>
    <t>37</t>
  </si>
  <si>
    <t>2019-07-04 21:49:09</t>
  </si>
  <si>
    <t>2019-07-04 21:48:58</t>
  </si>
  <si>
    <t>00:14:22</t>
  </si>
  <si>
    <t>1983</t>
  </si>
  <si>
    <t>987389618@qq.com</t>
  </si>
  <si>
    <t>488</t>
  </si>
  <si>
    <t>2019-07-05 21:30:30</t>
  </si>
  <si>
    <t>答案错误</t>
  </si>
  <si>
    <t>2019-07-05 13:22:11</t>
  </si>
  <si>
    <t>05:35:19</t>
  </si>
  <si>
    <t>1891</t>
  </si>
  <si>
    <t>1309334291@qq.com</t>
  </si>
  <si>
    <t>西安工程大学</t>
  </si>
  <si>
    <t>48</t>
  </si>
  <si>
    <t>2019-07-04 22:50:51</t>
  </si>
  <si>
    <t>2019-07-04 22:50:38</t>
  </si>
  <si>
    <t>00:09:58</t>
  </si>
  <si>
    <t>1775</t>
  </si>
  <si>
    <t>991217981@qq.com</t>
  </si>
  <si>
    <t>55</t>
  </si>
  <si>
    <t>2019-07-05 21:59:23</t>
  </si>
  <si>
    <t>2019-07-04 22:24:50</t>
  </si>
  <si>
    <t>00:37:10</t>
  </si>
  <si>
    <t>2019-07-04 22:44:02</t>
  </si>
  <si>
    <t>00:12:03</t>
  </si>
  <si>
    <t>1676</t>
  </si>
  <si>
    <t>2210517230@qq.com</t>
  </si>
  <si>
    <t>14</t>
  </si>
  <si>
    <t>2019-07-05 08:29:46</t>
  </si>
  <si>
    <t>2019-07-05 08:28:49</t>
  </si>
  <si>
    <t>00:03:26</t>
  </si>
  <si>
    <t>1540</t>
  </si>
  <si>
    <t>18192648006@163.com</t>
  </si>
  <si>
    <t>82</t>
  </si>
  <si>
    <t>2019-07-05 00:09:32</t>
  </si>
  <si>
    <t>2019-07-04 23:58:38</t>
  </si>
  <si>
    <t>00:41:54</t>
  </si>
  <si>
    <t>2019-07-04 23:30:56</t>
  </si>
  <si>
    <t>00:26:48</t>
  </si>
  <si>
    <t>1901</t>
  </si>
  <si>
    <t>2357489835@qq.com</t>
  </si>
  <si>
    <t>西安科技大学</t>
  </si>
  <si>
    <t>692</t>
  </si>
  <si>
    <t>2019-07-05 19:57:57</t>
  </si>
  <si>
    <t>编译错误</t>
  </si>
  <si>
    <t>2019-07-05 19:57:44</t>
  </si>
  <si>
    <t>10:52:07</t>
  </si>
  <si>
    <t>2019-07-05 08:57:26</t>
  </si>
  <si>
    <t>00:40:02</t>
  </si>
  <si>
    <t>1675</t>
  </si>
  <si>
    <t>1761607418@qq.com</t>
  </si>
  <si>
    <t>132</t>
  </si>
  <si>
    <t>2019-07-05 01:41:57</t>
  </si>
  <si>
    <t>2019-07-05 01:38:38</t>
  </si>
  <si>
    <t>00:39:22</t>
  </si>
  <si>
    <t>2019-07-05 01:04:23</t>
  </si>
  <si>
    <t>00:24:44</t>
  </si>
  <si>
    <t>1628</t>
  </si>
  <si>
    <t>1174389158@qq.com</t>
  </si>
  <si>
    <t>90</t>
  </si>
  <si>
    <t>2019-07-05 09:48:45</t>
  </si>
  <si>
    <t>2019-07-05 09:48:28</t>
  </si>
  <si>
    <t>00:48:05</t>
  </si>
  <si>
    <t>2019-07-05 09:48:06</t>
  </si>
  <si>
    <t>00:26:46</t>
  </si>
  <si>
    <t>1744</t>
  </si>
  <si>
    <t>985323014@qq.com</t>
  </si>
  <si>
    <t>254</t>
  </si>
  <si>
    <t>2019-07-06 01:43:22</t>
  </si>
  <si>
    <t>2019-07-06 01:43:09</t>
  </si>
  <si>
    <t>00:33:46</t>
  </si>
  <si>
    <t>1805</t>
  </si>
  <si>
    <t>915531401@qq.com</t>
  </si>
  <si>
    <t>61</t>
  </si>
  <si>
    <t>2019-07-05 10:48:17</t>
  </si>
  <si>
    <t>2019-07-05 10:48:01</t>
  </si>
  <si>
    <t>00:45:41</t>
  </si>
  <si>
    <t>2019-07-05 10:13:11</t>
  </si>
  <si>
    <t>00:06:50</t>
  </si>
  <si>
    <t>1549</t>
  </si>
  <si>
    <t>767517315@qq.com</t>
  </si>
  <si>
    <t>42</t>
  </si>
  <si>
    <t>2019-07-05 10:36:26</t>
  </si>
  <si>
    <t>2019-07-05 10:35:50</t>
  </si>
  <si>
    <t>00:12:11</t>
  </si>
  <si>
    <t>1782</t>
  </si>
  <si>
    <t>872408568@qq.com</t>
  </si>
  <si>
    <t>143</t>
  </si>
  <si>
    <t>2019-07-05 12:53:25</t>
  </si>
  <si>
    <t>2019-07-05 12:52:58</t>
  </si>
  <si>
    <t>01:05:19</t>
  </si>
  <si>
    <t>2019-07-05 12:06:51</t>
  </si>
  <si>
    <t>00:54:08</t>
  </si>
  <si>
    <t>1731</t>
  </si>
  <si>
    <t>1065902688@qq.com</t>
  </si>
  <si>
    <t>2019-07-06 11:19:24</t>
  </si>
  <si>
    <t>2019-07-05 11:21:23</t>
  </si>
  <si>
    <t>00:05:58</t>
  </si>
  <si>
    <t>889</t>
  </si>
  <si>
    <t>948031228@qq.com</t>
  </si>
  <si>
    <t>18</t>
  </si>
  <si>
    <t>2019-07-06 11:32:15</t>
  </si>
  <si>
    <t>1606</t>
  </si>
  <si>
    <t>2275466707@qq.com</t>
  </si>
  <si>
    <t>80</t>
  </si>
  <si>
    <t>2019-07-05 23:48:09</t>
  </si>
  <si>
    <t>1492</t>
  </si>
  <si>
    <t>1098878836@qq.com</t>
  </si>
  <si>
    <t>199</t>
  </si>
  <si>
    <t>2019-07-05 15:48:43</t>
  </si>
  <si>
    <t>2019-07-05 15:46:57</t>
  </si>
  <si>
    <t>01:33:46</t>
  </si>
  <si>
    <t>2019-07-05 14:18:16</t>
  </si>
  <si>
    <t>01:15:05</t>
  </si>
  <si>
    <t>1730</t>
  </si>
  <si>
    <t>847020588@qq.com</t>
  </si>
  <si>
    <t>130</t>
  </si>
  <si>
    <t>2019-07-05 14:59:01</t>
  </si>
  <si>
    <t>2019-07-05 14:58:05</t>
  </si>
  <si>
    <t>01:03:50</t>
  </si>
  <si>
    <t>2019-07-05 13:56:02</t>
  </si>
  <si>
    <t>00:36:59</t>
  </si>
  <si>
    <t>1664</t>
  </si>
  <si>
    <t>1241744247@qq.com</t>
  </si>
  <si>
    <t>183</t>
  </si>
  <si>
    <t>2019-07-06 13:19:32</t>
  </si>
  <si>
    <t>1937</t>
  </si>
  <si>
    <t>869407584@qq.com</t>
  </si>
  <si>
    <t>165</t>
  </si>
  <si>
    <t>2019-07-05 17:23:01</t>
  </si>
  <si>
    <t>2019-07-05 17:13:51</t>
  </si>
  <si>
    <t>01:26:10</t>
  </si>
  <si>
    <t>2019-07-05 17:13:40</t>
  </si>
  <si>
    <t>01:02:06</t>
  </si>
  <si>
    <t>2020</t>
  </si>
  <si>
    <t>846069147@qq.com</t>
  </si>
  <si>
    <t>91</t>
  </si>
  <si>
    <t>2019-07-05 15:44:03</t>
  </si>
  <si>
    <t>2019-07-05 15:04:04</t>
  </si>
  <si>
    <t>00:36:34</t>
  </si>
  <si>
    <t>2019-07-05 15:36:47</t>
  </si>
  <si>
    <t>00:36:09</t>
  </si>
  <si>
    <t>1604</t>
  </si>
  <si>
    <t>861396671@qq.com</t>
  </si>
  <si>
    <t>47</t>
  </si>
  <si>
    <t>2019-07-05 15:41:08</t>
  </si>
  <si>
    <t>2019-07-05 15:40:24</t>
  </si>
  <si>
    <t>00:28:35</t>
  </si>
  <si>
    <t>1964</t>
  </si>
  <si>
    <t>peterlee2016@163.com</t>
  </si>
  <si>
    <t>2019-07-06 14:27:14</t>
  </si>
  <si>
    <t>2019-07-05 14:49:19</t>
  </si>
  <si>
    <t>00:23:12</t>
  </si>
  <si>
    <t>1489</t>
  </si>
  <si>
    <t>1099345943@qq.com</t>
  </si>
  <si>
    <t>210</t>
  </si>
  <si>
    <t>2019-07-05 18:19:22</t>
  </si>
  <si>
    <t>2019-07-05 18:19:14</t>
  </si>
  <si>
    <t>00:03:23</t>
  </si>
  <si>
    <t>1464</t>
  </si>
  <si>
    <t>1647635529@qq.com</t>
  </si>
  <si>
    <t>108</t>
  </si>
  <si>
    <t>2019-07-05 16:51:13</t>
  </si>
  <si>
    <t>2019-07-05 16:00:50</t>
  </si>
  <si>
    <t>00:49:06</t>
  </si>
  <si>
    <t>1804</t>
  </si>
  <si>
    <t>2656368633@qq.com</t>
  </si>
  <si>
    <t>117</t>
  </si>
  <si>
    <t>2019-07-05 17:05:12</t>
  </si>
  <si>
    <t>2019-07-05 17:04:18</t>
  </si>
  <si>
    <t>00:38:53</t>
  </si>
  <si>
    <t>2019-07-05 16:41:49</t>
  </si>
  <si>
    <t>00:23:02</t>
  </si>
  <si>
    <t>1569</t>
  </si>
  <si>
    <t>lengguocheng029@163.com</t>
  </si>
  <si>
    <t>2019-07-05 15:51:55</t>
  </si>
  <si>
    <t>2019-07-05 15:51:34</t>
  </si>
  <si>
    <t>00:20:40</t>
  </si>
  <si>
    <t>1600</t>
  </si>
  <si>
    <t>1633007250@qq.com</t>
  </si>
  <si>
    <t>75</t>
  </si>
  <si>
    <t>2019-07-05 17:06:08</t>
  </si>
  <si>
    <t>2019-07-05 16:55:06</t>
  </si>
  <si>
    <t>00:30:01</t>
  </si>
  <si>
    <t>1176</t>
  </si>
  <si>
    <t>2590003645@qq.com</t>
  </si>
  <si>
    <t>32</t>
  </si>
  <si>
    <t>2019-07-06 16:21:17</t>
  </si>
  <si>
    <t>1630</t>
  </si>
  <si>
    <t>18309629342@163.com</t>
  </si>
  <si>
    <t>421</t>
  </si>
  <si>
    <t>2019-07-05 23:29:32</t>
  </si>
  <si>
    <t>运行超时</t>
  </si>
  <si>
    <t>2019-07-05 18:04:16</t>
  </si>
  <si>
    <t>01:09:35</t>
  </si>
  <si>
    <t>2019-07-05 23:27:32</t>
  </si>
  <si>
    <t>05:44:23</t>
  </si>
  <si>
    <t>6666</t>
  </si>
  <si>
    <t>1262913815@qq.com</t>
  </si>
  <si>
    <t>比特</t>
  </si>
  <si>
    <t>15</t>
  </si>
  <si>
    <t>2019-07-06 16:46:40</t>
  </si>
  <si>
    <t>1491</t>
  </si>
  <si>
    <t>1679759074@qq.com</t>
  </si>
  <si>
    <t>218</t>
  </si>
  <si>
    <t>2019-07-05 20:18:25</t>
  </si>
  <si>
    <t>2019-07-05 20:12:29</t>
  </si>
  <si>
    <t>03:19:09</t>
  </si>
  <si>
    <t>2019-07-05 20:18:17</t>
  </si>
  <si>
    <t>00:05:28</t>
  </si>
  <si>
    <t>1605</t>
  </si>
  <si>
    <t>1663478999@qq.com</t>
  </si>
  <si>
    <t>2019-07-05 17:45:01</t>
  </si>
  <si>
    <t>2019-07-05 17:44:44</t>
  </si>
  <si>
    <t>00:13:41</t>
  </si>
  <si>
    <t>2019-07-05 17:30:57</t>
  </si>
  <si>
    <t>00:07:15</t>
  </si>
  <si>
    <t>1864</t>
  </si>
  <si>
    <t>1599387893@qq.com</t>
  </si>
  <si>
    <t>123</t>
  </si>
  <si>
    <t>2019-07-06 12:00:21</t>
  </si>
  <si>
    <t>2019-07-06 12:00:00</t>
  </si>
  <si>
    <t>00:36:45</t>
  </si>
  <si>
    <t>2019-07-06 11:51:05</t>
  </si>
  <si>
    <t>01:08:36</t>
  </si>
  <si>
    <t>1411</t>
  </si>
  <si>
    <t>468137075@qq.com</t>
  </si>
  <si>
    <t>325</t>
  </si>
  <si>
    <t>2019-07-06 17:51:02</t>
  </si>
  <si>
    <t>1735</t>
  </si>
  <si>
    <t>940825193@qq.com</t>
  </si>
  <si>
    <t>11</t>
  </si>
  <si>
    <t>2019-07-06 18:11:50</t>
  </si>
  <si>
    <t>2019-07-05 18:09:31</t>
  </si>
  <si>
    <t>00:01:43</t>
  </si>
  <si>
    <t>1655</t>
  </si>
  <si>
    <t>CXYhh121@126.com</t>
  </si>
  <si>
    <t>167</t>
  </si>
  <si>
    <t>2019-07-05 23:25:40</t>
  </si>
  <si>
    <t>2019-07-05 23:19:04</t>
  </si>
  <si>
    <t>00:33:19</t>
  </si>
  <si>
    <t>2019-07-05 22:50:43</t>
  </si>
  <si>
    <t>00:27:26</t>
  </si>
  <si>
    <t>1119</t>
  </si>
  <si>
    <t>2908332206@qq.com</t>
  </si>
  <si>
    <t>64</t>
  </si>
  <si>
    <t>2019-07-05 19:22:18</t>
  </si>
  <si>
    <t>2019-07-05 19:14:55</t>
  </si>
  <si>
    <t>00:34:31</t>
  </si>
  <si>
    <t>1882</t>
  </si>
  <si>
    <t>731172278@qq.com</t>
  </si>
  <si>
    <t>138</t>
  </si>
  <si>
    <t>2019-07-05 22:36:25</t>
  </si>
  <si>
    <t>2019-07-05 22:36:06</t>
  </si>
  <si>
    <t>00:03:56</t>
  </si>
  <si>
    <t>2019-07-05 22:31:36</t>
  </si>
  <si>
    <t>01:58:47</t>
  </si>
  <si>
    <t>1520</t>
  </si>
  <si>
    <t>1426345106@qq.com</t>
  </si>
  <si>
    <t>103</t>
  </si>
  <si>
    <t>2019-07-06 20:39:47</t>
  </si>
  <si>
    <t>2019-07-05 21:42:55</t>
  </si>
  <si>
    <t>01:04:43</t>
  </si>
  <si>
    <t>1074</t>
  </si>
  <si>
    <t>2749811373@qq.com</t>
  </si>
  <si>
    <t>388</t>
  </si>
  <si>
    <t>2019-07-06 21:06:00</t>
  </si>
  <si>
    <t>2019-07-05 23:24:22</t>
  </si>
  <si>
    <t>04:57:36</t>
  </si>
  <si>
    <t>1762</t>
  </si>
  <si>
    <t>1539716914@qq.com</t>
  </si>
  <si>
    <t>107</t>
  </si>
  <si>
    <t>2019-07-06 10:29:52</t>
  </si>
  <si>
    <t>2019-07-05 22:58:28</t>
  </si>
  <si>
    <t>01:11:34</t>
  </si>
  <si>
    <t>2019-07-06 10:09:36</t>
  </si>
  <si>
    <t>00:13:33</t>
  </si>
  <si>
    <t>1572</t>
  </si>
  <si>
    <t>1016705287@qq.com</t>
  </si>
  <si>
    <t>5</t>
  </si>
  <si>
    <t>2019-07-05 23:00:01</t>
  </si>
  <si>
    <t>2019-07-05 22:59:54</t>
  </si>
  <si>
    <t>00:00:41</t>
  </si>
  <si>
    <t>2320</t>
  </si>
  <si>
    <t>1115112505@qq.com</t>
  </si>
  <si>
    <t>79</t>
  </si>
  <si>
    <t>2019-07-06 00:32:14</t>
  </si>
  <si>
    <t>2019-07-05 23:52:59</t>
  </si>
  <si>
    <t>00:30:58</t>
  </si>
  <si>
    <t>2019-07-06 00:32:03</t>
  </si>
  <si>
    <t>00:35:52</t>
  </si>
  <si>
    <t>1488</t>
  </si>
  <si>
    <t>1113903029@qq.com</t>
  </si>
  <si>
    <t>24</t>
  </si>
  <si>
    <t>2019-07-06 23:52:08</t>
  </si>
  <si>
    <t>1777</t>
  </si>
  <si>
    <t>592469893@qq.com</t>
  </si>
  <si>
    <t>1103</t>
  </si>
  <si>
    <t>2019-07-06 23:53:38</t>
  </si>
  <si>
    <t>段错误</t>
  </si>
  <si>
    <t>2019-07-06 10:50:22</t>
  </si>
  <si>
    <t>08:56:02</t>
  </si>
  <si>
    <t>1494</t>
  </si>
  <si>
    <t>1908488207@qq.com</t>
  </si>
  <si>
    <t>45</t>
  </si>
  <si>
    <t>2019-07-07 10:51:33</t>
  </si>
  <si>
    <t>2019-07-06 11:27:35</t>
  </si>
  <si>
    <t>00:10:17</t>
  </si>
  <si>
    <t>924</t>
  </si>
  <si>
    <t>908234867@qq.com</t>
  </si>
  <si>
    <t>2019-07-06 11:40:15</t>
  </si>
  <si>
    <t>2019-07-06 11:30:36</t>
  </si>
  <si>
    <t>2019-07-06 11:05:13</t>
  </si>
  <si>
    <t>00:14:59</t>
  </si>
  <si>
    <t>1586</t>
  </si>
  <si>
    <t>1257938879@qq.com</t>
  </si>
  <si>
    <t>81</t>
  </si>
  <si>
    <t>2019-07-07 12:19:53</t>
  </si>
  <si>
    <t>2019-07-06 13:27:37</t>
  </si>
  <si>
    <t>00:28:41</t>
  </si>
  <si>
    <t>1477</t>
  </si>
  <si>
    <t>1175154937@qq.com</t>
  </si>
  <si>
    <t>100</t>
  </si>
  <si>
    <t>2019-07-07 11:54:11</t>
  </si>
  <si>
    <t>2019-07-07 11:53:51</t>
  </si>
  <si>
    <t>01:22:37</t>
  </si>
  <si>
    <t>1801</t>
  </si>
  <si>
    <t>2714720108@qq.com</t>
  </si>
  <si>
    <t>245</t>
  </si>
  <si>
    <t>2019-07-06 17:16:02</t>
  </si>
  <si>
    <t>2019-07-06 16:36:40</t>
  </si>
  <si>
    <t>01:54:00</t>
  </si>
  <si>
    <t>2019-07-06 16:48:45</t>
  </si>
  <si>
    <t>00:34:22</t>
  </si>
  <si>
    <t>1863</t>
  </si>
  <si>
    <t>1828405694@qq.com</t>
  </si>
  <si>
    <t>36</t>
  </si>
  <si>
    <t>2019-07-07 13:23:05</t>
  </si>
  <si>
    <t>1575</t>
  </si>
  <si>
    <t>1217250811@qq.com</t>
  </si>
  <si>
    <t>2019-07-07 15:01:56</t>
  </si>
  <si>
    <t>1924</t>
  </si>
  <si>
    <t>176849585@qq.com</t>
  </si>
  <si>
    <t>1313</t>
  </si>
  <si>
    <t>2019-07-07 15:20:18</t>
  </si>
  <si>
    <t>1753</t>
  </si>
  <si>
    <t>13186289117@163.com</t>
  </si>
  <si>
    <t>2019-07-06 17:07:18</t>
  </si>
  <si>
    <t>2019-07-06 17:07:02</t>
  </si>
  <si>
    <t>00:37:30</t>
  </si>
  <si>
    <t>2019-07-06 16:29:38</t>
  </si>
  <si>
    <t>00:12:05</t>
  </si>
  <si>
    <t>1171</t>
  </si>
  <si>
    <t>1442664275@qq.com</t>
  </si>
  <si>
    <t>39</t>
  </si>
  <si>
    <t>2019-07-07 16:07:23</t>
  </si>
  <si>
    <t>2019-07-06 17:04:55</t>
  </si>
  <si>
    <t>00:24:45</t>
  </si>
  <si>
    <t>1508</t>
  </si>
  <si>
    <t>1909980451@qq.com</t>
  </si>
  <si>
    <t>110</t>
  </si>
  <si>
    <t>2019-07-06 18:14:59</t>
  </si>
  <si>
    <t>2019-07-06 18:01:39</t>
  </si>
  <si>
    <t>00:55:26</t>
  </si>
  <si>
    <t>2019-07-06 17:13:43</t>
  </si>
  <si>
    <t>00:23:06</t>
  </si>
  <si>
    <t>1410</t>
  </si>
  <si>
    <t>669886902@qq.com</t>
  </si>
  <si>
    <t>44</t>
  </si>
  <si>
    <t>2019-07-06 20:01:32</t>
  </si>
  <si>
    <t>2019-07-06 19:53:30</t>
  </si>
  <si>
    <t>00:37:05</t>
  </si>
  <si>
    <t>1815</t>
  </si>
  <si>
    <t>821338703@qq.com</t>
  </si>
  <si>
    <t>83</t>
  </si>
  <si>
    <t>2019-07-06 20:45:45</t>
  </si>
  <si>
    <t>1305</t>
  </si>
  <si>
    <t>1138963990@qq.com</t>
  </si>
  <si>
    <t>40</t>
  </si>
  <si>
    <t>2019-07-06 20:31:02</t>
  </si>
  <si>
    <t>2019-07-06 20:30:02</t>
  </si>
  <si>
    <t>00:15:32</t>
  </si>
  <si>
    <t>1623</t>
  </si>
  <si>
    <t>1184362907@qq.com</t>
  </si>
  <si>
    <t>4</t>
  </si>
  <si>
    <t>2019-07-06 20:40:39</t>
  </si>
  <si>
    <t>2019-07-06 20:38:21</t>
  </si>
  <si>
    <t>00:02:19</t>
  </si>
  <si>
    <t>2019-07-06 20:40:31</t>
  </si>
  <si>
    <t>00:01:06</t>
  </si>
  <si>
    <t>784</t>
  </si>
  <si>
    <t>yaoaobo@foxmail.com</t>
  </si>
  <si>
    <t>43</t>
  </si>
  <si>
    <t>2019-07-06 21:50:03</t>
  </si>
  <si>
    <t>2019-07-06 21:46:54</t>
  </si>
  <si>
    <t>00:21:48</t>
  </si>
  <si>
    <t>1598</t>
  </si>
  <si>
    <t>1530045256@qq.com</t>
  </si>
  <si>
    <t>162</t>
  </si>
  <si>
    <t>2019-07-07 00:00:18</t>
  </si>
  <si>
    <t>2019-07-06 23:59:25</t>
  </si>
  <si>
    <t>01:05:57</t>
  </si>
  <si>
    <t>2019-07-06 22:31:21</t>
  </si>
  <si>
    <t>01:15:27</t>
  </si>
  <si>
    <t>1659</t>
  </si>
  <si>
    <t>2541100709@qq.com</t>
  </si>
  <si>
    <t>2019-07-07 10:35:18</t>
  </si>
  <si>
    <t>2019-07-06 22:31:36</t>
  </si>
  <si>
    <t>00:52:59</t>
  </si>
  <si>
    <t>1616</t>
  </si>
  <si>
    <t>1620585746@qq.com</t>
  </si>
  <si>
    <t>175</t>
  </si>
  <si>
    <t>2019-07-07 15:41:30</t>
  </si>
  <si>
    <t>2019-07-07 15:27:06</t>
  </si>
  <si>
    <t>01:38:15</t>
  </si>
  <si>
    <t>890</t>
  </si>
  <si>
    <t>1679204951@qq.com</t>
  </si>
  <si>
    <t>54</t>
  </si>
  <si>
    <t>2019-07-07 18:14:00</t>
  </si>
  <si>
    <t>2019-07-07 18:12:18</t>
  </si>
  <si>
    <t>00:10:00</t>
  </si>
  <si>
    <t>1886</t>
  </si>
  <si>
    <t>1422423453@qq.com</t>
  </si>
  <si>
    <t>2019-07-07 17:41:05</t>
  </si>
  <si>
    <t>2019-07-06 22:50:18</t>
  </si>
  <si>
    <t>00:06:56</t>
  </si>
  <si>
    <t>1573</t>
  </si>
  <si>
    <t>1030854331@qq.com</t>
  </si>
  <si>
    <t>62</t>
  </si>
  <si>
    <t>2019-07-07 14:45:53</t>
  </si>
  <si>
    <t>2019-07-07 14:44:51</t>
  </si>
  <si>
    <t>00:36:06</t>
  </si>
  <si>
    <t>2019-07-07 14:44:37</t>
  </si>
  <si>
    <t>00:10:03</t>
  </si>
  <si>
    <t>1957</t>
  </si>
  <si>
    <t>1750005189@qq.com</t>
  </si>
  <si>
    <t>250</t>
  </si>
  <si>
    <t>2019-07-07 14:27:55</t>
  </si>
  <si>
    <t>2019-07-07 13:08:06</t>
  </si>
  <si>
    <t>02:45:29</t>
  </si>
  <si>
    <t>2019-07-07 14:01:07</t>
  </si>
  <si>
    <t>00:56:30</t>
  </si>
  <si>
    <t>1544</t>
  </si>
  <si>
    <t>2236932035@qq.com</t>
  </si>
  <si>
    <t>12</t>
  </si>
  <si>
    <t>2019-07-07 18:49:57</t>
  </si>
  <si>
    <t>1915</t>
  </si>
  <si>
    <t>lkimprove@163.com</t>
  </si>
  <si>
    <t>2019-07-07 18:51:51</t>
  </si>
  <si>
    <t>2019-07-07 18:51:33</t>
  </si>
  <si>
    <t>00:13:20</t>
  </si>
  <si>
    <t>2019-07-07 11:45:19</t>
  </si>
  <si>
    <t>00:16:23</t>
  </si>
  <si>
    <t>1505</t>
  </si>
  <si>
    <t>1339214669@qq.com</t>
  </si>
  <si>
    <t>49</t>
  </si>
  <si>
    <t>2019-07-07 10:38:32</t>
  </si>
  <si>
    <t>2019-07-07 10:37:44</t>
  </si>
  <si>
    <t>00:30:08</t>
  </si>
  <si>
    <t>1615</t>
  </si>
  <si>
    <t>15529325976@163.com</t>
  </si>
  <si>
    <t>2019-07-07 11:14:15</t>
  </si>
  <si>
    <t>2019-07-07 11:02:34</t>
  </si>
  <si>
    <t>00:19:01</t>
  </si>
  <si>
    <t>1779</t>
  </si>
  <si>
    <t>934472569@qq.com</t>
  </si>
  <si>
    <t>268</t>
  </si>
  <si>
    <t>2019-07-07 18:01:01</t>
  </si>
  <si>
    <t>2019-07-07 15:43:40</t>
  </si>
  <si>
    <t>00:57:54</t>
  </si>
  <si>
    <t>1576</t>
  </si>
  <si>
    <t>1722348787@qq.com</t>
  </si>
  <si>
    <t>2019-07-07 14:19:17</t>
  </si>
  <si>
    <t>2019-07-07 14:18:52</t>
  </si>
  <si>
    <t>00:19:48</t>
  </si>
  <si>
    <t>1751</t>
  </si>
  <si>
    <t>1779829171@qq.com</t>
  </si>
  <si>
    <t>2019-07-07 19:00:14</t>
  </si>
  <si>
    <t>2019-07-07 16:49:17</t>
  </si>
  <si>
    <t>00:36:57</t>
  </si>
  <si>
    <t>1936</t>
  </si>
  <si>
    <t>799741435@qq.com</t>
  </si>
  <si>
    <t>20</t>
  </si>
  <si>
    <t>2019-07-07 15:19:20</t>
  </si>
  <si>
    <t>2019-07-07 15:17:33</t>
  </si>
  <si>
    <t>00:06:02</t>
  </si>
  <si>
    <t>1516</t>
  </si>
  <si>
    <t>320420365@qq.com</t>
  </si>
  <si>
    <t>58</t>
  </si>
  <si>
    <t>2019-07-07 18:43:50</t>
  </si>
  <si>
    <t>2019-07-07 18:43:33</t>
  </si>
  <si>
    <t>00:19:51</t>
  </si>
  <si>
    <t>1001</t>
  </si>
  <si>
    <t>18335928388@163.com</t>
  </si>
  <si>
    <t>2019-07-07 15:55:14</t>
  </si>
  <si>
    <t>2019-07-07 15:39:44</t>
  </si>
  <si>
    <t>00:22:56</t>
  </si>
  <si>
    <t>2019-07-07 15:55:05</t>
  </si>
  <si>
    <t>00:13:39</t>
  </si>
  <si>
    <t>1732</t>
  </si>
  <si>
    <t>215743260@qq.com</t>
  </si>
  <si>
    <t>26</t>
  </si>
  <si>
    <t>2019-07-07 16:04:23</t>
  </si>
  <si>
    <t>1602</t>
  </si>
  <si>
    <t>202938851@qq.com</t>
  </si>
  <si>
    <t>102</t>
  </si>
  <si>
    <t>2019-07-07 17:31:15</t>
  </si>
  <si>
    <t>2019-07-07 16:54:21</t>
  </si>
  <si>
    <t>00:43:59</t>
  </si>
  <si>
    <t>1487</t>
  </si>
  <si>
    <t>872690952@qq.com</t>
  </si>
  <si>
    <t>84</t>
  </si>
  <si>
    <t>2019-07-07 17:33:22</t>
  </si>
  <si>
    <t>2019-07-07 17:03:20</t>
  </si>
  <si>
    <t>00:45:04</t>
  </si>
  <si>
    <t>2019-07-07 17:33:09</t>
  </si>
  <si>
    <t>00:27:54</t>
  </si>
  <si>
    <t>1893</t>
  </si>
  <si>
    <t>2496276998@qq.com</t>
  </si>
  <si>
    <t>2019-07-07 18:46:59</t>
  </si>
  <si>
    <t>2019-07-07 17:19:52</t>
  </si>
  <si>
    <t>00:06:33</t>
  </si>
  <si>
    <t>1750</t>
  </si>
  <si>
    <t>615814091@qq.com</t>
  </si>
  <si>
    <t>0</t>
  </si>
  <si>
    <t>2019-07-07 18:05:10</t>
  </si>
  <si>
    <t>1419</t>
  </si>
  <si>
    <t>1075535300@qq.com</t>
  </si>
  <si>
    <t>2019-07-07 18:47:42</t>
  </si>
  <si>
    <t>2019-07-07 18:40:43</t>
  </si>
  <si>
    <t>00:05:45</t>
  </si>
  <si>
    <t>2019-07-07 18:35:47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</si>
</sst>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u/>
      <sz val="11"/>
      <color indexed="12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workbookViewId="0">
      <selection activeCell="F9" sqref="F9"/>
    </sheetView>
  </sheetViews>
  <sheetFormatPr defaultColWidth="9" defaultRowHeight="14.4" outlineLevelCol="3"/>
  <cols>
    <col min="1" max="2" width="20" customWidth="1"/>
    <col min="3" max="3" width="6" customWidth="1"/>
    <col min="4" max="4" width="10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3" t="str">
        <f>HYPERLINK("https://api.nowcoder.com/v1/test-pdf/E86F5C59979C411D?paperId=17038025","https://api.nowcoder.com/v1/test-pdf/E86F5C59979C411D?paperId=17038025")</f>
        <v>https://api.nowcoder.com/v1/test-pdf/E86F5C59979C411D?paperId=17038025</v>
      </c>
    </row>
    <row r="3" spans="1:4">
      <c r="A3" s="1" t="s">
        <v>7</v>
      </c>
      <c r="B3" s="1" t="s">
        <v>5</v>
      </c>
      <c r="C3" s="1" t="s">
        <v>8</v>
      </c>
      <c r="D3" s="3" t="str">
        <f>HYPERLINK("https://api.nowcoder.com/v1/test-pdf/AF0BFE1B4BC5348D?paperId=17038025","https://api.nowcoder.com/v1/test-pdf/AF0BFE1B4BC5348D?paperId=17038025")</f>
        <v>https://api.nowcoder.com/v1/test-pdf/AF0BFE1B4BC5348D?paperId=17038025</v>
      </c>
    </row>
    <row r="4" spans="1:4">
      <c r="A4" s="1" t="s">
        <v>9</v>
      </c>
      <c r="B4" s="1" t="s">
        <v>5</v>
      </c>
      <c r="C4" s="1" t="s">
        <v>10</v>
      </c>
      <c r="D4" s="3" t="str">
        <f>HYPERLINK("https://api.nowcoder.com/v1/test-pdf/2D1772B7B563B467?paperId=17038025","https://api.nowcoder.com/v1/test-pdf/2D1772B7B563B467?paperId=17038025")</f>
        <v>https://api.nowcoder.com/v1/test-pdf/2D1772B7B563B467?paperId=17038025</v>
      </c>
    </row>
    <row r="5" spans="1:4">
      <c r="A5" s="1" t="s">
        <v>11</v>
      </c>
      <c r="B5" s="1" t="s">
        <v>5</v>
      </c>
      <c r="C5" s="1" t="s">
        <v>12</v>
      </c>
      <c r="D5" s="3" t="str">
        <f>HYPERLINK("https://api.nowcoder.com/v1/test-pdf/4C63A97E93260FC7?paperId=17038025","https://api.nowcoder.com/v1/test-pdf/4C63A97E93260FC7?paperId=17038025")</f>
        <v>https://api.nowcoder.com/v1/test-pdf/4C63A97E93260FC7?paperId=17038025</v>
      </c>
    </row>
    <row r="6" spans="1:4">
      <c r="A6" s="1" t="s">
        <v>13</v>
      </c>
      <c r="B6" s="1" t="s">
        <v>5</v>
      </c>
      <c r="C6" s="1" t="s">
        <v>14</v>
      </c>
      <c r="D6" s="3" t="str">
        <f>HYPERLINK("https://api.nowcoder.com/v1/test-pdf/C366FC6753FB17BF?paperId=17038025","https://api.nowcoder.com/v1/test-pdf/C366FC6753FB17BF?paperId=17038025")</f>
        <v>https://api.nowcoder.com/v1/test-pdf/C366FC6753FB17BF?paperId=17038025</v>
      </c>
    </row>
    <row r="7" spans="1:4">
      <c r="A7" s="1" t="s">
        <v>15</v>
      </c>
      <c r="B7" s="1" t="s">
        <v>5</v>
      </c>
      <c r="C7" s="1" t="s">
        <v>16</v>
      </c>
      <c r="D7" s="3" t="str">
        <f>HYPERLINK("https://api.nowcoder.com/v1/test-pdf/6FB254036A81CB15?paperId=17038025","https://api.nowcoder.com/v1/test-pdf/6FB254036A81CB15?paperId=17038025")</f>
        <v>https://api.nowcoder.com/v1/test-pdf/6FB254036A81CB15?paperId=17038025</v>
      </c>
    </row>
    <row r="8" spans="1:4">
      <c r="A8" s="1" t="s">
        <v>17</v>
      </c>
      <c r="B8" s="1" t="s">
        <v>5</v>
      </c>
      <c r="C8" s="1" t="s">
        <v>18</v>
      </c>
      <c r="D8" s="3" t="str">
        <f>HYPERLINK("https://api.nowcoder.com/v1/test-pdf/B0E485DBF457D11E?paperId=17038025","https://api.nowcoder.com/v1/test-pdf/B0E485DBF457D11E?paperId=17038025")</f>
        <v>https://api.nowcoder.com/v1/test-pdf/B0E485DBF457D11E?paperId=17038025</v>
      </c>
    </row>
    <row r="9" spans="1:4">
      <c r="A9" s="1" t="s">
        <v>19</v>
      </c>
      <c r="B9" s="1" t="s">
        <v>5</v>
      </c>
      <c r="C9" s="1" t="s">
        <v>20</v>
      </c>
      <c r="D9" s="3" t="str">
        <f>HYPERLINK("https://api.nowcoder.com/v1/test-pdf/A2BF1B04037776EA?paperId=17038025","https://api.nowcoder.com/v1/test-pdf/A2BF1B04037776EA?paperId=17038025")</f>
        <v>https://api.nowcoder.com/v1/test-pdf/A2BF1B04037776EA?paperId=17038025</v>
      </c>
    </row>
    <row r="10" spans="1:4">
      <c r="A10" s="1" t="s">
        <v>21</v>
      </c>
      <c r="B10" s="1" t="s">
        <v>5</v>
      </c>
      <c r="C10" s="1" t="s">
        <v>22</v>
      </c>
      <c r="D10" s="3" t="str">
        <f>HYPERLINK("https://api.nowcoder.com/v1/test-pdf/747E85301249CF78?paperId=17038025","https://api.nowcoder.com/v1/test-pdf/747E85301249CF78?paperId=17038025")</f>
        <v>https://api.nowcoder.com/v1/test-pdf/747E85301249CF78?paperId=17038025</v>
      </c>
    </row>
    <row r="11" spans="1:4">
      <c r="A11" s="1" t="s">
        <v>23</v>
      </c>
      <c r="B11" s="1" t="s">
        <v>5</v>
      </c>
      <c r="C11" s="1" t="s">
        <v>6</v>
      </c>
      <c r="D11" s="3" t="str">
        <f>HYPERLINK("https://api.nowcoder.com/v1/test-pdf/5397DB09439AABA8?paperId=17038025","https://api.nowcoder.com/v1/test-pdf/5397DB09439AABA8?paperId=17038025")</f>
        <v>https://api.nowcoder.com/v1/test-pdf/5397DB09439AABA8?paperId=17038025</v>
      </c>
    </row>
    <row r="12" spans="1:4">
      <c r="A12" s="1" t="s">
        <v>24</v>
      </c>
      <c r="B12" s="1" t="s">
        <v>5</v>
      </c>
      <c r="C12" s="1" t="s">
        <v>18</v>
      </c>
      <c r="D12" s="3" t="str">
        <f>HYPERLINK("https://api.nowcoder.com/v1/test-pdf/954C4AD21B54A73A?paperId=17038025","https://api.nowcoder.com/v1/test-pdf/954C4AD21B54A73A?paperId=17038025")</f>
        <v>https://api.nowcoder.com/v1/test-pdf/954C4AD21B54A73A?paperId=17038025</v>
      </c>
    </row>
    <row r="13" spans="1:4">
      <c r="A13" s="1" t="s">
        <v>25</v>
      </c>
      <c r="B13" s="1" t="s">
        <v>5</v>
      </c>
      <c r="C13" s="1" t="s">
        <v>8</v>
      </c>
      <c r="D13" s="3" t="str">
        <f>HYPERLINK("https://api.nowcoder.com/v1/test-pdf/EE767A172EB78270?paperId=17038025","https://api.nowcoder.com/v1/test-pdf/EE767A172EB78270?paperId=17038025")</f>
        <v>https://api.nowcoder.com/v1/test-pdf/EE767A172EB78270?paperId=17038025</v>
      </c>
    </row>
    <row r="14" spans="1:4">
      <c r="A14" s="1" t="s">
        <v>26</v>
      </c>
      <c r="B14" s="1" t="s">
        <v>5</v>
      </c>
      <c r="C14" s="1" t="s">
        <v>8</v>
      </c>
      <c r="D14" s="3" t="str">
        <f>HYPERLINK("https://api.nowcoder.com/v1/test-pdf/B96B89DEEA493CE5?paperId=17038025","https://api.nowcoder.com/v1/test-pdf/B96B89DEEA493CE5?paperId=17038025")</f>
        <v>https://api.nowcoder.com/v1/test-pdf/B96B89DEEA493CE5?paperId=17038025</v>
      </c>
    </row>
    <row r="15" spans="1:4">
      <c r="A15" s="1" t="s">
        <v>27</v>
      </c>
      <c r="B15" s="1" t="s">
        <v>5</v>
      </c>
      <c r="C15" s="1" t="s">
        <v>18</v>
      </c>
      <c r="D15" s="3" t="str">
        <f>HYPERLINK("https://api.nowcoder.com/v1/test-pdf/8FB4BE52981F1A25?paperId=17038025","https://api.nowcoder.com/v1/test-pdf/8FB4BE52981F1A25?paperId=17038025")</f>
        <v>https://api.nowcoder.com/v1/test-pdf/8FB4BE52981F1A25?paperId=17038025</v>
      </c>
    </row>
    <row r="16" spans="1:4">
      <c r="A16" s="1" t="s">
        <v>28</v>
      </c>
      <c r="B16" s="1" t="s">
        <v>5</v>
      </c>
      <c r="C16" s="1" t="s">
        <v>29</v>
      </c>
      <c r="D16" s="3" t="str">
        <f>HYPERLINK("https://api.nowcoder.com/v1/test-pdf/0B55270615C847CF?paperId=17038025","https://api.nowcoder.com/v1/test-pdf/0B55270615C847CF?paperId=17038025")</f>
        <v>https://api.nowcoder.com/v1/test-pdf/0B55270615C847CF?paperId=17038025</v>
      </c>
    </row>
    <row r="17" spans="1:4">
      <c r="A17" s="1" t="s">
        <v>30</v>
      </c>
      <c r="B17" s="1" t="s">
        <v>31</v>
      </c>
      <c r="C17" s="1" t="s">
        <v>32</v>
      </c>
      <c r="D17" s="3" t="str">
        <f>HYPERLINK("https://api.nowcoder.com/v1/test-pdf/B90E7EDB0429C7F2?paperId=17038025","https://api.nowcoder.com/v1/test-pdf/B90E7EDB0429C7F2?paperId=17038025")</f>
        <v>https://api.nowcoder.com/v1/test-pdf/B90E7EDB0429C7F2?paperId=17038025</v>
      </c>
    </row>
    <row r="18" spans="1:4">
      <c r="A18" s="1" t="s">
        <v>33</v>
      </c>
      <c r="B18" s="1" t="s">
        <v>31</v>
      </c>
      <c r="C18" s="1" t="s">
        <v>34</v>
      </c>
      <c r="D18" s="3" t="str">
        <f>HYPERLINK("https://api.nowcoder.com/v1/test-pdf/29D55A253B8D56F6?paperId=17038025","https://api.nowcoder.com/v1/test-pdf/29D55A253B8D56F6?paperId=17038025")</f>
        <v>https://api.nowcoder.com/v1/test-pdf/29D55A253B8D56F6?paperId=17038025</v>
      </c>
    </row>
    <row r="19" spans="1:4">
      <c r="A19" s="1" t="s">
        <v>35</v>
      </c>
      <c r="B19" s="1" t="s">
        <v>31</v>
      </c>
      <c r="C19" s="1" t="s">
        <v>36</v>
      </c>
      <c r="D19" s="3" t="str">
        <f>HYPERLINK("https://api.nowcoder.com/v1/test-pdf/866DC92013DDC4AD?paperId=17038025","https://api.nowcoder.com/v1/test-pdf/866DC92013DDC4AD?paperId=17038025")</f>
        <v>https://api.nowcoder.com/v1/test-pdf/866DC92013DDC4AD?paperId=17038025</v>
      </c>
    </row>
    <row r="20" spans="1:4">
      <c r="A20" s="1" t="s">
        <v>37</v>
      </c>
      <c r="B20" s="1" t="s">
        <v>31</v>
      </c>
      <c r="C20" s="1" t="s">
        <v>8</v>
      </c>
      <c r="D20" s="3" t="str">
        <f>HYPERLINK("https://api.nowcoder.com/v1/test-pdf/768D389DE166D457?paperId=17038025","https://api.nowcoder.com/v1/test-pdf/768D389DE166D457?paperId=17038025")</f>
        <v>https://api.nowcoder.com/v1/test-pdf/768D389DE166D457?paperId=17038025</v>
      </c>
    </row>
    <row r="21" spans="1:4">
      <c r="A21" s="1" t="s">
        <v>38</v>
      </c>
      <c r="B21" s="1" t="s">
        <v>31</v>
      </c>
      <c r="C21" s="1" t="s">
        <v>39</v>
      </c>
      <c r="D21" s="3" t="str">
        <f>HYPERLINK("https://api.nowcoder.com/v1/test-pdf/FE3D87127334985F?paperId=17038025","https://api.nowcoder.com/v1/test-pdf/FE3D87127334985F?paperId=17038025")</f>
        <v>https://api.nowcoder.com/v1/test-pdf/FE3D87127334985F?paperId=17038025</v>
      </c>
    </row>
    <row r="22" spans="1:4">
      <c r="A22" s="1" t="s">
        <v>40</v>
      </c>
      <c r="B22" s="1" t="s">
        <v>31</v>
      </c>
      <c r="C22" s="1" t="s">
        <v>29</v>
      </c>
      <c r="D22" s="3" t="str">
        <f>HYPERLINK("https://api.nowcoder.com/v1/test-pdf/E8E085EE21EC3352?paperId=17038025","https://api.nowcoder.com/v1/test-pdf/E8E085EE21EC3352?paperId=17038025")</f>
        <v>https://api.nowcoder.com/v1/test-pdf/E8E085EE21EC3352?paperId=17038025</v>
      </c>
    </row>
    <row r="23" spans="1:4">
      <c r="A23" s="1" t="s">
        <v>41</v>
      </c>
      <c r="B23" s="1" t="s">
        <v>31</v>
      </c>
      <c r="C23" s="1" t="s">
        <v>8</v>
      </c>
      <c r="D23" s="3" t="str">
        <f>HYPERLINK("https://api.nowcoder.com/v1/test-pdf/325AE3D6B1AEDCAE?paperId=17038025","https://api.nowcoder.com/v1/test-pdf/325AE3D6B1AEDCAE?paperId=17038025")</f>
        <v>https://api.nowcoder.com/v1/test-pdf/325AE3D6B1AEDCAE?paperId=17038025</v>
      </c>
    </row>
    <row r="24" spans="1:4">
      <c r="A24" s="1" t="s">
        <v>42</v>
      </c>
      <c r="B24" s="1" t="s">
        <v>31</v>
      </c>
      <c r="C24" s="1" t="s">
        <v>43</v>
      </c>
      <c r="D24" s="3" t="str">
        <f>HYPERLINK("https://api.nowcoder.com/v1/test-pdf/403E1749D73B0A0D?paperId=17038025","https://api.nowcoder.com/v1/test-pdf/403E1749D73B0A0D?paperId=17038025")</f>
        <v>https://api.nowcoder.com/v1/test-pdf/403E1749D73B0A0D?paperId=17038025</v>
      </c>
    </row>
    <row r="25" spans="1:4">
      <c r="A25" s="1" t="s">
        <v>44</v>
      </c>
      <c r="B25" s="1" t="s">
        <v>31</v>
      </c>
      <c r="C25" s="1" t="s">
        <v>45</v>
      </c>
      <c r="D25" s="3" t="str">
        <f>HYPERLINK("https://api.nowcoder.com/v1/test-pdf/37985A7808E5372D?paperId=17038025","https://api.nowcoder.com/v1/test-pdf/37985A7808E5372D?paperId=17038025")</f>
        <v>https://api.nowcoder.com/v1/test-pdf/37985A7808E5372D?paperId=17038025</v>
      </c>
    </row>
    <row r="26" spans="1:4">
      <c r="A26" s="1" t="s">
        <v>46</v>
      </c>
      <c r="B26" s="1" t="s">
        <v>47</v>
      </c>
      <c r="C26" s="1" t="s">
        <v>45</v>
      </c>
      <c r="D26" s="3" t="str">
        <f>HYPERLINK("https://api.nowcoder.com/v1/test-pdf/ACBB4E2AA3D5633B?paperId=17038025","https://api.nowcoder.com/v1/test-pdf/ACBB4E2AA3D5633B?paperId=17038025")</f>
        <v>https://api.nowcoder.com/v1/test-pdf/ACBB4E2AA3D5633B?paperId=17038025</v>
      </c>
    </row>
    <row r="27" spans="1:4">
      <c r="A27" s="1" t="s">
        <v>48</v>
      </c>
      <c r="B27" s="1" t="s">
        <v>47</v>
      </c>
      <c r="C27" s="1" t="s">
        <v>10</v>
      </c>
      <c r="D27" s="3" t="str">
        <f>HYPERLINK("https://api.nowcoder.com/v1/test-pdf/45ED01ED7855F9E6?paperId=17038025","https://api.nowcoder.com/v1/test-pdf/45ED01ED7855F9E6?paperId=17038025")</f>
        <v>https://api.nowcoder.com/v1/test-pdf/45ED01ED7855F9E6?paperId=17038025</v>
      </c>
    </row>
    <row r="28" spans="1:4">
      <c r="A28" s="1" t="s">
        <v>49</v>
      </c>
      <c r="B28" s="1" t="s">
        <v>47</v>
      </c>
      <c r="C28" s="1" t="s">
        <v>29</v>
      </c>
      <c r="D28" s="3" t="str">
        <f>HYPERLINK("https://api.nowcoder.com/v1/test-pdf/BED03002E071A09A?paperId=17038025","https://api.nowcoder.com/v1/test-pdf/BED03002E071A09A?paperId=17038025")</f>
        <v>https://api.nowcoder.com/v1/test-pdf/BED03002E071A09A?paperId=17038025</v>
      </c>
    </row>
    <row r="29" spans="1:4">
      <c r="A29" s="1" t="s">
        <v>50</v>
      </c>
      <c r="B29" s="1" t="s">
        <v>47</v>
      </c>
      <c r="C29" s="1" t="s">
        <v>18</v>
      </c>
      <c r="D29" s="3" t="str">
        <f>HYPERLINK("https://api.nowcoder.com/v1/test-pdf/64136CEB7145940E?paperId=17038025","https://api.nowcoder.com/v1/test-pdf/64136CEB7145940E?paperId=17038025")</f>
        <v>https://api.nowcoder.com/v1/test-pdf/64136CEB7145940E?paperId=17038025</v>
      </c>
    </row>
    <row r="30" spans="1:4">
      <c r="A30" s="1" t="s">
        <v>51</v>
      </c>
      <c r="B30" s="1" t="s">
        <v>47</v>
      </c>
      <c r="C30" s="1" t="s">
        <v>45</v>
      </c>
      <c r="D30" s="3" t="str">
        <f>HYPERLINK("https://api.nowcoder.com/v1/test-pdf/7D710094E927FC0B?paperId=17038025","https://api.nowcoder.com/v1/test-pdf/7D710094E927FC0B?paperId=17038025")</f>
        <v>https://api.nowcoder.com/v1/test-pdf/7D710094E927FC0B?paperId=17038025</v>
      </c>
    </row>
    <row r="31" spans="1:4">
      <c r="A31" s="1" t="s">
        <v>52</v>
      </c>
      <c r="B31" s="1" t="s">
        <v>47</v>
      </c>
      <c r="C31" s="1" t="s">
        <v>53</v>
      </c>
      <c r="D31" s="3" t="str">
        <f>HYPERLINK("https://api.nowcoder.com/v1/test-pdf/CA19EEB662D197EA?paperId=17038025","https://api.nowcoder.com/v1/test-pdf/CA19EEB662D197EA?paperId=17038025")</f>
        <v>https://api.nowcoder.com/v1/test-pdf/CA19EEB662D197EA?paperId=17038025</v>
      </c>
    </row>
    <row r="32" spans="1:4">
      <c r="A32" s="1" t="s">
        <v>54</v>
      </c>
      <c r="B32" s="1" t="s">
        <v>47</v>
      </c>
      <c r="C32" s="1" t="s">
        <v>29</v>
      </c>
      <c r="D32" s="3" t="str">
        <f>HYPERLINK("https://api.nowcoder.com/v1/test-pdf/0D06813157EB86A7?paperId=17038025","https://api.nowcoder.com/v1/test-pdf/0D06813157EB86A7?paperId=17038025")</f>
        <v>https://api.nowcoder.com/v1/test-pdf/0D06813157EB86A7?paperId=17038025</v>
      </c>
    </row>
    <row r="33" spans="1:4">
      <c r="A33" s="1" t="s">
        <v>55</v>
      </c>
      <c r="B33" s="1" t="s">
        <v>47</v>
      </c>
      <c r="C33" s="1" t="s">
        <v>6</v>
      </c>
      <c r="D33" s="3" t="str">
        <f>HYPERLINK("https://api.nowcoder.com/v1/test-pdf/FE8006B9AD30D7DB?paperId=17038025","https://api.nowcoder.com/v1/test-pdf/FE8006B9AD30D7DB?paperId=17038025")</f>
        <v>https://api.nowcoder.com/v1/test-pdf/FE8006B9AD30D7DB?paperId=17038025</v>
      </c>
    </row>
    <row r="34" spans="1:4">
      <c r="A34" s="1" t="s">
        <v>56</v>
      </c>
      <c r="B34" s="1" t="s">
        <v>47</v>
      </c>
      <c r="C34" s="1" t="s">
        <v>8</v>
      </c>
      <c r="D34" s="3" t="str">
        <f>HYPERLINK("https://api.nowcoder.com/v1/test-pdf/8B516B5C03CD0507?paperId=17038025","https://api.nowcoder.com/v1/test-pdf/8B516B5C03CD0507?paperId=17038025")</f>
        <v>https://api.nowcoder.com/v1/test-pdf/8B516B5C03CD0507?paperId=17038025</v>
      </c>
    </row>
    <row r="35" spans="1:4">
      <c r="A35" s="1" t="s">
        <v>57</v>
      </c>
      <c r="B35" s="1" t="s">
        <v>47</v>
      </c>
      <c r="C35" s="1" t="s">
        <v>45</v>
      </c>
      <c r="D35" s="3" t="str">
        <f>HYPERLINK("https://api.nowcoder.com/v1/test-pdf/79F8A88BA2DD43FB?paperId=17038025","https://api.nowcoder.com/v1/test-pdf/79F8A88BA2DD43FB?paperId=17038025")</f>
        <v>https://api.nowcoder.com/v1/test-pdf/79F8A88BA2DD43FB?paperId=17038025</v>
      </c>
    </row>
    <row r="36" spans="1:4">
      <c r="A36" s="1" t="s">
        <v>58</v>
      </c>
      <c r="B36" s="1" t="s">
        <v>47</v>
      </c>
      <c r="C36" s="1" t="s">
        <v>32</v>
      </c>
      <c r="D36" s="3" t="str">
        <f>HYPERLINK("https://api.nowcoder.com/v1/test-pdf/1593D5B0EE16631A?paperId=17038025","https://api.nowcoder.com/v1/test-pdf/1593D5B0EE16631A?paperId=17038025")</f>
        <v>https://api.nowcoder.com/v1/test-pdf/1593D5B0EE16631A?paperId=17038025</v>
      </c>
    </row>
    <row r="37" spans="1:4">
      <c r="A37" s="1" t="s">
        <v>59</v>
      </c>
      <c r="B37" s="1" t="s">
        <v>47</v>
      </c>
      <c r="C37" s="1" t="s">
        <v>34</v>
      </c>
      <c r="D37" s="3" t="str">
        <f>HYPERLINK("https://api.nowcoder.com/v1/test-pdf/5D1217A5C76BCF9D?paperId=17038025","https://api.nowcoder.com/v1/test-pdf/5D1217A5C76BCF9D?paperId=17038025")</f>
        <v>https://api.nowcoder.com/v1/test-pdf/5D1217A5C76BCF9D?paperId=17038025</v>
      </c>
    </row>
    <row r="38" spans="1:4">
      <c r="A38" s="1" t="s">
        <v>60</v>
      </c>
      <c r="B38" s="1" t="s">
        <v>47</v>
      </c>
      <c r="C38" s="1" t="s">
        <v>29</v>
      </c>
      <c r="D38" s="3" t="str">
        <f>HYPERLINK("https://api.nowcoder.com/v1/test-pdf/9A8CE33A23684E29?paperId=17038025","https://api.nowcoder.com/v1/test-pdf/9A8CE33A23684E29?paperId=17038025")</f>
        <v>https://api.nowcoder.com/v1/test-pdf/9A8CE33A23684E29?paperId=17038025</v>
      </c>
    </row>
    <row r="39" spans="1:4">
      <c r="A39" s="1" t="s">
        <v>61</v>
      </c>
      <c r="B39" s="1" t="s">
        <v>47</v>
      </c>
      <c r="C39" s="1" t="s">
        <v>36</v>
      </c>
      <c r="D39" s="3" t="str">
        <f>HYPERLINK("https://api.nowcoder.com/v1/test-pdf/ACE01CD6C42DCF86?paperId=17038025","https://api.nowcoder.com/v1/test-pdf/ACE01CD6C42DCF86?paperId=17038025")</f>
        <v>https://api.nowcoder.com/v1/test-pdf/ACE01CD6C42DCF86?paperId=17038025</v>
      </c>
    </row>
    <row r="40" spans="1:4">
      <c r="A40" s="1" t="s">
        <v>62</v>
      </c>
      <c r="B40" s="1" t="s">
        <v>47</v>
      </c>
      <c r="C40" s="1" t="s">
        <v>53</v>
      </c>
      <c r="D40" s="3" t="str">
        <f>HYPERLINK("https://api.nowcoder.com/v1/test-pdf/4435496725B72B8F?paperId=17038025","https://api.nowcoder.com/v1/test-pdf/4435496725B72B8F?paperId=17038025")</f>
        <v>https://api.nowcoder.com/v1/test-pdf/4435496725B72B8F?paperId=17038025</v>
      </c>
    </row>
    <row r="41" spans="1:4">
      <c r="A41" s="1" t="s">
        <v>63</v>
      </c>
      <c r="B41" s="1" t="s">
        <v>47</v>
      </c>
      <c r="C41" s="1" t="s">
        <v>34</v>
      </c>
      <c r="D41" s="3" t="str">
        <f>HYPERLINK("https://api.nowcoder.com/v1/test-pdf/05F25DAA36E08962?paperId=17038025","https://api.nowcoder.com/v1/test-pdf/05F25DAA36E08962?paperId=17038025")</f>
        <v>https://api.nowcoder.com/v1/test-pdf/05F25DAA36E08962?paperId=17038025</v>
      </c>
    </row>
    <row r="42" spans="1:4">
      <c r="A42" s="1" t="s">
        <v>64</v>
      </c>
      <c r="B42" s="1" t="s">
        <v>47</v>
      </c>
      <c r="C42" s="1" t="s">
        <v>53</v>
      </c>
      <c r="D42" s="3" t="str">
        <f>HYPERLINK("https://api.nowcoder.com/v1/test-pdf/D8B708F6B8D70580?paperId=17038025","https://api.nowcoder.com/v1/test-pdf/D8B708F6B8D70580?paperId=17038025")</f>
        <v>https://api.nowcoder.com/v1/test-pdf/D8B708F6B8D70580?paperId=17038025</v>
      </c>
    </row>
    <row r="43" spans="1:4">
      <c r="A43" s="1" t="s">
        <v>65</v>
      </c>
      <c r="B43" s="1" t="s">
        <v>47</v>
      </c>
      <c r="C43" s="1" t="s">
        <v>6</v>
      </c>
      <c r="D43" s="3" t="str">
        <f>HYPERLINK("https://api.nowcoder.com/v1/test-pdf/CD08A03BAC26CC29?paperId=17038025","https://api.nowcoder.com/v1/test-pdf/CD08A03BAC26CC29?paperId=17038025")</f>
        <v>https://api.nowcoder.com/v1/test-pdf/CD08A03BAC26CC29?paperId=17038025</v>
      </c>
    </row>
    <row r="44" spans="1:4">
      <c r="A44" s="1" t="s">
        <v>66</v>
      </c>
      <c r="B44" s="1" t="s">
        <v>47</v>
      </c>
      <c r="C44" s="1" t="s">
        <v>29</v>
      </c>
      <c r="D44" s="3" t="str">
        <f>HYPERLINK("https://api.nowcoder.com/v1/test-pdf/78C9363762C2358D?paperId=17038025","https://api.nowcoder.com/v1/test-pdf/78C9363762C2358D?paperId=17038025")</f>
        <v>https://api.nowcoder.com/v1/test-pdf/78C9363762C2358D?paperId=17038025</v>
      </c>
    </row>
    <row r="45" spans="1:4">
      <c r="A45" s="1" t="s">
        <v>67</v>
      </c>
      <c r="B45" s="1" t="s">
        <v>47</v>
      </c>
      <c r="C45" s="1" t="s">
        <v>39</v>
      </c>
      <c r="D45" s="3" t="str">
        <f>HYPERLINK("https://api.nowcoder.com/v1/test-pdf/6CB0C5309B745C9D?paperId=17038025","https://api.nowcoder.com/v1/test-pdf/6CB0C5309B745C9D?paperId=17038025")</f>
        <v>https://api.nowcoder.com/v1/test-pdf/6CB0C5309B745C9D?paperId=17038025</v>
      </c>
    </row>
    <row r="46" spans="1:4">
      <c r="A46" s="1" t="s">
        <v>68</v>
      </c>
      <c r="B46" s="1" t="s">
        <v>47</v>
      </c>
      <c r="C46" s="1" t="s">
        <v>69</v>
      </c>
      <c r="D46" s="3" t="str">
        <f>HYPERLINK("https://api.nowcoder.com/v1/test-pdf/0CB24C3EEC09D268?paperId=17038025","https://api.nowcoder.com/v1/test-pdf/0CB24C3EEC09D268?paperId=17038025")</f>
        <v>https://api.nowcoder.com/v1/test-pdf/0CB24C3EEC09D268?paperId=17038025</v>
      </c>
    </row>
    <row r="47" spans="1:4">
      <c r="A47" s="1" t="s">
        <v>70</v>
      </c>
      <c r="B47" s="1" t="s">
        <v>71</v>
      </c>
      <c r="C47" s="1" t="s">
        <v>16</v>
      </c>
      <c r="D47" s="3" t="str">
        <f>HYPERLINK("https://api.nowcoder.com/v1/test-pdf/800FD48DC51AA300?paperId=17038025","https://api.nowcoder.com/v1/test-pdf/800FD48DC51AA300?paperId=17038025")</f>
        <v>https://api.nowcoder.com/v1/test-pdf/800FD48DC51AA300?paperId=17038025</v>
      </c>
    </row>
    <row r="48" spans="1:4">
      <c r="A48" s="1" t="s">
        <v>72</v>
      </c>
      <c r="B48" s="1" t="s">
        <v>71</v>
      </c>
      <c r="C48" s="1" t="s">
        <v>14</v>
      </c>
      <c r="D48" s="3" t="str">
        <f>HYPERLINK("https://api.nowcoder.com/v1/test-pdf/F21C4DE2AED32A16?paperId=17038025","https://api.nowcoder.com/v1/test-pdf/F21C4DE2AED32A16?paperId=17038025")</f>
        <v>https://api.nowcoder.com/v1/test-pdf/F21C4DE2AED32A16?paperId=17038025</v>
      </c>
    </row>
    <row r="49" spans="1:4">
      <c r="A49" s="1" t="s">
        <v>73</v>
      </c>
      <c r="B49" s="1" t="s">
        <v>71</v>
      </c>
      <c r="C49" s="1" t="s">
        <v>34</v>
      </c>
      <c r="D49" s="3" t="str">
        <f>HYPERLINK("https://api.nowcoder.com/v1/test-pdf/29A7972DFFC5481E?paperId=17038025","https://api.nowcoder.com/v1/test-pdf/29A7972DFFC5481E?paperId=17038025")</f>
        <v>https://api.nowcoder.com/v1/test-pdf/29A7972DFFC5481E?paperId=17038025</v>
      </c>
    </row>
    <row r="50" spans="1:4">
      <c r="A50" s="1" t="s">
        <v>74</v>
      </c>
      <c r="B50" s="1" t="s">
        <v>71</v>
      </c>
      <c r="C50" s="1" t="s">
        <v>45</v>
      </c>
      <c r="D50" s="3" t="str">
        <f>HYPERLINK("https://api.nowcoder.com/v1/test-pdf/1B61EF11D336EEE9?paperId=17038025","https://api.nowcoder.com/v1/test-pdf/1B61EF11D336EEE9?paperId=17038025")</f>
        <v>https://api.nowcoder.com/v1/test-pdf/1B61EF11D336EEE9?paperId=17038025</v>
      </c>
    </row>
    <row r="51" spans="1:4">
      <c r="A51" s="1" t="s">
        <v>75</v>
      </c>
      <c r="B51" s="1" t="s">
        <v>71</v>
      </c>
      <c r="C51" s="1" t="s">
        <v>34</v>
      </c>
      <c r="D51" s="3" t="str">
        <f>HYPERLINK("https://api.nowcoder.com/v1/test-pdf/C514E33768D8D1BC?paperId=17038025","https://api.nowcoder.com/v1/test-pdf/C514E33768D8D1BC?paperId=17038025")</f>
        <v>https://api.nowcoder.com/v1/test-pdf/C514E33768D8D1BC?paperId=17038025</v>
      </c>
    </row>
    <row r="52" spans="1:4">
      <c r="A52" s="1" t="s">
        <v>76</v>
      </c>
      <c r="B52" s="1" t="s">
        <v>71</v>
      </c>
      <c r="C52" s="1" t="s">
        <v>43</v>
      </c>
      <c r="D52" s="3" t="str">
        <f>HYPERLINK("https://api.nowcoder.com/v1/test-pdf/1022EC5D0B809DD1?paperId=17038025","https://api.nowcoder.com/v1/test-pdf/1022EC5D0B809DD1?paperId=17038025")</f>
        <v>https://api.nowcoder.com/v1/test-pdf/1022EC5D0B809DD1?paperId=17038025</v>
      </c>
    </row>
    <row r="53" spans="1:4">
      <c r="A53" s="1" t="s">
        <v>77</v>
      </c>
      <c r="B53" s="1" t="s">
        <v>71</v>
      </c>
      <c r="C53" s="1" t="s">
        <v>8</v>
      </c>
      <c r="D53" s="3" t="str">
        <f>HYPERLINK("https://api.nowcoder.com/v1/test-pdf/9586EAEFDEE23495?paperId=17038025","https://api.nowcoder.com/v1/test-pdf/9586EAEFDEE23495?paperId=17038025")</f>
        <v>https://api.nowcoder.com/v1/test-pdf/9586EAEFDEE23495?paperId=17038025</v>
      </c>
    </row>
    <row r="54" spans="1:4">
      <c r="A54" s="1" t="s">
        <v>78</v>
      </c>
      <c r="B54" s="1" t="s">
        <v>71</v>
      </c>
      <c r="C54" s="1" t="s">
        <v>14</v>
      </c>
      <c r="D54" s="3" t="str">
        <f>HYPERLINK("https://api.nowcoder.com/v1/test-pdf/45C86ACF70B301E6?paperId=17038025","https://api.nowcoder.com/v1/test-pdf/45C86ACF70B301E6?paperId=17038025")</f>
        <v>https://api.nowcoder.com/v1/test-pdf/45C86ACF70B301E6?paperId=17038025</v>
      </c>
    </row>
    <row r="55" spans="1:4">
      <c r="A55" s="1" t="s">
        <v>79</v>
      </c>
      <c r="B55" s="1" t="s">
        <v>71</v>
      </c>
      <c r="C55" s="1" t="s">
        <v>6</v>
      </c>
      <c r="D55" s="3" t="str">
        <f>HYPERLINK("https://api.nowcoder.com/v1/test-pdf/A0AD344301047AAD?paperId=17038025","https://api.nowcoder.com/v1/test-pdf/A0AD344301047AAD?paperId=17038025")</f>
        <v>https://api.nowcoder.com/v1/test-pdf/A0AD344301047AAD?paperId=17038025</v>
      </c>
    </row>
    <row r="56" spans="1:4">
      <c r="A56" s="1" t="s">
        <v>80</v>
      </c>
      <c r="B56" s="1" t="s">
        <v>71</v>
      </c>
      <c r="C56" s="1" t="s">
        <v>12</v>
      </c>
      <c r="D56" s="3" t="str">
        <f>HYPERLINK("https://api.nowcoder.com/v1/test-pdf/72AA4B21E67ED65A?paperId=17038025","https://api.nowcoder.com/v1/test-pdf/72AA4B21E67ED65A?paperId=17038025")</f>
        <v>https://api.nowcoder.com/v1/test-pdf/72AA4B21E67ED65A?paperId=17038025</v>
      </c>
    </row>
    <row r="57" spans="1:4">
      <c r="A57" s="1" t="s">
        <v>81</v>
      </c>
      <c r="B57" s="1" t="s">
        <v>82</v>
      </c>
      <c r="C57" s="1" t="s">
        <v>36</v>
      </c>
      <c r="D57" s="3" t="str">
        <f>HYPERLINK("https://api.nowcoder.com/v1/test-pdf/2EA4E88316DB29A9?paperId=17038025","https://api.nowcoder.com/v1/test-pdf/2EA4E88316DB29A9?paperId=17038025")</f>
        <v>https://api.nowcoder.com/v1/test-pdf/2EA4E88316DB29A9?paperId=17038025</v>
      </c>
    </row>
    <row r="58" spans="1:4">
      <c r="A58" s="1" t="s">
        <v>83</v>
      </c>
      <c r="B58" s="1" t="s">
        <v>82</v>
      </c>
      <c r="C58" s="1" t="s">
        <v>53</v>
      </c>
      <c r="D58" s="3" t="str">
        <f>HYPERLINK("https://api.nowcoder.com/v1/test-pdf/43EC17047857A42C?paperId=17038025","https://api.nowcoder.com/v1/test-pdf/43EC17047857A42C?paperId=17038025")</f>
        <v>https://api.nowcoder.com/v1/test-pdf/43EC17047857A42C?paperId=17038025</v>
      </c>
    </row>
    <row r="59" spans="1:4">
      <c r="A59" s="1" t="s">
        <v>84</v>
      </c>
      <c r="B59" s="1" t="s">
        <v>82</v>
      </c>
      <c r="C59" s="1" t="s">
        <v>29</v>
      </c>
      <c r="D59" s="3" t="str">
        <f>HYPERLINK("https://api.nowcoder.com/v1/test-pdf/1E703FEE7F3D4C69?paperId=17038025","https://api.nowcoder.com/v1/test-pdf/1E703FEE7F3D4C69?paperId=17038025")</f>
        <v>https://api.nowcoder.com/v1/test-pdf/1E703FEE7F3D4C69?paperId=17038025</v>
      </c>
    </row>
    <row r="60" spans="1:4">
      <c r="A60" s="1" t="s">
        <v>85</v>
      </c>
      <c r="B60" s="1" t="s">
        <v>82</v>
      </c>
      <c r="C60" s="1" t="s">
        <v>69</v>
      </c>
      <c r="D60" s="3" t="str">
        <f>HYPERLINK("https://api.nowcoder.com/v1/test-pdf/2FBBB108EC0061D2?paperId=17038025","https://api.nowcoder.com/v1/test-pdf/2FBBB108EC0061D2?paperId=17038025")</f>
        <v>https://api.nowcoder.com/v1/test-pdf/2FBBB108EC0061D2?paperId=17038025</v>
      </c>
    </row>
    <row r="61" spans="1:4">
      <c r="A61" s="1" t="s">
        <v>86</v>
      </c>
      <c r="B61" s="1" t="s">
        <v>82</v>
      </c>
      <c r="C61" s="1" t="s">
        <v>16</v>
      </c>
      <c r="D61" s="3" t="str">
        <f>HYPERLINK("https://api.nowcoder.com/v1/test-pdf/BD83315427F73B08?paperId=17038025","https://api.nowcoder.com/v1/test-pdf/BD83315427F73B08?paperId=17038025")</f>
        <v>https://api.nowcoder.com/v1/test-pdf/BD83315427F73B08?paperId=17038025</v>
      </c>
    </row>
    <row r="62" spans="1:4">
      <c r="A62" s="1" t="s">
        <v>87</v>
      </c>
      <c r="B62" s="1" t="s">
        <v>82</v>
      </c>
      <c r="C62" s="1" t="s">
        <v>8</v>
      </c>
      <c r="D62" s="3" t="str">
        <f>HYPERLINK("https://api.nowcoder.com/v1/test-pdf/4015A42B24F91A23?paperId=17038025","https://api.nowcoder.com/v1/test-pdf/4015A42B24F91A23?paperId=17038025")</f>
        <v>https://api.nowcoder.com/v1/test-pdf/4015A42B24F91A23?paperId=17038025</v>
      </c>
    </row>
    <row r="63" spans="1:4">
      <c r="A63" s="1" t="s">
        <v>88</v>
      </c>
      <c r="B63" s="1" t="s">
        <v>82</v>
      </c>
      <c r="C63" s="1" t="s">
        <v>45</v>
      </c>
      <c r="D63" s="3" t="str">
        <f>HYPERLINK("https://api.nowcoder.com/v1/test-pdf/4E23A7D5CA718BFE?paperId=17038025","https://api.nowcoder.com/v1/test-pdf/4E23A7D5CA718BFE?paperId=17038025")</f>
        <v>https://api.nowcoder.com/v1/test-pdf/4E23A7D5CA718BFE?paperId=17038025</v>
      </c>
    </row>
    <row r="64" spans="1:4">
      <c r="A64" s="1" t="s">
        <v>89</v>
      </c>
      <c r="B64" s="1" t="s">
        <v>82</v>
      </c>
      <c r="C64" s="1" t="s">
        <v>8</v>
      </c>
      <c r="D64" s="3" t="str">
        <f>HYPERLINK("https://api.nowcoder.com/v1/test-pdf/2022208BBB421C7F?paperId=17038025","https://api.nowcoder.com/v1/test-pdf/2022208BBB421C7F?paperId=17038025")</f>
        <v>https://api.nowcoder.com/v1/test-pdf/2022208BBB421C7F?paperId=17038025</v>
      </c>
    </row>
    <row r="65" spans="1:4">
      <c r="A65" s="1" t="s">
        <v>90</v>
      </c>
      <c r="B65" s="1" t="s">
        <v>82</v>
      </c>
      <c r="C65" s="1" t="s">
        <v>45</v>
      </c>
      <c r="D65" s="3" t="str">
        <f>HYPERLINK("https://api.nowcoder.com/v1/test-pdf/C7945CDC5A123225?paperId=17038025","https://api.nowcoder.com/v1/test-pdf/C7945CDC5A123225?paperId=17038025")</f>
        <v>https://api.nowcoder.com/v1/test-pdf/C7945CDC5A123225?paperId=17038025</v>
      </c>
    </row>
    <row r="66" spans="1:4">
      <c r="A66" s="1" t="s">
        <v>91</v>
      </c>
      <c r="B66" s="1" t="s">
        <v>82</v>
      </c>
      <c r="C66" s="1" t="s">
        <v>6</v>
      </c>
      <c r="D66" s="3" t="str">
        <f>HYPERLINK("https://api.nowcoder.com/v1/test-pdf/6E78E8CC5BC3A373?paperId=17038025","https://api.nowcoder.com/v1/test-pdf/6E78E8CC5BC3A373?paperId=17038025")</f>
        <v>https://api.nowcoder.com/v1/test-pdf/6E78E8CC5BC3A373?paperId=17038025</v>
      </c>
    </row>
    <row r="67" spans="1:4">
      <c r="A67" s="1" t="s">
        <v>92</v>
      </c>
      <c r="B67" s="1" t="s">
        <v>82</v>
      </c>
      <c r="C67" s="1" t="s">
        <v>36</v>
      </c>
      <c r="D67" s="3" t="str">
        <f>HYPERLINK("https://api.nowcoder.com/v1/test-pdf/86C6393C1FC67551?paperId=17038025","https://api.nowcoder.com/v1/test-pdf/86C6393C1FC67551?paperId=17038025")</f>
        <v>https://api.nowcoder.com/v1/test-pdf/86C6393C1FC67551?paperId=17038025</v>
      </c>
    </row>
    <row r="68" spans="1:4">
      <c r="A68" s="1" t="s">
        <v>93</v>
      </c>
      <c r="B68" s="1" t="s">
        <v>82</v>
      </c>
      <c r="C68" s="1" t="s">
        <v>6</v>
      </c>
      <c r="D68" s="3" t="str">
        <f>HYPERLINK("https://api.nowcoder.com/v1/test-pdf/62DF31794BE217E4?paperId=17038025","https://api.nowcoder.com/v1/test-pdf/62DF31794BE217E4?paperId=17038025")</f>
        <v>https://api.nowcoder.com/v1/test-pdf/62DF31794BE217E4?paperId=17038025</v>
      </c>
    </row>
    <row r="69" spans="1:4">
      <c r="A69" s="1" t="s">
        <v>94</v>
      </c>
      <c r="B69" s="1" t="s">
        <v>82</v>
      </c>
      <c r="C69" s="1" t="s">
        <v>34</v>
      </c>
      <c r="D69" s="3" t="str">
        <f>HYPERLINK("https://api.nowcoder.com/v1/test-pdf/9100849A51AC74ED?paperId=17038025","https://api.nowcoder.com/v1/test-pdf/9100849A51AC74ED?paperId=17038025")</f>
        <v>https://api.nowcoder.com/v1/test-pdf/9100849A51AC74ED?paperId=17038025</v>
      </c>
    </row>
    <row r="70" spans="1:4">
      <c r="A70" s="1" t="s">
        <v>95</v>
      </c>
      <c r="B70" s="1" t="s">
        <v>82</v>
      </c>
      <c r="C70" s="1" t="s">
        <v>6</v>
      </c>
      <c r="D70" s="3" t="str">
        <f>HYPERLINK("https://api.nowcoder.com/v1/test-pdf/ADB8E86292D6396E?paperId=17038025","https://api.nowcoder.com/v1/test-pdf/ADB8E86292D6396E?paperId=17038025")</f>
        <v>https://api.nowcoder.com/v1/test-pdf/ADB8E86292D6396E?paperId=17038025</v>
      </c>
    </row>
    <row r="71" spans="1:4">
      <c r="A71" s="1" t="s">
        <v>96</v>
      </c>
      <c r="B71" s="1" t="s">
        <v>97</v>
      </c>
      <c r="C71" s="1" t="s">
        <v>39</v>
      </c>
      <c r="D71" s="3" t="str">
        <f>HYPERLINK("https://api.nowcoder.com/v1/test-pdf/3B492ED55F7CDFDF?paperId=17038025","https://api.nowcoder.com/v1/test-pdf/3B492ED55F7CDFDF?paperId=17038025")</f>
        <v>https://api.nowcoder.com/v1/test-pdf/3B492ED55F7CDFDF?paperId=17038025</v>
      </c>
    </row>
    <row r="72" spans="1:4">
      <c r="A72" s="1" t="s">
        <v>98</v>
      </c>
      <c r="B72" s="1" t="s">
        <v>97</v>
      </c>
      <c r="C72" s="1" t="s">
        <v>69</v>
      </c>
      <c r="D72" s="3" t="str">
        <f>HYPERLINK("https://api.nowcoder.com/v1/test-pdf/0450CA9BCB354839?paperId=17038025","https://api.nowcoder.com/v1/test-pdf/0450CA9BCB354839?paperId=17038025")</f>
        <v>https://api.nowcoder.com/v1/test-pdf/0450CA9BCB354839?paperId=17038025</v>
      </c>
    </row>
    <row r="73" spans="1:4">
      <c r="A73" s="1" t="s">
        <v>99</v>
      </c>
      <c r="B73" s="1" t="s">
        <v>97</v>
      </c>
      <c r="C73" s="1" t="s">
        <v>29</v>
      </c>
      <c r="D73" s="3" t="str">
        <f>HYPERLINK("https://api.nowcoder.com/v1/test-pdf/15107EABE2F73A53?paperId=17038025","https://api.nowcoder.com/v1/test-pdf/15107EABE2F73A53?paperId=17038025")</f>
        <v>https://api.nowcoder.com/v1/test-pdf/15107EABE2F73A53?paperId=17038025</v>
      </c>
    </row>
    <row r="74" spans="1:4">
      <c r="A74" s="1" t="s">
        <v>100</v>
      </c>
      <c r="B74" s="1" t="s">
        <v>101</v>
      </c>
      <c r="C74" s="1" t="s">
        <v>18</v>
      </c>
      <c r="D74" s="3" t="str">
        <f>HYPERLINK("https://api.nowcoder.com/v1/test-pdf/9E7A39892EDB1F75?paperId=17038025","https://api.nowcoder.com/v1/test-pdf/9E7A39892EDB1F75?paperId=17038025")</f>
        <v>https://api.nowcoder.com/v1/test-pdf/9E7A39892EDB1F75?paperId=17038025</v>
      </c>
    </row>
    <row r="75" spans="1:4">
      <c r="A75" s="1" t="s">
        <v>102</v>
      </c>
      <c r="B75" s="1" t="s">
        <v>101</v>
      </c>
      <c r="C75" s="1" t="s">
        <v>12</v>
      </c>
      <c r="D75" s="3" t="str">
        <f>HYPERLINK("https://api.nowcoder.com/v1/test-pdf/931298C4556FFE47?paperId=17038025","https://api.nowcoder.com/v1/test-pdf/931298C4556FFE47?paperId=17038025")</f>
        <v>https://api.nowcoder.com/v1/test-pdf/931298C4556FFE47?paperId=17038025</v>
      </c>
    </row>
    <row r="76" spans="1:4">
      <c r="A76" s="1" t="s">
        <v>103</v>
      </c>
      <c r="B76" s="1" t="s">
        <v>101</v>
      </c>
      <c r="C76" s="1" t="s">
        <v>69</v>
      </c>
      <c r="D76" s="3" t="str">
        <f>HYPERLINK("https://api.nowcoder.com/v1/test-pdf/25244EBA25FA7F32?paperId=17038025","https://api.nowcoder.com/v1/test-pdf/25244EBA25FA7F32?paperId=17038025")</f>
        <v>https://api.nowcoder.com/v1/test-pdf/25244EBA25FA7F32?paperId=17038025</v>
      </c>
    </row>
    <row r="77" spans="1:4">
      <c r="A77" s="1" t="s">
        <v>104</v>
      </c>
      <c r="B77" s="1" t="s">
        <v>101</v>
      </c>
      <c r="C77" s="1" t="s">
        <v>43</v>
      </c>
      <c r="D77" s="3" t="str">
        <f>HYPERLINK("https://api.nowcoder.com/v1/test-pdf/5B0682AB4FB470C9?paperId=17038025","https://api.nowcoder.com/v1/test-pdf/5B0682AB4FB470C9?paperId=17038025")</f>
        <v>https://api.nowcoder.com/v1/test-pdf/5B0682AB4FB470C9?paperId=17038025</v>
      </c>
    </row>
    <row r="78" spans="1:4">
      <c r="A78" s="1" t="s">
        <v>105</v>
      </c>
      <c r="B78" s="1" t="s">
        <v>101</v>
      </c>
      <c r="C78" s="1" t="s">
        <v>20</v>
      </c>
      <c r="D78" s="3" t="str">
        <f>HYPERLINK("https://api.nowcoder.com/v1/test-pdf/87B0EF16066CF634?paperId=17038025","https://api.nowcoder.com/v1/test-pdf/87B0EF16066CF634?paperId=17038025")</f>
        <v>https://api.nowcoder.com/v1/test-pdf/87B0EF16066CF634?paperId=17038025</v>
      </c>
    </row>
    <row r="79" spans="1:4">
      <c r="A79" s="1" t="s">
        <v>106</v>
      </c>
      <c r="B79" s="1" t="s">
        <v>101</v>
      </c>
      <c r="C79" s="1" t="s">
        <v>43</v>
      </c>
      <c r="D79" s="3" t="str">
        <f>HYPERLINK("https://api.nowcoder.com/v1/test-pdf/F7BE7CF64C001462?paperId=17038025","https://api.nowcoder.com/v1/test-pdf/F7BE7CF64C001462?paperId=17038025")</f>
        <v>https://api.nowcoder.com/v1/test-pdf/F7BE7CF64C001462?paperId=17038025</v>
      </c>
    </row>
    <row r="80" spans="1:4">
      <c r="A80" s="1" t="s">
        <v>107</v>
      </c>
      <c r="B80" s="1" t="s">
        <v>101</v>
      </c>
      <c r="C80" s="1" t="s">
        <v>34</v>
      </c>
      <c r="D80" s="3" t="str">
        <f>HYPERLINK("https://api.nowcoder.com/v1/test-pdf/EAC4DB8F316BAD57?paperId=17038025","https://api.nowcoder.com/v1/test-pdf/EAC4DB8F316BAD57?paperId=17038025")</f>
        <v>https://api.nowcoder.com/v1/test-pdf/EAC4DB8F316BAD57?paperId=17038025</v>
      </c>
    </row>
    <row r="81" spans="1:4">
      <c r="A81" s="1" t="s">
        <v>108</v>
      </c>
      <c r="B81" s="1" t="s">
        <v>101</v>
      </c>
      <c r="C81" s="1" t="s">
        <v>14</v>
      </c>
      <c r="D81" s="3" t="str">
        <f>HYPERLINK("https://api.nowcoder.com/v1/test-pdf/4A373F1A38DB00A8?paperId=17038025","https://api.nowcoder.com/v1/test-pdf/4A373F1A38DB00A8?paperId=17038025")</f>
        <v>https://api.nowcoder.com/v1/test-pdf/4A373F1A38DB00A8?paperId=17038025</v>
      </c>
    </row>
    <row r="82" spans="1:4">
      <c r="A82" s="1" t="s">
        <v>109</v>
      </c>
      <c r="B82" s="1" t="s">
        <v>101</v>
      </c>
      <c r="C82" s="1" t="s">
        <v>8</v>
      </c>
      <c r="D82" s="3" t="str">
        <f>HYPERLINK("https://api.nowcoder.com/v1/test-pdf/4D87A768B7CEC6DF?paperId=17038025","https://api.nowcoder.com/v1/test-pdf/4D87A768B7CEC6DF?paperId=17038025")</f>
        <v>https://api.nowcoder.com/v1/test-pdf/4D87A768B7CEC6DF?paperId=17038025</v>
      </c>
    </row>
    <row r="83" spans="1:4">
      <c r="A83" s="1" t="s">
        <v>110</v>
      </c>
      <c r="B83" s="1" t="s">
        <v>101</v>
      </c>
      <c r="C83" s="1" t="s">
        <v>20</v>
      </c>
      <c r="D83" s="3" t="str">
        <f>HYPERLINK("https://api.nowcoder.com/v1/test-pdf/6B33815CD51FF8EB?paperId=17038025","https://api.nowcoder.com/v1/test-pdf/6B33815CD51FF8EB?paperId=17038025")</f>
        <v>https://api.nowcoder.com/v1/test-pdf/6B33815CD51FF8EB?paperId=17038025</v>
      </c>
    </row>
    <row r="84" spans="1:4">
      <c r="A84" s="1" t="s">
        <v>111</v>
      </c>
      <c r="B84" s="1" t="s">
        <v>101</v>
      </c>
      <c r="C84" s="1" t="s">
        <v>6</v>
      </c>
      <c r="D84" s="3" t="str">
        <f>HYPERLINK("https://api.nowcoder.com/v1/test-pdf/AE358219BA391048?paperId=17038025","https://api.nowcoder.com/v1/test-pdf/AE358219BA391048?paperId=17038025")</f>
        <v>https://api.nowcoder.com/v1/test-pdf/AE358219BA391048?paperId=17038025</v>
      </c>
    </row>
    <row r="85" spans="1:4">
      <c r="A85" s="1" t="s">
        <v>112</v>
      </c>
      <c r="B85" s="1" t="s">
        <v>101</v>
      </c>
      <c r="C85" s="1" t="s">
        <v>29</v>
      </c>
      <c r="D85" s="3" t="str">
        <f>HYPERLINK("https://api.nowcoder.com/v1/test-pdf/B4BE3281AA1E6A34?paperId=17038025","https://api.nowcoder.com/v1/test-pdf/B4BE3281AA1E6A34?paperId=17038025")</f>
        <v>https://api.nowcoder.com/v1/test-pdf/B4BE3281AA1E6A34?paperId=17038025</v>
      </c>
    </row>
    <row r="86" spans="1:4">
      <c r="A86" s="1" t="s">
        <v>113</v>
      </c>
      <c r="B86" s="1" t="s">
        <v>101</v>
      </c>
      <c r="C86" s="1" t="s">
        <v>36</v>
      </c>
      <c r="D86" s="3" t="str">
        <f>HYPERLINK("https://api.nowcoder.com/v1/test-pdf/FF6E16E061644C56?paperId=17038025","https://api.nowcoder.com/v1/test-pdf/FF6E16E061644C56?paperId=17038025")</f>
        <v>https://api.nowcoder.com/v1/test-pdf/FF6E16E061644C56?paperId=17038025</v>
      </c>
    </row>
    <row r="87" spans="1:4">
      <c r="A87" s="1" t="s">
        <v>114</v>
      </c>
      <c r="B87" s="1" t="s">
        <v>101</v>
      </c>
      <c r="C87" s="1" t="s">
        <v>115</v>
      </c>
      <c r="D87" s="3" t="str">
        <f>HYPERLINK("https://api.nowcoder.com/v1/test-pdf/6E24DF8F0DF79762?paperId=17038025","https://api.nowcoder.com/v1/test-pdf/6E24DF8F0DF79762?paperId=17038025")</f>
        <v>https://api.nowcoder.com/v1/test-pdf/6E24DF8F0DF79762?paperId=17038025</v>
      </c>
    </row>
    <row r="88" spans="1:4">
      <c r="A88" s="1" t="s">
        <v>116</v>
      </c>
      <c r="B88" s="1" t="s">
        <v>117</v>
      </c>
      <c r="C88" s="1" t="s">
        <v>69</v>
      </c>
      <c r="D88" s="3" t="str">
        <f>HYPERLINK("https://api.nowcoder.com/v1/test-pdf/AEAB6BBDA8034CE5?paperId=17038025","https://api.nowcoder.com/v1/test-pdf/AEAB6BBDA8034CE5?paperId=17038025")</f>
        <v>https://api.nowcoder.com/v1/test-pdf/AEAB6BBDA8034CE5?paperId=17038025</v>
      </c>
    </row>
  </sheetData>
  <autoFilter ref="A1:E88">
    <extLst/>
  </autoFilter>
  <sortState ref="A2:D88">
    <sortCondition ref="B2:B88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88"/>
  <sheetViews>
    <sheetView workbookViewId="0">
      <selection activeCell="A1" sqref="A1"/>
    </sheetView>
  </sheetViews>
  <sheetFormatPr defaultColWidth="9" defaultRowHeight="14.4"/>
  <cols>
    <col min="1" max="5" width="20" customWidth="1"/>
    <col min="6" max="6" width="10" customWidth="1"/>
    <col min="7" max="8" width="12" customWidth="1"/>
    <col min="9" max="11" width="10" customWidth="1"/>
    <col min="12" max="13" width="100" customWidth="1"/>
    <col min="14" max="14" width="12" customWidth="1"/>
    <col min="15" max="17" width="20" customWidth="1"/>
    <col min="18" max="18" width="12" customWidth="1"/>
    <col min="19" max="20" width="25" customWidth="1"/>
    <col min="21" max="22" width="12" customWidth="1"/>
    <col min="23" max="23" width="30" customWidth="1"/>
    <col min="24" max="25" width="15" customWidth="1"/>
    <col min="26" max="26" width="12" customWidth="1"/>
    <col min="27" max="29" width="20" customWidth="1"/>
    <col min="30" max="30" width="12" customWidth="1"/>
    <col min="31" max="32" width="25" customWidth="1"/>
    <col min="33" max="34" width="12" customWidth="1"/>
    <col min="35" max="35" width="30" customWidth="1"/>
    <col min="36" max="37" width="15" customWidth="1"/>
    <col min="38" max="47" width="12" customWidth="1"/>
  </cols>
  <sheetData>
    <row r="1" spans="1:47">
      <c r="A1" s="1" t="s">
        <v>118</v>
      </c>
      <c r="B1" s="1" t="s">
        <v>0</v>
      </c>
      <c r="C1" s="1" t="s">
        <v>119</v>
      </c>
      <c r="D1" s="1" t="s">
        <v>1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3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</row>
    <row r="2" spans="1:47">
      <c r="A2" s="1" t="s">
        <v>162</v>
      </c>
      <c r="B2" s="1" t="s">
        <v>46</v>
      </c>
      <c r="C2" s="1" t="s">
        <v>163</v>
      </c>
      <c r="D2" s="1" t="s">
        <v>47</v>
      </c>
      <c r="E2" s="1" t="s">
        <v>164</v>
      </c>
      <c r="F2" s="1">
        <v>70</v>
      </c>
      <c r="G2" s="1">
        <v>20</v>
      </c>
      <c r="H2" s="1">
        <v>50</v>
      </c>
      <c r="I2" s="1" t="s">
        <v>165</v>
      </c>
      <c r="J2" s="1" t="s">
        <v>166</v>
      </c>
      <c r="K2" s="1" t="s">
        <v>167</v>
      </c>
      <c r="L2" s="2" t="str">
        <f>HYPERLINK("https://hr.nowcoder.com/console?theme=tinyLeft&amp;access_token=36fa6a252c8378b2dab54f17130e267dbc13abc8e5ca65776efe75872fce07ff#paper/%7B%22tab%22%3A%22index%22%2C%22action%22%3A%22candidate%2Fresult%2Findex%22%2C%22testId%22%3A1485960%7D","https://hr.nowcoder.com/console?theme=tinyLeft&amp;access_token=36fa6a252c8378b2dab54f17130e267dbc13abc8e5ca65776efe75872fce07ff#paper/%7B%22tab%22%3A%22index%22%2C%22action%22%3A%22candidate%2Fresult%2Findex%22%2C%22testId%22%3A1485960%7D")</f>
        <v>https://hr.nowcoder.com/console?theme=tinyLeft&amp;access_token=36fa6a252c8378b2dab54f17130e267dbc13abc8e5ca65776efe75872fce07ff#paper/%7B%22tab%22%3A%22index%22%2C%22action%22%3A%22candidate%2Fresult%2Findex%22%2C%22testId%22%3A1485960%7D</v>
      </c>
      <c r="M2" s="2" t="str">
        <f>HYPERLINK("https://api.nowcoder.com/v1/test-pdf/ACBB4E2AA3D5633B?paperId=17038025","https://api.nowcoder.com/v1/test-pdf/ACBB4E2AA3D5633B?paperId=17038025")</f>
        <v>https://api.nowcoder.com/v1/test-pdf/ACBB4E2AA3D5633B?paperId=17038025</v>
      </c>
      <c r="N2" s="1">
        <v>25</v>
      </c>
      <c r="O2" s="1">
        <v>1</v>
      </c>
      <c r="P2" s="1">
        <v>476</v>
      </c>
      <c r="Q2" s="1">
        <v>3</v>
      </c>
      <c r="R2" s="1" t="s">
        <v>168</v>
      </c>
      <c r="S2" s="1" t="s">
        <v>169</v>
      </c>
      <c r="T2" s="1" t="s">
        <v>170</v>
      </c>
      <c r="U2" s="1" t="s">
        <v>171</v>
      </c>
      <c r="V2" s="1">
        <v>22</v>
      </c>
      <c r="W2" s="1"/>
      <c r="X2" s="1"/>
      <c r="Y2" s="1"/>
      <c r="Z2" s="1">
        <v>25</v>
      </c>
      <c r="AA2" s="1">
        <v>3</v>
      </c>
      <c r="AB2" s="1">
        <v>616</v>
      </c>
      <c r="AC2" s="1">
        <v>4</v>
      </c>
      <c r="AD2" s="1" t="s">
        <v>168</v>
      </c>
      <c r="AE2" s="1" t="s">
        <v>172</v>
      </c>
      <c r="AF2" s="1" t="s">
        <v>170</v>
      </c>
      <c r="AG2" s="1" t="s">
        <v>173</v>
      </c>
      <c r="AH2" s="1">
        <v>31</v>
      </c>
      <c r="AI2" s="1"/>
      <c r="AJ2" s="1"/>
      <c r="AK2" s="1"/>
      <c r="AL2" s="1">
        <v>0</v>
      </c>
      <c r="AM2" s="1">
        <v>0</v>
      </c>
      <c r="AN2" s="1">
        <v>0</v>
      </c>
      <c r="AO2" s="1">
        <v>0</v>
      </c>
      <c r="AP2" s="1">
        <v>5</v>
      </c>
      <c r="AQ2" s="1">
        <v>5</v>
      </c>
      <c r="AR2" s="1">
        <v>0</v>
      </c>
      <c r="AS2" s="1">
        <v>5</v>
      </c>
      <c r="AT2" s="1">
        <v>0</v>
      </c>
      <c r="AU2" s="1">
        <v>5</v>
      </c>
    </row>
    <row r="3" spans="1:47">
      <c r="A3" s="1" t="s">
        <v>174</v>
      </c>
      <c r="B3" s="1" t="s">
        <v>4</v>
      </c>
      <c r="C3" s="1" t="s">
        <v>175</v>
      </c>
      <c r="D3" s="1" t="s">
        <v>5</v>
      </c>
      <c r="E3" s="1" t="s">
        <v>176</v>
      </c>
      <c r="F3" s="1">
        <v>50</v>
      </c>
      <c r="G3" s="1">
        <v>25</v>
      </c>
      <c r="H3" s="1">
        <v>25</v>
      </c>
      <c r="I3" s="1" t="s">
        <v>177</v>
      </c>
      <c r="J3" s="1" t="s">
        <v>178</v>
      </c>
      <c r="K3" s="1" t="s">
        <v>167</v>
      </c>
      <c r="L3" s="2" t="str">
        <f>HYPERLINK("https://hr.nowcoder.com/console?theme=tinyLeft&amp;access_token=bd8a718c5fd187377d8100cda304b4f065dc4070d8bcb2bf5cb94649516a938a#paper/%7B%22tab%22%3A%22index%22%2C%22action%22%3A%22candidate%2Fresult%2Findex%22%2C%22testId%22%3A1485999%7D","https://hr.nowcoder.com/console?theme=tinyLeft&amp;access_token=bd8a718c5fd187377d8100cda304b4f065dc4070d8bcb2bf5cb94649516a938a#paper/%7B%22tab%22%3A%22index%22%2C%22action%22%3A%22candidate%2Fresult%2Findex%22%2C%22testId%22%3A1485999%7D")</f>
        <v>https://hr.nowcoder.com/console?theme=tinyLeft&amp;access_token=bd8a718c5fd187377d8100cda304b4f065dc4070d8bcb2bf5cb94649516a938a#paper/%7B%22tab%22%3A%22index%22%2C%22action%22%3A%22candidate%2Fresult%2Findex%22%2C%22testId%22%3A1485999%7D</v>
      </c>
      <c r="M3" s="2" t="str">
        <f>HYPERLINK("https://api.nowcoder.com/v1/test-pdf/E86F5C59979C411D?paperId=17038025","https://api.nowcoder.com/v1/test-pdf/E86F5C59979C411D?paperId=17038025")</f>
        <v>https://api.nowcoder.com/v1/test-pdf/E86F5C59979C411D?paperId=17038025</v>
      </c>
      <c r="N3" s="1">
        <v>0</v>
      </c>
      <c r="O3" s="1">
        <v>0</v>
      </c>
      <c r="P3" s="1"/>
      <c r="Q3" s="1"/>
      <c r="R3" s="1" t="s">
        <v>179</v>
      </c>
      <c r="S3" s="1"/>
      <c r="T3" s="1"/>
      <c r="U3" s="1"/>
      <c r="V3" s="1">
        <v>0</v>
      </c>
      <c r="W3" s="1"/>
      <c r="X3" s="1"/>
      <c r="Y3" s="1"/>
      <c r="Z3" s="1">
        <v>25</v>
      </c>
      <c r="AA3" s="1">
        <v>7</v>
      </c>
      <c r="AB3" s="1">
        <v>492</v>
      </c>
      <c r="AC3" s="1">
        <v>4</v>
      </c>
      <c r="AD3" s="1" t="s">
        <v>168</v>
      </c>
      <c r="AE3" s="1" t="s">
        <v>180</v>
      </c>
      <c r="AF3" s="1" t="s">
        <v>170</v>
      </c>
      <c r="AG3" s="1" t="s">
        <v>181</v>
      </c>
      <c r="AH3" s="1">
        <v>18</v>
      </c>
      <c r="AI3" s="1"/>
      <c r="AJ3" s="1"/>
      <c r="AK3" s="1"/>
      <c r="AL3" s="1">
        <v>5</v>
      </c>
      <c r="AM3" s="1">
        <v>0</v>
      </c>
      <c r="AN3" s="1">
        <v>5</v>
      </c>
      <c r="AO3" s="1">
        <v>0</v>
      </c>
      <c r="AP3" s="1">
        <v>0</v>
      </c>
      <c r="AQ3" s="1">
        <v>0</v>
      </c>
      <c r="AR3" s="1">
        <v>5</v>
      </c>
      <c r="AS3" s="1">
        <v>5</v>
      </c>
      <c r="AT3" s="1">
        <v>0</v>
      </c>
      <c r="AU3" s="1">
        <v>5</v>
      </c>
    </row>
    <row r="4" spans="1:47">
      <c r="A4" s="1" t="s">
        <v>182</v>
      </c>
      <c r="B4" s="1" t="s">
        <v>100</v>
      </c>
      <c r="C4" s="1" t="s">
        <v>183</v>
      </c>
      <c r="D4" s="1" t="s">
        <v>101</v>
      </c>
      <c r="E4" s="1" t="s">
        <v>184</v>
      </c>
      <c r="F4" s="1">
        <v>35</v>
      </c>
      <c r="G4" s="1">
        <v>10</v>
      </c>
      <c r="H4" s="1">
        <v>25</v>
      </c>
      <c r="I4" s="1" t="s">
        <v>185</v>
      </c>
      <c r="J4" s="1" t="s">
        <v>186</v>
      </c>
      <c r="K4" s="1" t="s">
        <v>167</v>
      </c>
      <c r="L4" s="2" t="str">
        <f>HYPERLINK("https://hr.nowcoder.com/console?theme=tinyLeft&amp;access_token=6d0bbcf52cdb2754e09176ec8a43023e7a4f58efe7671086d0de04b9a5ff5ed8#paper/%7B%22tab%22%3A%22index%22%2C%22action%22%3A%22candidate%2Fresult%2Findex%22%2C%22testId%22%3A1486039%7D","https://hr.nowcoder.com/console?theme=tinyLeft&amp;access_token=6d0bbcf52cdb2754e09176ec8a43023e7a4f58efe7671086d0de04b9a5ff5ed8#paper/%7B%22tab%22%3A%22index%22%2C%22action%22%3A%22candidate%2Fresult%2Findex%22%2C%22testId%22%3A1486039%7D")</f>
        <v>https://hr.nowcoder.com/console?theme=tinyLeft&amp;access_token=6d0bbcf52cdb2754e09176ec8a43023e7a4f58efe7671086d0de04b9a5ff5ed8#paper/%7B%22tab%22%3A%22index%22%2C%22action%22%3A%22candidate%2Fresult%2Findex%22%2C%22testId%22%3A1486039%7D</v>
      </c>
      <c r="M4" s="2" t="str">
        <f>HYPERLINK("https://api.nowcoder.com/v1/test-pdf/9E7A39892EDB1F75?paperId=17038025","https://api.nowcoder.com/v1/test-pdf/9E7A39892EDB1F75?paperId=17038025")</f>
        <v>https://api.nowcoder.com/v1/test-pdf/9E7A39892EDB1F75?paperId=17038025</v>
      </c>
      <c r="N4" s="1">
        <v>0</v>
      </c>
      <c r="O4" s="1">
        <v>0</v>
      </c>
      <c r="P4" s="1"/>
      <c r="Q4" s="1"/>
      <c r="R4" s="1" t="s">
        <v>179</v>
      </c>
      <c r="S4" s="1"/>
      <c r="T4" s="1"/>
      <c r="U4" s="1"/>
      <c r="V4" s="1">
        <v>0</v>
      </c>
      <c r="W4" s="1"/>
      <c r="X4" s="1"/>
      <c r="Y4" s="1"/>
      <c r="Z4" s="1">
        <v>25</v>
      </c>
      <c r="AA4" s="1">
        <v>7</v>
      </c>
      <c r="AB4" s="1">
        <v>484</v>
      </c>
      <c r="AC4" s="1">
        <v>7</v>
      </c>
      <c r="AD4" s="1" t="s">
        <v>168</v>
      </c>
      <c r="AE4" s="1" t="s">
        <v>187</v>
      </c>
      <c r="AF4" s="1" t="s">
        <v>170</v>
      </c>
      <c r="AG4" s="1" t="s">
        <v>188</v>
      </c>
      <c r="AH4" s="1">
        <v>24</v>
      </c>
      <c r="AI4" s="1"/>
      <c r="AJ4" s="1"/>
      <c r="AK4" s="1"/>
      <c r="AL4" s="1">
        <v>0</v>
      </c>
      <c r="AM4" s="1">
        <v>0</v>
      </c>
      <c r="AN4" s="1">
        <v>0</v>
      </c>
      <c r="AO4" s="1">
        <v>5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5</v>
      </c>
    </row>
    <row r="5" spans="1:47">
      <c r="A5" s="1" t="s">
        <v>189</v>
      </c>
      <c r="B5" s="1" t="s">
        <v>48</v>
      </c>
      <c r="C5" s="1" t="s">
        <v>190</v>
      </c>
      <c r="D5" s="1" t="s">
        <v>47</v>
      </c>
      <c r="E5" s="1" t="s">
        <v>164</v>
      </c>
      <c r="F5" s="1">
        <v>30</v>
      </c>
      <c r="G5" s="1">
        <v>30</v>
      </c>
      <c r="H5" s="1">
        <v>0</v>
      </c>
      <c r="I5" s="1" t="s">
        <v>191</v>
      </c>
      <c r="J5" s="1" t="s">
        <v>192</v>
      </c>
      <c r="K5" s="1" t="s">
        <v>167</v>
      </c>
      <c r="L5" s="2" t="str">
        <f>HYPERLINK("https://hr.nowcoder.com/console?theme=tinyLeft&amp;access_token=c3d3b88d53b10c7e00a13201471fe19129bee0abe106ef6cba974e56e23a9ee6#paper/%7B%22tab%22%3A%22index%22%2C%22action%22%3A%22candidate%2Fresult%2Findex%22%2C%22testId%22%3A1486042%7D","https://hr.nowcoder.com/console?theme=tinyLeft&amp;access_token=c3d3b88d53b10c7e00a13201471fe19129bee0abe106ef6cba974e56e23a9ee6#paper/%7B%22tab%22%3A%22index%22%2C%22action%22%3A%22candidate%2Fresult%2Findex%22%2C%22testId%22%3A1486042%7D")</f>
        <v>https://hr.nowcoder.com/console?theme=tinyLeft&amp;access_token=c3d3b88d53b10c7e00a13201471fe19129bee0abe106ef6cba974e56e23a9ee6#paper/%7B%22tab%22%3A%22index%22%2C%22action%22%3A%22candidate%2Fresult%2Findex%22%2C%22testId%22%3A1486042%7D</v>
      </c>
      <c r="M5" s="2" t="str">
        <f>HYPERLINK("https://api.nowcoder.com/v1/test-pdf/45ED01ED7855F9E6?paperId=17038025","https://api.nowcoder.com/v1/test-pdf/45ED01ED7855F9E6?paperId=17038025")</f>
        <v>https://api.nowcoder.com/v1/test-pdf/45ED01ED7855F9E6?paperId=17038025</v>
      </c>
      <c r="N5" s="1">
        <v>0</v>
      </c>
      <c r="O5" s="1">
        <v>0</v>
      </c>
      <c r="P5" s="1"/>
      <c r="Q5" s="1"/>
      <c r="R5" s="1" t="s">
        <v>179</v>
      </c>
      <c r="S5" s="1"/>
      <c r="T5" s="1"/>
      <c r="U5" s="1"/>
      <c r="V5" s="1">
        <v>0</v>
      </c>
      <c r="W5" s="1"/>
      <c r="X5" s="1"/>
      <c r="Y5" s="1"/>
      <c r="Z5" s="1">
        <v>0</v>
      </c>
      <c r="AA5" s="1">
        <v>5</v>
      </c>
      <c r="AB5" s="1">
        <v>480</v>
      </c>
      <c r="AC5" s="1">
        <v>6</v>
      </c>
      <c r="AD5" s="1" t="s">
        <v>193</v>
      </c>
      <c r="AE5" s="1" t="s">
        <v>194</v>
      </c>
      <c r="AF5" s="1" t="s">
        <v>170</v>
      </c>
      <c r="AG5" s="1" t="s">
        <v>195</v>
      </c>
      <c r="AH5" s="1">
        <v>18</v>
      </c>
      <c r="AI5" s="1"/>
      <c r="AJ5" s="1"/>
      <c r="AK5" s="1"/>
      <c r="AL5" s="1">
        <v>5</v>
      </c>
      <c r="AM5" s="1">
        <v>5</v>
      </c>
      <c r="AN5" s="1">
        <v>5</v>
      </c>
      <c r="AO5" s="1">
        <v>0</v>
      </c>
      <c r="AP5" s="1">
        <v>5</v>
      </c>
      <c r="AQ5" s="1">
        <v>5</v>
      </c>
      <c r="AR5" s="1">
        <v>5</v>
      </c>
      <c r="AS5" s="1">
        <v>0</v>
      </c>
      <c r="AT5" s="1">
        <v>0</v>
      </c>
      <c r="AU5" s="1">
        <v>0</v>
      </c>
    </row>
    <row r="6" spans="1:47">
      <c r="A6" s="1" t="s">
        <v>196</v>
      </c>
      <c r="B6" s="1" t="s">
        <v>70</v>
      </c>
      <c r="C6" s="1" t="s">
        <v>197</v>
      </c>
      <c r="D6" s="1" t="s">
        <v>71</v>
      </c>
      <c r="E6" s="1" t="s">
        <v>198</v>
      </c>
      <c r="F6" s="1">
        <v>10</v>
      </c>
      <c r="G6" s="1">
        <v>10</v>
      </c>
      <c r="H6" s="1">
        <v>0</v>
      </c>
      <c r="I6" s="1" t="s">
        <v>199</v>
      </c>
      <c r="J6" s="1" t="s">
        <v>200</v>
      </c>
      <c r="K6" s="1" t="s">
        <v>167</v>
      </c>
      <c r="L6" s="2" t="str">
        <f>HYPERLINK("https://hr.nowcoder.com/console?theme=tinyLeft&amp;access_token=caaa5908d26fa354336cc724ed72066f80cf07e3877605a58ea30842136d7f8a#paper/%7B%22tab%22%3A%22index%22%2C%22action%22%3A%22candidate%2Fresult%2Findex%22%2C%22testId%22%3A1486050%7D","https://hr.nowcoder.com/console?theme=tinyLeft&amp;access_token=caaa5908d26fa354336cc724ed72066f80cf07e3877605a58ea30842136d7f8a#paper/%7B%22tab%22%3A%22index%22%2C%22action%22%3A%22candidate%2Fresult%2Findex%22%2C%22testId%22%3A1486050%7D")</f>
        <v>https://hr.nowcoder.com/console?theme=tinyLeft&amp;access_token=caaa5908d26fa354336cc724ed72066f80cf07e3877605a58ea30842136d7f8a#paper/%7B%22tab%22%3A%22index%22%2C%22action%22%3A%22candidate%2Fresult%2Findex%22%2C%22testId%22%3A1486050%7D</v>
      </c>
      <c r="M6" s="2" t="str">
        <f>HYPERLINK("https://api.nowcoder.com/v1/test-pdf/800FD48DC51AA300?paperId=17038025","https://api.nowcoder.com/v1/test-pdf/800FD48DC51AA300?paperId=17038025")</f>
        <v>https://api.nowcoder.com/v1/test-pdf/800FD48DC51AA300?paperId=17038025</v>
      </c>
      <c r="N6" s="1">
        <v>0</v>
      </c>
      <c r="O6" s="1">
        <v>0</v>
      </c>
      <c r="P6" s="1"/>
      <c r="Q6" s="1"/>
      <c r="R6" s="1" t="s">
        <v>179</v>
      </c>
      <c r="S6" s="1"/>
      <c r="T6" s="1"/>
      <c r="U6" s="1"/>
      <c r="V6" s="1">
        <v>0</v>
      </c>
      <c r="W6" s="1"/>
      <c r="X6" s="1"/>
      <c r="Y6" s="1"/>
      <c r="Z6" s="1">
        <v>0</v>
      </c>
      <c r="AA6" s="1">
        <v>3</v>
      </c>
      <c r="AB6" s="1">
        <v>368</v>
      </c>
      <c r="AC6" s="1">
        <v>7</v>
      </c>
      <c r="AD6" s="1" t="s">
        <v>193</v>
      </c>
      <c r="AE6" s="1" t="s">
        <v>201</v>
      </c>
      <c r="AF6" s="1" t="s">
        <v>170</v>
      </c>
      <c r="AG6" s="1" t="s">
        <v>202</v>
      </c>
      <c r="AH6" s="1">
        <v>17</v>
      </c>
      <c r="AI6" s="1"/>
      <c r="AJ6" s="1"/>
      <c r="AK6" s="1"/>
      <c r="AL6" s="1">
        <v>0</v>
      </c>
      <c r="AM6" s="1">
        <v>0</v>
      </c>
      <c r="AN6" s="1">
        <v>0</v>
      </c>
      <c r="AO6" s="1">
        <v>5</v>
      </c>
      <c r="AP6" s="1">
        <v>5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>
      <c r="A7" s="1" t="s">
        <v>203</v>
      </c>
      <c r="B7" s="1" t="s">
        <v>49</v>
      </c>
      <c r="C7" s="1" t="s">
        <v>204</v>
      </c>
      <c r="D7" s="1" t="s">
        <v>47</v>
      </c>
      <c r="E7" s="1" t="s">
        <v>176</v>
      </c>
      <c r="F7" s="1">
        <v>20</v>
      </c>
      <c r="G7" s="1">
        <v>20</v>
      </c>
      <c r="H7" s="1">
        <v>0</v>
      </c>
      <c r="I7" s="1" t="s">
        <v>205</v>
      </c>
      <c r="J7" s="1" t="s">
        <v>206</v>
      </c>
      <c r="K7" s="1" t="s">
        <v>167</v>
      </c>
      <c r="L7" s="2" t="str">
        <f>HYPERLINK("https://hr.nowcoder.com/console?theme=tinyLeft&amp;access_token=56fbf8182975e7e44098f646fa2b9fcd0e7899f7e4a85028e44975cbeda4899f#paper/%7B%22tab%22%3A%22index%22%2C%22action%22%3A%22candidate%2Fresult%2Findex%22%2C%22testId%22%3A1486056%7D","https://hr.nowcoder.com/console?theme=tinyLeft&amp;access_token=56fbf8182975e7e44098f646fa2b9fcd0e7899f7e4a85028e44975cbeda4899f#paper/%7B%22tab%22%3A%22index%22%2C%22action%22%3A%22candidate%2Fresult%2Findex%22%2C%22testId%22%3A1486056%7D")</f>
        <v>https://hr.nowcoder.com/console?theme=tinyLeft&amp;access_token=56fbf8182975e7e44098f646fa2b9fcd0e7899f7e4a85028e44975cbeda4899f#paper/%7B%22tab%22%3A%22index%22%2C%22action%22%3A%22candidate%2Fresult%2Findex%22%2C%22testId%22%3A1486056%7D</v>
      </c>
      <c r="M7" s="2" t="str">
        <f>HYPERLINK("https://api.nowcoder.com/v1/test-pdf/BED03002E071A09A?paperId=17038025","https://api.nowcoder.com/v1/test-pdf/BED03002E071A09A?paperId=17038025")</f>
        <v>https://api.nowcoder.com/v1/test-pdf/BED03002E071A09A?paperId=17038025</v>
      </c>
      <c r="N7" s="1">
        <v>0</v>
      </c>
      <c r="O7" s="1">
        <v>4</v>
      </c>
      <c r="P7" s="1">
        <v>464</v>
      </c>
      <c r="Q7" s="1">
        <v>6</v>
      </c>
      <c r="R7" s="1" t="s">
        <v>193</v>
      </c>
      <c r="S7" s="1" t="s">
        <v>207</v>
      </c>
      <c r="T7" s="1" t="s">
        <v>170</v>
      </c>
      <c r="U7" s="1" t="s">
        <v>208</v>
      </c>
      <c r="V7" s="1">
        <v>44</v>
      </c>
      <c r="W7" s="1"/>
      <c r="X7" s="1"/>
      <c r="Y7" s="1"/>
      <c r="Z7" s="1">
        <v>0</v>
      </c>
      <c r="AA7" s="1">
        <v>5</v>
      </c>
      <c r="AB7" s="1">
        <v>356</v>
      </c>
      <c r="AC7" s="1">
        <v>4</v>
      </c>
      <c r="AD7" s="1" t="s">
        <v>193</v>
      </c>
      <c r="AE7" s="1" t="s">
        <v>209</v>
      </c>
      <c r="AF7" s="1" t="s">
        <v>170</v>
      </c>
      <c r="AG7" s="1" t="s">
        <v>210</v>
      </c>
      <c r="AH7" s="1">
        <v>24</v>
      </c>
      <c r="AI7" s="1"/>
      <c r="AJ7" s="1"/>
      <c r="AK7" s="1"/>
      <c r="AL7" s="1">
        <v>5</v>
      </c>
      <c r="AM7" s="1">
        <v>0</v>
      </c>
      <c r="AN7" s="1">
        <v>0</v>
      </c>
      <c r="AO7" s="1">
        <v>5</v>
      </c>
      <c r="AP7" s="1">
        <v>0</v>
      </c>
      <c r="AQ7" s="1">
        <v>0</v>
      </c>
      <c r="AR7" s="1">
        <v>0</v>
      </c>
      <c r="AS7" s="1">
        <v>5</v>
      </c>
      <c r="AT7" s="1">
        <v>0</v>
      </c>
      <c r="AU7" s="1">
        <v>5</v>
      </c>
    </row>
    <row r="8" spans="1:47">
      <c r="A8" s="1" t="s">
        <v>211</v>
      </c>
      <c r="B8" s="1" t="s">
        <v>50</v>
      </c>
      <c r="C8" s="1" t="s">
        <v>212</v>
      </c>
      <c r="D8" s="1" t="s">
        <v>47</v>
      </c>
      <c r="E8" s="1" t="s">
        <v>176</v>
      </c>
      <c r="F8" s="1">
        <v>35</v>
      </c>
      <c r="G8" s="1">
        <v>10</v>
      </c>
      <c r="H8" s="1">
        <v>25</v>
      </c>
      <c r="I8" s="1" t="s">
        <v>213</v>
      </c>
      <c r="J8" s="1" t="s">
        <v>214</v>
      </c>
      <c r="K8" s="1" t="s">
        <v>167</v>
      </c>
      <c r="L8" s="2" t="str">
        <f>HYPERLINK("https://hr.nowcoder.com/console?theme=tinyLeft&amp;access_token=5229c1ee9d65786dfca9a307717f132f25c48e2d8d026f8f87dc06f06dba9b19#paper/%7B%22tab%22%3A%22index%22%2C%22action%22%3A%22candidate%2Fresult%2Findex%22%2C%22testId%22%3A1486071%7D","https://hr.nowcoder.com/console?theme=tinyLeft&amp;access_token=5229c1ee9d65786dfca9a307717f132f25c48e2d8d026f8f87dc06f06dba9b19#paper/%7B%22tab%22%3A%22index%22%2C%22action%22%3A%22candidate%2Fresult%2Findex%22%2C%22testId%22%3A1486071%7D")</f>
        <v>https://hr.nowcoder.com/console?theme=tinyLeft&amp;access_token=5229c1ee9d65786dfca9a307717f132f25c48e2d8d026f8f87dc06f06dba9b19#paper/%7B%22tab%22%3A%22index%22%2C%22action%22%3A%22candidate%2Fresult%2Findex%22%2C%22testId%22%3A1486071%7D</v>
      </c>
      <c r="M8" s="2" t="str">
        <f>HYPERLINK("https://api.nowcoder.com/v1/test-pdf/64136CEB7145940E?paperId=17038025","https://api.nowcoder.com/v1/test-pdf/64136CEB7145940E?paperId=17038025")</f>
        <v>https://api.nowcoder.com/v1/test-pdf/64136CEB7145940E?paperId=17038025</v>
      </c>
      <c r="N8" s="1">
        <v>0</v>
      </c>
      <c r="O8" s="1">
        <v>0</v>
      </c>
      <c r="P8" s="1"/>
      <c r="Q8" s="1"/>
      <c r="R8" s="1" t="s">
        <v>179</v>
      </c>
      <c r="S8" s="1"/>
      <c r="T8" s="1"/>
      <c r="U8" s="1"/>
      <c r="V8" s="1">
        <v>0</v>
      </c>
      <c r="W8" s="1"/>
      <c r="X8" s="1"/>
      <c r="Y8" s="1"/>
      <c r="Z8" s="1">
        <v>25</v>
      </c>
      <c r="AA8" s="1">
        <v>2</v>
      </c>
      <c r="AB8" s="1">
        <v>476</v>
      </c>
      <c r="AC8" s="1">
        <v>5</v>
      </c>
      <c r="AD8" s="1" t="s">
        <v>168</v>
      </c>
      <c r="AE8" s="1" t="s">
        <v>215</v>
      </c>
      <c r="AF8" s="1" t="s">
        <v>170</v>
      </c>
      <c r="AG8" s="1" t="s">
        <v>216</v>
      </c>
      <c r="AH8" s="1">
        <v>20</v>
      </c>
      <c r="AI8" s="1"/>
      <c r="AJ8" s="1"/>
      <c r="AK8" s="1"/>
      <c r="AL8" s="1">
        <v>0</v>
      </c>
      <c r="AM8" s="1">
        <v>0</v>
      </c>
      <c r="AN8" s="1">
        <v>0</v>
      </c>
      <c r="AO8" s="1">
        <v>0</v>
      </c>
      <c r="AP8" s="1">
        <v>5</v>
      </c>
      <c r="AQ8" s="1">
        <v>0</v>
      </c>
      <c r="AR8" s="1">
        <v>0</v>
      </c>
      <c r="AS8" s="1">
        <v>5</v>
      </c>
      <c r="AT8" s="1">
        <v>0</v>
      </c>
      <c r="AU8" s="1">
        <v>0</v>
      </c>
    </row>
    <row r="9" spans="1:47">
      <c r="A9" s="1" t="s">
        <v>217</v>
      </c>
      <c r="B9" s="1" t="s">
        <v>30</v>
      </c>
      <c r="C9" s="1" t="s">
        <v>218</v>
      </c>
      <c r="D9" s="1" t="s">
        <v>31</v>
      </c>
      <c r="E9" s="1" t="s">
        <v>198</v>
      </c>
      <c r="F9" s="1">
        <v>80</v>
      </c>
      <c r="G9" s="1">
        <v>30</v>
      </c>
      <c r="H9" s="1">
        <v>50</v>
      </c>
      <c r="I9" s="1" t="s">
        <v>219</v>
      </c>
      <c r="J9" s="1" t="s">
        <v>220</v>
      </c>
      <c r="K9" s="1" t="s">
        <v>167</v>
      </c>
      <c r="L9" s="2" t="str">
        <f>HYPERLINK("https://hr.nowcoder.com/console?theme=tinyLeft&amp;access_token=2f43027651a235de2a48388f1477f1d3657b19158147c4baa1b9a9a2e1b3791b#paper/%7B%22tab%22%3A%22index%22%2C%22action%22%3A%22candidate%2Fresult%2Findex%22%2C%22testId%22%3A1486089%7D","https://hr.nowcoder.com/console?theme=tinyLeft&amp;access_token=2f43027651a235de2a48388f1477f1d3657b19158147c4baa1b9a9a2e1b3791b#paper/%7B%22tab%22%3A%22index%22%2C%22action%22%3A%22candidate%2Fresult%2Findex%22%2C%22testId%22%3A1486089%7D")</f>
        <v>https://hr.nowcoder.com/console?theme=tinyLeft&amp;access_token=2f43027651a235de2a48388f1477f1d3657b19158147c4baa1b9a9a2e1b3791b#paper/%7B%22tab%22%3A%22index%22%2C%22action%22%3A%22candidate%2Fresult%2Findex%22%2C%22testId%22%3A1486089%7D</v>
      </c>
      <c r="M9" s="2" t="str">
        <f>HYPERLINK("https://api.nowcoder.com/v1/test-pdf/B90E7EDB0429C7F2?paperId=17038025","https://api.nowcoder.com/v1/test-pdf/B90E7EDB0429C7F2?paperId=17038025")</f>
        <v>https://api.nowcoder.com/v1/test-pdf/B90E7EDB0429C7F2?paperId=17038025</v>
      </c>
      <c r="N9" s="1">
        <v>25</v>
      </c>
      <c r="O9" s="1">
        <v>3</v>
      </c>
      <c r="P9" s="1">
        <v>504</v>
      </c>
      <c r="Q9" s="1">
        <v>3</v>
      </c>
      <c r="R9" s="1" t="s">
        <v>168</v>
      </c>
      <c r="S9" s="1" t="s">
        <v>221</v>
      </c>
      <c r="T9" s="1" t="s">
        <v>170</v>
      </c>
      <c r="U9" s="1" t="s">
        <v>222</v>
      </c>
      <c r="V9" s="1">
        <v>33</v>
      </c>
      <c r="W9" s="1"/>
      <c r="X9" s="1"/>
      <c r="Y9" s="1"/>
      <c r="Z9" s="1">
        <v>25</v>
      </c>
      <c r="AA9" s="1">
        <v>6</v>
      </c>
      <c r="AB9" s="1">
        <v>484</v>
      </c>
      <c r="AC9" s="1">
        <v>5</v>
      </c>
      <c r="AD9" s="1" t="s">
        <v>168</v>
      </c>
      <c r="AE9" s="1" t="s">
        <v>223</v>
      </c>
      <c r="AF9" s="1" t="s">
        <v>170</v>
      </c>
      <c r="AG9" s="1" t="s">
        <v>224</v>
      </c>
      <c r="AH9" s="1">
        <v>30</v>
      </c>
      <c r="AI9" s="1"/>
      <c r="AJ9" s="1"/>
      <c r="AK9" s="1"/>
      <c r="AL9" s="1">
        <v>0</v>
      </c>
      <c r="AM9" s="1">
        <v>5</v>
      </c>
      <c r="AN9" s="1">
        <v>0</v>
      </c>
      <c r="AO9" s="1">
        <v>0</v>
      </c>
      <c r="AP9" s="1">
        <v>5</v>
      </c>
      <c r="AQ9" s="1">
        <v>5</v>
      </c>
      <c r="AR9" s="1">
        <v>5</v>
      </c>
      <c r="AS9" s="1">
        <v>5</v>
      </c>
      <c r="AT9" s="1">
        <v>0</v>
      </c>
      <c r="AU9" s="1">
        <v>5</v>
      </c>
    </row>
    <row r="10" spans="1:47">
      <c r="A10" s="1" t="s">
        <v>225</v>
      </c>
      <c r="B10" s="1" t="s">
        <v>72</v>
      </c>
      <c r="C10" s="1" t="s">
        <v>226</v>
      </c>
      <c r="D10" s="1" t="s">
        <v>71</v>
      </c>
      <c r="E10" s="1" t="s">
        <v>227</v>
      </c>
      <c r="F10" s="1">
        <v>25</v>
      </c>
      <c r="G10" s="1">
        <v>0</v>
      </c>
      <c r="H10" s="1">
        <v>25</v>
      </c>
      <c r="I10" s="1" t="s">
        <v>228</v>
      </c>
      <c r="J10" s="1" t="s">
        <v>229</v>
      </c>
      <c r="K10" s="1" t="s">
        <v>167</v>
      </c>
      <c r="L10" s="2" t="str">
        <f>HYPERLINK("https://hr.nowcoder.com/console?theme=tinyLeft&amp;access_token=d261226aae843a61fc29401b663bd08eea5d61d4a9df7c7a5bef2643c62b4ff0#paper/%7B%22tab%22%3A%22index%22%2C%22action%22%3A%22candidate%2Fresult%2Findex%22%2C%22testId%22%3A1486098%7D","https://hr.nowcoder.com/console?theme=tinyLeft&amp;access_token=d261226aae843a61fc29401b663bd08eea5d61d4a9df7c7a5bef2643c62b4ff0#paper/%7B%22tab%22%3A%22index%22%2C%22action%22%3A%22candidate%2Fresult%2Findex%22%2C%22testId%22%3A1486098%7D")</f>
        <v>https://hr.nowcoder.com/console?theme=tinyLeft&amp;access_token=d261226aae843a61fc29401b663bd08eea5d61d4a9df7c7a5bef2643c62b4ff0#paper/%7B%22tab%22%3A%22index%22%2C%22action%22%3A%22candidate%2Fresult%2Findex%22%2C%22testId%22%3A1486098%7D</v>
      </c>
      <c r="M10" s="2" t="str">
        <f>HYPERLINK("https://api.nowcoder.com/v1/test-pdf/F21C4DE2AED32A16?paperId=17038025","https://api.nowcoder.com/v1/test-pdf/F21C4DE2AED32A16?paperId=17038025")</f>
        <v>https://api.nowcoder.com/v1/test-pdf/F21C4DE2AED32A16?paperId=17038025</v>
      </c>
      <c r="N10" s="1">
        <v>0</v>
      </c>
      <c r="O10" s="1">
        <v>5</v>
      </c>
      <c r="P10" s="1">
        <v>0</v>
      </c>
      <c r="Q10" s="1">
        <v>0</v>
      </c>
      <c r="R10" s="1" t="s">
        <v>230</v>
      </c>
      <c r="S10" s="1" t="s">
        <v>231</v>
      </c>
      <c r="T10" s="1" t="s">
        <v>170</v>
      </c>
      <c r="U10" s="1" t="s">
        <v>232</v>
      </c>
      <c r="V10" s="1">
        <v>47</v>
      </c>
      <c r="W10" s="1"/>
      <c r="X10" s="1"/>
      <c r="Y10" s="1"/>
      <c r="Z10" s="1">
        <v>25</v>
      </c>
      <c r="AA10" s="1">
        <v>13</v>
      </c>
      <c r="AB10" s="1">
        <v>356</v>
      </c>
      <c r="AC10" s="1">
        <v>5</v>
      </c>
      <c r="AD10" s="1" t="s">
        <v>168</v>
      </c>
      <c r="AE10" s="1" t="s">
        <v>233</v>
      </c>
      <c r="AF10" s="1" t="s">
        <v>170</v>
      </c>
      <c r="AG10" s="1" t="s">
        <v>234</v>
      </c>
      <c r="AH10" s="1">
        <v>24</v>
      </c>
      <c r="AI10" s="1"/>
      <c r="AJ10" s="1"/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>
      <c r="A11" s="1" t="s">
        <v>235</v>
      </c>
      <c r="B11" s="1" t="s">
        <v>51</v>
      </c>
      <c r="C11" s="1" t="s">
        <v>236</v>
      </c>
      <c r="D11" s="1" t="s">
        <v>47</v>
      </c>
      <c r="E11" s="1" t="s">
        <v>164</v>
      </c>
      <c r="F11" s="1">
        <v>70</v>
      </c>
      <c r="G11" s="1">
        <v>20</v>
      </c>
      <c r="H11" s="1">
        <v>50</v>
      </c>
      <c r="I11" s="1" t="s">
        <v>237</v>
      </c>
      <c r="J11" s="1" t="s">
        <v>238</v>
      </c>
      <c r="K11" s="1" t="s">
        <v>167</v>
      </c>
      <c r="L11" s="2" t="str">
        <f>HYPERLINK("https://hr.nowcoder.com/console?theme=tinyLeft&amp;access_token=1788a0ead317fbd841d182d80d99c4abfc43457862180005824e079ecb07b96b#paper/%7B%22tab%22%3A%22index%22%2C%22action%22%3A%22candidate%2Fresult%2Findex%22%2C%22testId%22%3A1486102%7D","https://hr.nowcoder.com/console?theme=tinyLeft&amp;access_token=1788a0ead317fbd841d182d80d99c4abfc43457862180005824e079ecb07b96b#paper/%7B%22tab%22%3A%22index%22%2C%22action%22%3A%22candidate%2Fresult%2Findex%22%2C%22testId%22%3A1486102%7D")</f>
        <v>https://hr.nowcoder.com/console?theme=tinyLeft&amp;access_token=1788a0ead317fbd841d182d80d99c4abfc43457862180005824e079ecb07b96b#paper/%7B%22tab%22%3A%22index%22%2C%22action%22%3A%22candidate%2Fresult%2Findex%22%2C%22testId%22%3A1486102%7D</v>
      </c>
      <c r="M11" s="2" t="str">
        <f>HYPERLINK("https://api.nowcoder.com/v1/test-pdf/7D710094E927FC0B?paperId=17038025","https://api.nowcoder.com/v1/test-pdf/7D710094E927FC0B?paperId=17038025")</f>
        <v>https://api.nowcoder.com/v1/test-pdf/7D710094E927FC0B?paperId=17038025</v>
      </c>
      <c r="N11" s="1">
        <v>25</v>
      </c>
      <c r="O11" s="1">
        <v>7</v>
      </c>
      <c r="P11" s="1">
        <v>476</v>
      </c>
      <c r="Q11" s="1">
        <v>3</v>
      </c>
      <c r="R11" s="1" t="s">
        <v>168</v>
      </c>
      <c r="S11" s="1" t="s">
        <v>239</v>
      </c>
      <c r="T11" s="1" t="s">
        <v>170</v>
      </c>
      <c r="U11" s="1" t="s">
        <v>240</v>
      </c>
      <c r="V11" s="1">
        <v>41</v>
      </c>
      <c r="W11" s="2" t="str">
        <f>HYPERLINK("https://api.nowcoder.com/v1/test-pdf/B90E7EDB0429C7F2?paperId=17038025","https://api.nowcoder.com/v1/test-pdf/B90E7EDB0429C7F2?paperId=17038025")</f>
        <v>https://api.nowcoder.com/v1/test-pdf/B90E7EDB0429C7F2?paperId=17038025</v>
      </c>
      <c r="X11" s="1">
        <v>0.99</v>
      </c>
      <c r="Y11" s="1" t="s">
        <v>217</v>
      </c>
      <c r="Z11" s="1">
        <v>25</v>
      </c>
      <c r="AA11" s="1">
        <v>4</v>
      </c>
      <c r="AB11" s="1">
        <v>480</v>
      </c>
      <c r="AC11" s="1">
        <v>5</v>
      </c>
      <c r="AD11" s="1" t="s">
        <v>168</v>
      </c>
      <c r="AE11" s="1" t="s">
        <v>241</v>
      </c>
      <c r="AF11" s="1" t="s">
        <v>170</v>
      </c>
      <c r="AG11" s="1" t="s">
        <v>242</v>
      </c>
      <c r="AH11" s="1">
        <v>22</v>
      </c>
      <c r="AI11" s="1"/>
      <c r="AJ11" s="1"/>
      <c r="AK11" s="1"/>
      <c r="AL11" s="1">
        <v>5</v>
      </c>
      <c r="AM11" s="1">
        <v>0</v>
      </c>
      <c r="AN11" s="1">
        <v>0</v>
      </c>
      <c r="AO11" s="1">
        <v>5</v>
      </c>
      <c r="AP11" s="1">
        <v>0</v>
      </c>
      <c r="AQ11" s="1">
        <v>5</v>
      </c>
      <c r="AR11" s="1">
        <v>0</v>
      </c>
      <c r="AS11" s="1">
        <v>0</v>
      </c>
      <c r="AT11" s="1">
        <v>0</v>
      </c>
      <c r="AU11" s="1">
        <v>5</v>
      </c>
    </row>
    <row r="12" spans="1:47">
      <c r="A12" s="1" t="s">
        <v>243</v>
      </c>
      <c r="B12" s="1" t="s">
        <v>81</v>
      </c>
      <c r="C12" s="1" t="s">
        <v>244</v>
      </c>
      <c r="D12" s="1" t="s">
        <v>82</v>
      </c>
      <c r="E12" s="1" t="s">
        <v>184</v>
      </c>
      <c r="F12" s="1">
        <v>95</v>
      </c>
      <c r="G12" s="1">
        <v>45</v>
      </c>
      <c r="H12" s="1">
        <v>50</v>
      </c>
      <c r="I12" s="1" t="s">
        <v>245</v>
      </c>
      <c r="J12" s="1" t="s">
        <v>246</v>
      </c>
      <c r="K12" s="1" t="s">
        <v>167</v>
      </c>
      <c r="L12" s="2" t="str">
        <f>HYPERLINK("https://hr.nowcoder.com/console?theme=tinyLeft&amp;access_token=2776dc2732f5f3286ebabc0f94b273223336177223791549fb2d2e25b61bb7ff#paper/%7B%22tab%22%3A%22index%22%2C%22action%22%3A%22candidate%2Fresult%2Findex%22%2C%22testId%22%3A1486123%7D","https://hr.nowcoder.com/console?theme=tinyLeft&amp;access_token=2776dc2732f5f3286ebabc0f94b273223336177223791549fb2d2e25b61bb7ff#paper/%7B%22tab%22%3A%22index%22%2C%22action%22%3A%22candidate%2Fresult%2Findex%22%2C%22testId%22%3A1486123%7D")</f>
        <v>https://hr.nowcoder.com/console?theme=tinyLeft&amp;access_token=2776dc2732f5f3286ebabc0f94b273223336177223791549fb2d2e25b61bb7ff#paper/%7B%22tab%22%3A%22index%22%2C%22action%22%3A%22candidate%2Fresult%2Findex%22%2C%22testId%22%3A1486123%7D</v>
      </c>
      <c r="M12" s="2" t="str">
        <f>HYPERLINK("https://api.nowcoder.com/v1/test-pdf/2EA4E88316DB29A9?paperId=17038025","https://api.nowcoder.com/v1/test-pdf/2EA4E88316DB29A9?paperId=17038025")</f>
        <v>https://api.nowcoder.com/v1/test-pdf/2EA4E88316DB29A9?paperId=17038025</v>
      </c>
      <c r="N12" s="1">
        <v>25</v>
      </c>
      <c r="O12" s="1">
        <v>1</v>
      </c>
      <c r="P12" s="1">
        <v>492</v>
      </c>
      <c r="Q12" s="1">
        <v>7</v>
      </c>
      <c r="R12" s="1" t="s">
        <v>168</v>
      </c>
      <c r="S12" s="1" t="s">
        <v>247</v>
      </c>
      <c r="T12" s="1" t="s">
        <v>170</v>
      </c>
      <c r="U12" s="1" t="s">
        <v>248</v>
      </c>
      <c r="V12" s="1">
        <v>33</v>
      </c>
      <c r="W12" s="1"/>
      <c r="X12" s="1"/>
      <c r="Y12" s="1"/>
      <c r="Z12" s="1">
        <v>25</v>
      </c>
      <c r="AA12" s="1">
        <v>2</v>
      </c>
      <c r="AB12" s="1">
        <v>484</v>
      </c>
      <c r="AC12" s="1">
        <v>7</v>
      </c>
      <c r="AD12" s="1" t="s">
        <v>168</v>
      </c>
      <c r="AE12" s="1" t="s">
        <v>249</v>
      </c>
      <c r="AF12" s="1" t="s">
        <v>170</v>
      </c>
      <c r="AG12" s="1" t="s">
        <v>250</v>
      </c>
      <c r="AH12" s="1">
        <v>34</v>
      </c>
      <c r="AI12" s="1"/>
      <c r="AJ12" s="1"/>
      <c r="AK12" s="1"/>
      <c r="AL12" s="1">
        <v>5</v>
      </c>
      <c r="AM12" s="1">
        <v>5</v>
      </c>
      <c r="AN12" s="1">
        <v>5</v>
      </c>
      <c r="AO12" s="1">
        <v>5</v>
      </c>
      <c r="AP12" s="1">
        <v>5</v>
      </c>
      <c r="AQ12" s="1">
        <v>5</v>
      </c>
      <c r="AR12" s="1">
        <v>5</v>
      </c>
      <c r="AS12" s="1">
        <v>5</v>
      </c>
      <c r="AT12" s="1">
        <v>0</v>
      </c>
      <c r="AU12" s="1">
        <v>5</v>
      </c>
    </row>
    <row r="13" spans="1:47">
      <c r="A13" s="1" t="s">
        <v>251</v>
      </c>
      <c r="B13" s="1" t="s">
        <v>52</v>
      </c>
      <c r="C13" s="1" t="s">
        <v>252</v>
      </c>
      <c r="D13" s="1" t="s">
        <v>47</v>
      </c>
      <c r="E13" s="1" t="s">
        <v>176</v>
      </c>
      <c r="F13" s="1">
        <v>55</v>
      </c>
      <c r="G13" s="1">
        <v>30</v>
      </c>
      <c r="H13" s="1">
        <v>25</v>
      </c>
      <c r="I13" s="1" t="s">
        <v>253</v>
      </c>
      <c r="J13" s="1" t="s">
        <v>254</v>
      </c>
      <c r="K13" s="1" t="s">
        <v>167</v>
      </c>
      <c r="L13" s="2" t="str">
        <f>HYPERLINK("https://hr.nowcoder.com/console?theme=tinyLeft&amp;access_token=802792ec620639d72ac7b7e834c64440eb864c9d592efb331d55ea0ecb18fc0d#paper/%7B%22tab%22%3A%22index%22%2C%22action%22%3A%22candidate%2Fresult%2Findex%22%2C%22testId%22%3A1486170%7D","https://hr.nowcoder.com/console?theme=tinyLeft&amp;access_token=802792ec620639d72ac7b7e834c64440eb864c9d592efb331d55ea0ecb18fc0d#paper/%7B%22tab%22%3A%22index%22%2C%22action%22%3A%22candidate%2Fresult%2Findex%22%2C%22testId%22%3A1486170%7D")</f>
        <v>https://hr.nowcoder.com/console?theme=tinyLeft&amp;access_token=802792ec620639d72ac7b7e834c64440eb864c9d592efb331d55ea0ecb18fc0d#paper/%7B%22tab%22%3A%22index%22%2C%22action%22%3A%22candidate%2Fresult%2Findex%22%2C%22testId%22%3A1486170%7D</v>
      </c>
      <c r="M13" s="2" t="str">
        <f>HYPERLINK("https://api.nowcoder.com/v1/test-pdf/CA19EEB662D197EA?paperId=17038025","https://api.nowcoder.com/v1/test-pdf/CA19EEB662D197EA?paperId=17038025")</f>
        <v>https://api.nowcoder.com/v1/test-pdf/CA19EEB662D197EA?paperId=17038025</v>
      </c>
      <c r="N13" s="1">
        <v>0</v>
      </c>
      <c r="O13" s="1">
        <v>0</v>
      </c>
      <c r="P13" s="1"/>
      <c r="Q13" s="1"/>
      <c r="R13" s="1" t="s">
        <v>179</v>
      </c>
      <c r="S13" s="1"/>
      <c r="T13" s="1"/>
      <c r="U13" s="1"/>
      <c r="V13" s="1">
        <v>0</v>
      </c>
      <c r="W13" s="1"/>
      <c r="X13" s="1"/>
      <c r="Y13" s="1"/>
      <c r="Z13" s="1">
        <v>25</v>
      </c>
      <c r="AA13" s="1">
        <v>2</v>
      </c>
      <c r="AB13" s="1">
        <v>376</v>
      </c>
      <c r="AC13" s="1">
        <v>8</v>
      </c>
      <c r="AD13" s="1" t="s">
        <v>168</v>
      </c>
      <c r="AE13" s="1" t="s">
        <v>255</v>
      </c>
      <c r="AF13" s="1" t="s">
        <v>170</v>
      </c>
      <c r="AG13" s="1" t="s">
        <v>256</v>
      </c>
      <c r="AH13" s="1">
        <v>22</v>
      </c>
      <c r="AI13" s="1"/>
      <c r="AJ13" s="1"/>
      <c r="AK13" s="1"/>
      <c r="AL13" s="1">
        <v>0</v>
      </c>
      <c r="AM13" s="1">
        <v>5</v>
      </c>
      <c r="AN13" s="1">
        <v>5</v>
      </c>
      <c r="AO13" s="1">
        <v>5</v>
      </c>
      <c r="AP13" s="1">
        <v>5</v>
      </c>
      <c r="AQ13" s="1">
        <v>5</v>
      </c>
      <c r="AR13" s="1">
        <v>0</v>
      </c>
      <c r="AS13" s="1">
        <v>5</v>
      </c>
      <c r="AT13" s="1">
        <v>0</v>
      </c>
      <c r="AU13" s="1">
        <v>0</v>
      </c>
    </row>
    <row r="14" spans="1:47">
      <c r="A14" s="1" t="s">
        <v>257</v>
      </c>
      <c r="B14" s="1" t="s">
        <v>33</v>
      </c>
      <c r="C14" s="1" t="s">
        <v>258</v>
      </c>
      <c r="D14" s="1" t="s">
        <v>31</v>
      </c>
      <c r="E14" s="1" t="s">
        <v>198</v>
      </c>
      <c r="F14" s="1">
        <v>75</v>
      </c>
      <c r="G14" s="1">
        <v>25</v>
      </c>
      <c r="H14" s="1">
        <v>50</v>
      </c>
      <c r="I14" s="1" t="s">
        <v>259</v>
      </c>
      <c r="J14" s="1" t="s">
        <v>260</v>
      </c>
      <c r="K14" s="1" t="s">
        <v>167</v>
      </c>
      <c r="L14" s="2" t="str">
        <f>HYPERLINK("https://hr.nowcoder.com/console?theme=tinyLeft&amp;access_token=770d7e3dd3d9fef54ec0954be2a46463f666c89f0f36a7a9d999d95496dd4a5b#paper/%7B%22tab%22%3A%22index%22%2C%22action%22%3A%22candidate%2Fresult%2Findex%22%2C%22testId%22%3A1486192%7D","https://hr.nowcoder.com/console?theme=tinyLeft&amp;access_token=770d7e3dd3d9fef54ec0954be2a46463f666c89f0f36a7a9d999d95496dd4a5b#paper/%7B%22tab%22%3A%22index%22%2C%22action%22%3A%22candidate%2Fresult%2Findex%22%2C%22testId%22%3A1486192%7D")</f>
        <v>https://hr.nowcoder.com/console?theme=tinyLeft&amp;access_token=770d7e3dd3d9fef54ec0954be2a46463f666c89f0f36a7a9d999d95496dd4a5b#paper/%7B%22tab%22%3A%22index%22%2C%22action%22%3A%22candidate%2Fresult%2Findex%22%2C%22testId%22%3A1486192%7D</v>
      </c>
      <c r="M14" s="2" t="str">
        <f>HYPERLINK("https://api.nowcoder.com/v1/test-pdf/29D55A253B8D56F6?paperId=17038025","https://api.nowcoder.com/v1/test-pdf/29D55A253B8D56F6?paperId=17038025")</f>
        <v>https://api.nowcoder.com/v1/test-pdf/29D55A253B8D56F6?paperId=17038025</v>
      </c>
      <c r="N14" s="1">
        <v>25</v>
      </c>
      <c r="O14" s="1">
        <v>1</v>
      </c>
      <c r="P14" s="1">
        <v>612</v>
      </c>
      <c r="Q14" s="1">
        <v>4</v>
      </c>
      <c r="R14" s="1" t="s">
        <v>168</v>
      </c>
      <c r="S14" s="1" t="s">
        <v>261</v>
      </c>
      <c r="T14" s="1" t="s">
        <v>170</v>
      </c>
      <c r="U14" s="1" t="s">
        <v>262</v>
      </c>
      <c r="V14" s="1">
        <v>47</v>
      </c>
      <c r="W14" s="1"/>
      <c r="X14" s="1"/>
      <c r="Y14" s="1"/>
      <c r="Z14" s="1">
        <v>25</v>
      </c>
      <c r="AA14" s="1">
        <v>6</v>
      </c>
      <c r="AB14" s="1">
        <v>484</v>
      </c>
      <c r="AC14" s="1">
        <v>6</v>
      </c>
      <c r="AD14" s="1" t="s">
        <v>168</v>
      </c>
      <c r="AE14" s="1" t="s">
        <v>263</v>
      </c>
      <c r="AF14" s="1" t="s">
        <v>170</v>
      </c>
      <c r="AG14" s="1" t="s">
        <v>264</v>
      </c>
      <c r="AH14" s="1">
        <v>23</v>
      </c>
      <c r="AI14" s="1"/>
      <c r="AJ14" s="1"/>
      <c r="AK14" s="1"/>
      <c r="AL14" s="1">
        <v>0</v>
      </c>
      <c r="AM14" s="1">
        <v>5</v>
      </c>
      <c r="AN14" s="1">
        <v>5</v>
      </c>
      <c r="AO14" s="1">
        <v>0</v>
      </c>
      <c r="AP14" s="1">
        <v>5</v>
      </c>
      <c r="AQ14" s="1">
        <v>5</v>
      </c>
      <c r="AR14" s="1">
        <v>5</v>
      </c>
      <c r="AS14" s="1">
        <v>0</v>
      </c>
      <c r="AT14" s="1">
        <v>0</v>
      </c>
      <c r="AU14" s="1">
        <v>0</v>
      </c>
    </row>
    <row r="15" spans="1:47">
      <c r="A15" s="1" t="s">
        <v>265</v>
      </c>
      <c r="B15" s="1" t="s">
        <v>83</v>
      </c>
      <c r="C15" s="1" t="s">
        <v>266</v>
      </c>
      <c r="D15" s="1" t="s">
        <v>82</v>
      </c>
      <c r="E15" s="1" t="s">
        <v>184</v>
      </c>
      <c r="F15" s="1">
        <v>55</v>
      </c>
      <c r="G15" s="1">
        <v>30</v>
      </c>
      <c r="H15" s="1">
        <v>25</v>
      </c>
      <c r="I15" s="1" t="s">
        <v>267</v>
      </c>
      <c r="J15" s="1" t="s">
        <v>268</v>
      </c>
      <c r="K15" s="1" t="s">
        <v>167</v>
      </c>
      <c r="L15" s="2" t="str">
        <f>HYPERLINK("https://hr.nowcoder.com/console?theme=tinyLeft&amp;access_token=303231242239a049040466556d695f8c4a5592de464dac29d500ad1f256ada06#paper/%7B%22tab%22%3A%22index%22%2C%22action%22%3A%22candidate%2Fresult%2Findex%22%2C%22testId%22%3A1486194%7D","https://hr.nowcoder.com/console?theme=tinyLeft&amp;access_token=303231242239a049040466556d695f8c4a5592de464dac29d500ad1f256ada06#paper/%7B%22tab%22%3A%22index%22%2C%22action%22%3A%22candidate%2Fresult%2Findex%22%2C%22testId%22%3A1486194%7D")</f>
        <v>https://hr.nowcoder.com/console?theme=tinyLeft&amp;access_token=303231242239a049040466556d695f8c4a5592de464dac29d500ad1f256ada06#paper/%7B%22tab%22%3A%22index%22%2C%22action%22%3A%22candidate%2Fresult%2Findex%22%2C%22testId%22%3A1486194%7D</v>
      </c>
      <c r="M15" s="2" t="str">
        <f>HYPERLINK("https://api.nowcoder.com/v1/test-pdf/43EC17047857A42C?paperId=17038025","https://api.nowcoder.com/v1/test-pdf/43EC17047857A42C?paperId=17038025")</f>
        <v>https://api.nowcoder.com/v1/test-pdf/43EC17047857A42C?paperId=17038025</v>
      </c>
      <c r="N15" s="1">
        <v>0</v>
      </c>
      <c r="O15" s="1">
        <v>0</v>
      </c>
      <c r="P15" s="1"/>
      <c r="Q15" s="1"/>
      <c r="R15" s="1" t="s">
        <v>179</v>
      </c>
      <c r="S15" s="1"/>
      <c r="T15" s="1"/>
      <c r="U15" s="1"/>
      <c r="V15" s="1">
        <v>0</v>
      </c>
      <c r="W15" s="1"/>
      <c r="X15" s="1"/>
      <c r="Y15" s="1"/>
      <c r="Z15" s="1">
        <v>25</v>
      </c>
      <c r="AA15" s="1">
        <v>3</v>
      </c>
      <c r="AB15" s="1">
        <v>492</v>
      </c>
      <c r="AC15" s="1">
        <v>7</v>
      </c>
      <c r="AD15" s="1" t="s">
        <v>168</v>
      </c>
      <c r="AE15" s="1" t="s">
        <v>269</v>
      </c>
      <c r="AF15" s="1" t="s">
        <v>170</v>
      </c>
      <c r="AG15" s="1" t="s">
        <v>270</v>
      </c>
      <c r="AH15" s="1">
        <v>16</v>
      </c>
      <c r="AI15" s="1"/>
      <c r="AJ15" s="1"/>
      <c r="AK15" s="1"/>
      <c r="AL15" s="1">
        <v>5</v>
      </c>
      <c r="AM15" s="1">
        <v>5</v>
      </c>
      <c r="AN15" s="1">
        <v>5</v>
      </c>
      <c r="AO15" s="1">
        <v>0</v>
      </c>
      <c r="AP15" s="1">
        <v>5</v>
      </c>
      <c r="AQ15" s="1">
        <v>5</v>
      </c>
      <c r="AR15" s="1">
        <v>5</v>
      </c>
      <c r="AS15" s="1">
        <v>0</v>
      </c>
      <c r="AT15" s="1">
        <v>0</v>
      </c>
      <c r="AU15" s="1">
        <v>0</v>
      </c>
    </row>
    <row r="16" spans="1:47">
      <c r="A16" s="1" t="s">
        <v>271</v>
      </c>
      <c r="B16" s="1" t="s">
        <v>73</v>
      </c>
      <c r="C16" s="1" t="s">
        <v>272</v>
      </c>
      <c r="D16" s="1" t="s">
        <v>71</v>
      </c>
      <c r="E16" s="1" t="s">
        <v>198</v>
      </c>
      <c r="F16" s="1">
        <v>75</v>
      </c>
      <c r="G16" s="1">
        <v>25</v>
      </c>
      <c r="H16" s="1">
        <v>50</v>
      </c>
      <c r="I16" s="1" t="s">
        <v>273</v>
      </c>
      <c r="J16" s="1" t="s">
        <v>274</v>
      </c>
      <c r="K16" s="1" t="s">
        <v>167</v>
      </c>
      <c r="L16" s="2" t="str">
        <f>HYPERLINK("https://hr.nowcoder.com/console?theme=tinyLeft&amp;access_token=dd4a8091177ffc3da0142350af91ef8fb0af826bb6c88cf34813b57d4b18f64e#paper/%7B%22tab%22%3A%22index%22%2C%22action%22%3A%22candidate%2Fresult%2Findex%22%2C%22testId%22%3A1486255%7D","https://hr.nowcoder.com/console?theme=tinyLeft&amp;access_token=dd4a8091177ffc3da0142350af91ef8fb0af826bb6c88cf34813b57d4b18f64e#paper/%7B%22tab%22%3A%22index%22%2C%22action%22%3A%22candidate%2Fresult%2Findex%22%2C%22testId%22%3A1486255%7D")</f>
        <v>https://hr.nowcoder.com/console?theme=tinyLeft&amp;access_token=dd4a8091177ffc3da0142350af91ef8fb0af826bb6c88cf34813b57d4b18f64e#paper/%7B%22tab%22%3A%22index%22%2C%22action%22%3A%22candidate%2Fresult%2Findex%22%2C%22testId%22%3A1486255%7D</v>
      </c>
      <c r="M16" s="2" t="str">
        <f>HYPERLINK("https://api.nowcoder.com/v1/test-pdf/29A7972DFFC5481E?paperId=17038025","https://api.nowcoder.com/v1/test-pdf/29A7972DFFC5481E?paperId=17038025")</f>
        <v>https://api.nowcoder.com/v1/test-pdf/29A7972DFFC5481E?paperId=17038025</v>
      </c>
      <c r="N16" s="1">
        <v>25</v>
      </c>
      <c r="O16" s="1">
        <v>2</v>
      </c>
      <c r="P16" s="1">
        <v>468</v>
      </c>
      <c r="Q16" s="1">
        <v>4</v>
      </c>
      <c r="R16" s="1" t="s">
        <v>168</v>
      </c>
      <c r="S16" s="1" t="s">
        <v>275</v>
      </c>
      <c r="T16" s="1" t="s">
        <v>170</v>
      </c>
      <c r="U16" s="1" t="s">
        <v>276</v>
      </c>
      <c r="V16" s="1">
        <v>36</v>
      </c>
      <c r="W16" s="1"/>
      <c r="X16" s="1"/>
      <c r="Y16" s="1"/>
      <c r="Z16" s="1">
        <v>25</v>
      </c>
      <c r="AA16" s="1">
        <v>4</v>
      </c>
      <c r="AB16" s="1">
        <v>476</v>
      </c>
      <c r="AC16" s="1">
        <v>5</v>
      </c>
      <c r="AD16" s="1" t="s">
        <v>168</v>
      </c>
      <c r="AE16" s="1" t="s">
        <v>277</v>
      </c>
      <c r="AF16" s="1" t="s">
        <v>170</v>
      </c>
      <c r="AG16" s="1" t="s">
        <v>278</v>
      </c>
      <c r="AH16" s="1">
        <v>25</v>
      </c>
      <c r="AI16" s="1"/>
      <c r="AJ16" s="1"/>
      <c r="AK16" s="1"/>
      <c r="AL16" s="1">
        <v>5</v>
      </c>
      <c r="AM16" s="1">
        <v>5</v>
      </c>
      <c r="AN16" s="1">
        <v>0</v>
      </c>
      <c r="AO16" s="1">
        <v>5</v>
      </c>
      <c r="AP16" s="1">
        <v>0</v>
      </c>
      <c r="AQ16" s="1">
        <v>0</v>
      </c>
      <c r="AR16" s="1">
        <v>5</v>
      </c>
      <c r="AS16" s="1">
        <v>0</v>
      </c>
      <c r="AT16" s="1">
        <v>0</v>
      </c>
      <c r="AU16" s="1">
        <v>5</v>
      </c>
    </row>
    <row r="17" spans="1:47">
      <c r="A17" s="1" t="s">
        <v>279</v>
      </c>
      <c r="B17" s="1" t="s">
        <v>54</v>
      </c>
      <c r="C17" s="1" t="s">
        <v>280</v>
      </c>
      <c r="D17" s="1" t="s">
        <v>47</v>
      </c>
      <c r="E17" s="1" t="s">
        <v>176</v>
      </c>
      <c r="F17" s="1">
        <v>20</v>
      </c>
      <c r="G17" s="1">
        <v>20</v>
      </c>
      <c r="H17" s="1">
        <v>0</v>
      </c>
      <c r="I17" s="1" t="s">
        <v>213</v>
      </c>
      <c r="J17" s="1" t="s">
        <v>281</v>
      </c>
      <c r="K17" s="1" t="s">
        <v>167</v>
      </c>
      <c r="L17" s="2" t="str">
        <f>HYPERLINK("https://hr.nowcoder.com/console?theme=tinyLeft&amp;access_token=06352b6c053dbadb816f5dbb8ac76aeb2b84bf7a99cff55c171642826b6cf72a#paper/%7B%22tab%22%3A%22index%22%2C%22action%22%3A%22candidate%2Fresult%2Findex%22%2C%22testId%22%3A1486294%7D","https://hr.nowcoder.com/console?theme=tinyLeft&amp;access_token=06352b6c053dbadb816f5dbb8ac76aeb2b84bf7a99cff55c171642826b6cf72a#paper/%7B%22tab%22%3A%22index%22%2C%22action%22%3A%22candidate%2Fresult%2Findex%22%2C%22testId%22%3A1486294%7D")</f>
        <v>https://hr.nowcoder.com/console?theme=tinyLeft&amp;access_token=06352b6c053dbadb816f5dbb8ac76aeb2b84bf7a99cff55c171642826b6cf72a#paper/%7B%22tab%22%3A%22index%22%2C%22action%22%3A%22candidate%2Fresult%2Findex%22%2C%22testId%22%3A1486294%7D</v>
      </c>
      <c r="M17" s="2" t="str">
        <f>HYPERLINK("https://api.nowcoder.com/v1/test-pdf/0D06813157EB86A7?paperId=17038025","https://api.nowcoder.com/v1/test-pdf/0D06813157EB86A7?paperId=17038025")</f>
        <v>https://api.nowcoder.com/v1/test-pdf/0D06813157EB86A7?paperId=17038025</v>
      </c>
      <c r="N17" s="1">
        <v>0</v>
      </c>
      <c r="O17" s="1">
        <v>0</v>
      </c>
      <c r="P17" s="1"/>
      <c r="Q17" s="1"/>
      <c r="R17" s="1" t="s">
        <v>179</v>
      </c>
      <c r="S17" s="1"/>
      <c r="T17" s="1"/>
      <c r="U17" s="1"/>
      <c r="V17" s="1">
        <v>0</v>
      </c>
      <c r="W17" s="1"/>
      <c r="X17" s="1"/>
      <c r="Y17" s="1"/>
      <c r="Z17" s="1">
        <v>0</v>
      </c>
      <c r="AA17" s="1">
        <v>4</v>
      </c>
      <c r="AB17" s="1">
        <v>376</v>
      </c>
      <c r="AC17" s="1">
        <v>10</v>
      </c>
      <c r="AD17" s="1" t="s">
        <v>193</v>
      </c>
      <c r="AE17" s="1" t="s">
        <v>282</v>
      </c>
      <c r="AF17" s="1" t="s">
        <v>170</v>
      </c>
      <c r="AG17" s="1" t="s">
        <v>283</v>
      </c>
      <c r="AH17" s="1">
        <v>20</v>
      </c>
      <c r="AI17" s="1"/>
      <c r="AJ17" s="1"/>
      <c r="AK17" s="1"/>
      <c r="AL17" s="1">
        <v>0</v>
      </c>
      <c r="AM17" s="1">
        <v>0</v>
      </c>
      <c r="AN17" s="1">
        <v>0</v>
      </c>
      <c r="AO17" s="1">
        <v>0</v>
      </c>
      <c r="AP17" s="1">
        <v>5</v>
      </c>
      <c r="AQ17" s="1">
        <v>5</v>
      </c>
      <c r="AR17" s="1">
        <v>5</v>
      </c>
      <c r="AS17" s="1">
        <v>5</v>
      </c>
      <c r="AT17" s="1">
        <v>0</v>
      </c>
      <c r="AU17" s="1">
        <v>0</v>
      </c>
    </row>
    <row r="18" spans="1:47">
      <c r="A18" s="1" t="s">
        <v>284</v>
      </c>
      <c r="B18" s="1" t="s">
        <v>102</v>
      </c>
      <c r="C18" s="1" t="s">
        <v>285</v>
      </c>
      <c r="D18" s="1" t="s">
        <v>101</v>
      </c>
      <c r="E18" s="1" t="s">
        <v>176</v>
      </c>
      <c r="F18" s="1">
        <v>5</v>
      </c>
      <c r="G18" s="1">
        <v>5</v>
      </c>
      <c r="H18" s="1">
        <v>0</v>
      </c>
      <c r="I18" s="1" t="s">
        <v>286</v>
      </c>
      <c r="J18" s="1" t="s">
        <v>287</v>
      </c>
      <c r="K18" s="1" t="s">
        <v>167</v>
      </c>
      <c r="L18" s="2" t="str">
        <f>HYPERLINK("https://hr.nowcoder.com/console?theme=tinyLeft&amp;access_token=0a44b14f01f3844d3c85df05c1720b723d1f78da87bc1dfd2b2b3352f9d88565#paper/%7B%22tab%22%3A%22index%22%2C%22action%22%3A%22candidate%2Fresult%2Findex%22%2C%22testId%22%3A1486297%7D","https://hr.nowcoder.com/console?theme=tinyLeft&amp;access_token=0a44b14f01f3844d3c85df05c1720b723d1f78da87bc1dfd2b2b3352f9d88565#paper/%7B%22tab%22%3A%22index%22%2C%22action%22%3A%22candidate%2Fresult%2Findex%22%2C%22testId%22%3A1486297%7D")</f>
        <v>https://hr.nowcoder.com/console?theme=tinyLeft&amp;access_token=0a44b14f01f3844d3c85df05c1720b723d1f78da87bc1dfd2b2b3352f9d88565#paper/%7B%22tab%22%3A%22index%22%2C%22action%22%3A%22candidate%2Fresult%2Findex%22%2C%22testId%22%3A1486297%7D</v>
      </c>
      <c r="M18" s="2" t="str">
        <f>HYPERLINK("https://api.nowcoder.com/v1/test-pdf/931298C4556FFE47?paperId=17038025","https://api.nowcoder.com/v1/test-pdf/931298C4556FFE47?paperId=17038025")</f>
        <v>https://api.nowcoder.com/v1/test-pdf/931298C4556FFE47?paperId=17038025</v>
      </c>
      <c r="N18" s="1">
        <v>0</v>
      </c>
      <c r="O18" s="1">
        <v>0</v>
      </c>
      <c r="P18" s="1"/>
      <c r="Q18" s="1"/>
      <c r="R18" s="1" t="s">
        <v>179</v>
      </c>
      <c r="S18" s="1"/>
      <c r="T18" s="1"/>
      <c r="U18" s="1"/>
      <c r="V18" s="1">
        <v>0</v>
      </c>
      <c r="W18" s="1"/>
      <c r="X18" s="1"/>
      <c r="Y18" s="1"/>
      <c r="Z18" s="1">
        <v>0</v>
      </c>
      <c r="AA18" s="1">
        <v>0</v>
      </c>
      <c r="AB18" s="1"/>
      <c r="AC18" s="1"/>
      <c r="AD18" s="1" t="s">
        <v>179</v>
      </c>
      <c r="AE18" s="1"/>
      <c r="AF18" s="1"/>
      <c r="AG18" s="1"/>
      <c r="AH18" s="1">
        <v>0</v>
      </c>
      <c r="AI18" s="1"/>
      <c r="AJ18" s="1"/>
      <c r="AK18" s="1"/>
      <c r="AL18" s="1">
        <v>5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s="1" t="s">
        <v>288</v>
      </c>
      <c r="B19" s="1" t="s">
        <v>84</v>
      </c>
      <c r="C19" s="1" t="s">
        <v>289</v>
      </c>
      <c r="D19" s="1" t="s">
        <v>82</v>
      </c>
      <c r="E19" s="1" t="s">
        <v>184</v>
      </c>
      <c r="F19" s="1">
        <v>20</v>
      </c>
      <c r="G19" s="1">
        <v>20</v>
      </c>
      <c r="H19" s="1">
        <v>0</v>
      </c>
      <c r="I19" s="1" t="s">
        <v>290</v>
      </c>
      <c r="J19" s="1" t="s">
        <v>291</v>
      </c>
      <c r="K19" s="1" t="s">
        <v>167</v>
      </c>
      <c r="L19" s="2" t="str">
        <f>HYPERLINK("https://hr.nowcoder.com/console?theme=tinyLeft&amp;access_token=645b57c638a076ca855ea3f6ce9e40afb7436e0d722fe148917829c517267ed9#paper/%7B%22tab%22%3A%22index%22%2C%22action%22%3A%22candidate%2Fresult%2Findex%22%2C%22testId%22%3A1486309%7D","https://hr.nowcoder.com/console?theme=tinyLeft&amp;access_token=645b57c638a076ca855ea3f6ce9e40afb7436e0d722fe148917829c517267ed9#paper/%7B%22tab%22%3A%22index%22%2C%22action%22%3A%22candidate%2Fresult%2Findex%22%2C%22testId%22%3A1486309%7D")</f>
        <v>https://hr.nowcoder.com/console?theme=tinyLeft&amp;access_token=645b57c638a076ca855ea3f6ce9e40afb7436e0d722fe148917829c517267ed9#paper/%7B%22tab%22%3A%22index%22%2C%22action%22%3A%22candidate%2Fresult%2Findex%22%2C%22testId%22%3A1486309%7D</v>
      </c>
      <c r="M19" s="2" t="str">
        <f>HYPERLINK("https://api.nowcoder.com/v1/test-pdf/1E703FEE7F3D4C69?paperId=17038025","https://api.nowcoder.com/v1/test-pdf/1E703FEE7F3D4C69?paperId=17038025")</f>
        <v>https://api.nowcoder.com/v1/test-pdf/1E703FEE7F3D4C69?paperId=17038025</v>
      </c>
      <c r="N19" s="1">
        <v>0</v>
      </c>
      <c r="O19" s="1">
        <v>0</v>
      </c>
      <c r="P19" s="1"/>
      <c r="Q19" s="1"/>
      <c r="R19" s="1" t="s">
        <v>179</v>
      </c>
      <c r="S19" s="1"/>
      <c r="T19" s="1"/>
      <c r="U19" s="1"/>
      <c r="V19" s="1">
        <v>0</v>
      </c>
      <c r="W19" s="1"/>
      <c r="X19" s="1"/>
      <c r="Y19" s="1"/>
      <c r="Z19" s="1">
        <v>0</v>
      </c>
      <c r="AA19" s="1">
        <v>0</v>
      </c>
      <c r="AB19" s="1"/>
      <c r="AC19" s="1"/>
      <c r="AD19" s="1" t="s">
        <v>179</v>
      </c>
      <c r="AE19" s="1"/>
      <c r="AF19" s="1"/>
      <c r="AG19" s="1"/>
      <c r="AH19" s="1">
        <v>0</v>
      </c>
      <c r="AI19" s="1"/>
      <c r="AJ19" s="1"/>
      <c r="AK19" s="1"/>
      <c r="AL19" s="1">
        <v>0</v>
      </c>
      <c r="AM19" s="1">
        <v>0</v>
      </c>
      <c r="AN19" s="1">
        <v>0</v>
      </c>
      <c r="AO19" s="1">
        <v>0</v>
      </c>
      <c r="AP19" s="1">
        <v>5</v>
      </c>
      <c r="AQ19" s="1">
        <v>5</v>
      </c>
      <c r="AR19" s="1">
        <v>0</v>
      </c>
      <c r="AS19" s="1">
        <v>5</v>
      </c>
      <c r="AT19" s="1">
        <v>5</v>
      </c>
      <c r="AU19" s="1">
        <v>0</v>
      </c>
    </row>
    <row r="20" spans="1:47">
      <c r="A20" s="1" t="s">
        <v>292</v>
      </c>
      <c r="B20" s="1" t="s">
        <v>35</v>
      </c>
      <c r="C20" s="1" t="s">
        <v>293</v>
      </c>
      <c r="D20" s="1" t="s">
        <v>31</v>
      </c>
      <c r="E20" s="1" t="s">
        <v>227</v>
      </c>
      <c r="F20" s="1">
        <v>95</v>
      </c>
      <c r="G20" s="1">
        <v>45</v>
      </c>
      <c r="H20" s="1">
        <v>50</v>
      </c>
      <c r="I20" s="1" t="s">
        <v>294</v>
      </c>
      <c r="J20" s="1" t="s">
        <v>295</v>
      </c>
      <c r="K20" s="1" t="s">
        <v>167</v>
      </c>
      <c r="L20" s="2" t="str">
        <f>HYPERLINK("https://hr.nowcoder.com/console?theme=tinyLeft&amp;access_token=7d2a722d8fa042d51a966b44fffceceb19c6200b0de3a896d9a7f4fdfd739109#paper/%7B%22tab%22%3A%22index%22%2C%22action%22%3A%22candidate%2Fresult%2Findex%22%2C%22testId%22%3A1486323%7D","https://hr.nowcoder.com/console?theme=tinyLeft&amp;access_token=7d2a722d8fa042d51a966b44fffceceb19c6200b0de3a896d9a7f4fdfd739109#paper/%7B%22tab%22%3A%22index%22%2C%22action%22%3A%22candidate%2Fresult%2Findex%22%2C%22testId%22%3A1486323%7D")</f>
        <v>https://hr.nowcoder.com/console?theme=tinyLeft&amp;access_token=7d2a722d8fa042d51a966b44fffceceb19c6200b0de3a896d9a7f4fdfd739109#paper/%7B%22tab%22%3A%22index%22%2C%22action%22%3A%22candidate%2Fresult%2Findex%22%2C%22testId%22%3A1486323%7D</v>
      </c>
      <c r="M20" s="2" t="str">
        <f>HYPERLINK("https://api.nowcoder.com/v1/test-pdf/866DC92013DDC4AD?paperId=17038025","https://api.nowcoder.com/v1/test-pdf/866DC92013DDC4AD?paperId=17038025")</f>
        <v>https://api.nowcoder.com/v1/test-pdf/866DC92013DDC4AD?paperId=17038025</v>
      </c>
      <c r="N20" s="1">
        <v>25</v>
      </c>
      <c r="O20" s="1">
        <v>12</v>
      </c>
      <c r="P20" s="1">
        <v>624</v>
      </c>
      <c r="Q20" s="1">
        <v>7</v>
      </c>
      <c r="R20" s="1" t="s">
        <v>168</v>
      </c>
      <c r="S20" s="1" t="s">
        <v>296</v>
      </c>
      <c r="T20" s="1" t="s">
        <v>170</v>
      </c>
      <c r="U20" s="1" t="s">
        <v>297</v>
      </c>
      <c r="V20" s="1">
        <v>38</v>
      </c>
      <c r="W20" s="2" t="str">
        <f>HYPERLINK("https://api.nowcoder.com/v1/test-pdf/2EA4E88316DB29A9?paperId=17038025","https://api.nowcoder.com/v1/test-pdf/2EA4E88316DB29A9?paperId=17038025")</f>
        <v>https://api.nowcoder.com/v1/test-pdf/2EA4E88316DB29A9?paperId=17038025</v>
      </c>
      <c r="X20" s="1">
        <v>0.873655913978495</v>
      </c>
      <c r="Y20" s="1" t="s">
        <v>243</v>
      </c>
      <c r="Z20" s="1">
        <v>25</v>
      </c>
      <c r="AA20" s="1">
        <v>18</v>
      </c>
      <c r="AB20" s="1">
        <v>480</v>
      </c>
      <c r="AC20" s="1">
        <v>5</v>
      </c>
      <c r="AD20" s="1" t="s">
        <v>168</v>
      </c>
      <c r="AE20" s="1" t="s">
        <v>298</v>
      </c>
      <c r="AF20" s="1" t="s">
        <v>170</v>
      </c>
      <c r="AG20" s="1" t="s">
        <v>299</v>
      </c>
      <c r="AH20" s="1">
        <v>22</v>
      </c>
      <c r="AI20" s="1"/>
      <c r="AJ20" s="1"/>
      <c r="AK20" s="1"/>
      <c r="AL20" s="1">
        <v>5</v>
      </c>
      <c r="AM20" s="1">
        <v>5</v>
      </c>
      <c r="AN20" s="1">
        <v>5</v>
      </c>
      <c r="AO20" s="1">
        <v>5</v>
      </c>
      <c r="AP20" s="1">
        <v>5</v>
      </c>
      <c r="AQ20" s="1">
        <v>5</v>
      </c>
      <c r="AR20" s="1">
        <v>0</v>
      </c>
      <c r="AS20" s="1">
        <v>5</v>
      </c>
      <c r="AT20" s="1">
        <v>5</v>
      </c>
      <c r="AU20" s="1">
        <v>5</v>
      </c>
    </row>
    <row r="21" spans="1:47">
      <c r="A21" s="1" t="s">
        <v>300</v>
      </c>
      <c r="B21" s="1" t="s">
        <v>55</v>
      </c>
      <c r="C21" s="1" t="s">
        <v>301</v>
      </c>
      <c r="D21" s="1" t="s">
        <v>47</v>
      </c>
      <c r="E21" s="1" t="s">
        <v>176</v>
      </c>
      <c r="F21" s="1">
        <v>50</v>
      </c>
      <c r="G21" s="1">
        <v>25</v>
      </c>
      <c r="H21" s="1">
        <v>25</v>
      </c>
      <c r="I21" s="1" t="s">
        <v>302</v>
      </c>
      <c r="J21" s="1" t="s">
        <v>303</v>
      </c>
      <c r="K21" s="1" t="s">
        <v>167</v>
      </c>
      <c r="L21" s="2" t="str">
        <f>HYPERLINK("https://hr.nowcoder.com/console?theme=tinyLeft&amp;access_token=cdaaf697169a73b65e3e4670b325b928497f5a52b35c80a7925b1f88d81099ea#paper/%7B%22tab%22%3A%22index%22%2C%22action%22%3A%22candidate%2Fresult%2Findex%22%2C%22testId%22%3A1486331%7D","https://hr.nowcoder.com/console?theme=tinyLeft&amp;access_token=cdaaf697169a73b65e3e4670b325b928497f5a52b35c80a7925b1f88d81099ea#paper/%7B%22tab%22%3A%22index%22%2C%22action%22%3A%22candidate%2Fresult%2Findex%22%2C%22testId%22%3A1486331%7D")</f>
        <v>https://hr.nowcoder.com/console?theme=tinyLeft&amp;access_token=cdaaf697169a73b65e3e4670b325b928497f5a52b35c80a7925b1f88d81099ea#paper/%7B%22tab%22%3A%22index%22%2C%22action%22%3A%22candidate%2Fresult%2Findex%22%2C%22testId%22%3A1486331%7D</v>
      </c>
      <c r="M21" s="2" t="str">
        <f>HYPERLINK("https://api.nowcoder.com/v1/test-pdf/FE8006B9AD30D7DB?paperId=17038025","https://api.nowcoder.com/v1/test-pdf/FE8006B9AD30D7DB?paperId=17038025")</f>
        <v>https://api.nowcoder.com/v1/test-pdf/FE8006B9AD30D7DB?paperId=17038025</v>
      </c>
      <c r="N21" s="1">
        <v>0</v>
      </c>
      <c r="O21" s="1">
        <v>3</v>
      </c>
      <c r="P21" s="1">
        <v>0</v>
      </c>
      <c r="Q21" s="1">
        <v>0</v>
      </c>
      <c r="R21" s="1" t="s">
        <v>230</v>
      </c>
      <c r="S21" s="1" t="s">
        <v>304</v>
      </c>
      <c r="T21" s="1" t="s">
        <v>170</v>
      </c>
      <c r="U21" s="1" t="s">
        <v>305</v>
      </c>
      <c r="V21" s="1">
        <v>45</v>
      </c>
      <c r="W21" s="1"/>
      <c r="X21" s="1"/>
      <c r="Y21" s="1"/>
      <c r="Z21" s="1">
        <v>25</v>
      </c>
      <c r="AA21" s="1">
        <v>4</v>
      </c>
      <c r="AB21" s="1">
        <v>360</v>
      </c>
      <c r="AC21" s="1">
        <v>9</v>
      </c>
      <c r="AD21" s="1" t="s">
        <v>168</v>
      </c>
      <c r="AE21" s="1" t="s">
        <v>306</v>
      </c>
      <c r="AF21" s="1" t="s">
        <v>170</v>
      </c>
      <c r="AG21" s="1" t="s">
        <v>307</v>
      </c>
      <c r="AH21" s="1">
        <v>42</v>
      </c>
      <c r="AI21" s="1"/>
      <c r="AJ21" s="1"/>
      <c r="AK21" s="1"/>
      <c r="AL21" s="1">
        <v>0</v>
      </c>
      <c r="AM21" s="1">
        <v>0</v>
      </c>
      <c r="AN21" s="1">
        <v>0</v>
      </c>
      <c r="AO21" s="1">
        <v>5</v>
      </c>
      <c r="AP21" s="1">
        <v>5</v>
      </c>
      <c r="AQ21" s="1">
        <v>5</v>
      </c>
      <c r="AR21" s="1">
        <v>5</v>
      </c>
      <c r="AS21" s="1">
        <v>5</v>
      </c>
      <c r="AT21" s="1">
        <v>0</v>
      </c>
      <c r="AU21" s="1">
        <v>0</v>
      </c>
    </row>
    <row r="22" spans="1:47">
      <c r="A22" s="1" t="s">
        <v>308</v>
      </c>
      <c r="B22" s="1" t="s">
        <v>85</v>
      </c>
      <c r="C22" s="1" t="s">
        <v>309</v>
      </c>
      <c r="D22" s="1" t="s">
        <v>82</v>
      </c>
      <c r="E22" s="1" t="s">
        <v>184</v>
      </c>
      <c r="F22" s="1">
        <v>0</v>
      </c>
      <c r="G22" s="1">
        <v>0</v>
      </c>
      <c r="H22" s="1">
        <v>0</v>
      </c>
      <c r="I22" s="1" t="s">
        <v>310</v>
      </c>
      <c r="J22" s="1" t="s">
        <v>311</v>
      </c>
      <c r="K22" s="1" t="s">
        <v>167</v>
      </c>
      <c r="L22" s="2" t="str">
        <f>HYPERLINK("https://hr.nowcoder.com/console?theme=tinyLeft&amp;access_token=31f70cd1b03726b350732c0f8442018d1c07d980d4b147d0acc05813d921a27c#paper/%7B%22tab%22%3A%22index%22%2C%22action%22%3A%22candidate%2Fresult%2Findex%22%2C%22testId%22%3A1486336%7D","https://hr.nowcoder.com/console?theme=tinyLeft&amp;access_token=31f70cd1b03726b350732c0f8442018d1c07d980d4b147d0acc05813d921a27c#paper/%7B%22tab%22%3A%22index%22%2C%22action%22%3A%22candidate%2Fresult%2Findex%22%2C%22testId%22%3A1486336%7D")</f>
        <v>https://hr.nowcoder.com/console?theme=tinyLeft&amp;access_token=31f70cd1b03726b350732c0f8442018d1c07d980d4b147d0acc05813d921a27c#paper/%7B%22tab%22%3A%22index%22%2C%22action%22%3A%22candidate%2Fresult%2Findex%22%2C%22testId%22%3A1486336%7D</v>
      </c>
      <c r="M22" s="2" t="str">
        <f>HYPERLINK("https://api.nowcoder.com/v1/test-pdf/2FBBB108EC0061D2?paperId=17038025","https://api.nowcoder.com/v1/test-pdf/2FBBB108EC0061D2?paperId=17038025")</f>
        <v>https://api.nowcoder.com/v1/test-pdf/2FBBB108EC0061D2?paperId=17038025</v>
      </c>
      <c r="N22" s="1">
        <v>0</v>
      </c>
      <c r="O22" s="1">
        <v>0</v>
      </c>
      <c r="P22" s="1"/>
      <c r="Q22" s="1"/>
      <c r="R22" s="1" t="s">
        <v>179</v>
      </c>
      <c r="S22" s="1"/>
      <c r="T22" s="1"/>
      <c r="U22" s="1"/>
      <c r="V22" s="1">
        <v>0</v>
      </c>
      <c r="W22" s="1"/>
      <c r="X22" s="1"/>
      <c r="Y22" s="1"/>
      <c r="Z22" s="1">
        <v>0</v>
      </c>
      <c r="AA22" s="1">
        <v>0</v>
      </c>
      <c r="AB22" s="1"/>
      <c r="AC22" s="1"/>
      <c r="AD22" s="1" t="s">
        <v>179</v>
      </c>
      <c r="AE22" s="1"/>
      <c r="AF22" s="1"/>
      <c r="AG22" s="1"/>
      <c r="AH22" s="1">
        <v>0</v>
      </c>
      <c r="AI22" s="1"/>
      <c r="AJ22" s="1"/>
      <c r="AK22" s="1"/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s="1" t="s">
        <v>312</v>
      </c>
      <c r="B23" s="1" t="s">
        <v>74</v>
      </c>
      <c r="C23" s="1" t="s">
        <v>313</v>
      </c>
      <c r="D23" s="1" t="s">
        <v>71</v>
      </c>
      <c r="E23" s="1" t="s">
        <v>227</v>
      </c>
      <c r="F23" s="1">
        <v>70</v>
      </c>
      <c r="G23" s="1">
        <v>20</v>
      </c>
      <c r="H23" s="1">
        <v>50</v>
      </c>
      <c r="I23" s="1" t="s">
        <v>314</v>
      </c>
      <c r="J23" s="1" t="s">
        <v>315</v>
      </c>
      <c r="K23" s="1" t="s">
        <v>167</v>
      </c>
      <c r="L23" s="2" t="str">
        <f>HYPERLINK("https://hr.nowcoder.com/console?theme=tinyLeft&amp;access_token=2f959d3c736b21855cbb186b7e735c055bc9e0826c7224658a1556a9883bc83c#paper/%7B%22tab%22%3A%22index%22%2C%22action%22%3A%22candidate%2Fresult%2Findex%22%2C%22testId%22%3A1486343%7D","https://hr.nowcoder.com/console?theme=tinyLeft&amp;access_token=2f959d3c736b21855cbb186b7e735c055bc9e0826c7224658a1556a9883bc83c#paper/%7B%22tab%22%3A%22index%22%2C%22action%22%3A%22candidate%2Fresult%2Findex%22%2C%22testId%22%3A1486343%7D")</f>
        <v>https://hr.nowcoder.com/console?theme=tinyLeft&amp;access_token=2f959d3c736b21855cbb186b7e735c055bc9e0826c7224658a1556a9883bc83c#paper/%7B%22tab%22%3A%22index%22%2C%22action%22%3A%22candidate%2Fresult%2Findex%22%2C%22testId%22%3A1486343%7D</v>
      </c>
      <c r="M23" s="2" t="str">
        <f>HYPERLINK("https://api.nowcoder.com/v1/test-pdf/1B61EF11D336EEE9?paperId=17038025","https://api.nowcoder.com/v1/test-pdf/1B61EF11D336EEE9?paperId=17038025")</f>
        <v>https://api.nowcoder.com/v1/test-pdf/1B61EF11D336EEE9?paperId=17038025</v>
      </c>
      <c r="N23" s="1">
        <v>25</v>
      </c>
      <c r="O23" s="1">
        <v>2</v>
      </c>
      <c r="P23" s="1">
        <v>504</v>
      </c>
      <c r="Q23" s="1">
        <v>10</v>
      </c>
      <c r="R23" s="1" t="s">
        <v>168</v>
      </c>
      <c r="S23" s="1" t="s">
        <v>316</v>
      </c>
      <c r="T23" s="1" t="s">
        <v>170</v>
      </c>
      <c r="U23" s="1" t="s">
        <v>317</v>
      </c>
      <c r="V23" s="1">
        <v>35</v>
      </c>
      <c r="W23" s="1"/>
      <c r="X23" s="1"/>
      <c r="Y23" s="1"/>
      <c r="Z23" s="1">
        <v>25</v>
      </c>
      <c r="AA23" s="1">
        <v>2</v>
      </c>
      <c r="AB23" s="1">
        <v>464</v>
      </c>
      <c r="AC23" s="1">
        <v>5</v>
      </c>
      <c r="AD23" s="1" t="s">
        <v>168</v>
      </c>
      <c r="AE23" s="1" t="s">
        <v>318</v>
      </c>
      <c r="AF23" s="1" t="s">
        <v>170</v>
      </c>
      <c r="AG23" s="1" t="s">
        <v>319</v>
      </c>
      <c r="AH23" s="1">
        <v>22</v>
      </c>
      <c r="AI23" s="1"/>
      <c r="AJ23" s="1"/>
      <c r="AK23" s="1"/>
      <c r="AL23" s="1">
        <v>5</v>
      </c>
      <c r="AM23" s="1">
        <v>0</v>
      </c>
      <c r="AN23" s="1">
        <v>5</v>
      </c>
      <c r="AO23" s="1">
        <v>5</v>
      </c>
      <c r="AP23" s="1">
        <v>0</v>
      </c>
      <c r="AQ23" s="1">
        <v>5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s="1" t="s">
        <v>320</v>
      </c>
      <c r="B24" s="1" t="s">
        <v>75</v>
      </c>
      <c r="C24" s="1" t="s">
        <v>321</v>
      </c>
      <c r="D24" s="1" t="s">
        <v>71</v>
      </c>
      <c r="E24" s="1" t="s">
        <v>164</v>
      </c>
      <c r="F24" s="1">
        <v>75</v>
      </c>
      <c r="G24" s="1">
        <v>25</v>
      </c>
      <c r="H24" s="1">
        <v>50</v>
      </c>
      <c r="I24" s="1" t="s">
        <v>322</v>
      </c>
      <c r="J24" s="1" t="s">
        <v>323</v>
      </c>
      <c r="K24" s="1" t="s">
        <v>167</v>
      </c>
      <c r="L24" s="2" t="str">
        <f>HYPERLINK("https://hr.nowcoder.com/console?theme=tinyLeft&amp;access_token=8ff0967224c2a006deebd6f7d313b59aaa563ce99096268c30efd51b22d3fb60#paper/%7B%22tab%22%3A%22index%22%2C%22action%22%3A%22candidate%2Fresult%2Findex%22%2C%22testId%22%3A1486372%7D","https://hr.nowcoder.com/console?theme=tinyLeft&amp;access_token=8ff0967224c2a006deebd6f7d313b59aaa563ce99096268c30efd51b22d3fb60#paper/%7B%22tab%22%3A%22index%22%2C%22action%22%3A%22candidate%2Fresult%2Findex%22%2C%22testId%22%3A1486372%7D")</f>
        <v>https://hr.nowcoder.com/console?theme=tinyLeft&amp;access_token=8ff0967224c2a006deebd6f7d313b59aaa563ce99096268c30efd51b22d3fb60#paper/%7B%22tab%22%3A%22index%22%2C%22action%22%3A%22candidate%2Fresult%2Findex%22%2C%22testId%22%3A1486372%7D</v>
      </c>
      <c r="M24" s="2" t="str">
        <f>HYPERLINK("https://api.nowcoder.com/v1/test-pdf/C514E33768D8D1BC?paperId=17038025","https://api.nowcoder.com/v1/test-pdf/C514E33768D8D1BC?paperId=17038025")</f>
        <v>https://api.nowcoder.com/v1/test-pdf/C514E33768D8D1BC?paperId=17038025</v>
      </c>
      <c r="N24" s="1">
        <v>25</v>
      </c>
      <c r="O24" s="1">
        <v>6</v>
      </c>
      <c r="P24" s="1">
        <v>596</v>
      </c>
      <c r="Q24" s="1">
        <v>11</v>
      </c>
      <c r="R24" s="1" t="s">
        <v>168</v>
      </c>
      <c r="S24" s="1" t="s">
        <v>324</v>
      </c>
      <c r="T24" s="1" t="s">
        <v>170</v>
      </c>
      <c r="U24" s="1" t="s">
        <v>325</v>
      </c>
      <c r="V24" s="1">
        <v>29</v>
      </c>
      <c r="W24" s="1"/>
      <c r="X24" s="1"/>
      <c r="Y24" s="1"/>
      <c r="Z24" s="1">
        <v>25</v>
      </c>
      <c r="AA24" s="1">
        <v>3</v>
      </c>
      <c r="AB24" s="1">
        <v>484</v>
      </c>
      <c r="AC24" s="1">
        <v>7</v>
      </c>
      <c r="AD24" s="1" t="s">
        <v>168</v>
      </c>
      <c r="AE24" s="1" t="s">
        <v>326</v>
      </c>
      <c r="AF24" s="1" t="s">
        <v>170</v>
      </c>
      <c r="AG24" s="1" t="s">
        <v>327</v>
      </c>
      <c r="AH24" s="1">
        <v>21</v>
      </c>
      <c r="AI24" s="1"/>
      <c r="AJ24" s="1"/>
      <c r="AK24" s="1"/>
      <c r="AL24" s="1">
        <v>0</v>
      </c>
      <c r="AM24" s="1">
        <v>5</v>
      </c>
      <c r="AN24" s="1">
        <v>0</v>
      </c>
      <c r="AO24" s="1">
        <v>5</v>
      </c>
      <c r="AP24" s="1">
        <v>5</v>
      </c>
      <c r="AQ24" s="1">
        <v>5</v>
      </c>
      <c r="AR24" s="1">
        <v>0</v>
      </c>
      <c r="AS24" s="1">
        <v>5</v>
      </c>
      <c r="AT24" s="1">
        <v>0</v>
      </c>
      <c r="AU24" s="1">
        <v>0</v>
      </c>
    </row>
    <row r="25" spans="1:47">
      <c r="A25" s="1" t="s">
        <v>328</v>
      </c>
      <c r="B25" s="1" t="s">
        <v>86</v>
      </c>
      <c r="C25" s="1" t="s">
        <v>329</v>
      </c>
      <c r="D25" s="1" t="s">
        <v>82</v>
      </c>
      <c r="E25" s="1" t="s">
        <v>184</v>
      </c>
      <c r="F25" s="1">
        <v>10</v>
      </c>
      <c r="G25" s="1">
        <v>10</v>
      </c>
      <c r="H25" s="1">
        <v>0</v>
      </c>
      <c r="I25" s="1" t="s">
        <v>330</v>
      </c>
      <c r="J25" s="1" t="s">
        <v>331</v>
      </c>
      <c r="K25" s="1" t="s">
        <v>167</v>
      </c>
      <c r="L25" s="2" t="str">
        <f>HYPERLINK("https://hr.nowcoder.com/console?theme=tinyLeft&amp;access_token=e89d68d5f9afcb28d0d8c588db422faf44fa35a784ec210d42f534787fcccfd6#paper/%7B%22tab%22%3A%22index%22%2C%22action%22%3A%22candidate%2Fresult%2Findex%22%2C%22testId%22%3A1486376%7D","https://hr.nowcoder.com/console?theme=tinyLeft&amp;access_token=e89d68d5f9afcb28d0d8c588db422faf44fa35a784ec210d42f534787fcccfd6#paper/%7B%22tab%22%3A%22index%22%2C%22action%22%3A%22candidate%2Fresult%2Findex%22%2C%22testId%22%3A1486376%7D")</f>
        <v>https://hr.nowcoder.com/console?theme=tinyLeft&amp;access_token=e89d68d5f9afcb28d0d8c588db422faf44fa35a784ec210d42f534787fcccfd6#paper/%7B%22tab%22%3A%22index%22%2C%22action%22%3A%22candidate%2Fresult%2Findex%22%2C%22testId%22%3A1486376%7D</v>
      </c>
      <c r="M25" s="2" t="str">
        <f>HYPERLINK("https://api.nowcoder.com/v1/test-pdf/BD83315427F73B08?paperId=17038025","https://api.nowcoder.com/v1/test-pdf/BD83315427F73B08?paperId=17038025")</f>
        <v>https://api.nowcoder.com/v1/test-pdf/BD83315427F73B08?paperId=17038025</v>
      </c>
      <c r="N25" s="1">
        <v>0</v>
      </c>
      <c r="O25" s="1">
        <v>0</v>
      </c>
      <c r="P25" s="1"/>
      <c r="Q25" s="1"/>
      <c r="R25" s="1" t="s">
        <v>179</v>
      </c>
      <c r="S25" s="1"/>
      <c r="T25" s="1"/>
      <c r="U25" s="1"/>
      <c r="V25" s="1">
        <v>0</v>
      </c>
      <c r="W25" s="1"/>
      <c r="X25" s="1"/>
      <c r="Y25" s="1"/>
      <c r="Z25" s="1">
        <v>0</v>
      </c>
      <c r="AA25" s="1">
        <v>13</v>
      </c>
      <c r="AB25" s="1">
        <v>484</v>
      </c>
      <c r="AC25" s="1">
        <v>5</v>
      </c>
      <c r="AD25" s="1" t="s">
        <v>193</v>
      </c>
      <c r="AE25" s="1" t="s">
        <v>332</v>
      </c>
      <c r="AF25" s="1" t="s">
        <v>170</v>
      </c>
      <c r="AG25" s="1" t="s">
        <v>333</v>
      </c>
      <c r="AH25" s="1">
        <v>21</v>
      </c>
      <c r="AI25" s="1"/>
      <c r="AJ25" s="1"/>
      <c r="AK25" s="1"/>
      <c r="AL25" s="1">
        <v>0</v>
      </c>
      <c r="AM25" s="1">
        <v>0</v>
      </c>
      <c r="AN25" s="1">
        <v>0</v>
      </c>
      <c r="AO25" s="1">
        <v>5</v>
      </c>
      <c r="AP25" s="1">
        <v>0</v>
      </c>
      <c r="AQ25" s="1">
        <v>0</v>
      </c>
      <c r="AR25" s="1">
        <v>5</v>
      </c>
      <c r="AS25" s="1">
        <v>0</v>
      </c>
      <c r="AT25" s="1">
        <v>0</v>
      </c>
      <c r="AU25" s="1">
        <v>0</v>
      </c>
    </row>
    <row r="26" spans="1:47">
      <c r="A26" s="1" t="s">
        <v>334</v>
      </c>
      <c r="B26" s="1" t="s">
        <v>56</v>
      </c>
      <c r="C26" s="1" t="s">
        <v>335</v>
      </c>
      <c r="D26" s="1" t="s">
        <v>47</v>
      </c>
      <c r="E26" s="1" t="s">
        <v>176</v>
      </c>
      <c r="F26" s="1">
        <v>40</v>
      </c>
      <c r="G26" s="1">
        <v>15</v>
      </c>
      <c r="H26" s="1">
        <v>25</v>
      </c>
      <c r="I26" s="1" t="s">
        <v>185</v>
      </c>
      <c r="J26" s="1" t="s">
        <v>336</v>
      </c>
      <c r="K26" s="1" t="s">
        <v>167</v>
      </c>
      <c r="L26" s="2" t="str">
        <f>HYPERLINK("https://hr.nowcoder.com/console?theme=tinyLeft&amp;access_token=edcf297ad5434ffca2f8ffb9c7b46d177e9145920037b1ab318430532feb9dcf#paper/%7B%22tab%22%3A%22index%22%2C%22action%22%3A%22candidate%2Fresult%2Findex%22%2C%22testId%22%3A1486377%7D","https://hr.nowcoder.com/console?theme=tinyLeft&amp;access_token=edcf297ad5434ffca2f8ffb9c7b46d177e9145920037b1ab318430532feb9dcf#paper/%7B%22tab%22%3A%22index%22%2C%22action%22%3A%22candidate%2Fresult%2Findex%22%2C%22testId%22%3A1486377%7D")</f>
        <v>https://hr.nowcoder.com/console?theme=tinyLeft&amp;access_token=edcf297ad5434ffca2f8ffb9c7b46d177e9145920037b1ab318430532feb9dcf#paper/%7B%22tab%22%3A%22index%22%2C%22action%22%3A%22candidate%2Fresult%2Findex%22%2C%22testId%22%3A1486377%7D</v>
      </c>
      <c r="M26" s="2" t="str">
        <f>HYPERLINK("https://api.nowcoder.com/v1/test-pdf/8B516B5C03CD0507?paperId=17038025","https://api.nowcoder.com/v1/test-pdf/8B516B5C03CD0507?paperId=17038025")</f>
        <v>https://api.nowcoder.com/v1/test-pdf/8B516B5C03CD0507?paperId=17038025</v>
      </c>
      <c r="N26" s="1">
        <v>0</v>
      </c>
      <c r="O26" s="1">
        <v>0</v>
      </c>
      <c r="P26" s="1"/>
      <c r="Q26" s="1"/>
      <c r="R26" s="1" t="s">
        <v>179</v>
      </c>
      <c r="S26" s="1"/>
      <c r="T26" s="1"/>
      <c r="U26" s="1"/>
      <c r="V26" s="1">
        <v>0</v>
      </c>
      <c r="W26" s="1"/>
      <c r="X26" s="1"/>
      <c r="Y26" s="1"/>
      <c r="Z26" s="1">
        <v>25</v>
      </c>
      <c r="AA26" s="1">
        <v>5</v>
      </c>
      <c r="AB26" s="1">
        <v>364</v>
      </c>
      <c r="AC26" s="1">
        <v>5</v>
      </c>
      <c r="AD26" s="1" t="s">
        <v>168</v>
      </c>
      <c r="AE26" s="1" t="s">
        <v>337</v>
      </c>
      <c r="AF26" s="1" t="s">
        <v>170</v>
      </c>
      <c r="AG26" s="1" t="s">
        <v>338</v>
      </c>
      <c r="AH26" s="1">
        <v>27</v>
      </c>
      <c r="AI26" s="1"/>
      <c r="AJ26" s="1"/>
      <c r="AK26" s="1"/>
      <c r="AL26" s="1">
        <v>0</v>
      </c>
      <c r="AM26" s="1">
        <v>0</v>
      </c>
      <c r="AN26" s="1">
        <v>5</v>
      </c>
      <c r="AO26" s="1">
        <v>0</v>
      </c>
      <c r="AP26" s="1">
        <v>0</v>
      </c>
      <c r="AQ26" s="1">
        <v>0</v>
      </c>
      <c r="AR26" s="1">
        <v>5</v>
      </c>
      <c r="AS26" s="1">
        <v>0</v>
      </c>
      <c r="AT26" s="1">
        <v>0</v>
      </c>
      <c r="AU26" s="1">
        <v>5</v>
      </c>
    </row>
    <row r="27" spans="1:47">
      <c r="A27" s="1" t="s">
        <v>339</v>
      </c>
      <c r="B27" s="1" t="s">
        <v>37</v>
      </c>
      <c r="C27" s="1" t="s">
        <v>340</v>
      </c>
      <c r="D27" s="1" t="s">
        <v>31</v>
      </c>
      <c r="E27" s="1" t="s">
        <v>227</v>
      </c>
      <c r="F27" s="1">
        <v>40</v>
      </c>
      <c r="G27" s="1">
        <v>15</v>
      </c>
      <c r="H27" s="1">
        <v>25</v>
      </c>
      <c r="I27" s="1" t="s">
        <v>341</v>
      </c>
      <c r="J27" s="1" t="s">
        <v>342</v>
      </c>
      <c r="K27" s="1" t="s">
        <v>167</v>
      </c>
      <c r="L27" s="2" t="str">
        <f>HYPERLINK("https://hr.nowcoder.com/console?theme=tinyLeft&amp;access_token=d3f55e80444b5f70dd86f452a9611ea8e36c67ef1e21a3852296e4788002101a#paper/%7B%22tab%22%3A%22index%22%2C%22action%22%3A%22candidate%2Fresult%2Findex%22%2C%22testId%22%3A1486407%7D","https://hr.nowcoder.com/console?theme=tinyLeft&amp;access_token=d3f55e80444b5f70dd86f452a9611ea8e36c67ef1e21a3852296e4788002101a#paper/%7B%22tab%22%3A%22index%22%2C%22action%22%3A%22candidate%2Fresult%2Findex%22%2C%22testId%22%3A1486407%7D")</f>
        <v>https://hr.nowcoder.com/console?theme=tinyLeft&amp;access_token=d3f55e80444b5f70dd86f452a9611ea8e36c67ef1e21a3852296e4788002101a#paper/%7B%22tab%22%3A%22index%22%2C%22action%22%3A%22candidate%2Fresult%2Findex%22%2C%22testId%22%3A1486407%7D</v>
      </c>
      <c r="M27" s="2" t="str">
        <f>HYPERLINK("https://api.nowcoder.com/v1/test-pdf/768D389DE166D457?paperId=17038025","https://api.nowcoder.com/v1/test-pdf/768D389DE166D457?paperId=17038025")</f>
        <v>https://api.nowcoder.com/v1/test-pdf/768D389DE166D457?paperId=17038025</v>
      </c>
      <c r="N27" s="1">
        <v>0</v>
      </c>
      <c r="O27" s="1">
        <v>0</v>
      </c>
      <c r="P27" s="1"/>
      <c r="Q27" s="1"/>
      <c r="R27" s="1" t="s">
        <v>179</v>
      </c>
      <c r="S27" s="1"/>
      <c r="T27" s="1"/>
      <c r="U27" s="1"/>
      <c r="V27" s="1">
        <v>0</v>
      </c>
      <c r="W27" s="1"/>
      <c r="X27" s="1"/>
      <c r="Y27" s="1"/>
      <c r="Z27" s="1">
        <v>25</v>
      </c>
      <c r="AA27" s="1">
        <v>1</v>
      </c>
      <c r="AB27" s="1">
        <v>480</v>
      </c>
      <c r="AC27" s="1">
        <v>4</v>
      </c>
      <c r="AD27" s="1" t="s">
        <v>168</v>
      </c>
      <c r="AE27" s="1" t="s">
        <v>343</v>
      </c>
      <c r="AF27" s="1" t="s">
        <v>170</v>
      </c>
      <c r="AG27" s="1" t="s">
        <v>344</v>
      </c>
      <c r="AH27" s="1">
        <v>29</v>
      </c>
      <c r="AI27" s="1"/>
      <c r="AJ27" s="1"/>
      <c r="AK27" s="1"/>
      <c r="AL27" s="1">
        <v>0</v>
      </c>
      <c r="AM27" s="1">
        <v>0</v>
      </c>
      <c r="AN27" s="1">
        <v>0</v>
      </c>
      <c r="AO27" s="1">
        <v>5</v>
      </c>
      <c r="AP27" s="1">
        <v>0</v>
      </c>
      <c r="AQ27" s="1">
        <v>0</v>
      </c>
      <c r="AR27" s="1">
        <v>0</v>
      </c>
      <c r="AS27" s="1">
        <v>5</v>
      </c>
      <c r="AT27" s="1">
        <v>0</v>
      </c>
      <c r="AU27" s="1">
        <v>5</v>
      </c>
    </row>
    <row r="28" spans="1:47">
      <c r="A28" s="1" t="s">
        <v>345</v>
      </c>
      <c r="B28" s="1" t="s">
        <v>87</v>
      </c>
      <c r="C28" s="1" t="s">
        <v>346</v>
      </c>
      <c r="D28" s="1" t="s">
        <v>82</v>
      </c>
      <c r="E28" s="1" t="s">
        <v>184</v>
      </c>
      <c r="F28" s="1">
        <v>40</v>
      </c>
      <c r="G28" s="1">
        <v>15</v>
      </c>
      <c r="H28" s="1">
        <v>25</v>
      </c>
      <c r="I28" s="1" t="s">
        <v>347</v>
      </c>
      <c r="J28" s="1" t="s">
        <v>348</v>
      </c>
      <c r="K28" s="1" t="s">
        <v>167</v>
      </c>
      <c r="L28" s="2" t="str">
        <f>HYPERLINK("https://hr.nowcoder.com/console?theme=tinyLeft&amp;access_token=90bc711dab154850debb3f806b9d0d4268ba2c6e24c66f3e5b7fcbacc2a1a8f3#paper/%7B%22tab%22%3A%22index%22%2C%22action%22%3A%22candidate%2Fresult%2Findex%22%2C%22testId%22%3A1486427%7D","https://hr.nowcoder.com/console?theme=tinyLeft&amp;access_token=90bc711dab154850debb3f806b9d0d4268ba2c6e24c66f3e5b7fcbacc2a1a8f3#paper/%7B%22tab%22%3A%22index%22%2C%22action%22%3A%22candidate%2Fresult%2Findex%22%2C%22testId%22%3A1486427%7D")</f>
        <v>https://hr.nowcoder.com/console?theme=tinyLeft&amp;access_token=90bc711dab154850debb3f806b9d0d4268ba2c6e24c66f3e5b7fcbacc2a1a8f3#paper/%7B%22tab%22%3A%22index%22%2C%22action%22%3A%22candidate%2Fresult%2Findex%22%2C%22testId%22%3A1486427%7D</v>
      </c>
      <c r="M28" s="2" t="str">
        <f>HYPERLINK("https://api.nowcoder.com/v1/test-pdf/4015A42B24F91A23?paperId=17038025","https://api.nowcoder.com/v1/test-pdf/4015A42B24F91A23?paperId=17038025")</f>
        <v>https://api.nowcoder.com/v1/test-pdf/4015A42B24F91A23?paperId=17038025</v>
      </c>
      <c r="N28" s="1">
        <v>0</v>
      </c>
      <c r="O28" s="1">
        <v>0</v>
      </c>
      <c r="P28" s="1"/>
      <c r="Q28" s="1"/>
      <c r="R28" s="1" t="s">
        <v>179</v>
      </c>
      <c r="S28" s="1"/>
      <c r="T28" s="1"/>
      <c r="U28" s="1"/>
      <c r="V28" s="1">
        <v>0</v>
      </c>
      <c r="W28" s="1"/>
      <c r="X28" s="1"/>
      <c r="Y28" s="1"/>
      <c r="Z28" s="1">
        <v>25</v>
      </c>
      <c r="AA28" s="1">
        <v>3</v>
      </c>
      <c r="AB28" s="1">
        <v>632</v>
      </c>
      <c r="AC28" s="1">
        <v>5</v>
      </c>
      <c r="AD28" s="1" t="s">
        <v>168</v>
      </c>
      <c r="AE28" s="1" t="s">
        <v>349</v>
      </c>
      <c r="AF28" s="1" t="s">
        <v>170</v>
      </c>
      <c r="AG28" s="1" t="s">
        <v>350</v>
      </c>
      <c r="AH28" s="1">
        <v>38</v>
      </c>
      <c r="AI28" s="1"/>
      <c r="AJ28" s="1"/>
      <c r="AK28" s="1"/>
      <c r="AL28" s="1">
        <v>0</v>
      </c>
      <c r="AM28" s="1">
        <v>0</v>
      </c>
      <c r="AN28" s="1">
        <v>0</v>
      </c>
      <c r="AO28" s="1">
        <v>0</v>
      </c>
      <c r="AP28" s="1">
        <v>5</v>
      </c>
      <c r="AQ28" s="1">
        <v>5</v>
      </c>
      <c r="AR28" s="1">
        <v>5</v>
      </c>
      <c r="AS28" s="1">
        <v>0</v>
      </c>
      <c r="AT28" s="1">
        <v>0</v>
      </c>
      <c r="AU28" s="1">
        <v>0</v>
      </c>
    </row>
    <row r="29" spans="1:47">
      <c r="A29" s="1" t="s">
        <v>351</v>
      </c>
      <c r="B29" s="1" t="s">
        <v>76</v>
      </c>
      <c r="C29" s="1" t="s">
        <v>352</v>
      </c>
      <c r="D29" s="1" t="s">
        <v>71</v>
      </c>
      <c r="E29" s="1" t="s">
        <v>227</v>
      </c>
      <c r="F29" s="1">
        <v>45</v>
      </c>
      <c r="G29" s="1">
        <v>20</v>
      </c>
      <c r="H29" s="1">
        <v>25</v>
      </c>
      <c r="I29" s="1" t="s">
        <v>353</v>
      </c>
      <c r="J29" s="1" t="s">
        <v>354</v>
      </c>
      <c r="K29" s="1" t="s">
        <v>167</v>
      </c>
      <c r="L29" s="2" t="str">
        <f>HYPERLINK("https://hr.nowcoder.com/console?theme=tinyLeft&amp;access_token=acfd44cfcd24cdeec761711e079fbd823e4f2a469c2d87b7446a9f9f0bf0d53d#paper/%7B%22tab%22%3A%22index%22%2C%22action%22%3A%22candidate%2Fresult%2Findex%22%2C%22testId%22%3A1486437%7D","https://hr.nowcoder.com/console?theme=tinyLeft&amp;access_token=acfd44cfcd24cdeec761711e079fbd823e4f2a469c2d87b7446a9f9f0bf0d53d#paper/%7B%22tab%22%3A%22index%22%2C%22action%22%3A%22candidate%2Fresult%2Findex%22%2C%22testId%22%3A1486437%7D")</f>
        <v>https://hr.nowcoder.com/console?theme=tinyLeft&amp;access_token=acfd44cfcd24cdeec761711e079fbd823e4f2a469c2d87b7446a9f9f0bf0d53d#paper/%7B%22tab%22%3A%22index%22%2C%22action%22%3A%22candidate%2Fresult%2Findex%22%2C%22testId%22%3A1486437%7D</v>
      </c>
      <c r="M29" s="2" t="str">
        <f>HYPERLINK("https://api.nowcoder.com/v1/test-pdf/1022EC5D0B809DD1?paperId=17038025","https://api.nowcoder.com/v1/test-pdf/1022EC5D0B809DD1?paperId=17038025")</f>
        <v>https://api.nowcoder.com/v1/test-pdf/1022EC5D0B809DD1?paperId=17038025</v>
      </c>
      <c r="N29" s="1">
        <v>0</v>
      </c>
      <c r="O29" s="1">
        <v>5</v>
      </c>
      <c r="P29" s="1">
        <v>0</v>
      </c>
      <c r="Q29" s="1">
        <v>0</v>
      </c>
      <c r="R29" s="1" t="s">
        <v>230</v>
      </c>
      <c r="S29" s="1" t="s">
        <v>355</v>
      </c>
      <c r="T29" s="1" t="s">
        <v>170</v>
      </c>
      <c r="U29" s="1" t="s">
        <v>356</v>
      </c>
      <c r="V29" s="1">
        <v>43</v>
      </c>
      <c r="W29" s="1"/>
      <c r="X29" s="1"/>
      <c r="Y29" s="1"/>
      <c r="Z29" s="1">
        <v>25</v>
      </c>
      <c r="AA29" s="1">
        <v>11</v>
      </c>
      <c r="AB29" s="1">
        <v>476</v>
      </c>
      <c r="AC29" s="1">
        <v>6</v>
      </c>
      <c r="AD29" s="1" t="s">
        <v>168</v>
      </c>
      <c r="AE29" s="1" t="s">
        <v>357</v>
      </c>
      <c r="AF29" s="1" t="s">
        <v>170</v>
      </c>
      <c r="AG29" s="1" t="s">
        <v>358</v>
      </c>
      <c r="AH29" s="1">
        <v>19</v>
      </c>
      <c r="AI29" s="1"/>
      <c r="AJ29" s="1"/>
      <c r="AK29" s="1"/>
      <c r="AL29" s="1">
        <v>0</v>
      </c>
      <c r="AM29" s="1">
        <v>0</v>
      </c>
      <c r="AN29" s="1">
        <v>0</v>
      </c>
      <c r="AO29" s="1">
        <v>5</v>
      </c>
      <c r="AP29" s="1">
        <v>0</v>
      </c>
      <c r="AQ29" s="1">
        <v>0</v>
      </c>
      <c r="AR29" s="1">
        <v>5</v>
      </c>
      <c r="AS29" s="1">
        <v>5</v>
      </c>
      <c r="AT29" s="1">
        <v>0</v>
      </c>
      <c r="AU29" s="1">
        <v>5</v>
      </c>
    </row>
    <row r="30" spans="1:47">
      <c r="A30" s="1" t="s">
        <v>359</v>
      </c>
      <c r="B30" s="1" t="s">
        <v>7</v>
      </c>
      <c r="C30" s="1" t="s">
        <v>360</v>
      </c>
      <c r="D30" s="1" t="s">
        <v>5</v>
      </c>
      <c r="E30" s="1" t="s">
        <v>164</v>
      </c>
      <c r="F30" s="1">
        <v>40</v>
      </c>
      <c r="G30" s="1">
        <v>15</v>
      </c>
      <c r="H30" s="1">
        <v>25</v>
      </c>
      <c r="I30" s="1" t="s">
        <v>185</v>
      </c>
      <c r="J30" s="1" t="s">
        <v>361</v>
      </c>
      <c r="K30" s="1" t="s">
        <v>167</v>
      </c>
      <c r="L30" s="2" t="str">
        <f>HYPERLINK("https://hr.nowcoder.com/console?theme=tinyLeft&amp;access_token=9a5c145ab6872ed7854b81ecf2e4f5a0b0faaa0ab4ee8e18d1d370822b0f7e9f#paper/%7B%22tab%22%3A%22index%22%2C%22action%22%3A%22candidate%2Fresult%2Findex%22%2C%22testId%22%3A1486448%7D","https://hr.nowcoder.com/console?theme=tinyLeft&amp;access_token=9a5c145ab6872ed7854b81ecf2e4f5a0b0faaa0ab4ee8e18d1d370822b0f7e9f#paper/%7B%22tab%22%3A%22index%22%2C%22action%22%3A%22candidate%2Fresult%2Findex%22%2C%22testId%22%3A1486448%7D")</f>
        <v>https://hr.nowcoder.com/console?theme=tinyLeft&amp;access_token=9a5c145ab6872ed7854b81ecf2e4f5a0b0faaa0ab4ee8e18d1d370822b0f7e9f#paper/%7B%22tab%22%3A%22index%22%2C%22action%22%3A%22candidate%2Fresult%2Findex%22%2C%22testId%22%3A1486448%7D</v>
      </c>
      <c r="M30" s="2" t="str">
        <f>HYPERLINK("https://api.nowcoder.com/v1/test-pdf/AF0BFE1B4BC5348D?paperId=17038025","https://api.nowcoder.com/v1/test-pdf/AF0BFE1B4BC5348D?paperId=17038025")</f>
        <v>https://api.nowcoder.com/v1/test-pdf/AF0BFE1B4BC5348D?paperId=17038025</v>
      </c>
      <c r="N30" s="1">
        <v>0</v>
      </c>
      <c r="O30" s="1">
        <v>0</v>
      </c>
      <c r="P30" s="1"/>
      <c r="Q30" s="1"/>
      <c r="R30" s="1" t="s">
        <v>179</v>
      </c>
      <c r="S30" s="1"/>
      <c r="T30" s="1"/>
      <c r="U30" s="1"/>
      <c r="V30" s="1">
        <v>0</v>
      </c>
      <c r="W30" s="1"/>
      <c r="X30" s="1"/>
      <c r="Y30" s="1"/>
      <c r="Z30" s="1">
        <v>25</v>
      </c>
      <c r="AA30" s="1">
        <v>5</v>
      </c>
      <c r="AB30" s="1">
        <v>484</v>
      </c>
      <c r="AC30" s="1">
        <v>10</v>
      </c>
      <c r="AD30" s="1" t="s">
        <v>168</v>
      </c>
      <c r="AE30" s="1" t="s">
        <v>362</v>
      </c>
      <c r="AF30" s="1" t="s">
        <v>170</v>
      </c>
      <c r="AG30" s="1" t="s">
        <v>363</v>
      </c>
      <c r="AH30" s="1">
        <v>31</v>
      </c>
      <c r="AI30" s="1"/>
      <c r="AJ30" s="1"/>
      <c r="AK30" s="1"/>
      <c r="AL30" s="1">
        <v>0</v>
      </c>
      <c r="AM30" s="1">
        <v>5</v>
      </c>
      <c r="AN30" s="1">
        <v>0</v>
      </c>
      <c r="AO30" s="1">
        <v>0</v>
      </c>
      <c r="AP30" s="1">
        <v>0</v>
      </c>
      <c r="AQ30" s="1">
        <v>5</v>
      </c>
      <c r="AR30" s="1">
        <v>5</v>
      </c>
      <c r="AS30" s="1">
        <v>0</v>
      </c>
      <c r="AT30" s="1">
        <v>0</v>
      </c>
      <c r="AU30" s="1">
        <v>0</v>
      </c>
    </row>
    <row r="31" spans="1:47">
      <c r="A31" s="1" t="s">
        <v>364</v>
      </c>
      <c r="B31" s="1" t="s">
        <v>88</v>
      </c>
      <c r="C31" s="1" t="s">
        <v>365</v>
      </c>
      <c r="D31" s="1" t="s">
        <v>82</v>
      </c>
      <c r="E31" s="1" t="s">
        <v>184</v>
      </c>
      <c r="F31" s="1">
        <v>70</v>
      </c>
      <c r="G31" s="1">
        <v>45</v>
      </c>
      <c r="H31" s="1">
        <v>25</v>
      </c>
      <c r="I31" s="1" t="s">
        <v>366</v>
      </c>
      <c r="J31" s="1" t="s">
        <v>367</v>
      </c>
      <c r="K31" s="1" t="s">
        <v>167</v>
      </c>
      <c r="L31" s="2" t="str">
        <f>HYPERLINK("https://hr.nowcoder.com/console?theme=tinyLeft&amp;access_token=2549051f6af1f1e028aa7d32bdd8c6096fe7f35221008067b7426332b6a5ce66#paper/%7B%22tab%22%3A%22index%22%2C%22action%22%3A%22candidate%2Fresult%2Findex%22%2C%22testId%22%3A1486477%7D","https://hr.nowcoder.com/console?theme=tinyLeft&amp;access_token=2549051f6af1f1e028aa7d32bdd8c6096fe7f35221008067b7426332b6a5ce66#paper/%7B%22tab%22%3A%22index%22%2C%22action%22%3A%22candidate%2Fresult%2Findex%22%2C%22testId%22%3A1486477%7D")</f>
        <v>https://hr.nowcoder.com/console?theme=tinyLeft&amp;access_token=2549051f6af1f1e028aa7d32bdd8c6096fe7f35221008067b7426332b6a5ce66#paper/%7B%22tab%22%3A%22index%22%2C%22action%22%3A%22candidate%2Fresult%2Findex%22%2C%22testId%22%3A1486477%7D</v>
      </c>
      <c r="M31" s="2" t="str">
        <f>HYPERLINK("https://api.nowcoder.com/v1/test-pdf/4E23A7D5CA718BFE?paperId=17038025","https://api.nowcoder.com/v1/test-pdf/4E23A7D5CA718BFE?paperId=17038025")</f>
        <v>https://api.nowcoder.com/v1/test-pdf/4E23A7D5CA718BFE?paperId=17038025</v>
      </c>
      <c r="N31" s="1">
        <v>0</v>
      </c>
      <c r="O31" s="1">
        <v>0</v>
      </c>
      <c r="P31" s="1"/>
      <c r="Q31" s="1"/>
      <c r="R31" s="1" t="s">
        <v>179</v>
      </c>
      <c r="S31" s="1"/>
      <c r="T31" s="1"/>
      <c r="U31" s="1"/>
      <c r="V31" s="1">
        <v>0</v>
      </c>
      <c r="W31" s="1"/>
      <c r="X31" s="1"/>
      <c r="Y31" s="1"/>
      <c r="Z31" s="1">
        <v>25</v>
      </c>
      <c r="AA31" s="1">
        <v>15</v>
      </c>
      <c r="AB31" s="1">
        <v>392</v>
      </c>
      <c r="AC31" s="1">
        <v>5</v>
      </c>
      <c r="AD31" s="1" t="s">
        <v>168</v>
      </c>
      <c r="AE31" s="1" t="s">
        <v>368</v>
      </c>
      <c r="AF31" s="1" t="s">
        <v>170</v>
      </c>
      <c r="AG31" s="1" t="s">
        <v>369</v>
      </c>
      <c r="AH31" s="1">
        <v>27</v>
      </c>
      <c r="AI31" s="1"/>
      <c r="AJ31" s="1"/>
      <c r="AK31" s="1"/>
      <c r="AL31" s="1">
        <v>5</v>
      </c>
      <c r="AM31" s="1">
        <v>5</v>
      </c>
      <c r="AN31" s="1">
        <v>5</v>
      </c>
      <c r="AO31" s="1">
        <v>5</v>
      </c>
      <c r="AP31" s="1">
        <v>5</v>
      </c>
      <c r="AQ31" s="1">
        <v>5</v>
      </c>
      <c r="AR31" s="1">
        <v>5</v>
      </c>
      <c r="AS31" s="1">
        <v>5</v>
      </c>
      <c r="AT31" s="1">
        <v>0</v>
      </c>
      <c r="AU31" s="1">
        <v>5</v>
      </c>
    </row>
    <row r="32" spans="1:47">
      <c r="A32" s="1" t="s">
        <v>370</v>
      </c>
      <c r="B32" s="1" t="s">
        <v>103</v>
      </c>
      <c r="C32" s="1" t="s">
        <v>371</v>
      </c>
      <c r="D32" s="1" t="s">
        <v>101</v>
      </c>
      <c r="E32" s="1" t="s">
        <v>164</v>
      </c>
      <c r="F32" s="1">
        <v>0</v>
      </c>
      <c r="G32" s="1">
        <v>0</v>
      </c>
      <c r="H32" s="1">
        <v>0</v>
      </c>
      <c r="I32" s="1" t="s">
        <v>372</v>
      </c>
      <c r="J32" s="1" t="s">
        <v>373</v>
      </c>
      <c r="K32" s="1" t="s">
        <v>167</v>
      </c>
      <c r="L32" s="2" t="str">
        <f>HYPERLINK("https://hr.nowcoder.com/console?theme=tinyLeft&amp;access_token=848ec88edaa01f7488760bb973e9c995ae4ed433c42ea170609236cc6b95d58b#paper/%7B%22tab%22%3A%22index%22%2C%22action%22%3A%22candidate%2Fresult%2Findex%22%2C%22testId%22%3A1486501%7D","https://hr.nowcoder.com/console?theme=tinyLeft&amp;access_token=848ec88edaa01f7488760bb973e9c995ae4ed433c42ea170609236cc6b95d58b#paper/%7B%22tab%22%3A%22index%22%2C%22action%22%3A%22candidate%2Fresult%2Findex%22%2C%22testId%22%3A1486501%7D")</f>
        <v>https://hr.nowcoder.com/console?theme=tinyLeft&amp;access_token=848ec88edaa01f7488760bb973e9c995ae4ed433c42ea170609236cc6b95d58b#paper/%7B%22tab%22%3A%22index%22%2C%22action%22%3A%22candidate%2Fresult%2Findex%22%2C%22testId%22%3A1486501%7D</v>
      </c>
      <c r="M32" s="2" t="str">
        <f>HYPERLINK("https://api.nowcoder.com/v1/test-pdf/25244EBA25FA7F32?paperId=17038025","https://api.nowcoder.com/v1/test-pdf/25244EBA25FA7F32?paperId=17038025")</f>
        <v>https://api.nowcoder.com/v1/test-pdf/25244EBA25FA7F32?paperId=17038025</v>
      </c>
      <c r="N32" s="1">
        <v>0</v>
      </c>
      <c r="O32" s="1">
        <v>0</v>
      </c>
      <c r="P32" s="1"/>
      <c r="Q32" s="1"/>
      <c r="R32" s="1" t="s">
        <v>179</v>
      </c>
      <c r="S32" s="1"/>
      <c r="T32" s="1"/>
      <c r="U32" s="1"/>
      <c r="V32" s="1">
        <v>0</v>
      </c>
      <c r="W32" s="1"/>
      <c r="X32" s="1"/>
      <c r="Y32" s="1"/>
      <c r="Z32" s="1">
        <v>0</v>
      </c>
      <c r="AA32" s="1">
        <v>0</v>
      </c>
      <c r="AB32" s="1"/>
      <c r="AC32" s="1"/>
      <c r="AD32" s="1" t="s">
        <v>179</v>
      </c>
      <c r="AE32" s="1"/>
      <c r="AF32" s="1"/>
      <c r="AG32" s="1"/>
      <c r="AH32" s="1">
        <v>0</v>
      </c>
      <c r="AI32" s="1"/>
      <c r="AJ32" s="1"/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s="1" t="s">
        <v>374</v>
      </c>
      <c r="B33" s="1" t="s">
        <v>89</v>
      </c>
      <c r="C33" s="1" t="s">
        <v>375</v>
      </c>
      <c r="D33" s="1" t="s">
        <v>82</v>
      </c>
      <c r="E33" s="1" t="s">
        <v>184</v>
      </c>
      <c r="F33" s="1">
        <v>40</v>
      </c>
      <c r="G33" s="1">
        <v>15</v>
      </c>
      <c r="H33" s="1">
        <v>25</v>
      </c>
      <c r="I33" s="1" t="s">
        <v>376</v>
      </c>
      <c r="J33" s="1" t="s">
        <v>377</v>
      </c>
      <c r="K33" s="1" t="s">
        <v>167</v>
      </c>
      <c r="L33" s="2" t="str">
        <f>HYPERLINK("https://hr.nowcoder.com/console?theme=tinyLeft&amp;access_token=ba61ec9ea33666ab946fed84c5a3372d1e298cabb9cad3f065bc536c5b19956c#paper/%7B%22tab%22%3A%22index%22%2C%22action%22%3A%22candidate%2Fresult%2Findex%22%2C%22testId%22%3A1486518%7D","https://hr.nowcoder.com/console?theme=tinyLeft&amp;access_token=ba61ec9ea33666ab946fed84c5a3372d1e298cabb9cad3f065bc536c5b19956c#paper/%7B%22tab%22%3A%22index%22%2C%22action%22%3A%22candidate%2Fresult%2Findex%22%2C%22testId%22%3A1486518%7D")</f>
        <v>https://hr.nowcoder.com/console?theme=tinyLeft&amp;access_token=ba61ec9ea33666ab946fed84c5a3372d1e298cabb9cad3f065bc536c5b19956c#paper/%7B%22tab%22%3A%22index%22%2C%22action%22%3A%22candidate%2Fresult%2Findex%22%2C%22testId%22%3A1486518%7D</v>
      </c>
      <c r="M33" s="2" t="str">
        <f>HYPERLINK("https://api.nowcoder.com/v1/test-pdf/2022208BBB421C7F?paperId=17038025","https://api.nowcoder.com/v1/test-pdf/2022208BBB421C7F?paperId=17038025")</f>
        <v>https://api.nowcoder.com/v1/test-pdf/2022208BBB421C7F?paperId=17038025</v>
      </c>
      <c r="N33" s="1">
        <v>0</v>
      </c>
      <c r="O33" s="1">
        <v>7</v>
      </c>
      <c r="P33" s="1">
        <v>0</v>
      </c>
      <c r="Q33" s="1">
        <v>0</v>
      </c>
      <c r="R33" s="1" t="s">
        <v>378</v>
      </c>
      <c r="S33" s="1" t="s">
        <v>379</v>
      </c>
      <c r="T33" s="1" t="s">
        <v>170</v>
      </c>
      <c r="U33" s="1" t="s">
        <v>380</v>
      </c>
      <c r="V33" s="1">
        <v>34</v>
      </c>
      <c r="W33" s="1"/>
      <c r="X33" s="1"/>
      <c r="Y33" s="1"/>
      <c r="Z33" s="1">
        <v>25</v>
      </c>
      <c r="AA33" s="1">
        <v>29</v>
      </c>
      <c r="AB33" s="1">
        <v>484</v>
      </c>
      <c r="AC33" s="1">
        <v>12</v>
      </c>
      <c r="AD33" s="1" t="s">
        <v>168</v>
      </c>
      <c r="AE33" s="1" t="s">
        <v>381</v>
      </c>
      <c r="AF33" s="1" t="s">
        <v>170</v>
      </c>
      <c r="AG33" s="1" t="s">
        <v>382</v>
      </c>
      <c r="AH33" s="1">
        <v>26</v>
      </c>
      <c r="AI33" s="1"/>
      <c r="AJ33" s="1"/>
      <c r="AK33" s="1"/>
      <c r="AL33" s="1">
        <v>5</v>
      </c>
      <c r="AM33" s="1">
        <v>0</v>
      </c>
      <c r="AN33" s="1">
        <v>0</v>
      </c>
      <c r="AO33" s="1">
        <v>0</v>
      </c>
      <c r="AP33" s="1">
        <v>5</v>
      </c>
      <c r="AQ33" s="1">
        <v>0</v>
      </c>
      <c r="AR33" s="1">
        <v>0</v>
      </c>
      <c r="AS33" s="1">
        <v>5</v>
      </c>
      <c r="AT33" s="1">
        <v>0</v>
      </c>
      <c r="AU33" s="1">
        <v>0</v>
      </c>
    </row>
    <row r="34" spans="1:47">
      <c r="A34" s="1" t="s">
        <v>383</v>
      </c>
      <c r="B34" s="1" t="s">
        <v>116</v>
      </c>
      <c r="C34" s="1" t="s">
        <v>384</v>
      </c>
      <c r="D34" s="1" t="s">
        <v>117</v>
      </c>
      <c r="E34" s="1" t="s">
        <v>385</v>
      </c>
      <c r="F34" s="1">
        <v>0</v>
      </c>
      <c r="G34" s="1">
        <v>0</v>
      </c>
      <c r="H34" s="1">
        <v>0</v>
      </c>
      <c r="I34" s="1" t="s">
        <v>386</v>
      </c>
      <c r="J34" s="1" t="s">
        <v>387</v>
      </c>
      <c r="K34" s="1" t="s">
        <v>167</v>
      </c>
      <c r="L34" s="2" t="str">
        <f>HYPERLINK("https://hr.nowcoder.com/console?theme=tinyLeft&amp;access_token=5d2799d8eda83c9fa19393a0112c52c73ac6baa5c58e45df7ed60be8a1d493f7#paper/%7B%22tab%22%3A%22index%22%2C%22action%22%3A%22candidate%2Fresult%2Findex%22%2C%22testId%22%3A1486524%7D","https://hr.nowcoder.com/console?theme=tinyLeft&amp;access_token=5d2799d8eda83c9fa19393a0112c52c73ac6baa5c58e45df7ed60be8a1d493f7#paper/%7B%22tab%22%3A%22index%22%2C%22action%22%3A%22candidate%2Fresult%2Findex%22%2C%22testId%22%3A1486524%7D")</f>
        <v>https://hr.nowcoder.com/console?theme=tinyLeft&amp;access_token=5d2799d8eda83c9fa19393a0112c52c73ac6baa5c58e45df7ed60be8a1d493f7#paper/%7B%22tab%22%3A%22index%22%2C%22action%22%3A%22candidate%2Fresult%2Findex%22%2C%22testId%22%3A1486524%7D</v>
      </c>
      <c r="M34" s="2" t="str">
        <f>HYPERLINK("https://api.nowcoder.com/v1/test-pdf/AEAB6BBDA8034CE5?paperId=17038025","https://api.nowcoder.com/v1/test-pdf/AEAB6BBDA8034CE5?paperId=17038025")</f>
        <v>https://api.nowcoder.com/v1/test-pdf/AEAB6BBDA8034CE5?paperId=17038025</v>
      </c>
      <c r="N34" s="1">
        <v>0</v>
      </c>
      <c r="O34" s="1">
        <v>0</v>
      </c>
      <c r="P34" s="1"/>
      <c r="Q34" s="1"/>
      <c r="R34" s="1" t="s">
        <v>179</v>
      </c>
      <c r="S34" s="1"/>
      <c r="T34" s="1"/>
      <c r="U34" s="1"/>
      <c r="V34" s="1">
        <v>0</v>
      </c>
      <c r="W34" s="1"/>
      <c r="X34" s="1"/>
      <c r="Y34" s="1"/>
      <c r="Z34" s="1">
        <v>0</v>
      </c>
      <c r="AA34" s="1">
        <v>0</v>
      </c>
      <c r="AB34" s="1"/>
      <c r="AC34" s="1"/>
      <c r="AD34" s="1" t="s">
        <v>179</v>
      </c>
      <c r="AE34" s="1"/>
      <c r="AF34" s="1"/>
      <c r="AG34" s="1"/>
      <c r="AH34" s="1">
        <v>0</v>
      </c>
      <c r="AI34" s="1"/>
      <c r="AJ34" s="1"/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s="1" t="s">
        <v>388</v>
      </c>
      <c r="B35" s="1" t="s">
        <v>38</v>
      </c>
      <c r="C35" s="1" t="s">
        <v>389</v>
      </c>
      <c r="D35" s="1" t="s">
        <v>31</v>
      </c>
      <c r="E35" s="1" t="s">
        <v>227</v>
      </c>
      <c r="F35" s="1">
        <v>65</v>
      </c>
      <c r="G35" s="1">
        <v>15</v>
      </c>
      <c r="H35" s="1">
        <v>50</v>
      </c>
      <c r="I35" s="1" t="s">
        <v>390</v>
      </c>
      <c r="J35" s="1" t="s">
        <v>391</v>
      </c>
      <c r="K35" s="1" t="s">
        <v>167</v>
      </c>
      <c r="L35" s="2" t="str">
        <f>HYPERLINK("https://hr.nowcoder.com/console?theme=tinyLeft&amp;access_token=de063c8e711200e6ffdba8fc1f8ec09c9cc4c42bb5f229f6323441fad9a2a129#paper/%7B%22tab%22%3A%22index%22%2C%22action%22%3A%22candidate%2Fresult%2Findex%22%2C%22testId%22%3A1486526%7D","https://hr.nowcoder.com/console?theme=tinyLeft&amp;access_token=de063c8e711200e6ffdba8fc1f8ec09c9cc4c42bb5f229f6323441fad9a2a129#paper/%7B%22tab%22%3A%22index%22%2C%22action%22%3A%22candidate%2Fresult%2Findex%22%2C%22testId%22%3A1486526%7D")</f>
        <v>https://hr.nowcoder.com/console?theme=tinyLeft&amp;access_token=de063c8e711200e6ffdba8fc1f8ec09c9cc4c42bb5f229f6323441fad9a2a129#paper/%7B%22tab%22%3A%22index%22%2C%22action%22%3A%22candidate%2Fresult%2Findex%22%2C%22testId%22%3A1486526%7D</v>
      </c>
      <c r="M35" s="2" t="str">
        <f>HYPERLINK("https://api.nowcoder.com/v1/test-pdf/FE3D87127334985F?paperId=17038025","https://api.nowcoder.com/v1/test-pdf/FE3D87127334985F?paperId=17038025")</f>
        <v>https://api.nowcoder.com/v1/test-pdf/FE3D87127334985F?paperId=17038025</v>
      </c>
      <c r="N35" s="1">
        <v>25</v>
      </c>
      <c r="O35" s="1">
        <v>2</v>
      </c>
      <c r="P35" s="1">
        <v>480</v>
      </c>
      <c r="Q35" s="1">
        <v>3</v>
      </c>
      <c r="R35" s="1" t="s">
        <v>168</v>
      </c>
      <c r="S35" s="1" t="s">
        <v>392</v>
      </c>
      <c r="T35" s="1" t="s">
        <v>170</v>
      </c>
      <c r="U35" s="1" t="s">
        <v>393</v>
      </c>
      <c r="V35" s="1">
        <v>29</v>
      </c>
      <c r="W35" s="2" t="str">
        <f>HYPERLINK("https://api.nowcoder.com/v1/test-pdf/1B61EF11D336EEE9?paperId=17038025","https://api.nowcoder.com/v1/test-pdf/1B61EF11D336EEE9?paperId=17038025")</f>
        <v>https://api.nowcoder.com/v1/test-pdf/1B61EF11D336EEE9?paperId=17038025</v>
      </c>
      <c r="X35" s="1">
        <v>0.9285714</v>
      </c>
      <c r="Y35" s="1" t="s">
        <v>312</v>
      </c>
      <c r="Z35" s="1">
        <v>25</v>
      </c>
      <c r="AA35" s="1">
        <v>1</v>
      </c>
      <c r="AB35" s="1">
        <v>480</v>
      </c>
      <c r="AC35" s="1">
        <v>4</v>
      </c>
      <c r="AD35" s="1" t="s">
        <v>168</v>
      </c>
      <c r="AE35" s="1" t="s">
        <v>394</v>
      </c>
      <c r="AF35" s="1" t="s">
        <v>170</v>
      </c>
      <c r="AG35" s="1" t="s">
        <v>395</v>
      </c>
      <c r="AH35" s="1">
        <v>24</v>
      </c>
      <c r="AI35" s="1"/>
      <c r="AJ35" s="1"/>
      <c r="AK35" s="1"/>
      <c r="AL35" s="1">
        <v>0</v>
      </c>
      <c r="AM35" s="1">
        <v>0</v>
      </c>
      <c r="AN35" s="1">
        <v>5</v>
      </c>
      <c r="AO35" s="1">
        <v>5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5</v>
      </c>
    </row>
    <row r="36" spans="1:47">
      <c r="A36" s="1" t="s">
        <v>396</v>
      </c>
      <c r="B36" s="1" t="s">
        <v>90</v>
      </c>
      <c r="C36" s="1" t="s">
        <v>397</v>
      </c>
      <c r="D36" s="1" t="s">
        <v>82</v>
      </c>
      <c r="E36" s="1" t="s">
        <v>184</v>
      </c>
      <c r="F36" s="1">
        <v>70</v>
      </c>
      <c r="G36" s="1">
        <v>20</v>
      </c>
      <c r="H36" s="1">
        <v>50</v>
      </c>
      <c r="I36" s="1" t="s">
        <v>372</v>
      </c>
      <c r="J36" s="1" t="s">
        <v>398</v>
      </c>
      <c r="K36" s="1" t="s">
        <v>167</v>
      </c>
      <c r="L36" s="2" t="str">
        <f>HYPERLINK("https://hr.nowcoder.com/console?theme=tinyLeft&amp;access_token=b7f5ee062edfc640d84e939701847b881ad719433b5a874c8766023aaa8e335f#paper/%7B%22tab%22%3A%22index%22%2C%22action%22%3A%22candidate%2Fresult%2Findex%22%2C%22testId%22%3A1486554%7D","https://hr.nowcoder.com/console?theme=tinyLeft&amp;access_token=b7f5ee062edfc640d84e939701847b881ad719433b5a874c8766023aaa8e335f#paper/%7B%22tab%22%3A%22index%22%2C%22action%22%3A%22candidate%2Fresult%2Findex%22%2C%22testId%22%3A1486554%7D")</f>
        <v>https://hr.nowcoder.com/console?theme=tinyLeft&amp;access_token=b7f5ee062edfc640d84e939701847b881ad719433b5a874c8766023aaa8e335f#paper/%7B%22tab%22%3A%22index%22%2C%22action%22%3A%22candidate%2Fresult%2Findex%22%2C%22testId%22%3A1486554%7D</v>
      </c>
      <c r="M36" s="2" t="str">
        <f>HYPERLINK("https://api.nowcoder.com/v1/test-pdf/C7945CDC5A123225?paperId=17038025","https://api.nowcoder.com/v1/test-pdf/C7945CDC5A123225?paperId=17038025")</f>
        <v>https://api.nowcoder.com/v1/test-pdf/C7945CDC5A123225?paperId=17038025</v>
      </c>
      <c r="N36" s="1">
        <v>25</v>
      </c>
      <c r="O36" s="1">
        <v>5</v>
      </c>
      <c r="P36" s="1">
        <v>604</v>
      </c>
      <c r="Q36" s="1">
        <v>9</v>
      </c>
      <c r="R36" s="1" t="s">
        <v>168</v>
      </c>
      <c r="S36" s="1" t="s">
        <v>399</v>
      </c>
      <c r="T36" s="1" t="s">
        <v>170</v>
      </c>
      <c r="U36" s="1" t="s">
        <v>400</v>
      </c>
      <c r="V36" s="1">
        <v>29</v>
      </c>
      <c r="W36" s="1"/>
      <c r="X36" s="1"/>
      <c r="Y36" s="1"/>
      <c r="Z36" s="1">
        <v>25</v>
      </c>
      <c r="AA36" s="1">
        <v>1</v>
      </c>
      <c r="AB36" s="1">
        <v>352</v>
      </c>
      <c r="AC36" s="1">
        <v>5</v>
      </c>
      <c r="AD36" s="1" t="s">
        <v>168</v>
      </c>
      <c r="AE36" s="1" t="s">
        <v>401</v>
      </c>
      <c r="AF36" s="1" t="s">
        <v>170</v>
      </c>
      <c r="AG36" s="1" t="s">
        <v>402</v>
      </c>
      <c r="AH36" s="1">
        <v>18</v>
      </c>
      <c r="AI36" s="1"/>
      <c r="AJ36" s="1"/>
      <c r="AK36" s="1"/>
      <c r="AL36" s="1">
        <v>0</v>
      </c>
      <c r="AM36" s="1">
        <v>0</v>
      </c>
      <c r="AN36" s="1">
        <v>5</v>
      </c>
      <c r="AO36" s="1">
        <v>0</v>
      </c>
      <c r="AP36" s="1">
        <v>5</v>
      </c>
      <c r="AQ36" s="1">
        <v>5</v>
      </c>
      <c r="AR36" s="1">
        <v>5</v>
      </c>
      <c r="AS36" s="1">
        <v>0</v>
      </c>
      <c r="AT36" s="1">
        <v>0</v>
      </c>
      <c r="AU36" s="1">
        <v>0</v>
      </c>
    </row>
    <row r="37" spans="1:47">
      <c r="A37" s="1" t="s">
        <v>403</v>
      </c>
      <c r="B37" s="1" t="s">
        <v>96</v>
      </c>
      <c r="C37" s="1" t="s">
        <v>404</v>
      </c>
      <c r="D37" s="1" t="s">
        <v>97</v>
      </c>
      <c r="E37" s="1" t="s">
        <v>184</v>
      </c>
      <c r="F37" s="1">
        <v>65</v>
      </c>
      <c r="G37" s="1">
        <v>15</v>
      </c>
      <c r="H37" s="1">
        <v>50</v>
      </c>
      <c r="I37" s="1" t="s">
        <v>405</v>
      </c>
      <c r="J37" s="1" t="s">
        <v>406</v>
      </c>
      <c r="K37" s="1" t="s">
        <v>167</v>
      </c>
      <c r="L37" s="2" t="str">
        <f>HYPERLINK("https://hr.nowcoder.com/console?theme=tinyLeft&amp;access_token=5eb1d4880b7e7199f88b27455fa178a2dd25d48c34dd16d6c66d711f9d439f1d#paper/%7B%22tab%22%3A%22index%22%2C%22action%22%3A%22candidate%2Fresult%2Findex%22%2C%22testId%22%3A1486575%7D","https://hr.nowcoder.com/console?theme=tinyLeft&amp;access_token=5eb1d4880b7e7199f88b27455fa178a2dd25d48c34dd16d6c66d711f9d439f1d#paper/%7B%22tab%22%3A%22index%22%2C%22action%22%3A%22candidate%2Fresult%2Findex%22%2C%22testId%22%3A1486575%7D")</f>
        <v>https://hr.nowcoder.com/console?theme=tinyLeft&amp;access_token=5eb1d4880b7e7199f88b27455fa178a2dd25d48c34dd16d6c66d711f9d439f1d#paper/%7B%22tab%22%3A%22index%22%2C%22action%22%3A%22candidate%2Fresult%2Findex%22%2C%22testId%22%3A1486575%7D</v>
      </c>
      <c r="M37" s="2" t="str">
        <f>HYPERLINK("https://api.nowcoder.com/v1/test-pdf/3B492ED55F7CDFDF?paperId=17038025","https://api.nowcoder.com/v1/test-pdf/3B492ED55F7CDFDF?paperId=17038025")</f>
        <v>https://api.nowcoder.com/v1/test-pdf/3B492ED55F7CDFDF?paperId=17038025</v>
      </c>
      <c r="N37" s="1">
        <v>25</v>
      </c>
      <c r="O37" s="1">
        <v>1</v>
      </c>
      <c r="P37" s="1">
        <v>484</v>
      </c>
      <c r="Q37" s="1">
        <v>6</v>
      </c>
      <c r="R37" s="1" t="s">
        <v>168</v>
      </c>
      <c r="S37" s="1" t="s">
        <v>407</v>
      </c>
      <c r="T37" s="1" t="s">
        <v>170</v>
      </c>
      <c r="U37" s="1" t="s">
        <v>408</v>
      </c>
      <c r="V37" s="1">
        <v>32</v>
      </c>
      <c r="W37" s="2" t="str">
        <f>HYPERLINK("https://api.nowcoder.com/v1/test-pdf/C7945CDC5A123225?paperId=17038025","https://api.nowcoder.com/v1/test-pdf/C7945CDC5A123225?paperId=17038025")</f>
        <v>https://api.nowcoder.com/v1/test-pdf/C7945CDC5A123225?paperId=17038025</v>
      </c>
      <c r="X37" s="1">
        <v>1</v>
      </c>
      <c r="Y37" s="1" t="s">
        <v>396</v>
      </c>
      <c r="Z37" s="1">
        <v>25</v>
      </c>
      <c r="AA37" s="1">
        <v>9</v>
      </c>
      <c r="AB37" s="1">
        <v>456</v>
      </c>
      <c r="AC37" s="1">
        <v>5</v>
      </c>
      <c r="AD37" s="1" t="s">
        <v>168</v>
      </c>
      <c r="AE37" s="1" t="s">
        <v>409</v>
      </c>
      <c r="AF37" s="1" t="s">
        <v>170</v>
      </c>
      <c r="AG37" s="1" t="s">
        <v>410</v>
      </c>
      <c r="AH37" s="1">
        <v>20</v>
      </c>
      <c r="AI37" s="1"/>
      <c r="AJ37" s="1"/>
      <c r="AK37" s="1"/>
      <c r="AL37" s="1">
        <v>5</v>
      </c>
      <c r="AM37" s="1">
        <v>0</v>
      </c>
      <c r="AN37" s="1">
        <v>5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5</v>
      </c>
    </row>
    <row r="38" spans="1:47">
      <c r="A38" s="1" t="s">
        <v>411</v>
      </c>
      <c r="B38" s="1" t="s">
        <v>104</v>
      </c>
      <c r="C38" s="1" t="s">
        <v>412</v>
      </c>
      <c r="D38" s="1" t="s">
        <v>101</v>
      </c>
      <c r="E38" s="1" t="s">
        <v>184</v>
      </c>
      <c r="F38" s="1">
        <v>45</v>
      </c>
      <c r="G38" s="1">
        <v>45</v>
      </c>
      <c r="H38" s="1">
        <v>0</v>
      </c>
      <c r="I38" s="1" t="s">
        <v>413</v>
      </c>
      <c r="J38" s="1" t="s">
        <v>414</v>
      </c>
      <c r="K38" s="1" t="s">
        <v>167</v>
      </c>
      <c r="L38" s="2" t="str">
        <f>HYPERLINK("https://hr.nowcoder.com/console?theme=tinyLeft&amp;access_token=b65946509fb2a051501e14a560b069651626e1b82fee5c313c70c2796e17c8ac#paper/%7B%22tab%22%3A%22index%22%2C%22action%22%3A%22candidate%2Fresult%2Findex%22%2C%22testId%22%3A1486576%7D","https://hr.nowcoder.com/console?theme=tinyLeft&amp;access_token=b65946509fb2a051501e14a560b069651626e1b82fee5c313c70c2796e17c8ac#paper/%7B%22tab%22%3A%22index%22%2C%22action%22%3A%22candidate%2Fresult%2Findex%22%2C%22testId%22%3A1486576%7D")</f>
        <v>https://hr.nowcoder.com/console?theme=tinyLeft&amp;access_token=b65946509fb2a051501e14a560b069651626e1b82fee5c313c70c2796e17c8ac#paper/%7B%22tab%22%3A%22index%22%2C%22action%22%3A%22candidate%2Fresult%2Findex%22%2C%22testId%22%3A1486576%7D</v>
      </c>
      <c r="M38" s="2" t="str">
        <f>HYPERLINK("https://api.nowcoder.com/v1/test-pdf/5B0682AB4FB470C9?paperId=17038025","https://api.nowcoder.com/v1/test-pdf/5B0682AB4FB470C9?paperId=17038025")</f>
        <v>https://api.nowcoder.com/v1/test-pdf/5B0682AB4FB470C9?paperId=17038025</v>
      </c>
      <c r="N38" s="1">
        <v>0</v>
      </c>
      <c r="O38" s="1">
        <v>0</v>
      </c>
      <c r="P38" s="1"/>
      <c r="Q38" s="1"/>
      <c r="R38" s="1" t="s">
        <v>179</v>
      </c>
      <c r="S38" s="1"/>
      <c r="T38" s="1"/>
      <c r="U38" s="1"/>
      <c r="V38" s="1">
        <v>0</v>
      </c>
      <c r="W38" s="1"/>
      <c r="X38" s="1"/>
      <c r="Y38" s="1"/>
      <c r="Z38" s="1">
        <v>0</v>
      </c>
      <c r="AA38" s="1">
        <v>0</v>
      </c>
      <c r="AB38" s="1"/>
      <c r="AC38" s="1"/>
      <c r="AD38" s="1" t="s">
        <v>179</v>
      </c>
      <c r="AE38" s="1"/>
      <c r="AF38" s="1"/>
      <c r="AG38" s="1"/>
      <c r="AH38" s="1">
        <v>0</v>
      </c>
      <c r="AI38" s="1"/>
      <c r="AJ38" s="1"/>
      <c r="AK38" s="1"/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0</v>
      </c>
      <c r="AS38" s="1">
        <v>5</v>
      </c>
      <c r="AT38" s="1">
        <v>5</v>
      </c>
      <c r="AU38" s="1">
        <v>5</v>
      </c>
    </row>
    <row r="39" spans="1:47">
      <c r="A39" s="1" t="s">
        <v>415</v>
      </c>
      <c r="B39" s="1" t="s">
        <v>57</v>
      </c>
      <c r="C39" s="1" t="s">
        <v>416</v>
      </c>
      <c r="D39" s="1" t="s">
        <v>47</v>
      </c>
      <c r="E39" s="1" t="s">
        <v>164</v>
      </c>
      <c r="F39" s="1">
        <v>70</v>
      </c>
      <c r="G39" s="1">
        <v>45</v>
      </c>
      <c r="H39" s="1">
        <v>25</v>
      </c>
      <c r="I39" s="1" t="s">
        <v>417</v>
      </c>
      <c r="J39" s="1" t="s">
        <v>418</v>
      </c>
      <c r="K39" s="1" t="s">
        <v>167</v>
      </c>
      <c r="L39" s="2" t="str">
        <f>HYPERLINK("https://hr.nowcoder.com/console?theme=tinyLeft&amp;access_token=9337a5ad9446a3f3a670d48a226f58c784f993acbf43f359798fb5441743f62f#paper/%7B%22tab%22%3A%22index%22%2C%22action%22%3A%22candidate%2Fresult%2Findex%22%2C%22testId%22%3A1486580%7D","https://hr.nowcoder.com/console?theme=tinyLeft&amp;access_token=9337a5ad9446a3f3a670d48a226f58c784f993acbf43f359798fb5441743f62f#paper/%7B%22tab%22%3A%22index%22%2C%22action%22%3A%22candidate%2Fresult%2Findex%22%2C%22testId%22%3A1486580%7D")</f>
        <v>https://hr.nowcoder.com/console?theme=tinyLeft&amp;access_token=9337a5ad9446a3f3a670d48a226f58c784f993acbf43f359798fb5441743f62f#paper/%7B%22tab%22%3A%22index%22%2C%22action%22%3A%22candidate%2Fresult%2Findex%22%2C%22testId%22%3A1486580%7D</v>
      </c>
      <c r="M39" s="2" t="str">
        <f>HYPERLINK("https://api.nowcoder.com/v1/test-pdf/79F8A88BA2DD43FB?paperId=17038025","https://api.nowcoder.com/v1/test-pdf/79F8A88BA2DD43FB?paperId=17038025")</f>
        <v>https://api.nowcoder.com/v1/test-pdf/79F8A88BA2DD43FB?paperId=17038025</v>
      </c>
      <c r="N39" s="1">
        <v>25</v>
      </c>
      <c r="O39" s="1">
        <v>1</v>
      </c>
      <c r="P39" s="1">
        <v>484</v>
      </c>
      <c r="Q39" s="1">
        <v>4</v>
      </c>
      <c r="R39" s="1" t="s">
        <v>168</v>
      </c>
      <c r="S39" s="1" t="s">
        <v>419</v>
      </c>
      <c r="T39" s="1" t="s">
        <v>170</v>
      </c>
      <c r="U39" s="1" t="s">
        <v>420</v>
      </c>
      <c r="V39" s="1">
        <v>23</v>
      </c>
      <c r="W39" s="1"/>
      <c r="X39" s="1"/>
      <c r="Y39" s="1"/>
      <c r="Z39" s="1">
        <v>0</v>
      </c>
      <c r="AA39" s="1">
        <v>0</v>
      </c>
      <c r="AB39" s="1"/>
      <c r="AC39" s="1"/>
      <c r="AD39" s="1" t="s">
        <v>179</v>
      </c>
      <c r="AE39" s="1"/>
      <c r="AF39" s="1"/>
      <c r="AG39" s="1"/>
      <c r="AH39" s="1">
        <v>0</v>
      </c>
      <c r="AI39" s="1"/>
      <c r="AJ39" s="1"/>
      <c r="AK39" s="1"/>
      <c r="AL39" s="1">
        <v>5</v>
      </c>
      <c r="AM39" s="1">
        <v>5</v>
      </c>
      <c r="AN39" s="1">
        <v>5</v>
      </c>
      <c r="AO39" s="1">
        <v>5</v>
      </c>
      <c r="AP39" s="1">
        <v>5</v>
      </c>
      <c r="AQ39" s="1">
        <v>5</v>
      </c>
      <c r="AR39" s="1">
        <v>5</v>
      </c>
      <c r="AS39" s="1">
        <v>5</v>
      </c>
      <c r="AT39" s="1">
        <v>0</v>
      </c>
      <c r="AU39" s="1">
        <v>5</v>
      </c>
    </row>
    <row r="40" spans="1:47">
      <c r="A40" s="1" t="s">
        <v>421</v>
      </c>
      <c r="B40" s="1" t="s">
        <v>91</v>
      </c>
      <c r="C40" s="1" t="s">
        <v>422</v>
      </c>
      <c r="D40" s="1" t="s">
        <v>82</v>
      </c>
      <c r="E40" s="1" t="s">
        <v>184</v>
      </c>
      <c r="F40" s="1">
        <v>50</v>
      </c>
      <c r="G40" s="1">
        <v>25</v>
      </c>
      <c r="H40" s="1">
        <v>25</v>
      </c>
      <c r="I40" s="1" t="s">
        <v>423</v>
      </c>
      <c r="J40" s="1" t="s">
        <v>424</v>
      </c>
      <c r="K40" s="1" t="s">
        <v>167</v>
      </c>
      <c r="L40" s="2" t="str">
        <f>HYPERLINK("https://hr.nowcoder.com/console?theme=tinyLeft&amp;access_token=05802c3cc5ad9446b3829b1804cc5648b29bd970bd27bd3085328c1448497daf#paper/%7B%22tab%22%3A%22index%22%2C%22action%22%3A%22candidate%2Fresult%2Findex%22%2C%22testId%22%3A1486584%7D","https://hr.nowcoder.com/console?theme=tinyLeft&amp;access_token=05802c3cc5ad9446b3829b1804cc5648b29bd970bd27bd3085328c1448497daf#paper/%7B%22tab%22%3A%22index%22%2C%22action%22%3A%22candidate%2Fresult%2Findex%22%2C%22testId%22%3A1486584%7D")</f>
        <v>https://hr.nowcoder.com/console?theme=tinyLeft&amp;access_token=05802c3cc5ad9446b3829b1804cc5648b29bd970bd27bd3085328c1448497daf#paper/%7B%22tab%22%3A%22index%22%2C%22action%22%3A%22candidate%2Fresult%2Findex%22%2C%22testId%22%3A1486584%7D</v>
      </c>
      <c r="M40" s="2" t="str">
        <f>HYPERLINK("https://api.nowcoder.com/v1/test-pdf/6E78E8CC5BC3A373?paperId=17038025","https://api.nowcoder.com/v1/test-pdf/6E78E8CC5BC3A373?paperId=17038025")</f>
        <v>https://api.nowcoder.com/v1/test-pdf/6E78E8CC5BC3A373?paperId=17038025</v>
      </c>
      <c r="N40" s="1">
        <v>0</v>
      </c>
      <c r="O40" s="1">
        <v>6</v>
      </c>
      <c r="P40" s="1">
        <v>484</v>
      </c>
      <c r="Q40" s="1">
        <v>8</v>
      </c>
      <c r="R40" s="1" t="s">
        <v>193</v>
      </c>
      <c r="S40" s="1" t="s">
        <v>425</v>
      </c>
      <c r="T40" s="1" t="s">
        <v>170</v>
      </c>
      <c r="U40" s="1" t="s">
        <v>426</v>
      </c>
      <c r="V40" s="1">
        <v>31</v>
      </c>
      <c r="W40" s="1"/>
      <c r="X40" s="1"/>
      <c r="Y40" s="1"/>
      <c r="Z40" s="1">
        <v>25</v>
      </c>
      <c r="AA40" s="1">
        <v>12</v>
      </c>
      <c r="AB40" s="1">
        <v>352</v>
      </c>
      <c r="AC40" s="1">
        <v>4</v>
      </c>
      <c r="AD40" s="1" t="s">
        <v>168</v>
      </c>
      <c r="AE40" s="1" t="s">
        <v>427</v>
      </c>
      <c r="AF40" s="1" t="s">
        <v>170</v>
      </c>
      <c r="AG40" s="1" t="s">
        <v>428</v>
      </c>
      <c r="AH40" s="1">
        <v>26</v>
      </c>
      <c r="AI40" s="1"/>
      <c r="AJ40" s="1"/>
      <c r="AK40" s="1"/>
      <c r="AL40" s="1">
        <v>5</v>
      </c>
      <c r="AM40" s="1">
        <v>0</v>
      </c>
      <c r="AN40" s="1">
        <v>5</v>
      </c>
      <c r="AO40" s="1">
        <v>0</v>
      </c>
      <c r="AP40" s="1">
        <v>5</v>
      </c>
      <c r="AQ40" s="1">
        <v>0</v>
      </c>
      <c r="AR40" s="1">
        <v>5</v>
      </c>
      <c r="AS40" s="1">
        <v>0</v>
      </c>
      <c r="AT40" s="1">
        <v>0</v>
      </c>
      <c r="AU40" s="1">
        <v>5</v>
      </c>
    </row>
    <row r="41" spans="1:47">
      <c r="A41" s="1" t="s">
        <v>429</v>
      </c>
      <c r="B41" s="1" t="s">
        <v>105</v>
      </c>
      <c r="C41" s="1" t="s">
        <v>430</v>
      </c>
      <c r="D41" s="1" t="s">
        <v>101</v>
      </c>
      <c r="E41" s="1" t="s">
        <v>164</v>
      </c>
      <c r="F41" s="1">
        <v>15</v>
      </c>
      <c r="G41" s="1">
        <v>15</v>
      </c>
      <c r="H41" s="1">
        <v>0</v>
      </c>
      <c r="I41" s="1" t="s">
        <v>431</v>
      </c>
      <c r="J41" s="1" t="s">
        <v>432</v>
      </c>
      <c r="K41" s="1" t="s">
        <v>167</v>
      </c>
      <c r="L41" s="2" t="str">
        <f>HYPERLINK("https://hr.nowcoder.com/console?theme=tinyLeft&amp;access_token=2ee99bb061764e3b489c085eb5c6be5e601b64a029f78aea68ad7e91619d75f9#paper/%7B%22tab%22%3A%22index%22%2C%22action%22%3A%22candidate%2Fresult%2Findex%22%2C%22testId%22%3A1486588%7D","https://hr.nowcoder.com/console?theme=tinyLeft&amp;access_token=2ee99bb061764e3b489c085eb5c6be5e601b64a029f78aea68ad7e91619d75f9#paper/%7B%22tab%22%3A%22index%22%2C%22action%22%3A%22candidate%2Fresult%2Findex%22%2C%22testId%22%3A1486588%7D")</f>
        <v>https://hr.nowcoder.com/console?theme=tinyLeft&amp;access_token=2ee99bb061764e3b489c085eb5c6be5e601b64a029f78aea68ad7e91619d75f9#paper/%7B%22tab%22%3A%22index%22%2C%22action%22%3A%22candidate%2Fresult%2Findex%22%2C%22testId%22%3A1486588%7D</v>
      </c>
      <c r="M41" s="2" t="str">
        <f>HYPERLINK("https://api.nowcoder.com/v1/test-pdf/87B0EF16066CF634?paperId=17038025","https://api.nowcoder.com/v1/test-pdf/87B0EF16066CF634?paperId=17038025")</f>
        <v>https://api.nowcoder.com/v1/test-pdf/87B0EF16066CF634?paperId=17038025</v>
      </c>
      <c r="N41" s="1">
        <v>0</v>
      </c>
      <c r="O41" s="1">
        <v>0</v>
      </c>
      <c r="P41" s="1"/>
      <c r="Q41" s="1"/>
      <c r="R41" s="1" t="s">
        <v>179</v>
      </c>
      <c r="S41" s="1"/>
      <c r="T41" s="1"/>
      <c r="U41" s="1"/>
      <c r="V41" s="1">
        <v>0</v>
      </c>
      <c r="W41" s="1"/>
      <c r="X41" s="1"/>
      <c r="Y41" s="1"/>
      <c r="Z41" s="1">
        <v>0</v>
      </c>
      <c r="AA41" s="1">
        <v>14</v>
      </c>
      <c r="AB41" s="1">
        <v>348</v>
      </c>
      <c r="AC41" s="1">
        <v>4</v>
      </c>
      <c r="AD41" s="1" t="s">
        <v>193</v>
      </c>
      <c r="AE41" s="1" t="s">
        <v>433</v>
      </c>
      <c r="AF41" s="1" t="s">
        <v>170</v>
      </c>
      <c r="AG41" s="1" t="s">
        <v>434</v>
      </c>
      <c r="AH41" s="1">
        <v>22</v>
      </c>
      <c r="AI41" s="1"/>
      <c r="AJ41" s="1"/>
      <c r="AK41" s="1"/>
      <c r="AL41" s="1">
        <v>0</v>
      </c>
      <c r="AM41" s="1">
        <v>0</v>
      </c>
      <c r="AN41" s="1">
        <v>0</v>
      </c>
      <c r="AO41" s="1">
        <v>5</v>
      </c>
      <c r="AP41" s="1">
        <v>5</v>
      </c>
      <c r="AQ41" s="1">
        <v>0</v>
      </c>
      <c r="AR41" s="1">
        <v>0</v>
      </c>
      <c r="AS41" s="1">
        <v>5</v>
      </c>
      <c r="AT41" s="1">
        <v>0</v>
      </c>
      <c r="AU41" s="1">
        <v>0</v>
      </c>
    </row>
    <row r="42" spans="1:47">
      <c r="A42" s="1" t="s">
        <v>435</v>
      </c>
      <c r="B42" s="1" t="s">
        <v>58</v>
      </c>
      <c r="C42" s="1" t="s">
        <v>436</v>
      </c>
      <c r="D42" s="1" t="s">
        <v>47</v>
      </c>
      <c r="E42" s="1" t="s">
        <v>164</v>
      </c>
      <c r="F42" s="1">
        <v>80</v>
      </c>
      <c r="G42" s="1">
        <v>30</v>
      </c>
      <c r="H42" s="1">
        <v>50</v>
      </c>
      <c r="I42" s="1" t="s">
        <v>437</v>
      </c>
      <c r="J42" s="1" t="s">
        <v>438</v>
      </c>
      <c r="K42" s="1" t="s">
        <v>167</v>
      </c>
      <c r="L42" s="2" t="str">
        <f>HYPERLINK("https://hr.nowcoder.com/console?theme=tinyLeft&amp;access_token=aabc8dac83c3c9d70152d91876ed59ae4b31981d817d16c3cbf1d742d89cd4fe#paper/%7B%22tab%22%3A%22index%22%2C%22action%22%3A%22candidate%2Fresult%2Findex%22%2C%22testId%22%3A1486594%7D","https://hr.nowcoder.com/console?theme=tinyLeft&amp;access_token=aabc8dac83c3c9d70152d91876ed59ae4b31981d817d16c3cbf1d742d89cd4fe#paper/%7B%22tab%22%3A%22index%22%2C%22action%22%3A%22candidate%2Fresult%2Findex%22%2C%22testId%22%3A1486594%7D")</f>
        <v>https://hr.nowcoder.com/console?theme=tinyLeft&amp;access_token=aabc8dac83c3c9d70152d91876ed59ae4b31981d817d16c3cbf1d742d89cd4fe#paper/%7B%22tab%22%3A%22index%22%2C%22action%22%3A%22candidate%2Fresult%2Findex%22%2C%22testId%22%3A1486594%7D</v>
      </c>
      <c r="M42" s="2" t="str">
        <f>HYPERLINK("https://api.nowcoder.com/v1/test-pdf/1593D5B0EE16631A?paperId=17038025","https://api.nowcoder.com/v1/test-pdf/1593D5B0EE16631A?paperId=17038025")</f>
        <v>https://api.nowcoder.com/v1/test-pdf/1593D5B0EE16631A?paperId=17038025</v>
      </c>
      <c r="N42" s="1">
        <v>25</v>
      </c>
      <c r="O42" s="1">
        <v>1</v>
      </c>
      <c r="P42" s="1">
        <v>608</v>
      </c>
      <c r="Q42" s="1">
        <v>6</v>
      </c>
      <c r="R42" s="1" t="s">
        <v>168</v>
      </c>
      <c r="S42" s="1" t="s">
        <v>439</v>
      </c>
      <c r="T42" s="1" t="s">
        <v>170</v>
      </c>
      <c r="U42" s="1" t="s">
        <v>440</v>
      </c>
      <c r="V42" s="1">
        <v>24</v>
      </c>
      <c r="W42" s="1"/>
      <c r="X42" s="1"/>
      <c r="Y42" s="1"/>
      <c r="Z42" s="1">
        <v>25</v>
      </c>
      <c r="AA42" s="1">
        <v>9</v>
      </c>
      <c r="AB42" s="1">
        <v>376</v>
      </c>
      <c r="AC42" s="1">
        <v>12</v>
      </c>
      <c r="AD42" s="1" t="s">
        <v>168</v>
      </c>
      <c r="AE42" s="1" t="s">
        <v>441</v>
      </c>
      <c r="AF42" s="1" t="s">
        <v>170</v>
      </c>
      <c r="AG42" s="1" t="s">
        <v>442</v>
      </c>
      <c r="AH42" s="1">
        <v>19</v>
      </c>
      <c r="AI42" s="1"/>
      <c r="AJ42" s="1"/>
      <c r="AK42" s="1"/>
      <c r="AL42" s="1">
        <v>0</v>
      </c>
      <c r="AM42" s="1">
        <v>5</v>
      </c>
      <c r="AN42" s="1">
        <v>0</v>
      </c>
      <c r="AO42" s="1">
        <v>0</v>
      </c>
      <c r="AP42" s="1">
        <v>5</v>
      </c>
      <c r="AQ42" s="1">
        <v>5</v>
      </c>
      <c r="AR42" s="1">
        <v>5</v>
      </c>
      <c r="AS42" s="1">
        <v>5</v>
      </c>
      <c r="AT42" s="1">
        <v>0</v>
      </c>
      <c r="AU42" s="1">
        <v>5</v>
      </c>
    </row>
    <row r="43" spans="1:47">
      <c r="A43" s="1" t="s">
        <v>443</v>
      </c>
      <c r="B43" s="1" t="s">
        <v>9</v>
      </c>
      <c r="C43" s="1" t="s">
        <v>444</v>
      </c>
      <c r="D43" s="1" t="s">
        <v>5</v>
      </c>
      <c r="E43" s="1" t="s">
        <v>164</v>
      </c>
      <c r="F43" s="1">
        <v>30</v>
      </c>
      <c r="G43" s="1">
        <v>5</v>
      </c>
      <c r="H43" s="1">
        <v>25</v>
      </c>
      <c r="I43" s="1" t="s">
        <v>445</v>
      </c>
      <c r="J43" s="1" t="s">
        <v>446</v>
      </c>
      <c r="K43" s="1" t="s">
        <v>167</v>
      </c>
      <c r="L43" s="2" t="str">
        <f>HYPERLINK("https://hr.nowcoder.com/console?theme=tinyLeft&amp;access_token=db4447d847d3d6dff734b07bc7e7d69c0124a31e3fa01e6f42097b3308a4e7ef#paper/%7B%22tab%22%3A%22index%22%2C%22action%22%3A%22candidate%2Fresult%2Findex%22%2C%22testId%22%3A1486653%7D","https://hr.nowcoder.com/console?theme=tinyLeft&amp;access_token=db4447d847d3d6dff734b07bc7e7d69c0124a31e3fa01e6f42097b3308a4e7ef#paper/%7B%22tab%22%3A%22index%22%2C%22action%22%3A%22candidate%2Fresult%2Findex%22%2C%22testId%22%3A1486653%7D")</f>
        <v>https://hr.nowcoder.com/console?theme=tinyLeft&amp;access_token=db4447d847d3d6dff734b07bc7e7d69c0124a31e3fa01e6f42097b3308a4e7ef#paper/%7B%22tab%22%3A%22index%22%2C%22action%22%3A%22candidate%2Fresult%2Findex%22%2C%22testId%22%3A1486653%7D</v>
      </c>
      <c r="M43" s="2" t="str">
        <f>HYPERLINK("https://api.nowcoder.com/v1/test-pdf/2D1772B7B563B467?paperId=17038025","https://api.nowcoder.com/v1/test-pdf/2D1772B7B563B467?paperId=17038025")</f>
        <v>https://api.nowcoder.com/v1/test-pdf/2D1772B7B563B467?paperId=17038025</v>
      </c>
      <c r="N43" s="1">
        <v>0</v>
      </c>
      <c r="O43" s="1">
        <v>0</v>
      </c>
      <c r="P43" s="1"/>
      <c r="Q43" s="1"/>
      <c r="R43" s="1" t="s">
        <v>179</v>
      </c>
      <c r="S43" s="1"/>
      <c r="T43" s="1"/>
      <c r="U43" s="1"/>
      <c r="V43" s="1">
        <v>0</v>
      </c>
      <c r="W43" s="1"/>
      <c r="X43" s="1"/>
      <c r="Y43" s="1"/>
      <c r="Z43" s="1">
        <v>25</v>
      </c>
      <c r="AA43" s="1">
        <v>3</v>
      </c>
      <c r="AB43" s="1">
        <v>484</v>
      </c>
      <c r="AC43" s="1">
        <v>9</v>
      </c>
      <c r="AD43" s="1" t="s">
        <v>168</v>
      </c>
      <c r="AE43" s="1" t="s">
        <v>447</v>
      </c>
      <c r="AF43" s="1" t="s">
        <v>170</v>
      </c>
      <c r="AG43" s="1" t="s">
        <v>448</v>
      </c>
      <c r="AH43" s="1">
        <v>21</v>
      </c>
      <c r="AI43" s="1"/>
      <c r="AJ43" s="1"/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5</v>
      </c>
      <c r="AR43" s="1">
        <v>0</v>
      </c>
      <c r="AS43" s="1">
        <v>0</v>
      </c>
      <c r="AT43" s="1">
        <v>0</v>
      </c>
      <c r="AU43" s="1">
        <v>0</v>
      </c>
    </row>
    <row r="44" spans="1:47">
      <c r="A44" s="1" t="s">
        <v>449</v>
      </c>
      <c r="B44" s="1" t="s">
        <v>106</v>
      </c>
      <c r="C44" s="1" t="s">
        <v>450</v>
      </c>
      <c r="D44" s="1" t="s">
        <v>101</v>
      </c>
      <c r="E44" s="1" t="s">
        <v>164</v>
      </c>
      <c r="F44" s="1">
        <v>45</v>
      </c>
      <c r="G44" s="1">
        <v>20</v>
      </c>
      <c r="H44" s="1">
        <v>25</v>
      </c>
      <c r="I44" s="1" t="s">
        <v>451</v>
      </c>
      <c r="J44" s="1" t="s">
        <v>452</v>
      </c>
      <c r="K44" s="1" t="s">
        <v>167</v>
      </c>
      <c r="L44" s="2" t="str">
        <f>HYPERLINK("https://hr.nowcoder.com/console?theme=tinyLeft&amp;access_token=1a387a09a507eabd5fa62ad04d3301c5d1c21247dc0f968457db3cc80aa3c22b#paper/%7B%22tab%22%3A%22index%22%2C%22action%22%3A%22candidate%2Fresult%2Findex%22%2C%22testId%22%3A1486664%7D","https://hr.nowcoder.com/console?theme=tinyLeft&amp;access_token=1a387a09a507eabd5fa62ad04d3301c5d1c21247dc0f968457db3cc80aa3c22b#paper/%7B%22tab%22%3A%22index%22%2C%22action%22%3A%22candidate%2Fresult%2Findex%22%2C%22testId%22%3A1486664%7D")</f>
        <v>https://hr.nowcoder.com/console?theme=tinyLeft&amp;access_token=1a387a09a507eabd5fa62ad04d3301c5d1c21247dc0f968457db3cc80aa3c22b#paper/%7B%22tab%22%3A%22index%22%2C%22action%22%3A%22candidate%2Fresult%2Findex%22%2C%22testId%22%3A1486664%7D</v>
      </c>
      <c r="M44" s="2" t="str">
        <f>HYPERLINK("https://api.nowcoder.com/v1/test-pdf/F7BE7CF64C001462?paperId=17038025","https://api.nowcoder.com/v1/test-pdf/F7BE7CF64C001462?paperId=17038025")</f>
        <v>https://api.nowcoder.com/v1/test-pdf/F7BE7CF64C001462?paperId=17038025</v>
      </c>
      <c r="N44" s="1">
        <v>25</v>
      </c>
      <c r="O44" s="1">
        <v>2</v>
      </c>
      <c r="P44" s="1">
        <v>616</v>
      </c>
      <c r="Q44" s="1">
        <v>10</v>
      </c>
      <c r="R44" s="1" t="s">
        <v>168</v>
      </c>
      <c r="S44" s="1" t="s">
        <v>453</v>
      </c>
      <c r="T44" s="1" t="s">
        <v>170</v>
      </c>
      <c r="U44" s="1" t="s">
        <v>454</v>
      </c>
      <c r="V44" s="1">
        <v>73</v>
      </c>
      <c r="W44" s="1"/>
      <c r="X44" s="1"/>
      <c r="Y44" s="1"/>
      <c r="Z44" s="1">
        <v>0</v>
      </c>
      <c r="AA44" s="1">
        <v>0</v>
      </c>
      <c r="AB44" s="1"/>
      <c r="AC44" s="1"/>
      <c r="AD44" s="1" t="s">
        <v>179</v>
      </c>
      <c r="AE44" s="1"/>
      <c r="AF44" s="1"/>
      <c r="AG44" s="1"/>
      <c r="AH44" s="1">
        <v>0</v>
      </c>
      <c r="AI44" s="1"/>
      <c r="AJ44" s="1"/>
      <c r="AK44" s="1"/>
      <c r="AL44" s="1">
        <v>0</v>
      </c>
      <c r="AM44" s="1">
        <v>0</v>
      </c>
      <c r="AN44" s="1">
        <v>5</v>
      </c>
      <c r="AO44" s="1">
        <v>5</v>
      </c>
      <c r="AP44" s="1">
        <v>0</v>
      </c>
      <c r="AQ44" s="1">
        <v>5</v>
      </c>
      <c r="AR44" s="1">
        <v>0</v>
      </c>
      <c r="AS44" s="1">
        <v>0</v>
      </c>
      <c r="AT44" s="1">
        <v>5</v>
      </c>
      <c r="AU44" s="1">
        <v>0</v>
      </c>
    </row>
    <row r="45" spans="1:47">
      <c r="A45" s="1" t="s">
        <v>455</v>
      </c>
      <c r="B45" s="1" t="s">
        <v>92</v>
      </c>
      <c r="C45" s="1" t="s">
        <v>456</v>
      </c>
      <c r="D45" s="1" t="s">
        <v>82</v>
      </c>
      <c r="E45" s="1" t="s">
        <v>184</v>
      </c>
      <c r="F45" s="1">
        <v>95</v>
      </c>
      <c r="G45" s="1">
        <v>45</v>
      </c>
      <c r="H45" s="1">
        <v>50</v>
      </c>
      <c r="I45" s="1" t="s">
        <v>457</v>
      </c>
      <c r="J45" s="1" t="s">
        <v>458</v>
      </c>
      <c r="K45" s="1" t="s">
        <v>167</v>
      </c>
      <c r="L45" s="2" t="str">
        <f>HYPERLINK("https://hr.nowcoder.com/console?theme=tinyLeft&amp;access_token=6975f8ad21dc863fe36c61ceeb55fdba328a24c947269145ab16c3cd39a5f262#paper/%7B%22tab%22%3A%22index%22%2C%22action%22%3A%22candidate%2Fresult%2Findex%22%2C%22testId%22%3A1486677%7D","https://hr.nowcoder.com/console?theme=tinyLeft&amp;access_token=6975f8ad21dc863fe36c61ceeb55fdba328a24c947269145ab16c3cd39a5f262#paper/%7B%22tab%22%3A%22index%22%2C%22action%22%3A%22candidate%2Fresult%2Findex%22%2C%22testId%22%3A1486677%7D")</f>
        <v>https://hr.nowcoder.com/console?theme=tinyLeft&amp;access_token=6975f8ad21dc863fe36c61ceeb55fdba328a24c947269145ab16c3cd39a5f262#paper/%7B%22tab%22%3A%22index%22%2C%22action%22%3A%22candidate%2Fresult%2Findex%22%2C%22testId%22%3A1486677%7D</v>
      </c>
      <c r="M45" s="2" t="str">
        <f>HYPERLINK("https://api.nowcoder.com/v1/test-pdf/86C6393C1FC67551?paperId=17038025","https://api.nowcoder.com/v1/test-pdf/86C6393C1FC67551?paperId=17038025")</f>
        <v>https://api.nowcoder.com/v1/test-pdf/86C6393C1FC67551?paperId=17038025</v>
      </c>
      <c r="N45" s="1">
        <v>25</v>
      </c>
      <c r="O45" s="1">
        <v>7</v>
      </c>
      <c r="P45" s="1">
        <v>996</v>
      </c>
      <c r="Q45" s="1">
        <v>10</v>
      </c>
      <c r="R45" s="1" t="s">
        <v>168</v>
      </c>
      <c r="S45" s="1" t="s">
        <v>459</v>
      </c>
      <c r="T45" s="1" t="s">
        <v>170</v>
      </c>
      <c r="U45" s="1" t="s">
        <v>460</v>
      </c>
      <c r="V45" s="1">
        <v>32</v>
      </c>
      <c r="W45" s="1"/>
      <c r="X45" s="1"/>
      <c r="Y45" s="1"/>
      <c r="Z45" s="1">
        <v>25</v>
      </c>
      <c r="AA45" s="1">
        <v>5</v>
      </c>
      <c r="AB45" s="1">
        <v>488</v>
      </c>
      <c r="AC45" s="1">
        <v>11</v>
      </c>
      <c r="AD45" s="1" t="s">
        <v>168</v>
      </c>
      <c r="AE45" s="1" t="s">
        <v>461</v>
      </c>
      <c r="AF45" s="1" t="s">
        <v>170</v>
      </c>
      <c r="AG45" s="1" t="s">
        <v>462</v>
      </c>
      <c r="AH45" s="1">
        <v>29</v>
      </c>
      <c r="AI45" s="1"/>
      <c r="AJ45" s="1"/>
      <c r="AK45" s="1"/>
      <c r="AL45" s="1">
        <v>5</v>
      </c>
      <c r="AM45" s="1">
        <v>5</v>
      </c>
      <c r="AN45" s="1">
        <v>5</v>
      </c>
      <c r="AO45" s="1">
        <v>5</v>
      </c>
      <c r="AP45" s="1">
        <v>5</v>
      </c>
      <c r="AQ45" s="1">
        <v>5</v>
      </c>
      <c r="AR45" s="1">
        <v>5</v>
      </c>
      <c r="AS45" s="1">
        <v>5</v>
      </c>
      <c r="AT45" s="1">
        <v>0</v>
      </c>
      <c r="AU45" s="1">
        <v>5</v>
      </c>
    </row>
    <row r="46" spans="1:47">
      <c r="A46" s="1" t="s">
        <v>463</v>
      </c>
      <c r="B46" s="1" t="s">
        <v>11</v>
      </c>
      <c r="C46" s="1" t="s">
        <v>464</v>
      </c>
      <c r="D46" s="1" t="s">
        <v>5</v>
      </c>
      <c r="E46" s="1" t="s">
        <v>176</v>
      </c>
      <c r="F46" s="1">
        <v>5</v>
      </c>
      <c r="G46" s="1">
        <v>5</v>
      </c>
      <c r="H46" s="1">
        <v>0</v>
      </c>
      <c r="I46" s="1" t="s">
        <v>465</v>
      </c>
      <c r="J46" s="1" t="s">
        <v>466</v>
      </c>
      <c r="K46" s="1" t="s">
        <v>167</v>
      </c>
      <c r="L46" s="2" t="str">
        <f>HYPERLINK("https://hr.nowcoder.com/console?theme=tinyLeft&amp;access_token=df4e2851a7ed1f36654f389f40a10a8436a3d9014f4010759bd363aa343d40cf#paper/%7B%22tab%22%3A%22index%22%2C%22action%22%3A%22candidate%2Fresult%2Findex%22%2C%22testId%22%3A1486696%7D","https://hr.nowcoder.com/console?theme=tinyLeft&amp;access_token=df4e2851a7ed1f36654f389f40a10a8436a3d9014f4010759bd363aa343d40cf#paper/%7B%22tab%22%3A%22index%22%2C%22action%22%3A%22candidate%2Fresult%2Findex%22%2C%22testId%22%3A1486696%7D")</f>
        <v>https://hr.nowcoder.com/console?theme=tinyLeft&amp;access_token=df4e2851a7ed1f36654f389f40a10a8436a3d9014f4010759bd363aa343d40cf#paper/%7B%22tab%22%3A%22index%22%2C%22action%22%3A%22candidate%2Fresult%2Findex%22%2C%22testId%22%3A1486696%7D</v>
      </c>
      <c r="M46" s="2" t="str">
        <f>HYPERLINK("https://api.nowcoder.com/v1/test-pdf/4C63A97E93260FC7?paperId=17038025","https://api.nowcoder.com/v1/test-pdf/4C63A97E93260FC7?paperId=17038025")</f>
        <v>https://api.nowcoder.com/v1/test-pdf/4C63A97E93260FC7?paperId=17038025</v>
      </c>
      <c r="N46" s="1">
        <v>0</v>
      </c>
      <c r="O46" s="1">
        <v>0</v>
      </c>
      <c r="P46" s="1"/>
      <c r="Q46" s="1"/>
      <c r="R46" s="1" t="s">
        <v>179</v>
      </c>
      <c r="S46" s="1"/>
      <c r="T46" s="1"/>
      <c r="U46" s="1"/>
      <c r="V46" s="1">
        <v>0</v>
      </c>
      <c r="W46" s="1"/>
      <c r="X46" s="1"/>
      <c r="Y46" s="1"/>
      <c r="Z46" s="1">
        <v>0</v>
      </c>
      <c r="AA46" s="1">
        <v>1</v>
      </c>
      <c r="AB46" s="1">
        <v>0</v>
      </c>
      <c r="AC46" s="1">
        <v>0</v>
      </c>
      <c r="AD46" s="1" t="s">
        <v>230</v>
      </c>
      <c r="AE46" s="1" t="s">
        <v>467</v>
      </c>
      <c r="AF46" s="1" t="s">
        <v>170</v>
      </c>
      <c r="AG46" s="1" t="s">
        <v>468</v>
      </c>
      <c r="AH46" s="1">
        <v>1</v>
      </c>
      <c r="AI46" s="1"/>
      <c r="AJ46" s="1"/>
      <c r="AK46" s="1"/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5</v>
      </c>
    </row>
    <row r="47" spans="1:47">
      <c r="A47" s="1" t="s">
        <v>469</v>
      </c>
      <c r="B47" s="1" t="s">
        <v>59</v>
      </c>
      <c r="C47" s="1" t="s">
        <v>470</v>
      </c>
      <c r="D47" s="1" t="s">
        <v>47</v>
      </c>
      <c r="E47" s="1" t="s">
        <v>176</v>
      </c>
      <c r="F47" s="1">
        <v>75</v>
      </c>
      <c r="G47" s="1">
        <v>25</v>
      </c>
      <c r="H47" s="1">
        <v>50</v>
      </c>
      <c r="I47" s="1" t="s">
        <v>471</v>
      </c>
      <c r="J47" s="1" t="s">
        <v>472</v>
      </c>
      <c r="K47" s="1" t="s">
        <v>167</v>
      </c>
      <c r="L47" s="2" t="str">
        <f>HYPERLINK("https://hr.nowcoder.com/console?theme=tinyLeft&amp;access_token=57e2d8efc950328b356b5e592258ccc1f50c19605660dcee269b6d51d21935b5#paper/%7B%22tab%22%3A%22index%22%2C%22action%22%3A%22candidate%2Fresult%2Findex%22%2C%22testId%22%3A1486701%7D","https://hr.nowcoder.com/console?theme=tinyLeft&amp;access_token=57e2d8efc950328b356b5e592258ccc1f50c19605660dcee269b6d51d21935b5#paper/%7B%22tab%22%3A%22index%22%2C%22action%22%3A%22candidate%2Fresult%2Findex%22%2C%22testId%22%3A1486701%7D")</f>
        <v>https://hr.nowcoder.com/console?theme=tinyLeft&amp;access_token=57e2d8efc950328b356b5e592258ccc1f50c19605660dcee269b6d51d21935b5#paper/%7B%22tab%22%3A%22index%22%2C%22action%22%3A%22candidate%2Fresult%2Findex%22%2C%22testId%22%3A1486701%7D</v>
      </c>
      <c r="M47" s="2" t="str">
        <f>HYPERLINK("https://api.nowcoder.com/v1/test-pdf/5D1217A5C76BCF9D?paperId=17038025","https://api.nowcoder.com/v1/test-pdf/5D1217A5C76BCF9D?paperId=17038025")</f>
        <v>https://api.nowcoder.com/v1/test-pdf/5D1217A5C76BCF9D?paperId=17038025</v>
      </c>
      <c r="N47" s="1">
        <v>25</v>
      </c>
      <c r="O47" s="1">
        <v>2</v>
      </c>
      <c r="P47" s="1">
        <v>504</v>
      </c>
      <c r="Q47" s="1">
        <v>7</v>
      </c>
      <c r="R47" s="1" t="s">
        <v>168</v>
      </c>
      <c r="S47" s="1" t="s">
        <v>473</v>
      </c>
      <c r="T47" s="1" t="s">
        <v>170</v>
      </c>
      <c r="U47" s="1" t="s">
        <v>474</v>
      </c>
      <c r="V47" s="1">
        <v>25</v>
      </c>
      <c r="W47" s="1"/>
      <c r="X47" s="1"/>
      <c r="Y47" s="1"/>
      <c r="Z47" s="1">
        <v>25</v>
      </c>
      <c r="AA47" s="1">
        <v>11</v>
      </c>
      <c r="AB47" s="1">
        <v>348</v>
      </c>
      <c r="AC47" s="1">
        <v>9</v>
      </c>
      <c r="AD47" s="1" t="s">
        <v>168</v>
      </c>
      <c r="AE47" s="1" t="s">
        <v>475</v>
      </c>
      <c r="AF47" s="1" t="s">
        <v>170</v>
      </c>
      <c r="AG47" s="1" t="s">
        <v>476</v>
      </c>
      <c r="AH47" s="1">
        <v>19</v>
      </c>
      <c r="AI47" s="1"/>
      <c r="AJ47" s="1"/>
      <c r="AK47" s="1"/>
      <c r="AL47" s="1">
        <v>0</v>
      </c>
      <c r="AM47" s="1">
        <v>0</v>
      </c>
      <c r="AN47" s="1">
        <v>5</v>
      </c>
      <c r="AO47" s="1">
        <v>5</v>
      </c>
      <c r="AP47" s="1">
        <v>5</v>
      </c>
      <c r="AQ47" s="1">
        <v>5</v>
      </c>
      <c r="AR47" s="1">
        <v>0</v>
      </c>
      <c r="AS47" s="1">
        <v>5</v>
      </c>
      <c r="AT47" s="1">
        <v>0</v>
      </c>
      <c r="AU47" s="1">
        <v>0</v>
      </c>
    </row>
    <row r="48" spans="1:47">
      <c r="A48" s="1" t="s">
        <v>477</v>
      </c>
      <c r="B48" s="1" t="s">
        <v>40</v>
      </c>
      <c r="C48" s="1" t="s">
        <v>478</v>
      </c>
      <c r="D48" s="1" t="s">
        <v>31</v>
      </c>
      <c r="E48" s="1" t="s">
        <v>227</v>
      </c>
      <c r="F48" s="1">
        <v>20</v>
      </c>
      <c r="G48" s="1">
        <v>20</v>
      </c>
      <c r="H48" s="1">
        <v>0</v>
      </c>
      <c r="I48" s="1" t="s">
        <v>479</v>
      </c>
      <c r="J48" s="1" t="s">
        <v>480</v>
      </c>
      <c r="K48" s="1" t="s">
        <v>167</v>
      </c>
      <c r="L48" s="2" t="str">
        <f>HYPERLINK("https://hr.nowcoder.com/console?theme=tinyLeft&amp;access_token=da328700cefec39822892daad97340382e609a325984bd06934b8666a4103ec2#paper/%7B%22tab%22%3A%22index%22%2C%22action%22%3A%22candidate%2Fresult%2Findex%22%2C%22testId%22%3A1486709%7D","https://hr.nowcoder.com/console?theme=tinyLeft&amp;access_token=da328700cefec39822892daad97340382e609a325984bd06934b8666a4103ec2#paper/%7B%22tab%22%3A%22index%22%2C%22action%22%3A%22candidate%2Fresult%2Findex%22%2C%22testId%22%3A1486709%7D")</f>
        <v>https://hr.nowcoder.com/console?theme=tinyLeft&amp;access_token=da328700cefec39822892daad97340382e609a325984bd06934b8666a4103ec2#paper/%7B%22tab%22%3A%22index%22%2C%22action%22%3A%22candidate%2Fresult%2Findex%22%2C%22testId%22%3A1486709%7D</v>
      </c>
      <c r="M48" s="2" t="str">
        <f>HYPERLINK("https://api.nowcoder.com/v1/test-pdf/E8E085EE21EC3352?paperId=17038025","https://api.nowcoder.com/v1/test-pdf/E8E085EE21EC3352?paperId=17038025")</f>
        <v>https://api.nowcoder.com/v1/test-pdf/E8E085EE21EC3352?paperId=17038025</v>
      </c>
      <c r="N48" s="1">
        <v>0</v>
      </c>
      <c r="O48" s="1">
        <v>0</v>
      </c>
      <c r="P48" s="1"/>
      <c r="Q48" s="1"/>
      <c r="R48" s="1" t="s">
        <v>179</v>
      </c>
      <c r="S48" s="1"/>
      <c r="T48" s="1"/>
      <c r="U48" s="1"/>
      <c r="V48" s="1">
        <v>0</v>
      </c>
      <c r="W48" s="1"/>
      <c r="X48" s="1"/>
      <c r="Y48" s="1"/>
      <c r="Z48" s="1">
        <v>0</v>
      </c>
      <c r="AA48" s="1">
        <v>0</v>
      </c>
      <c r="AB48" s="1"/>
      <c r="AC48" s="1"/>
      <c r="AD48" s="1" t="s">
        <v>179</v>
      </c>
      <c r="AE48" s="1"/>
      <c r="AF48" s="1"/>
      <c r="AG48" s="1"/>
      <c r="AH48" s="1">
        <v>0</v>
      </c>
      <c r="AI48" s="1"/>
      <c r="AJ48" s="1"/>
      <c r="AK48" s="1"/>
      <c r="AL48" s="1">
        <v>5</v>
      </c>
      <c r="AM48" s="1">
        <v>0</v>
      </c>
      <c r="AN48" s="1">
        <v>0</v>
      </c>
      <c r="AO48" s="1">
        <v>5</v>
      </c>
      <c r="AP48" s="1">
        <v>0</v>
      </c>
      <c r="AQ48" s="1">
        <v>5</v>
      </c>
      <c r="AR48" s="1">
        <v>0</v>
      </c>
      <c r="AS48" s="1">
        <v>5</v>
      </c>
      <c r="AT48" s="1">
        <v>0</v>
      </c>
      <c r="AU48" s="1">
        <v>0</v>
      </c>
    </row>
    <row r="49" spans="1:47">
      <c r="A49" s="1" t="s">
        <v>481</v>
      </c>
      <c r="B49" s="1" t="s">
        <v>60</v>
      </c>
      <c r="C49" s="1" t="s">
        <v>482</v>
      </c>
      <c r="D49" s="1" t="s">
        <v>47</v>
      </c>
      <c r="E49" s="1" t="s">
        <v>176</v>
      </c>
      <c r="F49" s="1">
        <v>20</v>
      </c>
      <c r="G49" s="1">
        <v>20</v>
      </c>
      <c r="H49" s="1">
        <v>0</v>
      </c>
      <c r="I49" s="1" t="s">
        <v>483</v>
      </c>
      <c r="J49" s="1" t="s">
        <v>484</v>
      </c>
      <c r="K49" s="1" t="s">
        <v>167</v>
      </c>
      <c r="L49" s="2" t="str">
        <f>HYPERLINK("https://hr.nowcoder.com/console?theme=tinyLeft&amp;access_token=91d62e509e21b00493e9f63f0a23e0a97092dfd11b48eb1c75e0f3ddc0400e84#paper/%7B%22tab%22%3A%22index%22%2C%22action%22%3A%22candidate%2Fresult%2Findex%22%2C%22testId%22%3A1486711%7D","https://hr.nowcoder.com/console?theme=tinyLeft&amp;access_token=91d62e509e21b00493e9f63f0a23e0a97092dfd11b48eb1c75e0f3ddc0400e84#paper/%7B%22tab%22%3A%22index%22%2C%22action%22%3A%22candidate%2Fresult%2Findex%22%2C%22testId%22%3A1486711%7D")</f>
        <v>https://hr.nowcoder.com/console?theme=tinyLeft&amp;access_token=91d62e509e21b00493e9f63f0a23e0a97092dfd11b48eb1c75e0f3ddc0400e84#paper/%7B%22tab%22%3A%22index%22%2C%22action%22%3A%22candidate%2Fresult%2Findex%22%2C%22testId%22%3A1486711%7D</v>
      </c>
      <c r="M49" s="2" t="str">
        <f>HYPERLINK("https://api.nowcoder.com/v1/test-pdf/9A8CE33A23684E29?paperId=17038025","https://api.nowcoder.com/v1/test-pdf/9A8CE33A23684E29?paperId=17038025")</f>
        <v>https://api.nowcoder.com/v1/test-pdf/9A8CE33A23684E29?paperId=17038025</v>
      </c>
      <c r="N49" s="1">
        <v>0</v>
      </c>
      <c r="O49" s="1">
        <v>5</v>
      </c>
      <c r="P49" s="1">
        <v>604</v>
      </c>
      <c r="Q49" s="1">
        <v>3</v>
      </c>
      <c r="R49" s="1" t="s">
        <v>485</v>
      </c>
      <c r="S49" s="1" t="s">
        <v>486</v>
      </c>
      <c r="T49" s="1" t="s">
        <v>170</v>
      </c>
      <c r="U49" s="1" t="s">
        <v>487</v>
      </c>
      <c r="V49" s="1">
        <v>41</v>
      </c>
      <c r="W49" s="1"/>
      <c r="X49" s="1"/>
      <c r="Y49" s="1"/>
      <c r="Z49" s="1">
        <v>0</v>
      </c>
      <c r="AA49" s="1">
        <v>0</v>
      </c>
      <c r="AB49" s="1"/>
      <c r="AC49" s="1"/>
      <c r="AD49" s="1" t="s">
        <v>179</v>
      </c>
      <c r="AE49" s="1"/>
      <c r="AF49" s="1"/>
      <c r="AG49" s="1"/>
      <c r="AH49" s="1">
        <v>0</v>
      </c>
      <c r="AI49" s="1"/>
      <c r="AJ49" s="1"/>
      <c r="AK49" s="1"/>
      <c r="AL49" s="1">
        <v>0</v>
      </c>
      <c r="AM49" s="1">
        <v>0</v>
      </c>
      <c r="AN49" s="1">
        <v>0</v>
      </c>
      <c r="AO49" s="1">
        <v>5</v>
      </c>
      <c r="AP49" s="1">
        <v>0</v>
      </c>
      <c r="AQ49" s="1">
        <v>5</v>
      </c>
      <c r="AR49" s="1">
        <v>0</v>
      </c>
      <c r="AS49" s="1">
        <v>5</v>
      </c>
      <c r="AT49" s="1">
        <v>0</v>
      </c>
      <c r="AU49" s="1">
        <v>5</v>
      </c>
    </row>
    <row r="50" spans="1:47">
      <c r="A50" s="1" t="s">
        <v>488</v>
      </c>
      <c r="B50" s="1" t="s">
        <v>13</v>
      </c>
      <c r="C50" s="1" t="s">
        <v>489</v>
      </c>
      <c r="D50" s="1" t="s">
        <v>5</v>
      </c>
      <c r="E50" s="1" t="s">
        <v>164</v>
      </c>
      <c r="F50" s="1">
        <v>25</v>
      </c>
      <c r="G50" s="1">
        <v>25</v>
      </c>
      <c r="H50" s="1">
        <v>0</v>
      </c>
      <c r="I50" s="1" t="s">
        <v>490</v>
      </c>
      <c r="J50" s="1" t="s">
        <v>491</v>
      </c>
      <c r="K50" s="1" t="s">
        <v>167</v>
      </c>
      <c r="L50" s="2" t="str">
        <f>HYPERLINK("https://hr.nowcoder.com/console?theme=tinyLeft&amp;access_token=f62df89824c258ba2eeb968f67868b4d26e322e237d2eb7c019bea1ce27d3ee8#paper/%7B%22tab%22%3A%22index%22%2C%22action%22%3A%22candidate%2Fresult%2Findex%22%2C%22testId%22%3A1486776%7D","https://hr.nowcoder.com/console?theme=tinyLeft&amp;access_token=f62df89824c258ba2eeb968f67868b4d26e322e237d2eb7c019bea1ce27d3ee8#paper/%7B%22tab%22%3A%22index%22%2C%22action%22%3A%22candidate%2Fresult%2Findex%22%2C%22testId%22%3A1486776%7D")</f>
        <v>https://hr.nowcoder.com/console?theme=tinyLeft&amp;access_token=f62df89824c258ba2eeb968f67868b4d26e322e237d2eb7c019bea1ce27d3ee8#paper/%7B%22tab%22%3A%22index%22%2C%22action%22%3A%22candidate%2Fresult%2Findex%22%2C%22testId%22%3A1486776%7D</v>
      </c>
      <c r="M50" s="2" t="str">
        <f>HYPERLINK("https://api.nowcoder.com/v1/test-pdf/C366FC6753FB17BF?paperId=17038025","https://api.nowcoder.com/v1/test-pdf/C366FC6753FB17BF?paperId=17038025")</f>
        <v>https://api.nowcoder.com/v1/test-pdf/C366FC6753FB17BF?paperId=17038025</v>
      </c>
      <c r="N50" s="1">
        <v>0</v>
      </c>
      <c r="O50" s="1">
        <v>1</v>
      </c>
      <c r="P50" s="1">
        <v>0</v>
      </c>
      <c r="Q50" s="1">
        <v>0</v>
      </c>
      <c r="R50" s="1" t="s">
        <v>230</v>
      </c>
      <c r="S50" s="1" t="s">
        <v>492</v>
      </c>
      <c r="T50" s="1" t="s">
        <v>170</v>
      </c>
      <c r="U50" s="1" t="s">
        <v>493</v>
      </c>
      <c r="V50" s="1">
        <v>14</v>
      </c>
      <c r="W50" s="1"/>
      <c r="X50" s="1"/>
      <c r="Y50" s="1"/>
      <c r="Z50" s="1">
        <v>0</v>
      </c>
      <c r="AA50" s="1">
        <v>0</v>
      </c>
      <c r="AB50" s="1"/>
      <c r="AC50" s="1"/>
      <c r="AD50" s="1" t="s">
        <v>179</v>
      </c>
      <c r="AE50" s="1"/>
      <c r="AF50" s="1"/>
      <c r="AG50" s="1"/>
      <c r="AH50" s="1">
        <v>0</v>
      </c>
      <c r="AI50" s="1"/>
      <c r="AJ50" s="1"/>
      <c r="AK50" s="1"/>
      <c r="AL50" s="1">
        <v>0</v>
      </c>
      <c r="AM50" s="1">
        <v>5</v>
      </c>
      <c r="AN50" s="1">
        <v>0</v>
      </c>
      <c r="AO50" s="1">
        <v>0</v>
      </c>
      <c r="AP50" s="1">
        <v>5</v>
      </c>
      <c r="AQ50" s="1">
        <v>5</v>
      </c>
      <c r="AR50" s="1">
        <v>0</v>
      </c>
      <c r="AS50" s="1">
        <v>5</v>
      </c>
      <c r="AT50" s="1">
        <v>0</v>
      </c>
      <c r="AU50" s="1">
        <v>5</v>
      </c>
    </row>
    <row r="51" spans="1:47">
      <c r="A51" s="1" t="s">
        <v>494</v>
      </c>
      <c r="B51" s="1" t="s">
        <v>107</v>
      </c>
      <c r="C51" s="1" t="s">
        <v>495</v>
      </c>
      <c r="D51" s="1" t="s">
        <v>101</v>
      </c>
      <c r="E51" s="1" t="s">
        <v>227</v>
      </c>
      <c r="F51" s="1">
        <v>75</v>
      </c>
      <c r="G51" s="1">
        <v>25</v>
      </c>
      <c r="H51" s="1">
        <v>50</v>
      </c>
      <c r="I51" s="1" t="s">
        <v>165</v>
      </c>
      <c r="J51" s="1" t="s">
        <v>496</v>
      </c>
      <c r="K51" s="1" t="s">
        <v>167</v>
      </c>
      <c r="L51" s="2" t="str">
        <f>HYPERLINK("https://hr.nowcoder.com/console?theme=tinyLeft&amp;access_token=53462f46d963b45591af51b55e9afdf66195b928a1c4d9ed1bb006b5846f229b#paper/%7B%22tab%22%3A%22index%22%2C%22action%22%3A%22candidate%2Fresult%2Findex%22%2C%22testId%22%3A1486779%7D","https://hr.nowcoder.com/console?theme=tinyLeft&amp;access_token=53462f46d963b45591af51b55e9afdf66195b928a1c4d9ed1bb006b5846f229b#paper/%7B%22tab%22%3A%22index%22%2C%22action%22%3A%22candidate%2Fresult%2Findex%22%2C%22testId%22%3A1486779%7D")</f>
        <v>https://hr.nowcoder.com/console?theme=tinyLeft&amp;access_token=53462f46d963b45591af51b55e9afdf66195b928a1c4d9ed1bb006b5846f229b#paper/%7B%22tab%22%3A%22index%22%2C%22action%22%3A%22candidate%2Fresult%2Findex%22%2C%22testId%22%3A1486779%7D</v>
      </c>
      <c r="M51" s="2" t="str">
        <f>HYPERLINK("https://api.nowcoder.com/v1/test-pdf/EAC4DB8F316BAD57?paperId=17038025","https://api.nowcoder.com/v1/test-pdf/EAC4DB8F316BAD57?paperId=17038025")</f>
        <v>https://api.nowcoder.com/v1/test-pdf/EAC4DB8F316BAD57?paperId=17038025</v>
      </c>
      <c r="N51" s="1">
        <v>25</v>
      </c>
      <c r="O51" s="1">
        <v>2</v>
      </c>
      <c r="P51" s="1">
        <v>492</v>
      </c>
      <c r="Q51" s="1">
        <v>7</v>
      </c>
      <c r="R51" s="1" t="s">
        <v>168</v>
      </c>
      <c r="S51" s="1" t="s">
        <v>497</v>
      </c>
      <c r="T51" s="1" t="s">
        <v>170</v>
      </c>
      <c r="U51" s="1" t="s">
        <v>242</v>
      </c>
      <c r="V51" s="1">
        <v>30</v>
      </c>
      <c r="W51" s="2" t="str">
        <f>HYPERLINK("https://api.nowcoder.com/v1/test-pdf/2EA4E88316DB29A9?paperId=17038025","https://api.nowcoder.com/v1/test-pdf/2EA4E88316DB29A9?paperId=17038025")</f>
        <v>https://api.nowcoder.com/v1/test-pdf/2EA4E88316DB29A9?paperId=17038025</v>
      </c>
      <c r="X51" s="1">
        <v>0.89156624</v>
      </c>
      <c r="Y51" s="1" t="s">
        <v>243</v>
      </c>
      <c r="Z51" s="1">
        <v>25</v>
      </c>
      <c r="AA51" s="1">
        <v>4</v>
      </c>
      <c r="AB51" s="1">
        <v>376</v>
      </c>
      <c r="AC51" s="1">
        <v>10</v>
      </c>
      <c r="AD51" s="1" t="s">
        <v>168</v>
      </c>
      <c r="AE51" s="1" t="s">
        <v>498</v>
      </c>
      <c r="AF51" s="1" t="s">
        <v>170</v>
      </c>
      <c r="AG51" s="1" t="s">
        <v>499</v>
      </c>
      <c r="AH51" s="1">
        <v>17</v>
      </c>
      <c r="AI51" s="1"/>
      <c r="AJ51" s="1"/>
      <c r="AK51" s="1"/>
      <c r="AL51" s="1">
        <v>5</v>
      </c>
      <c r="AM51" s="1">
        <v>5</v>
      </c>
      <c r="AN51" s="1">
        <v>0</v>
      </c>
      <c r="AO51" s="1">
        <v>0</v>
      </c>
      <c r="AP51" s="1">
        <v>0</v>
      </c>
      <c r="AQ51" s="1">
        <v>5</v>
      </c>
      <c r="AR51" s="1">
        <v>5</v>
      </c>
      <c r="AS51" s="1">
        <v>5</v>
      </c>
      <c r="AT51" s="1">
        <v>0</v>
      </c>
      <c r="AU51" s="1">
        <v>0</v>
      </c>
    </row>
    <row r="52" spans="1:47">
      <c r="A52" s="1" t="s">
        <v>500</v>
      </c>
      <c r="B52" s="1" t="s">
        <v>15</v>
      </c>
      <c r="C52" s="1" t="s">
        <v>501</v>
      </c>
      <c r="D52" s="1" t="s">
        <v>5</v>
      </c>
      <c r="E52" s="1" t="s">
        <v>176</v>
      </c>
      <c r="F52" s="1">
        <v>10</v>
      </c>
      <c r="G52" s="1">
        <v>10</v>
      </c>
      <c r="H52" s="1">
        <v>0</v>
      </c>
      <c r="I52" s="1" t="s">
        <v>502</v>
      </c>
      <c r="J52" s="1" t="s">
        <v>503</v>
      </c>
      <c r="K52" s="1" t="s">
        <v>167</v>
      </c>
      <c r="L52" s="2" t="str">
        <f>HYPERLINK("https://hr.nowcoder.com/console?theme=tinyLeft&amp;access_token=dfcd3b99fcb43df70e9d15e1e021ec3f61809c35236e651918547301e6936eba#paper/%7B%22tab%22%3A%22index%22%2C%22action%22%3A%22candidate%2Fresult%2Findex%22%2C%22testId%22%3A1486802%7D","https://hr.nowcoder.com/console?theme=tinyLeft&amp;access_token=dfcd3b99fcb43df70e9d15e1e021ec3f61809c35236e651918547301e6936eba#paper/%7B%22tab%22%3A%22index%22%2C%22action%22%3A%22candidate%2Fresult%2Findex%22%2C%22testId%22%3A1486802%7D")</f>
        <v>https://hr.nowcoder.com/console?theme=tinyLeft&amp;access_token=dfcd3b99fcb43df70e9d15e1e021ec3f61809c35236e651918547301e6936eba#paper/%7B%22tab%22%3A%22index%22%2C%22action%22%3A%22candidate%2Fresult%2Findex%22%2C%22testId%22%3A1486802%7D</v>
      </c>
      <c r="M52" s="2" t="str">
        <f>HYPERLINK("https://api.nowcoder.com/v1/test-pdf/6FB254036A81CB15?paperId=17038025","https://api.nowcoder.com/v1/test-pdf/6FB254036A81CB15?paperId=17038025")</f>
        <v>https://api.nowcoder.com/v1/test-pdf/6FB254036A81CB15?paperId=17038025</v>
      </c>
      <c r="N52" s="1">
        <v>0</v>
      </c>
      <c r="O52" s="1">
        <v>0</v>
      </c>
      <c r="P52" s="1"/>
      <c r="Q52" s="1"/>
      <c r="R52" s="1" t="s">
        <v>179</v>
      </c>
      <c r="S52" s="1"/>
      <c r="T52" s="1"/>
      <c r="U52" s="1"/>
      <c r="V52" s="1">
        <v>0</v>
      </c>
      <c r="W52" s="1"/>
      <c r="X52" s="1"/>
      <c r="Y52" s="1"/>
      <c r="Z52" s="1">
        <v>0</v>
      </c>
      <c r="AA52" s="1">
        <v>9</v>
      </c>
      <c r="AB52" s="1">
        <v>488</v>
      </c>
      <c r="AC52" s="1">
        <v>5</v>
      </c>
      <c r="AD52" s="1" t="s">
        <v>193</v>
      </c>
      <c r="AE52" s="1" t="s">
        <v>504</v>
      </c>
      <c r="AF52" s="1" t="s">
        <v>170</v>
      </c>
      <c r="AG52" s="1" t="s">
        <v>505</v>
      </c>
      <c r="AH52" s="1">
        <v>20</v>
      </c>
      <c r="AI52" s="1"/>
      <c r="AJ52" s="1"/>
      <c r="AK52" s="1"/>
      <c r="AL52" s="1">
        <v>0</v>
      </c>
      <c r="AM52" s="1">
        <v>0</v>
      </c>
      <c r="AN52" s="1">
        <v>5</v>
      </c>
      <c r="AO52" s="1">
        <v>5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 spans="1:47">
      <c r="A53" s="1" t="s">
        <v>506</v>
      </c>
      <c r="B53" s="1" t="s">
        <v>17</v>
      </c>
      <c r="C53" s="1" t="s">
        <v>507</v>
      </c>
      <c r="D53" s="1" t="s">
        <v>5</v>
      </c>
      <c r="E53" s="1" t="s">
        <v>176</v>
      </c>
      <c r="F53" s="1">
        <v>35</v>
      </c>
      <c r="G53" s="1">
        <v>10</v>
      </c>
      <c r="H53" s="1">
        <v>25</v>
      </c>
      <c r="I53" s="1" t="s">
        <v>508</v>
      </c>
      <c r="J53" s="1" t="s">
        <v>509</v>
      </c>
      <c r="K53" s="1" t="s">
        <v>167</v>
      </c>
      <c r="L53" s="2" t="str">
        <f>HYPERLINK("https://hr.nowcoder.com/console?theme=tinyLeft&amp;access_token=e00e11c3d2996a388b5b39843657716aae386e36951e053e9c843057bde2967c#paper/%7B%22tab%22%3A%22index%22%2C%22action%22%3A%22candidate%2Fresult%2Findex%22%2C%22testId%22%3A1486809%7D","https://hr.nowcoder.com/console?theme=tinyLeft&amp;access_token=e00e11c3d2996a388b5b39843657716aae386e36951e053e9c843057bde2967c#paper/%7B%22tab%22%3A%22index%22%2C%22action%22%3A%22candidate%2Fresult%2Findex%22%2C%22testId%22%3A1486809%7D")</f>
        <v>https://hr.nowcoder.com/console?theme=tinyLeft&amp;access_token=e00e11c3d2996a388b5b39843657716aae386e36951e053e9c843057bde2967c#paper/%7B%22tab%22%3A%22index%22%2C%22action%22%3A%22candidate%2Fresult%2Findex%22%2C%22testId%22%3A1486809%7D</v>
      </c>
      <c r="M53" s="2" t="str">
        <f>HYPERLINK("https://api.nowcoder.com/v1/test-pdf/B0E485DBF457D11E?paperId=17038025","https://api.nowcoder.com/v1/test-pdf/B0E485DBF457D11E?paperId=17038025")</f>
        <v>https://api.nowcoder.com/v1/test-pdf/B0E485DBF457D11E?paperId=17038025</v>
      </c>
      <c r="N53" s="1">
        <v>0</v>
      </c>
      <c r="O53" s="1">
        <v>0</v>
      </c>
      <c r="P53" s="1"/>
      <c r="Q53" s="1"/>
      <c r="R53" s="1" t="s">
        <v>179</v>
      </c>
      <c r="S53" s="1"/>
      <c r="T53" s="1"/>
      <c r="U53" s="1"/>
      <c r="V53" s="1">
        <v>0</v>
      </c>
      <c r="W53" s="1"/>
      <c r="X53" s="1"/>
      <c r="Y53" s="1"/>
      <c r="Z53" s="1">
        <v>25</v>
      </c>
      <c r="AA53" s="1">
        <v>13</v>
      </c>
      <c r="AB53" s="1">
        <v>376</v>
      </c>
      <c r="AC53" s="1">
        <v>5</v>
      </c>
      <c r="AD53" s="1" t="s">
        <v>168</v>
      </c>
      <c r="AE53" s="1" t="s">
        <v>510</v>
      </c>
      <c r="AF53" s="1" t="s">
        <v>170</v>
      </c>
      <c r="AG53" s="1" t="s">
        <v>511</v>
      </c>
      <c r="AH53" s="1">
        <v>19</v>
      </c>
      <c r="AI53" s="1"/>
      <c r="AJ53" s="1"/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5</v>
      </c>
      <c r="AT53" s="1">
        <v>0</v>
      </c>
      <c r="AU53" s="1">
        <v>5</v>
      </c>
    </row>
    <row r="54" spans="1:47">
      <c r="A54" s="1" t="s">
        <v>512</v>
      </c>
      <c r="B54" s="1" t="s">
        <v>77</v>
      </c>
      <c r="C54" s="1" t="s">
        <v>513</v>
      </c>
      <c r="D54" s="1" t="s">
        <v>71</v>
      </c>
      <c r="E54" s="1" t="s">
        <v>198</v>
      </c>
      <c r="F54" s="1">
        <v>40</v>
      </c>
      <c r="G54" s="1">
        <v>15</v>
      </c>
      <c r="H54" s="1">
        <v>25</v>
      </c>
      <c r="I54" s="1" t="s">
        <v>514</v>
      </c>
      <c r="J54" s="1" t="s">
        <v>515</v>
      </c>
      <c r="K54" s="1" t="s">
        <v>167</v>
      </c>
      <c r="L54" s="2" t="str">
        <f>HYPERLINK("https://hr.nowcoder.com/console?theme=tinyLeft&amp;access_token=f6055540aa045642f7bd0c448a97d7ea8dfc05327639d73f9d4d9ce79209e236#paper/%7B%22tab%22%3A%22index%22%2C%22action%22%3A%22candidate%2Fresult%2Findex%22%2C%22testId%22%3A1486813%7D","https://hr.nowcoder.com/console?theme=tinyLeft&amp;access_token=f6055540aa045642f7bd0c448a97d7ea8dfc05327639d73f9d4d9ce79209e236#paper/%7B%22tab%22%3A%22index%22%2C%22action%22%3A%22candidate%2Fresult%2Findex%22%2C%22testId%22%3A1486813%7D")</f>
        <v>https://hr.nowcoder.com/console?theme=tinyLeft&amp;access_token=f6055540aa045642f7bd0c448a97d7ea8dfc05327639d73f9d4d9ce79209e236#paper/%7B%22tab%22%3A%22index%22%2C%22action%22%3A%22candidate%2Fresult%2Findex%22%2C%22testId%22%3A1486813%7D</v>
      </c>
      <c r="M54" s="2" t="str">
        <f>HYPERLINK("https://api.nowcoder.com/v1/test-pdf/9586EAEFDEE23495?paperId=17038025","https://api.nowcoder.com/v1/test-pdf/9586EAEFDEE23495?paperId=17038025")</f>
        <v>https://api.nowcoder.com/v1/test-pdf/9586EAEFDEE23495?paperId=17038025</v>
      </c>
      <c r="N54" s="1">
        <v>25</v>
      </c>
      <c r="O54" s="1">
        <v>3</v>
      </c>
      <c r="P54" s="1">
        <v>480</v>
      </c>
      <c r="Q54" s="1">
        <v>3</v>
      </c>
      <c r="R54" s="1" t="s">
        <v>168</v>
      </c>
      <c r="S54" s="1" t="s">
        <v>516</v>
      </c>
      <c r="T54" s="1" t="s">
        <v>170</v>
      </c>
      <c r="U54" s="1" t="s">
        <v>517</v>
      </c>
      <c r="V54" s="1">
        <v>34</v>
      </c>
      <c r="W54" s="1"/>
      <c r="X54" s="1"/>
      <c r="Y54" s="1"/>
      <c r="Z54" s="1">
        <v>0</v>
      </c>
      <c r="AA54" s="1">
        <v>3</v>
      </c>
      <c r="AB54" s="1">
        <v>0</v>
      </c>
      <c r="AC54" s="1">
        <v>1001</v>
      </c>
      <c r="AD54" s="1" t="s">
        <v>378</v>
      </c>
      <c r="AE54" s="1" t="s">
        <v>518</v>
      </c>
      <c r="AF54" s="1" t="s">
        <v>170</v>
      </c>
      <c r="AG54" s="1" t="s">
        <v>519</v>
      </c>
      <c r="AH54" s="1">
        <v>16</v>
      </c>
      <c r="AI54" s="1"/>
      <c r="AJ54" s="1"/>
      <c r="AK54" s="1"/>
      <c r="AL54" s="1">
        <v>0</v>
      </c>
      <c r="AM54" s="1">
        <v>0</v>
      </c>
      <c r="AN54" s="1">
        <v>0</v>
      </c>
      <c r="AO54" s="1">
        <v>5</v>
      </c>
      <c r="AP54" s="1">
        <v>0</v>
      </c>
      <c r="AQ54" s="1">
        <v>0</v>
      </c>
      <c r="AR54" s="1">
        <v>5</v>
      </c>
      <c r="AS54" s="1">
        <v>5</v>
      </c>
      <c r="AT54" s="1">
        <v>0</v>
      </c>
      <c r="AU54" s="1">
        <v>0</v>
      </c>
    </row>
    <row r="55" spans="1:47">
      <c r="A55" s="1" t="s">
        <v>520</v>
      </c>
      <c r="B55" s="1" t="s">
        <v>98</v>
      </c>
      <c r="C55" s="1" t="s">
        <v>521</v>
      </c>
      <c r="D55" s="1" t="s">
        <v>97</v>
      </c>
      <c r="E55" s="1" t="s">
        <v>184</v>
      </c>
      <c r="F55" s="1">
        <v>0</v>
      </c>
      <c r="G55" s="1">
        <v>0</v>
      </c>
      <c r="H55" s="1">
        <v>0</v>
      </c>
      <c r="I55" s="1" t="s">
        <v>522</v>
      </c>
      <c r="J55" s="1" t="s">
        <v>523</v>
      </c>
      <c r="K55" s="1" t="s">
        <v>167</v>
      </c>
      <c r="L55" s="2" t="str">
        <f>HYPERLINK("https://hr.nowcoder.com/console?theme=tinyLeft&amp;access_token=bceb30a05b7326aa08502f0fe766c707f1cd6146cea336c6c8ed61d464288293#paper/%7B%22tab%22%3A%22index%22%2C%22action%22%3A%22candidate%2Fresult%2Findex%22%2C%22testId%22%3A1486815%7D","https://hr.nowcoder.com/console?theme=tinyLeft&amp;access_token=bceb30a05b7326aa08502f0fe766c707f1cd6146cea336c6c8ed61d464288293#paper/%7B%22tab%22%3A%22index%22%2C%22action%22%3A%22candidate%2Fresult%2Findex%22%2C%22testId%22%3A1486815%7D")</f>
        <v>https://hr.nowcoder.com/console?theme=tinyLeft&amp;access_token=bceb30a05b7326aa08502f0fe766c707f1cd6146cea336c6c8ed61d464288293#paper/%7B%22tab%22%3A%22index%22%2C%22action%22%3A%22candidate%2Fresult%2Findex%22%2C%22testId%22%3A1486815%7D</v>
      </c>
      <c r="M55" s="2" t="str">
        <f>HYPERLINK("https://api.nowcoder.com/v1/test-pdf/0450CA9BCB354839?paperId=17038025","https://api.nowcoder.com/v1/test-pdf/0450CA9BCB354839?paperId=17038025")</f>
        <v>https://api.nowcoder.com/v1/test-pdf/0450CA9BCB354839?paperId=17038025</v>
      </c>
      <c r="N55" s="1">
        <v>0</v>
      </c>
      <c r="O55" s="1">
        <v>0</v>
      </c>
      <c r="P55" s="1"/>
      <c r="Q55" s="1"/>
      <c r="R55" s="1" t="s">
        <v>179</v>
      </c>
      <c r="S55" s="1"/>
      <c r="T55" s="1"/>
      <c r="U55" s="1"/>
      <c r="V55" s="1">
        <v>0</v>
      </c>
      <c r="W55" s="1"/>
      <c r="X55" s="1"/>
      <c r="Y55" s="1"/>
      <c r="Z55" s="1">
        <v>0</v>
      </c>
      <c r="AA55" s="1">
        <v>0</v>
      </c>
      <c r="AB55" s="1"/>
      <c r="AC55" s="1"/>
      <c r="AD55" s="1" t="s">
        <v>179</v>
      </c>
      <c r="AE55" s="1"/>
      <c r="AF55" s="1"/>
      <c r="AG55" s="1"/>
      <c r="AH55" s="1">
        <v>0</v>
      </c>
      <c r="AI55" s="1"/>
      <c r="AJ55" s="1"/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 spans="1:47">
      <c r="A56" s="1" t="s">
        <v>524</v>
      </c>
      <c r="B56" s="1" t="s">
        <v>19</v>
      </c>
      <c r="C56" s="1" t="s">
        <v>525</v>
      </c>
      <c r="D56" s="1" t="s">
        <v>5</v>
      </c>
      <c r="E56" s="1" t="s">
        <v>176</v>
      </c>
      <c r="F56" s="1">
        <v>15</v>
      </c>
      <c r="G56" s="1">
        <v>15</v>
      </c>
      <c r="H56" s="1">
        <v>0</v>
      </c>
      <c r="I56" s="1" t="s">
        <v>205</v>
      </c>
      <c r="J56" s="1" t="s">
        <v>526</v>
      </c>
      <c r="K56" s="1" t="s">
        <v>167</v>
      </c>
      <c r="L56" s="2" t="str">
        <f>HYPERLINK("https://hr.nowcoder.com/console?theme=tinyLeft&amp;access_token=4c3c49054b89cb4862f77f80e2cdf4f3c8799fdff26100baade9fcae3b53ba64#paper/%7B%22tab%22%3A%22index%22%2C%22action%22%3A%22candidate%2Fresult%2Findex%22%2C%22testId%22%3A1486872%7D","https://hr.nowcoder.com/console?theme=tinyLeft&amp;access_token=4c3c49054b89cb4862f77f80e2cdf4f3c8799fdff26100baade9fcae3b53ba64#paper/%7B%22tab%22%3A%22index%22%2C%22action%22%3A%22candidate%2Fresult%2Findex%22%2C%22testId%22%3A1486872%7D")</f>
        <v>https://hr.nowcoder.com/console?theme=tinyLeft&amp;access_token=4c3c49054b89cb4862f77f80e2cdf4f3c8799fdff26100baade9fcae3b53ba64#paper/%7B%22tab%22%3A%22index%22%2C%22action%22%3A%22candidate%2Fresult%2Findex%22%2C%22testId%22%3A1486872%7D</v>
      </c>
      <c r="M56" s="2" t="str">
        <f>HYPERLINK("https://api.nowcoder.com/v1/test-pdf/A2BF1B04037776EA?paperId=17038025","https://api.nowcoder.com/v1/test-pdf/A2BF1B04037776EA?paperId=17038025")</f>
        <v>https://api.nowcoder.com/v1/test-pdf/A2BF1B04037776EA?paperId=17038025</v>
      </c>
      <c r="N56" s="1">
        <v>0</v>
      </c>
      <c r="O56" s="1">
        <v>0</v>
      </c>
      <c r="P56" s="1"/>
      <c r="Q56" s="1"/>
      <c r="R56" s="1" t="s">
        <v>179</v>
      </c>
      <c r="S56" s="1"/>
      <c r="T56" s="1"/>
      <c r="U56" s="1"/>
      <c r="V56" s="1">
        <v>0</v>
      </c>
      <c r="W56" s="1"/>
      <c r="X56" s="1"/>
      <c r="Y56" s="1"/>
      <c r="Z56" s="1">
        <v>0</v>
      </c>
      <c r="AA56" s="1">
        <v>0</v>
      </c>
      <c r="AB56" s="1"/>
      <c r="AC56" s="1"/>
      <c r="AD56" s="1" t="s">
        <v>179</v>
      </c>
      <c r="AE56" s="1"/>
      <c r="AF56" s="1"/>
      <c r="AG56" s="1"/>
      <c r="AH56" s="1">
        <v>0</v>
      </c>
      <c r="AI56" s="1"/>
      <c r="AJ56" s="1"/>
      <c r="AK56" s="1"/>
      <c r="AL56" s="1">
        <v>0</v>
      </c>
      <c r="AM56" s="1">
        <v>0</v>
      </c>
      <c r="AN56" s="1">
        <v>0</v>
      </c>
      <c r="AO56" s="1">
        <v>0</v>
      </c>
      <c r="AP56" s="1">
        <v>5</v>
      </c>
      <c r="AQ56" s="1">
        <v>0</v>
      </c>
      <c r="AR56" s="1">
        <v>0</v>
      </c>
      <c r="AS56" s="1">
        <v>5</v>
      </c>
      <c r="AT56" s="1">
        <v>0</v>
      </c>
      <c r="AU56" s="1">
        <v>5</v>
      </c>
    </row>
    <row r="57" spans="1:47">
      <c r="A57" s="1" t="s">
        <v>527</v>
      </c>
      <c r="B57" s="1" t="s">
        <v>99</v>
      </c>
      <c r="C57" s="1" t="s">
        <v>528</v>
      </c>
      <c r="D57" s="1" t="s">
        <v>97</v>
      </c>
      <c r="E57" s="1" t="s">
        <v>184</v>
      </c>
      <c r="F57" s="1">
        <v>20</v>
      </c>
      <c r="G57" s="1">
        <v>20</v>
      </c>
      <c r="H57" s="1">
        <v>0</v>
      </c>
      <c r="I57" s="1" t="s">
        <v>529</v>
      </c>
      <c r="J57" s="1" t="s">
        <v>530</v>
      </c>
      <c r="K57" s="1" t="s">
        <v>167</v>
      </c>
      <c r="L57" s="2" t="str">
        <f>HYPERLINK("https://hr.nowcoder.com/console?theme=tinyLeft&amp;access_token=e01523134bb6eff3926df4c2e4fb50190b0990547d0d0822ed31309e77056356#paper/%7B%22tab%22%3A%22index%22%2C%22action%22%3A%22candidate%2Fresult%2Findex%22%2C%22testId%22%3A1486880%7D","https://hr.nowcoder.com/console?theme=tinyLeft&amp;access_token=e01523134bb6eff3926df4c2e4fb50190b0990547d0d0822ed31309e77056356#paper/%7B%22tab%22%3A%22index%22%2C%22action%22%3A%22candidate%2Fresult%2Findex%22%2C%22testId%22%3A1486880%7D")</f>
        <v>https://hr.nowcoder.com/console?theme=tinyLeft&amp;access_token=e01523134bb6eff3926df4c2e4fb50190b0990547d0d0822ed31309e77056356#paper/%7B%22tab%22%3A%22index%22%2C%22action%22%3A%22candidate%2Fresult%2Findex%22%2C%22testId%22%3A1486880%7D</v>
      </c>
      <c r="M57" s="2" t="str">
        <f>HYPERLINK("https://api.nowcoder.com/v1/test-pdf/15107EABE2F73A53?paperId=17038025","https://api.nowcoder.com/v1/test-pdf/15107EABE2F73A53?paperId=17038025")</f>
        <v>https://api.nowcoder.com/v1/test-pdf/15107EABE2F73A53?paperId=17038025</v>
      </c>
      <c r="N57" s="1">
        <v>0</v>
      </c>
      <c r="O57" s="1">
        <v>0</v>
      </c>
      <c r="P57" s="1"/>
      <c r="Q57" s="1"/>
      <c r="R57" s="1" t="s">
        <v>179</v>
      </c>
      <c r="S57" s="1"/>
      <c r="T57" s="1"/>
      <c r="U57" s="1"/>
      <c r="V57" s="1">
        <v>0</v>
      </c>
      <c r="W57" s="1"/>
      <c r="X57" s="1"/>
      <c r="Y57" s="1"/>
      <c r="Z57" s="1">
        <v>0</v>
      </c>
      <c r="AA57" s="1">
        <v>0</v>
      </c>
      <c r="AB57" s="1"/>
      <c r="AC57" s="1"/>
      <c r="AD57" s="1" t="s">
        <v>179</v>
      </c>
      <c r="AE57" s="1"/>
      <c r="AF57" s="1"/>
      <c r="AG57" s="1"/>
      <c r="AH57" s="1">
        <v>0</v>
      </c>
      <c r="AI57" s="1"/>
      <c r="AJ57" s="1"/>
      <c r="AK57" s="1"/>
      <c r="AL57" s="1">
        <v>0</v>
      </c>
      <c r="AM57" s="1">
        <v>0</v>
      </c>
      <c r="AN57" s="1">
        <v>5</v>
      </c>
      <c r="AO57" s="1">
        <v>5</v>
      </c>
      <c r="AP57" s="1">
        <v>5</v>
      </c>
      <c r="AQ57" s="1">
        <v>0</v>
      </c>
      <c r="AR57" s="1">
        <v>5</v>
      </c>
      <c r="AS57" s="1">
        <v>0</v>
      </c>
      <c r="AT57" s="1">
        <v>0</v>
      </c>
      <c r="AU57" s="1">
        <v>0</v>
      </c>
    </row>
    <row r="58" spans="1:47">
      <c r="A58" s="1" t="s">
        <v>531</v>
      </c>
      <c r="B58" s="1" t="s">
        <v>61</v>
      </c>
      <c r="C58" s="1" t="s">
        <v>532</v>
      </c>
      <c r="D58" s="1" t="s">
        <v>47</v>
      </c>
      <c r="E58" s="1" t="s">
        <v>176</v>
      </c>
      <c r="F58" s="1">
        <v>95</v>
      </c>
      <c r="G58" s="1">
        <v>45</v>
      </c>
      <c r="H58" s="1">
        <v>50</v>
      </c>
      <c r="I58" s="1" t="s">
        <v>219</v>
      </c>
      <c r="J58" s="1" t="s">
        <v>533</v>
      </c>
      <c r="K58" s="1" t="s">
        <v>167</v>
      </c>
      <c r="L58" s="2" t="str">
        <f>HYPERLINK("https://hr.nowcoder.com/console?theme=tinyLeft&amp;access_token=156acedc7bd5b7f92b3eda1cac9d1b3043f5116a2573c7800ab762a0eec45da7#paper/%7B%22tab%22%3A%22index%22%2C%22action%22%3A%22candidate%2Fresult%2Findex%22%2C%22testId%22%3A1486896%7D","https://hr.nowcoder.com/console?theme=tinyLeft&amp;access_token=156acedc7bd5b7f92b3eda1cac9d1b3043f5116a2573c7800ab762a0eec45da7#paper/%7B%22tab%22%3A%22index%22%2C%22action%22%3A%22candidate%2Fresult%2Findex%22%2C%22testId%22%3A1486896%7D")</f>
        <v>https://hr.nowcoder.com/console?theme=tinyLeft&amp;access_token=156acedc7bd5b7f92b3eda1cac9d1b3043f5116a2573c7800ab762a0eec45da7#paper/%7B%22tab%22%3A%22index%22%2C%22action%22%3A%22candidate%2Fresult%2Findex%22%2C%22testId%22%3A1486896%7D</v>
      </c>
      <c r="M58" s="2" t="str">
        <f>HYPERLINK("https://api.nowcoder.com/v1/test-pdf/ACE01CD6C42DCF86?paperId=17038025","https://api.nowcoder.com/v1/test-pdf/ACE01CD6C42DCF86?paperId=17038025")</f>
        <v>https://api.nowcoder.com/v1/test-pdf/ACE01CD6C42DCF86?paperId=17038025</v>
      </c>
      <c r="N58" s="1">
        <v>25</v>
      </c>
      <c r="O58" s="1">
        <v>5</v>
      </c>
      <c r="P58" s="1">
        <v>608</v>
      </c>
      <c r="Q58" s="1">
        <v>5</v>
      </c>
      <c r="R58" s="1" t="s">
        <v>168</v>
      </c>
      <c r="S58" s="1" t="s">
        <v>534</v>
      </c>
      <c r="T58" s="1" t="s">
        <v>170</v>
      </c>
      <c r="U58" s="1" t="s">
        <v>535</v>
      </c>
      <c r="V58" s="1">
        <v>26</v>
      </c>
      <c r="W58" s="1"/>
      <c r="X58" s="1"/>
      <c r="Y58" s="1"/>
      <c r="Z58" s="1">
        <v>25</v>
      </c>
      <c r="AA58" s="1">
        <v>4</v>
      </c>
      <c r="AB58" s="1">
        <v>464</v>
      </c>
      <c r="AC58" s="1">
        <v>10</v>
      </c>
      <c r="AD58" s="1" t="s">
        <v>168</v>
      </c>
      <c r="AE58" s="1" t="s">
        <v>536</v>
      </c>
      <c r="AF58" s="1" t="s">
        <v>170</v>
      </c>
      <c r="AG58" s="1" t="s">
        <v>537</v>
      </c>
      <c r="AH58" s="1">
        <v>24</v>
      </c>
      <c r="AI58" s="1"/>
      <c r="AJ58" s="1"/>
      <c r="AK58" s="1"/>
      <c r="AL58" s="1">
        <v>5</v>
      </c>
      <c r="AM58" s="1">
        <v>5</v>
      </c>
      <c r="AN58" s="1">
        <v>5</v>
      </c>
      <c r="AO58" s="1">
        <v>5</v>
      </c>
      <c r="AP58" s="1">
        <v>5</v>
      </c>
      <c r="AQ58" s="1">
        <v>5</v>
      </c>
      <c r="AR58" s="1">
        <v>5</v>
      </c>
      <c r="AS58" s="1">
        <v>5</v>
      </c>
      <c r="AT58" s="1">
        <v>0</v>
      </c>
      <c r="AU58" s="1">
        <v>5</v>
      </c>
    </row>
    <row r="59" spans="1:47">
      <c r="A59" s="1" t="s">
        <v>538</v>
      </c>
      <c r="B59" s="1" t="s">
        <v>108</v>
      </c>
      <c r="C59" s="1" t="s">
        <v>539</v>
      </c>
      <c r="D59" s="1" t="s">
        <v>101</v>
      </c>
      <c r="E59" s="1" t="s">
        <v>164</v>
      </c>
      <c r="F59" s="1">
        <v>25</v>
      </c>
      <c r="G59" s="1">
        <v>0</v>
      </c>
      <c r="H59" s="1">
        <v>25</v>
      </c>
      <c r="I59" s="1" t="s">
        <v>540</v>
      </c>
      <c r="J59" s="1" t="s">
        <v>541</v>
      </c>
      <c r="K59" s="1" t="s">
        <v>167</v>
      </c>
      <c r="L59" s="2" t="str">
        <f>HYPERLINK("https://hr.nowcoder.com/console?theme=tinyLeft&amp;access_token=7c31d966bf70c5fedabdf69be927c36bc9d74e21bd58c0cabad661d04e1eaad9#paper/%7B%22tab%22%3A%22index%22%2C%22action%22%3A%22candidate%2Fresult%2Findex%22%2C%22testId%22%3A1486902%7D","https://hr.nowcoder.com/console?theme=tinyLeft&amp;access_token=7c31d966bf70c5fedabdf69be927c36bc9d74e21bd58c0cabad661d04e1eaad9#paper/%7B%22tab%22%3A%22index%22%2C%22action%22%3A%22candidate%2Fresult%2Findex%22%2C%22testId%22%3A1486902%7D")</f>
        <v>https://hr.nowcoder.com/console?theme=tinyLeft&amp;access_token=7c31d966bf70c5fedabdf69be927c36bc9d74e21bd58c0cabad661d04e1eaad9#paper/%7B%22tab%22%3A%22index%22%2C%22action%22%3A%22candidate%2Fresult%2Findex%22%2C%22testId%22%3A1486902%7D</v>
      </c>
      <c r="M59" s="2" t="str">
        <f>HYPERLINK("https://api.nowcoder.com/v1/test-pdf/4A373F1A38DB00A8?paperId=17038025","https://api.nowcoder.com/v1/test-pdf/4A373F1A38DB00A8?paperId=17038025")</f>
        <v>https://api.nowcoder.com/v1/test-pdf/4A373F1A38DB00A8?paperId=17038025</v>
      </c>
      <c r="N59" s="1">
        <v>0</v>
      </c>
      <c r="O59" s="1">
        <v>0</v>
      </c>
      <c r="P59" s="1"/>
      <c r="Q59" s="1"/>
      <c r="R59" s="1" t="s">
        <v>179</v>
      </c>
      <c r="S59" s="1"/>
      <c r="T59" s="1"/>
      <c r="U59" s="1"/>
      <c r="V59" s="1">
        <v>0</v>
      </c>
      <c r="W59" s="1"/>
      <c r="X59" s="1"/>
      <c r="Y59" s="1"/>
      <c r="Z59" s="1">
        <v>25</v>
      </c>
      <c r="AA59" s="1">
        <v>9</v>
      </c>
      <c r="AB59" s="1">
        <v>488</v>
      </c>
      <c r="AC59" s="1">
        <v>7</v>
      </c>
      <c r="AD59" s="1" t="s">
        <v>168</v>
      </c>
      <c r="AE59" s="1" t="s">
        <v>542</v>
      </c>
      <c r="AF59" s="1" t="s">
        <v>170</v>
      </c>
      <c r="AG59" s="1" t="s">
        <v>543</v>
      </c>
      <c r="AH59" s="1">
        <v>35</v>
      </c>
      <c r="AI59" s="1"/>
      <c r="AJ59" s="1"/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 spans="1:47">
      <c r="A60" s="1" t="s">
        <v>544</v>
      </c>
      <c r="B60" s="1" t="s">
        <v>21</v>
      </c>
      <c r="C60" s="1" t="s">
        <v>545</v>
      </c>
      <c r="D60" s="1" t="s">
        <v>5</v>
      </c>
      <c r="E60" s="1" t="s">
        <v>164</v>
      </c>
      <c r="F60" s="1">
        <v>85</v>
      </c>
      <c r="G60" s="1">
        <v>35</v>
      </c>
      <c r="H60" s="1">
        <v>50</v>
      </c>
      <c r="I60" s="1" t="s">
        <v>546</v>
      </c>
      <c r="J60" s="1" t="s">
        <v>547</v>
      </c>
      <c r="K60" s="1" t="s">
        <v>167</v>
      </c>
      <c r="L60" s="2" t="str">
        <f>HYPERLINK("https://hr.nowcoder.com/console?theme=tinyLeft&amp;access_token=795b23628da548b3c62855eb28097d2fd4a73d7297f712541fc6fd998f6dac67#paper/%7B%22tab%22%3A%22index%22%2C%22action%22%3A%22candidate%2Fresult%2Findex%22%2C%22testId%22%3A1486920%7D","https://hr.nowcoder.com/console?theme=tinyLeft&amp;access_token=795b23628da548b3c62855eb28097d2fd4a73d7297f712541fc6fd998f6dac67#paper/%7B%22tab%22%3A%22index%22%2C%22action%22%3A%22candidate%2Fresult%2Findex%22%2C%22testId%22%3A1486920%7D")</f>
        <v>https://hr.nowcoder.com/console?theme=tinyLeft&amp;access_token=795b23628da548b3c62855eb28097d2fd4a73d7297f712541fc6fd998f6dac67#paper/%7B%22tab%22%3A%22index%22%2C%22action%22%3A%22candidate%2Fresult%2Findex%22%2C%22testId%22%3A1486920%7D</v>
      </c>
      <c r="M60" s="2" t="str">
        <f>HYPERLINK("https://api.nowcoder.com/v1/test-pdf/747E85301249CF78?paperId=17038025","https://api.nowcoder.com/v1/test-pdf/747E85301249CF78?paperId=17038025")</f>
        <v>https://api.nowcoder.com/v1/test-pdf/747E85301249CF78?paperId=17038025</v>
      </c>
      <c r="N60" s="1">
        <v>25</v>
      </c>
      <c r="O60" s="1">
        <v>9</v>
      </c>
      <c r="P60" s="1">
        <v>488</v>
      </c>
      <c r="Q60" s="1">
        <v>3</v>
      </c>
      <c r="R60" s="1" t="s">
        <v>168</v>
      </c>
      <c r="S60" s="1" t="s">
        <v>548</v>
      </c>
      <c r="T60" s="1" t="s">
        <v>170</v>
      </c>
      <c r="U60" s="1" t="s">
        <v>549</v>
      </c>
      <c r="V60" s="1">
        <v>36</v>
      </c>
      <c r="W60" s="2" t="str">
        <f>HYPERLINK("https://api.nowcoder.com/v1/test-pdf/866DC92013DDC4AD?paperId=17038025","https://api.nowcoder.com/v1/test-pdf/866DC92013DDC4AD?paperId=17038025")</f>
        <v>https://api.nowcoder.com/v1/test-pdf/866DC92013DDC4AD?paperId=17038025</v>
      </c>
      <c r="X60" s="1">
        <v>0.875</v>
      </c>
      <c r="Y60" s="1" t="s">
        <v>292</v>
      </c>
      <c r="Z60" s="1">
        <v>25</v>
      </c>
      <c r="AA60" s="1">
        <v>9</v>
      </c>
      <c r="AB60" s="1">
        <v>480</v>
      </c>
      <c r="AC60" s="1">
        <v>10</v>
      </c>
      <c r="AD60" s="1" t="s">
        <v>168</v>
      </c>
      <c r="AE60" s="1" t="s">
        <v>550</v>
      </c>
      <c r="AF60" s="1" t="s">
        <v>170</v>
      </c>
      <c r="AG60" s="1" t="s">
        <v>551</v>
      </c>
      <c r="AH60" s="1">
        <v>24</v>
      </c>
      <c r="AI60" s="1"/>
      <c r="AJ60" s="1"/>
      <c r="AK60" s="1"/>
      <c r="AL60" s="1">
        <v>5</v>
      </c>
      <c r="AM60" s="1">
        <v>5</v>
      </c>
      <c r="AN60" s="1">
        <v>0</v>
      </c>
      <c r="AO60" s="1">
        <v>0</v>
      </c>
      <c r="AP60" s="1">
        <v>5</v>
      </c>
      <c r="AQ60" s="1">
        <v>5</v>
      </c>
      <c r="AR60" s="1">
        <v>0</v>
      </c>
      <c r="AS60" s="1">
        <v>5</v>
      </c>
      <c r="AT60" s="1">
        <v>5</v>
      </c>
      <c r="AU60" s="1">
        <v>5</v>
      </c>
    </row>
    <row r="61" spans="1:47">
      <c r="A61" s="1" t="s">
        <v>552</v>
      </c>
      <c r="B61" s="1" t="s">
        <v>109</v>
      </c>
      <c r="C61" s="1" t="s">
        <v>553</v>
      </c>
      <c r="D61" s="1" t="s">
        <v>101</v>
      </c>
      <c r="E61" s="1" t="s">
        <v>184</v>
      </c>
      <c r="F61" s="1">
        <v>40</v>
      </c>
      <c r="G61" s="1">
        <v>15</v>
      </c>
      <c r="H61" s="1">
        <v>25</v>
      </c>
      <c r="I61" s="1" t="s">
        <v>554</v>
      </c>
      <c r="J61" s="1" t="s">
        <v>555</v>
      </c>
      <c r="K61" s="1" t="s">
        <v>167</v>
      </c>
      <c r="L61" s="2" t="str">
        <f>HYPERLINK("https://hr.nowcoder.com/console?theme=tinyLeft&amp;access_token=8490614cf7e2acb31e0c4ccdef86fa23a79f61d53d528f9a2b4ee874248dca41#paper/%7B%22tab%22%3A%22index%22%2C%22action%22%3A%22candidate%2Fresult%2Findex%22%2C%22testId%22%3A1487039%7D","https://hr.nowcoder.com/console?theme=tinyLeft&amp;access_token=8490614cf7e2acb31e0c4ccdef86fa23a79f61d53d528f9a2b4ee874248dca41#paper/%7B%22tab%22%3A%22index%22%2C%22action%22%3A%22candidate%2Fresult%2Findex%22%2C%22testId%22%3A1487039%7D")</f>
        <v>https://hr.nowcoder.com/console?theme=tinyLeft&amp;access_token=8490614cf7e2acb31e0c4ccdef86fa23a79f61d53d528f9a2b4ee874248dca41#paper/%7B%22tab%22%3A%22index%22%2C%22action%22%3A%22candidate%2Fresult%2Findex%22%2C%22testId%22%3A1487039%7D</v>
      </c>
      <c r="M61" s="2" t="str">
        <f>HYPERLINK("https://api.nowcoder.com/v1/test-pdf/4D87A768B7CEC6DF?paperId=17038025","https://api.nowcoder.com/v1/test-pdf/4D87A768B7CEC6DF?paperId=17038025")</f>
        <v>https://api.nowcoder.com/v1/test-pdf/4D87A768B7CEC6DF?paperId=17038025</v>
      </c>
      <c r="N61" s="1">
        <v>0</v>
      </c>
      <c r="O61" s="1">
        <v>0</v>
      </c>
      <c r="P61" s="1"/>
      <c r="Q61" s="1"/>
      <c r="R61" s="1" t="s">
        <v>179</v>
      </c>
      <c r="S61" s="1"/>
      <c r="T61" s="1"/>
      <c r="U61" s="1"/>
      <c r="V61" s="1">
        <v>0</v>
      </c>
      <c r="W61" s="1"/>
      <c r="X61" s="1"/>
      <c r="Y61" s="1"/>
      <c r="Z61" s="1">
        <v>25</v>
      </c>
      <c r="AA61" s="1">
        <v>13</v>
      </c>
      <c r="AB61" s="1">
        <v>476</v>
      </c>
      <c r="AC61" s="1">
        <v>8</v>
      </c>
      <c r="AD61" s="1" t="s">
        <v>168</v>
      </c>
      <c r="AE61" s="1" t="s">
        <v>556</v>
      </c>
      <c r="AF61" s="1" t="s">
        <v>170</v>
      </c>
      <c r="AG61" s="1" t="s">
        <v>557</v>
      </c>
      <c r="AH61" s="1">
        <v>30</v>
      </c>
      <c r="AI61" s="1"/>
      <c r="AJ61" s="1"/>
      <c r="AK61" s="1"/>
      <c r="AL61" s="1">
        <v>5</v>
      </c>
      <c r="AM61" s="1">
        <v>0</v>
      </c>
      <c r="AN61" s="1">
        <v>0</v>
      </c>
      <c r="AO61" s="1">
        <v>5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5</v>
      </c>
    </row>
    <row r="62" spans="1:47">
      <c r="A62" s="1" t="s">
        <v>558</v>
      </c>
      <c r="B62" s="1" t="s">
        <v>78</v>
      </c>
      <c r="C62" s="1" t="s">
        <v>559</v>
      </c>
      <c r="D62" s="1" t="s">
        <v>71</v>
      </c>
      <c r="E62" s="1" t="s">
        <v>227</v>
      </c>
      <c r="F62" s="1">
        <v>25</v>
      </c>
      <c r="G62" s="1">
        <v>25</v>
      </c>
      <c r="H62" s="1">
        <v>0</v>
      </c>
      <c r="I62" s="1" t="s">
        <v>560</v>
      </c>
      <c r="J62" s="1" t="s">
        <v>561</v>
      </c>
      <c r="K62" s="1" t="s">
        <v>167</v>
      </c>
      <c r="L62" s="2" t="str">
        <f>HYPERLINK("https://hr.nowcoder.com/console?theme=tinyLeft&amp;access_token=da893ba38d725569979283f3209cc2c442923133c38c593ae408fd7422374aab#paper/%7B%22tab%22%3A%22index%22%2C%22action%22%3A%22candidate%2Fresult%2Findex%22%2C%22testId%22%3A1487042%7D","https://hr.nowcoder.com/console?theme=tinyLeft&amp;access_token=da893ba38d725569979283f3209cc2c442923133c38c593ae408fd7422374aab#paper/%7B%22tab%22%3A%22index%22%2C%22action%22%3A%22candidate%2Fresult%2Findex%22%2C%22testId%22%3A1487042%7D")</f>
        <v>https://hr.nowcoder.com/console?theme=tinyLeft&amp;access_token=da893ba38d725569979283f3209cc2c442923133c38c593ae408fd7422374aab#paper/%7B%22tab%22%3A%22index%22%2C%22action%22%3A%22candidate%2Fresult%2Findex%22%2C%22testId%22%3A1487042%7D</v>
      </c>
      <c r="M62" s="2" t="str">
        <f>HYPERLINK("https://api.nowcoder.com/v1/test-pdf/45C86ACF70B301E6?paperId=17038025","https://api.nowcoder.com/v1/test-pdf/45C86ACF70B301E6?paperId=17038025")</f>
        <v>https://api.nowcoder.com/v1/test-pdf/45C86ACF70B301E6?paperId=17038025</v>
      </c>
      <c r="N62" s="1">
        <v>0</v>
      </c>
      <c r="O62" s="1">
        <v>0</v>
      </c>
      <c r="P62" s="1"/>
      <c r="Q62" s="1"/>
      <c r="R62" s="1" t="s">
        <v>179</v>
      </c>
      <c r="S62" s="1"/>
      <c r="T62" s="1"/>
      <c r="U62" s="1"/>
      <c r="V62" s="1">
        <v>0</v>
      </c>
      <c r="W62" s="1"/>
      <c r="X62" s="1"/>
      <c r="Y62" s="1"/>
      <c r="Z62" s="1">
        <v>0</v>
      </c>
      <c r="AA62" s="1">
        <v>0</v>
      </c>
      <c r="AB62" s="1"/>
      <c r="AC62" s="1"/>
      <c r="AD62" s="1" t="s">
        <v>179</v>
      </c>
      <c r="AE62" s="1"/>
      <c r="AF62" s="1"/>
      <c r="AG62" s="1"/>
      <c r="AH62" s="1">
        <v>0</v>
      </c>
      <c r="AI62" s="1"/>
      <c r="AJ62" s="1"/>
      <c r="AK62" s="1"/>
      <c r="AL62" s="1">
        <v>0</v>
      </c>
      <c r="AM62" s="1">
        <v>0</v>
      </c>
      <c r="AN62" s="1">
        <v>5</v>
      </c>
      <c r="AO62" s="1">
        <v>5</v>
      </c>
      <c r="AP62" s="1">
        <v>0</v>
      </c>
      <c r="AQ62" s="1">
        <v>5</v>
      </c>
      <c r="AR62" s="1">
        <v>5</v>
      </c>
      <c r="AS62" s="1">
        <v>0</v>
      </c>
      <c r="AT62" s="1">
        <v>5</v>
      </c>
      <c r="AU62" s="1">
        <v>0</v>
      </c>
    </row>
    <row r="63" spans="1:47">
      <c r="A63" s="1" t="s">
        <v>562</v>
      </c>
      <c r="B63" s="1" t="s">
        <v>110</v>
      </c>
      <c r="C63" s="1" t="s">
        <v>563</v>
      </c>
      <c r="D63" s="1" t="s">
        <v>101</v>
      </c>
      <c r="E63" s="1" t="s">
        <v>227</v>
      </c>
      <c r="F63" s="1">
        <v>15</v>
      </c>
      <c r="G63" s="1">
        <v>15</v>
      </c>
      <c r="H63" s="1">
        <v>0</v>
      </c>
      <c r="I63" s="1" t="s">
        <v>564</v>
      </c>
      <c r="J63" s="1" t="s">
        <v>565</v>
      </c>
      <c r="K63" s="1" t="s">
        <v>167</v>
      </c>
      <c r="L63" s="2" t="str">
        <f>HYPERLINK("https://hr.nowcoder.com/console?theme=tinyLeft&amp;access_token=4499d9894718a59435ea7f385790db422d6772700c93abc106befb086f7fcf19#paper/%7B%22tab%22%3A%22index%22%2C%22action%22%3A%22candidate%2Fresult%2Findex%22%2C%22testId%22%3A1487062%7D","https://hr.nowcoder.com/console?theme=tinyLeft&amp;access_token=4499d9894718a59435ea7f385790db422d6772700c93abc106befb086f7fcf19#paper/%7B%22tab%22%3A%22index%22%2C%22action%22%3A%22candidate%2Fresult%2Findex%22%2C%22testId%22%3A1487062%7D")</f>
        <v>https://hr.nowcoder.com/console?theme=tinyLeft&amp;access_token=4499d9894718a59435ea7f385790db422d6772700c93abc106befb086f7fcf19#paper/%7B%22tab%22%3A%22index%22%2C%22action%22%3A%22candidate%2Fresult%2Findex%22%2C%22testId%22%3A1487062%7D</v>
      </c>
      <c r="M63" s="2" t="str">
        <f>HYPERLINK("https://api.nowcoder.com/v1/test-pdf/6B33815CD51FF8EB?paperId=17038025","https://api.nowcoder.com/v1/test-pdf/6B33815CD51FF8EB?paperId=17038025")</f>
        <v>https://api.nowcoder.com/v1/test-pdf/6B33815CD51FF8EB?paperId=17038025</v>
      </c>
      <c r="N63" s="1">
        <v>0</v>
      </c>
      <c r="O63" s="1">
        <v>0</v>
      </c>
      <c r="P63" s="1"/>
      <c r="Q63" s="1"/>
      <c r="R63" s="1" t="s">
        <v>179</v>
      </c>
      <c r="S63" s="1"/>
      <c r="T63" s="1"/>
      <c r="U63" s="1"/>
      <c r="V63" s="1">
        <v>0</v>
      </c>
      <c r="W63" s="1"/>
      <c r="X63" s="1"/>
      <c r="Y63" s="1"/>
      <c r="Z63" s="1">
        <v>0</v>
      </c>
      <c r="AA63" s="1">
        <v>7</v>
      </c>
      <c r="AB63" s="1">
        <v>484</v>
      </c>
      <c r="AC63" s="1">
        <v>7</v>
      </c>
      <c r="AD63" s="1" t="s">
        <v>193</v>
      </c>
      <c r="AE63" s="1" t="s">
        <v>566</v>
      </c>
      <c r="AF63" s="1" t="s">
        <v>170</v>
      </c>
      <c r="AG63" s="1" t="s">
        <v>567</v>
      </c>
      <c r="AH63" s="1">
        <v>23</v>
      </c>
      <c r="AI63" s="1"/>
      <c r="AJ63" s="1"/>
      <c r="AK63" s="1"/>
      <c r="AL63" s="1">
        <v>5</v>
      </c>
      <c r="AM63" s="1">
        <v>5</v>
      </c>
      <c r="AN63" s="1">
        <v>0</v>
      </c>
      <c r="AO63" s="1">
        <v>0</v>
      </c>
      <c r="AP63" s="1">
        <v>0</v>
      </c>
      <c r="AQ63" s="1">
        <v>5</v>
      </c>
      <c r="AR63" s="1">
        <v>0</v>
      </c>
      <c r="AS63" s="1">
        <v>0</v>
      </c>
      <c r="AT63" s="1">
        <v>0</v>
      </c>
      <c r="AU63" s="1">
        <v>0</v>
      </c>
    </row>
    <row r="64" spans="1:47">
      <c r="A64" s="1" t="s">
        <v>568</v>
      </c>
      <c r="B64" s="1" t="s">
        <v>93</v>
      </c>
      <c r="C64" s="1" t="s">
        <v>569</v>
      </c>
      <c r="D64" s="1" t="s">
        <v>82</v>
      </c>
      <c r="E64" s="1" t="s">
        <v>184</v>
      </c>
      <c r="F64" s="1">
        <v>50</v>
      </c>
      <c r="G64" s="1">
        <v>0</v>
      </c>
      <c r="H64" s="1">
        <v>50</v>
      </c>
      <c r="I64" s="1" t="s">
        <v>570</v>
      </c>
      <c r="J64" s="1" t="s">
        <v>571</v>
      </c>
      <c r="K64" s="1" t="s">
        <v>167</v>
      </c>
      <c r="L64" s="2" t="str">
        <f>HYPERLINK("https://hr.nowcoder.com/console?theme=tinyLeft&amp;access_token=8c951bb91bf2d90d232c1337d6659484b2ce12e9f8fc7a6765979223b7fa9ca6#paper/%7B%22tab%22%3A%22index%22%2C%22action%22%3A%22candidate%2Fresult%2Findex%22%2C%22testId%22%3A1487188%7D","https://hr.nowcoder.com/console?theme=tinyLeft&amp;access_token=8c951bb91bf2d90d232c1337d6659484b2ce12e9f8fc7a6765979223b7fa9ca6#paper/%7B%22tab%22%3A%22index%22%2C%22action%22%3A%22candidate%2Fresult%2Findex%22%2C%22testId%22%3A1487188%7D")</f>
        <v>https://hr.nowcoder.com/console?theme=tinyLeft&amp;access_token=8c951bb91bf2d90d232c1337d6659484b2ce12e9f8fc7a6765979223b7fa9ca6#paper/%7B%22tab%22%3A%22index%22%2C%22action%22%3A%22candidate%2Fresult%2Findex%22%2C%22testId%22%3A1487188%7D</v>
      </c>
      <c r="M64" s="2" t="str">
        <f>HYPERLINK("https://api.nowcoder.com/v1/test-pdf/62DF31794BE217E4?paperId=17038025","https://api.nowcoder.com/v1/test-pdf/62DF31794BE217E4?paperId=17038025")</f>
        <v>https://api.nowcoder.com/v1/test-pdf/62DF31794BE217E4?paperId=17038025</v>
      </c>
      <c r="N64" s="1">
        <v>25</v>
      </c>
      <c r="O64" s="1">
        <v>1</v>
      </c>
      <c r="P64" s="1">
        <v>488</v>
      </c>
      <c r="Q64" s="1">
        <v>4</v>
      </c>
      <c r="R64" s="1" t="s">
        <v>168</v>
      </c>
      <c r="S64" s="1" t="s">
        <v>572</v>
      </c>
      <c r="T64" s="1" t="s">
        <v>170</v>
      </c>
      <c r="U64" s="1" t="s">
        <v>573</v>
      </c>
      <c r="V64" s="1">
        <v>25</v>
      </c>
      <c r="W64" s="1"/>
      <c r="X64" s="1"/>
      <c r="Y64" s="1"/>
      <c r="Z64" s="1">
        <v>25</v>
      </c>
      <c r="AA64" s="1">
        <v>1</v>
      </c>
      <c r="AB64" s="1">
        <v>376</v>
      </c>
      <c r="AC64" s="1">
        <v>3</v>
      </c>
      <c r="AD64" s="1" t="s">
        <v>168</v>
      </c>
      <c r="AE64" s="1" t="s">
        <v>574</v>
      </c>
      <c r="AF64" s="1" t="s">
        <v>170</v>
      </c>
      <c r="AG64" s="1" t="s">
        <v>575</v>
      </c>
      <c r="AH64" s="1">
        <v>17</v>
      </c>
      <c r="AI64" s="1"/>
      <c r="AJ64" s="1"/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 spans="1:47">
      <c r="A65" s="1" t="s">
        <v>576</v>
      </c>
      <c r="B65" s="1" t="s">
        <v>111</v>
      </c>
      <c r="C65" s="1" t="s">
        <v>577</v>
      </c>
      <c r="D65" s="1" t="s">
        <v>101</v>
      </c>
      <c r="E65" s="1" t="s">
        <v>176</v>
      </c>
      <c r="F65" s="1">
        <v>50</v>
      </c>
      <c r="G65" s="1">
        <v>25</v>
      </c>
      <c r="H65" s="1">
        <v>25</v>
      </c>
      <c r="I65" s="1" t="s">
        <v>578</v>
      </c>
      <c r="J65" s="1" t="s">
        <v>579</v>
      </c>
      <c r="K65" s="1" t="s">
        <v>167</v>
      </c>
      <c r="L65" s="2" t="str">
        <f>HYPERLINK("https://hr.nowcoder.com/console?theme=tinyLeft&amp;access_token=793602aa845b931881185868ac9a5022dfa2b55a65ba8bbb9c250cf6521aff88#paper/%7B%22tab%22%3A%22index%22%2C%22action%22%3A%22candidate%2Fresult%2Findex%22%2C%22testId%22%3A1487199%7D","https://hr.nowcoder.com/console?theme=tinyLeft&amp;access_token=793602aa845b931881185868ac9a5022dfa2b55a65ba8bbb9c250cf6521aff88#paper/%7B%22tab%22%3A%22index%22%2C%22action%22%3A%22candidate%2Fresult%2Findex%22%2C%22testId%22%3A1487199%7D")</f>
        <v>https://hr.nowcoder.com/console?theme=tinyLeft&amp;access_token=793602aa845b931881185868ac9a5022dfa2b55a65ba8bbb9c250cf6521aff88#paper/%7B%22tab%22%3A%22index%22%2C%22action%22%3A%22candidate%2Fresult%2Findex%22%2C%22testId%22%3A1487199%7D</v>
      </c>
      <c r="M65" s="2" t="str">
        <f>HYPERLINK("https://api.nowcoder.com/v1/test-pdf/AE358219BA391048?paperId=17038025","https://api.nowcoder.com/v1/test-pdf/AE358219BA391048?paperId=17038025")</f>
        <v>https://api.nowcoder.com/v1/test-pdf/AE358219BA391048?paperId=17038025</v>
      </c>
      <c r="N65" s="1">
        <v>0</v>
      </c>
      <c r="O65" s="1">
        <v>0</v>
      </c>
      <c r="P65" s="1"/>
      <c r="Q65" s="1"/>
      <c r="R65" s="1" t="s">
        <v>179</v>
      </c>
      <c r="S65" s="1"/>
      <c r="T65" s="1"/>
      <c r="U65" s="1"/>
      <c r="V65" s="1">
        <v>0</v>
      </c>
      <c r="W65" s="1"/>
      <c r="X65" s="1"/>
      <c r="Y65" s="1"/>
      <c r="Z65" s="1">
        <v>25</v>
      </c>
      <c r="AA65" s="1">
        <v>4</v>
      </c>
      <c r="AB65" s="1">
        <v>460</v>
      </c>
      <c r="AC65" s="1">
        <v>5</v>
      </c>
      <c r="AD65" s="1" t="s">
        <v>168</v>
      </c>
      <c r="AE65" s="1" t="s">
        <v>580</v>
      </c>
      <c r="AF65" s="1" t="s">
        <v>170</v>
      </c>
      <c r="AG65" s="1" t="s">
        <v>581</v>
      </c>
      <c r="AH65" s="1">
        <v>25</v>
      </c>
      <c r="AI65" s="2" t="str">
        <f>HYPERLINK("https://api.nowcoder.com/v1/test-pdf/F21C4DE2AED32A16?paperId=17038025","https://api.nowcoder.com/v1/test-pdf/F21C4DE2AED32A16?paperId=17038025")</f>
        <v>https://api.nowcoder.com/v1/test-pdf/F21C4DE2AED32A16?paperId=17038025</v>
      </c>
      <c r="AJ65" s="1">
        <v>0.98039215</v>
      </c>
      <c r="AK65" s="1" t="s">
        <v>225</v>
      </c>
      <c r="AL65" s="1">
        <v>5</v>
      </c>
      <c r="AM65" s="1">
        <v>0</v>
      </c>
      <c r="AN65" s="1">
        <v>5</v>
      </c>
      <c r="AO65" s="1">
        <v>0</v>
      </c>
      <c r="AP65" s="1">
        <v>5</v>
      </c>
      <c r="AQ65" s="1">
        <v>5</v>
      </c>
      <c r="AR65" s="1">
        <v>0</v>
      </c>
      <c r="AS65" s="1">
        <v>5</v>
      </c>
      <c r="AT65" s="1">
        <v>0</v>
      </c>
      <c r="AU65" s="1">
        <v>0</v>
      </c>
    </row>
    <row r="66" spans="1:47">
      <c r="A66" s="1" t="s">
        <v>582</v>
      </c>
      <c r="B66" s="1" t="s">
        <v>94</v>
      </c>
      <c r="C66" s="1" t="s">
        <v>583</v>
      </c>
      <c r="D66" s="1" t="s">
        <v>82</v>
      </c>
      <c r="E66" s="1" t="s">
        <v>184</v>
      </c>
      <c r="F66" s="1">
        <v>75</v>
      </c>
      <c r="G66" s="1">
        <v>25</v>
      </c>
      <c r="H66" s="1">
        <v>50</v>
      </c>
      <c r="I66" s="1" t="s">
        <v>584</v>
      </c>
      <c r="J66" s="1" t="s">
        <v>585</v>
      </c>
      <c r="K66" s="1" t="s">
        <v>167</v>
      </c>
      <c r="L66" s="2" t="str">
        <f>HYPERLINK("https://hr.nowcoder.com/console?theme=tinyLeft&amp;access_token=b3f79cc192ef1b71f85ee58c884937a875249b109b31e1ca76d5ad608ac7c2a5#paper/%7B%22tab%22%3A%22index%22%2C%22action%22%3A%22candidate%2Fresult%2Findex%22%2C%22testId%22%3A1487203%7D","https://hr.nowcoder.com/console?theme=tinyLeft&amp;access_token=b3f79cc192ef1b71f85ee58c884937a875249b109b31e1ca76d5ad608ac7c2a5#paper/%7B%22tab%22%3A%22index%22%2C%22action%22%3A%22candidate%2Fresult%2Findex%22%2C%22testId%22%3A1487203%7D")</f>
        <v>https://hr.nowcoder.com/console?theme=tinyLeft&amp;access_token=b3f79cc192ef1b71f85ee58c884937a875249b109b31e1ca76d5ad608ac7c2a5#paper/%7B%22tab%22%3A%22index%22%2C%22action%22%3A%22candidate%2Fresult%2Findex%22%2C%22testId%22%3A1487203%7D</v>
      </c>
      <c r="M66" s="2" t="str">
        <f>HYPERLINK("https://api.nowcoder.com/v1/test-pdf/9100849A51AC74ED?paperId=17038025","https://api.nowcoder.com/v1/test-pdf/9100849A51AC74ED?paperId=17038025")</f>
        <v>https://api.nowcoder.com/v1/test-pdf/9100849A51AC74ED?paperId=17038025</v>
      </c>
      <c r="N66" s="1">
        <v>25</v>
      </c>
      <c r="O66" s="1">
        <v>1</v>
      </c>
      <c r="P66" s="1">
        <v>480</v>
      </c>
      <c r="Q66" s="1">
        <v>4</v>
      </c>
      <c r="R66" s="1" t="s">
        <v>168</v>
      </c>
      <c r="S66" s="1" t="s">
        <v>586</v>
      </c>
      <c r="T66" s="1" t="s">
        <v>170</v>
      </c>
      <c r="U66" s="1" t="s">
        <v>587</v>
      </c>
      <c r="V66" s="1">
        <v>38</v>
      </c>
      <c r="W66" s="1"/>
      <c r="X66" s="1"/>
      <c r="Y66" s="1"/>
      <c r="Z66" s="1">
        <v>25</v>
      </c>
      <c r="AA66" s="1">
        <v>5</v>
      </c>
      <c r="AB66" s="1">
        <v>492</v>
      </c>
      <c r="AC66" s="1">
        <v>11</v>
      </c>
      <c r="AD66" s="1" t="s">
        <v>168</v>
      </c>
      <c r="AE66" s="1" t="s">
        <v>588</v>
      </c>
      <c r="AF66" s="1" t="s">
        <v>170</v>
      </c>
      <c r="AG66" s="1" t="s">
        <v>589</v>
      </c>
      <c r="AH66" s="1">
        <v>37</v>
      </c>
      <c r="AI66" s="1"/>
      <c r="AJ66" s="1"/>
      <c r="AK66" s="1"/>
      <c r="AL66" s="1">
        <v>5</v>
      </c>
      <c r="AM66" s="1">
        <v>0</v>
      </c>
      <c r="AN66" s="1">
        <v>0</v>
      </c>
      <c r="AO66" s="1">
        <v>0</v>
      </c>
      <c r="AP66" s="1">
        <v>5</v>
      </c>
      <c r="AQ66" s="1">
        <v>5</v>
      </c>
      <c r="AR66" s="1">
        <v>0</v>
      </c>
      <c r="AS66" s="1">
        <v>5</v>
      </c>
      <c r="AT66" s="1">
        <v>0</v>
      </c>
      <c r="AU66" s="1">
        <v>5</v>
      </c>
    </row>
    <row r="67" spans="1:47">
      <c r="A67" s="1" t="s">
        <v>590</v>
      </c>
      <c r="B67" s="1" t="s">
        <v>41</v>
      </c>
      <c r="C67" s="1" t="s">
        <v>591</v>
      </c>
      <c r="D67" s="1" t="s">
        <v>31</v>
      </c>
      <c r="E67" s="1" t="s">
        <v>198</v>
      </c>
      <c r="F67" s="1">
        <v>40</v>
      </c>
      <c r="G67" s="1">
        <v>40</v>
      </c>
      <c r="H67" s="1">
        <v>0</v>
      </c>
      <c r="I67" s="1" t="s">
        <v>205</v>
      </c>
      <c r="J67" s="1" t="s">
        <v>592</v>
      </c>
      <c r="K67" s="1" t="s">
        <v>167</v>
      </c>
      <c r="L67" s="2" t="str">
        <f>HYPERLINK("https://hr.nowcoder.com/console?theme=tinyLeft&amp;access_token=e89c284eb76ecb866fd9caff445f584d3a9701077a093a4dadb1fb9cea74f3d4#paper/%7B%22tab%22%3A%22index%22%2C%22action%22%3A%22candidate%2Fresult%2Findex%22%2C%22testId%22%3A1487208%7D","https://hr.nowcoder.com/console?theme=tinyLeft&amp;access_token=e89c284eb76ecb866fd9caff445f584d3a9701077a093a4dadb1fb9cea74f3d4#paper/%7B%22tab%22%3A%22index%22%2C%22action%22%3A%22candidate%2Fresult%2Findex%22%2C%22testId%22%3A1487208%7D")</f>
        <v>https://hr.nowcoder.com/console?theme=tinyLeft&amp;access_token=e89c284eb76ecb866fd9caff445f584d3a9701077a093a4dadb1fb9cea74f3d4#paper/%7B%22tab%22%3A%22index%22%2C%22action%22%3A%22candidate%2Fresult%2Findex%22%2C%22testId%22%3A1487208%7D</v>
      </c>
      <c r="M67" s="2" t="str">
        <f>HYPERLINK("https://api.nowcoder.com/v1/test-pdf/325AE3D6B1AEDCAE?paperId=17038025","https://api.nowcoder.com/v1/test-pdf/325AE3D6B1AEDCAE?paperId=17038025")</f>
        <v>https://api.nowcoder.com/v1/test-pdf/325AE3D6B1AEDCAE?paperId=17038025</v>
      </c>
      <c r="N67" s="1">
        <v>0</v>
      </c>
      <c r="O67" s="1">
        <v>0</v>
      </c>
      <c r="P67" s="1"/>
      <c r="Q67" s="1"/>
      <c r="R67" s="1" t="s">
        <v>179</v>
      </c>
      <c r="S67" s="1"/>
      <c r="T67" s="1"/>
      <c r="U67" s="1"/>
      <c r="V67" s="1">
        <v>0</v>
      </c>
      <c r="W67" s="1"/>
      <c r="X67" s="1"/>
      <c r="Y67" s="1"/>
      <c r="Z67" s="1">
        <v>0</v>
      </c>
      <c r="AA67" s="1">
        <v>11</v>
      </c>
      <c r="AB67" s="1">
        <v>376</v>
      </c>
      <c r="AC67" s="1">
        <v>8</v>
      </c>
      <c r="AD67" s="1" t="s">
        <v>193</v>
      </c>
      <c r="AE67" s="1" t="s">
        <v>593</v>
      </c>
      <c r="AF67" s="1" t="s">
        <v>170</v>
      </c>
      <c r="AG67" s="1" t="s">
        <v>594</v>
      </c>
      <c r="AH67" s="1">
        <v>32</v>
      </c>
      <c r="AI67" s="1"/>
      <c r="AJ67" s="1"/>
      <c r="AK67" s="1"/>
      <c r="AL67" s="1">
        <v>5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0</v>
      </c>
      <c r="AS67" s="1">
        <v>0</v>
      </c>
      <c r="AT67" s="1">
        <v>5</v>
      </c>
      <c r="AU67" s="1">
        <v>5</v>
      </c>
    </row>
    <row r="68" spans="1:47">
      <c r="A68" s="1" t="s">
        <v>595</v>
      </c>
      <c r="B68" s="1" t="s">
        <v>23</v>
      </c>
      <c r="C68" s="1" t="s">
        <v>596</v>
      </c>
      <c r="D68" s="1" t="s">
        <v>5</v>
      </c>
      <c r="E68" s="1" t="s">
        <v>176</v>
      </c>
      <c r="F68" s="1">
        <v>50</v>
      </c>
      <c r="G68" s="1">
        <v>25</v>
      </c>
      <c r="H68" s="1">
        <v>25</v>
      </c>
      <c r="I68" s="1" t="s">
        <v>597</v>
      </c>
      <c r="J68" s="1" t="s">
        <v>598</v>
      </c>
      <c r="K68" s="1" t="s">
        <v>167</v>
      </c>
      <c r="L68" s="2" t="str">
        <f>HYPERLINK("https://hr.nowcoder.com/console?theme=tinyLeft&amp;access_token=dfe493d17c115ec0f75906bf486bdf4b1ee262f7f1dda122bcd28c6181fef6b3#paper/%7B%22tab%22%3A%22index%22%2C%22action%22%3A%22candidate%2Fresult%2Findex%22%2C%22testId%22%3A1487212%7D","https://hr.nowcoder.com/console?theme=tinyLeft&amp;access_token=dfe493d17c115ec0f75906bf486bdf4b1ee262f7f1dda122bcd28c6181fef6b3#paper/%7B%22tab%22%3A%22index%22%2C%22action%22%3A%22candidate%2Fresult%2Findex%22%2C%22testId%22%3A1487212%7D")</f>
        <v>https://hr.nowcoder.com/console?theme=tinyLeft&amp;access_token=dfe493d17c115ec0f75906bf486bdf4b1ee262f7f1dda122bcd28c6181fef6b3#paper/%7B%22tab%22%3A%22index%22%2C%22action%22%3A%22candidate%2Fresult%2Findex%22%2C%22testId%22%3A1487212%7D</v>
      </c>
      <c r="M68" s="2" t="str">
        <f>HYPERLINK("https://api.nowcoder.com/v1/test-pdf/5397DB09439AABA8?paperId=17038025","https://api.nowcoder.com/v1/test-pdf/5397DB09439AABA8?paperId=17038025")</f>
        <v>https://api.nowcoder.com/v1/test-pdf/5397DB09439AABA8?paperId=17038025</v>
      </c>
      <c r="N68" s="1">
        <v>0</v>
      </c>
      <c r="O68" s="1">
        <v>0</v>
      </c>
      <c r="P68" s="1"/>
      <c r="Q68" s="1"/>
      <c r="R68" s="1" t="s">
        <v>179</v>
      </c>
      <c r="S68" s="1"/>
      <c r="T68" s="1"/>
      <c r="U68" s="1"/>
      <c r="V68" s="1">
        <v>0</v>
      </c>
      <c r="W68" s="1"/>
      <c r="X68" s="1"/>
      <c r="Y68" s="1"/>
      <c r="Z68" s="1">
        <v>25</v>
      </c>
      <c r="AA68" s="1">
        <v>7</v>
      </c>
      <c r="AB68" s="1">
        <v>504</v>
      </c>
      <c r="AC68" s="1">
        <v>3</v>
      </c>
      <c r="AD68" s="1" t="s">
        <v>168</v>
      </c>
      <c r="AE68" s="1" t="s">
        <v>599</v>
      </c>
      <c r="AF68" s="1" t="s">
        <v>170</v>
      </c>
      <c r="AG68" s="1" t="s">
        <v>600</v>
      </c>
      <c r="AH68" s="1">
        <v>34</v>
      </c>
      <c r="AI68" s="1"/>
      <c r="AJ68" s="1"/>
      <c r="AK68" s="1"/>
      <c r="AL68" s="1">
        <v>0</v>
      </c>
      <c r="AM68" s="1">
        <v>5</v>
      </c>
      <c r="AN68" s="1">
        <v>0</v>
      </c>
      <c r="AO68" s="1">
        <v>5</v>
      </c>
      <c r="AP68" s="1">
        <v>0</v>
      </c>
      <c r="AQ68" s="1">
        <v>5</v>
      </c>
      <c r="AR68" s="1">
        <v>0</v>
      </c>
      <c r="AS68" s="1">
        <v>5</v>
      </c>
      <c r="AT68" s="1">
        <v>0</v>
      </c>
      <c r="AU68" s="1">
        <v>5</v>
      </c>
    </row>
    <row r="69" spans="1:47">
      <c r="A69" s="1" t="s">
        <v>601</v>
      </c>
      <c r="B69" s="1" t="s">
        <v>112</v>
      </c>
      <c r="C69" s="1" t="s">
        <v>602</v>
      </c>
      <c r="D69" s="1" t="s">
        <v>101</v>
      </c>
      <c r="E69" s="1" t="s">
        <v>176</v>
      </c>
      <c r="F69" s="1">
        <v>20</v>
      </c>
      <c r="G69" s="1">
        <v>20</v>
      </c>
      <c r="H69" s="1">
        <v>0</v>
      </c>
      <c r="I69" s="1" t="s">
        <v>603</v>
      </c>
      <c r="J69" s="1" t="s">
        <v>604</v>
      </c>
      <c r="K69" s="1" t="s">
        <v>167</v>
      </c>
      <c r="L69" s="2" t="str">
        <f>HYPERLINK("https://hr.nowcoder.com/console?theme=tinyLeft&amp;access_token=fd8979a1429d5476b3d5ff181c4cb198341412308f76027c9d9d44f19b38a951#paper/%7B%22tab%22%3A%22index%22%2C%22action%22%3A%22candidate%2Fresult%2Findex%22%2C%22testId%22%3A1487213%7D","https://hr.nowcoder.com/console?theme=tinyLeft&amp;access_token=fd8979a1429d5476b3d5ff181c4cb198341412308f76027c9d9d44f19b38a951#paper/%7B%22tab%22%3A%22index%22%2C%22action%22%3A%22candidate%2Fresult%2Findex%22%2C%22testId%22%3A1487213%7D")</f>
        <v>https://hr.nowcoder.com/console?theme=tinyLeft&amp;access_token=fd8979a1429d5476b3d5ff181c4cb198341412308f76027c9d9d44f19b38a951#paper/%7B%22tab%22%3A%22index%22%2C%22action%22%3A%22candidate%2Fresult%2Findex%22%2C%22testId%22%3A1487213%7D</v>
      </c>
      <c r="M69" s="2" t="str">
        <f>HYPERLINK("https://api.nowcoder.com/v1/test-pdf/B4BE3281AA1E6A34?paperId=17038025","https://api.nowcoder.com/v1/test-pdf/B4BE3281AA1E6A34?paperId=17038025")</f>
        <v>https://api.nowcoder.com/v1/test-pdf/B4BE3281AA1E6A34?paperId=17038025</v>
      </c>
      <c r="N69" s="1">
        <v>0</v>
      </c>
      <c r="O69" s="1">
        <v>0</v>
      </c>
      <c r="P69" s="1"/>
      <c r="Q69" s="1"/>
      <c r="R69" s="1" t="s">
        <v>179</v>
      </c>
      <c r="S69" s="1"/>
      <c r="T69" s="1"/>
      <c r="U69" s="1"/>
      <c r="V69" s="1">
        <v>0</v>
      </c>
      <c r="W69" s="1"/>
      <c r="X69" s="1"/>
      <c r="Y69" s="1"/>
      <c r="Z69" s="1">
        <v>0</v>
      </c>
      <c r="AA69" s="1">
        <v>2</v>
      </c>
      <c r="AB69" s="1">
        <v>348</v>
      </c>
      <c r="AC69" s="1">
        <v>5</v>
      </c>
      <c r="AD69" s="1" t="s">
        <v>193</v>
      </c>
      <c r="AE69" s="1" t="s">
        <v>605</v>
      </c>
      <c r="AF69" s="1" t="s">
        <v>170</v>
      </c>
      <c r="AG69" s="1" t="s">
        <v>606</v>
      </c>
      <c r="AH69" s="1">
        <v>18</v>
      </c>
      <c r="AI69" s="1"/>
      <c r="AJ69" s="1"/>
      <c r="AK69" s="1"/>
      <c r="AL69" s="1">
        <v>0</v>
      </c>
      <c r="AM69" s="1">
        <v>0</v>
      </c>
      <c r="AN69" s="1">
        <v>5</v>
      </c>
      <c r="AO69" s="1">
        <v>5</v>
      </c>
      <c r="AP69" s="1">
        <v>0</v>
      </c>
      <c r="AQ69" s="1">
        <v>0</v>
      </c>
      <c r="AR69" s="1">
        <v>0</v>
      </c>
      <c r="AS69" s="1">
        <v>5</v>
      </c>
      <c r="AT69" s="1">
        <v>0</v>
      </c>
      <c r="AU69" s="1">
        <v>5</v>
      </c>
    </row>
    <row r="70" spans="1:47">
      <c r="A70" s="1" t="s">
        <v>607</v>
      </c>
      <c r="B70" s="1" t="s">
        <v>79</v>
      </c>
      <c r="C70" s="1" t="s">
        <v>608</v>
      </c>
      <c r="D70" s="1" t="s">
        <v>71</v>
      </c>
      <c r="E70" s="1" t="s">
        <v>227</v>
      </c>
      <c r="F70" s="1">
        <v>50</v>
      </c>
      <c r="G70" s="1">
        <v>25</v>
      </c>
      <c r="H70" s="1">
        <v>25</v>
      </c>
      <c r="I70" s="1" t="s">
        <v>540</v>
      </c>
      <c r="J70" s="1" t="s">
        <v>609</v>
      </c>
      <c r="K70" s="1" t="s">
        <v>167</v>
      </c>
      <c r="L70" s="2" t="str">
        <f>HYPERLINK("https://hr.nowcoder.com/console?theme=tinyLeft&amp;access_token=bbb7e713ee243d4bab2ed6aab6ba5caee3129d58f30352cf177198a75dd7e772#paper/%7B%22tab%22%3A%22index%22%2C%22action%22%3A%22candidate%2Fresult%2Findex%22%2C%22testId%22%3A1487216%7D","https://hr.nowcoder.com/console?theme=tinyLeft&amp;access_token=bbb7e713ee243d4bab2ed6aab6ba5caee3129d58f30352cf177198a75dd7e772#paper/%7B%22tab%22%3A%22index%22%2C%22action%22%3A%22candidate%2Fresult%2Findex%22%2C%22testId%22%3A1487216%7D")</f>
        <v>https://hr.nowcoder.com/console?theme=tinyLeft&amp;access_token=bbb7e713ee243d4bab2ed6aab6ba5caee3129d58f30352cf177198a75dd7e772#paper/%7B%22tab%22%3A%22index%22%2C%22action%22%3A%22candidate%2Fresult%2Findex%22%2C%22testId%22%3A1487216%7D</v>
      </c>
      <c r="M70" s="2" t="str">
        <f>HYPERLINK("https://api.nowcoder.com/v1/test-pdf/A0AD344301047AAD?paperId=17038025","https://api.nowcoder.com/v1/test-pdf/A0AD344301047AAD?paperId=17038025")</f>
        <v>https://api.nowcoder.com/v1/test-pdf/A0AD344301047AAD?paperId=17038025</v>
      </c>
      <c r="N70" s="1">
        <v>0</v>
      </c>
      <c r="O70" s="1">
        <v>0</v>
      </c>
      <c r="P70" s="1"/>
      <c r="Q70" s="1"/>
      <c r="R70" s="1" t="s">
        <v>179</v>
      </c>
      <c r="S70" s="1"/>
      <c r="T70" s="1"/>
      <c r="U70" s="1"/>
      <c r="V70" s="1">
        <v>0</v>
      </c>
      <c r="W70" s="1"/>
      <c r="X70" s="1"/>
      <c r="Y70" s="1"/>
      <c r="Z70" s="1">
        <v>25</v>
      </c>
      <c r="AA70" s="1">
        <v>1</v>
      </c>
      <c r="AB70" s="1">
        <v>480</v>
      </c>
      <c r="AC70" s="1">
        <v>5</v>
      </c>
      <c r="AD70" s="1" t="s">
        <v>168</v>
      </c>
      <c r="AE70" s="1" t="s">
        <v>610</v>
      </c>
      <c r="AF70" s="1" t="s">
        <v>170</v>
      </c>
      <c r="AG70" s="1" t="s">
        <v>611</v>
      </c>
      <c r="AH70" s="1">
        <v>23</v>
      </c>
      <c r="AI70" s="1"/>
      <c r="AJ70" s="1"/>
      <c r="AK70" s="1"/>
      <c r="AL70" s="1">
        <v>5</v>
      </c>
      <c r="AM70" s="1">
        <v>5</v>
      </c>
      <c r="AN70" s="1">
        <v>0</v>
      </c>
      <c r="AO70" s="1">
        <v>5</v>
      </c>
      <c r="AP70" s="1">
        <v>0</v>
      </c>
      <c r="AQ70" s="1">
        <v>5</v>
      </c>
      <c r="AR70" s="1">
        <v>0</v>
      </c>
      <c r="AS70" s="1">
        <v>5</v>
      </c>
      <c r="AT70" s="1">
        <v>0</v>
      </c>
      <c r="AU70" s="1">
        <v>0</v>
      </c>
    </row>
    <row r="71" spans="1:47">
      <c r="A71" s="1" t="s">
        <v>612</v>
      </c>
      <c r="B71" s="1" t="s">
        <v>24</v>
      </c>
      <c r="C71" s="1" t="s">
        <v>613</v>
      </c>
      <c r="D71" s="1" t="s">
        <v>5</v>
      </c>
      <c r="E71" s="1" t="s">
        <v>176</v>
      </c>
      <c r="F71" s="1">
        <v>35</v>
      </c>
      <c r="G71" s="1">
        <v>10</v>
      </c>
      <c r="H71" s="1">
        <v>25</v>
      </c>
      <c r="I71" s="1" t="s">
        <v>614</v>
      </c>
      <c r="J71" s="1" t="s">
        <v>615</v>
      </c>
      <c r="K71" s="1" t="s">
        <v>167</v>
      </c>
      <c r="L71" s="2" t="str">
        <f>HYPERLINK("https://hr.nowcoder.com/console?theme=tinyLeft&amp;access_token=a8523d61fa5d7383947f00196a78237f35ce5ca293b7a17bfbd650419ab7b32d#paper/%7B%22tab%22%3A%22index%22%2C%22action%22%3A%22candidate%2Fresult%2Findex%22%2C%22testId%22%3A1487218%7D","https://hr.nowcoder.com/console?theme=tinyLeft&amp;access_token=a8523d61fa5d7383947f00196a78237f35ce5ca293b7a17bfbd650419ab7b32d#paper/%7B%22tab%22%3A%22index%22%2C%22action%22%3A%22candidate%2Fresult%2Findex%22%2C%22testId%22%3A1487218%7D")</f>
        <v>https://hr.nowcoder.com/console?theme=tinyLeft&amp;access_token=a8523d61fa5d7383947f00196a78237f35ce5ca293b7a17bfbd650419ab7b32d#paper/%7B%22tab%22%3A%22index%22%2C%22action%22%3A%22candidate%2Fresult%2Findex%22%2C%22testId%22%3A1487218%7D</v>
      </c>
      <c r="M71" s="2" t="str">
        <f>HYPERLINK("https://api.nowcoder.com/v1/test-pdf/954C4AD21B54A73A?paperId=17038025","https://api.nowcoder.com/v1/test-pdf/954C4AD21B54A73A?paperId=17038025")</f>
        <v>https://api.nowcoder.com/v1/test-pdf/954C4AD21B54A73A?paperId=17038025</v>
      </c>
      <c r="N71" s="1">
        <v>0</v>
      </c>
      <c r="O71" s="1">
        <v>10</v>
      </c>
      <c r="P71" s="1">
        <v>612</v>
      </c>
      <c r="Q71" s="1">
        <v>3</v>
      </c>
      <c r="R71" s="1" t="s">
        <v>193</v>
      </c>
      <c r="S71" s="1" t="s">
        <v>616</v>
      </c>
      <c r="T71" s="1" t="s">
        <v>170</v>
      </c>
      <c r="U71" s="1" t="s">
        <v>617</v>
      </c>
      <c r="V71" s="1">
        <v>50</v>
      </c>
      <c r="W71" s="1"/>
      <c r="X71" s="1"/>
      <c r="Y71" s="1"/>
      <c r="Z71" s="1">
        <v>25</v>
      </c>
      <c r="AA71" s="1">
        <v>3</v>
      </c>
      <c r="AB71" s="1">
        <v>496</v>
      </c>
      <c r="AC71" s="1">
        <v>5</v>
      </c>
      <c r="AD71" s="1" t="s">
        <v>168</v>
      </c>
      <c r="AE71" s="1" t="s">
        <v>618</v>
      </c>
      <c r="AF71" s="1" t="s">
        <v>170</v>
      </c>
      <c r="AG71" s="1" t="s">
        <v>619</v>
      </c>
      <c r="AH71" s="1">
        <v>29</v>
      </c>
      <c r="AI71" s="1"/>
      <c r="AJ71" s="1"/>
      <c r="AK71" s="1"/>
      <c r="AL71" s="1">
        <v>5</v>
      </c>
      <c r="AM71" s="1">
        <v>0</v>
      </c>
      <c r="AN71" s="1">
        <v>0</v>
      </c>
      <c r="AO71" s="1">
        <v>5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 spans="1:47">
      <c r="A72" s="1" t="s">
        <v>620</v>
      </c>
      <c r="B72" s="1" t="s">
        <v>62</v>
      </c>
      <c r="C72" s="1" t="s">
        <v>621</v>
      </c>
      <c r="D72" s="1" t="s">
        <v>47</v>
      </c>
      <c r="E72" s="1" t="s">
        <v>176</v>
      </c>
      <c r="F72" s="1">
        <v>55</v>
      </c>
      <c r="G72" s="1">
        <v>30</v>
      </c>
      <c r="H72" s="1">
        <v>25</v>
      </c>
      <c r="I72" s="1" t="s">
        <v>622</v>
      </c>
      <c r="J72" s="1" t="s">
        <v>623</v>
      </c>
      <c r="K72" s="1" t="s">
        <v>167</v>
      </c>
      <c r="L72" s="2" t="str">
        <f>HYPERLINK("https://hr.nowcoder.com/console?theme=tinyLeft&amp;access_token=ae6b181ab46396e6bd61f8d121c25e8d317922e963d32754a709ab1af9ff8fb2#paper/%7B%22tab%22%3A%22index%22%2C%22action%22%3A%22candidate%2Fresult%2Findex%22%2C%22testId%22%3A1487224%7D","https://hr.nowcoder.com/console?theme=tinyLeft&amp;access_token=ae6b181ab46396e6bd61f8d121c25e8d317922e963d32754a709ab1af9ff8fb2#paper/%7B%22tab%22%3A%22index%22%2C%22action%22%3A%22candidate%2Fresult%2Findex%22%2C%22testId%22%3A1487224%7D")</f>
        <v>https://hr.nowcoder.com/console?theme=tinyLeft&amp;access_token=ae6b181ab46396e6bd61f8d121c25e8d317922e963d32754a709ab1af9ff8fb2#paper/%7B%22tab%22%3A%22index%22%2C%22action%22%3A%22candidate%2Fresult%2Findex%22%2C%22testId%22%3A1487224%7D</v>
      </c>
      <c r="M72" s="2" t="str">
        <f>HYPERLINK("https://api.nowcoder.com/v1/test-pdf/4435496725B72B8F?paperId=17038025","https://api.nowcoder.com/v1/test-pdf/4435496725B72B8F?paperId=17038025")</f>
        <v>https://api.nowcoder.com/v1/test-pdf/4435496725B72B8F?paperId=17038025</v>
      </c>
      <c r="N72" s="1">
        <v>25</v>
      </c>
      <c r="O72" s="1">
        <v>7</v>
      </c>
      <c r="P72" s="1">
        <v>488</v>
      </c>
      <c r="Q72" s="1">
        <v>3</v>
      </c>
      <c r="R72" s="1" t="s">
        <v>168</v>
      </c>
      <c r="S72" s="1" t="s">
        <v>624</v>
      </c>
      <c r="T72" s="1" t="s">
        <v>170</v>
      </c>
      <c r="U72" s="1" t="s">
        <v>625</v>
      </c>
      <c r="V72" s="1">
        <v>34</v>
      </c>
      <c r="W72" s="1"/>
      <c r="X72" s="1"/>
      <c r="Y72" s="1"/>
      <c r="Z72" s="1">
        <v>0</v>
      </c>
      <c r="AA72" s="1">
        <v>7</v>
      </c>
      <c r="AB72" s="1">
        <v>360</v>
      </c>
      <c r="AC72" s="1">
        <v>4</v>
      </c>
      <c r="AD72" s="1" t="s">
        <v>193</v>
      </c>
      <c r="AE72" s="1" t="s">
        <v>626</v>
      </c>
      <c r="AF72" s="1" t="s">
        <v>170</v>
      </c>
      <c r="AG72" s="1" t="s">
        <v>627</v>
      </c>
      <c r="AH72" s="1">
        <v>18</v>
      </c>
      <c r="AI72" s="1"/>
      <c r="AJ72" s="1"/>
      <c r="AK72" s="1"/>
      <c r="AL72" s="1">
        <v>5</v>
      </c>
      <c r="AM72" s="1">
        <v>0</v>
      </c>
      <c r="AN72" s="1">
        <v>0</v>
      </c>
      <c r="AO72" s="1">
        <v>5</v>
      </c>
      <c r="AP72" s="1">
        <v>5</v>
      </c>
      <c r="AQ72" s="1">
        <v>5</v>
      </c>
      <c r="AR72" s="1">
        <v>0</v>
      </c>
      <c r="AS72" s="1">
        <v>5</v>
      </c>
      <c r="AT72" s="1">
        <v>0</v>
      </c>
      <c r="AU72" s="1">
        <v>5</v>
      </c>
    </row>
    <row r="73" spans="1:47">
      <c r="A73" s="1" t="s">
        <v>628</v>
      </c>
      <c r="B73" s="1" t="s">
        <v>25</v>
      </c>
      <c r="C73" s="1" t="s">
        <v>629</v>
      </c>
      <c r="D73" s="1" t="s">
        <v>5</v>
      </c>
      <c r="E73" s="1" t="s">
        <v>176</v>
      </c>
      <c r="F73" s="1">
        <v>40</v>
      </c>
      <c r="G73" s="1">
        <v>40</v>
      </c>
      <c r="H73" s="1">
        <v>0</v>
      </c>
      <c r="I73" s="1" t="s">
        <v>630</v>
      </c>
      <c r="J73" s="1" t="s">
        <v>631</v>
      </c>
      <c r="K73" s="1" t="s">
        <v>167</v>
      </c>
      <c r="L73" s="2" t="str">
        <f>HYPERLINK("https://hr.nowcoder.com/console?theme=tinyLeft&amp;access_token=609c699dbd1831397235d518c6f88b6e11492ad9c4fcb31c8fe4cf80dcfb5618#paper/%7B%22tab%22%3A%22index%22%2C%22action%22%3A%22candidate%2Fresult%2Findex%22%2C%22testId%22%3A1487241%7D","https://hr.nowcoder.com/console?theme=tinyLeft&amp;access_token=609c699dbd1831397235d518c6f88b6e11492ad9c4fcb31c8fe4cf80dcfb5618#paper/%7B%22tab%22%3A%22index%22%2C%22action%22%3A%22candidate%2Fresult%2Findex%22%2C%22testId%22%3A1487241%7D")</f>
        <v>https://hr.nowcoder.com/console?theme=tinyLeft&amp;access_token=609c699dbd1831397235d518c6f88b6e11492ad9c4fcb31c8fe4cf80dcfb5618#paper/%7B%22tab%22%3A%22index%22%2C%22action%22%3A%22candidate%2Fresult%2Findex%22%2C%22testId%22%3A1487241%7D</v>
      </c>
      <c r="M73" s="2" t="str">
        <f>HYPERLINK("https://api.nowcoder.com/v1/test-pdf/EE767A172EB78270?paperId=17038025","https://api.nowcoder.com/v1/test-pdf/EE767A172EB78270?paperId=17038025")</f>
        <v>https://api.nowcoder.com/v1/test-pdf/EE767A172EB78270?paperId=17038025</v>
      </c>
      <c r="N73" s="1">
        <v>0</v>
      </c>
      <c r="O73" s="1">
        <v>0</v>
      </c>
      <c r="P73" s="1"/>
      <c r="Q73" s="1"/>
      <c r="R73" s="1" t="s">
        <v>179</v>
      </c>
      <c r="S73" s="1"/>
      <c r="T73" s="1"/>
      <c r="U73" s="1"/>
      <c r="V73" s="1">
        <v>0</v>
      </c>
      <c r="W73" s="1"/>
      <c r="X73" s="1"/>
      <c r="Y73" s="1"/>
      <c r="Z73" s="1">
        <v>0</v>
      </c>
      <c r="AA73" s="1">
        <v>0</v>
      </c>
      <c r="AB73" s="1"/>
      <c r="AC73" s="1"/>
      <c r="AD73" s="1" t="s">
        <v>179</v>
      </c>
      <c r="AE73" s="1"/>
      <c r="AF73" s="1"/>
      <c r="AG73" s="1"/>
      <c r="AH73" s="1">
        <v>0</v>
      </c>
      <c r="AI73" s="1"/>
      <c r="AJ73" s="1"/>
      <c r="AK73" s="1"/>
      <c r="AL73" s="1">
        <v>5</v>
      </c>
      <c r="AM73" s="1">
        <v>5</v>
      </c>
      <c r="AN73" s="1">
        <v>5</v>
      </c>
      <c r="AO73" s="1">
        <v>5</v>
      </c>
      <c r="AP73" s="1">
        <v>0</v>
      </c>
      <c r="AQ73" s="1">
        <v>5</v>
      </c>
      <c r="AR73" s="1">
        <v>5</v>
      </c>
      <c r="AS73" s="1">
        <v>5</v>
      </c>
      <c r="AT73" s="1">
        <v>0</v>
      </c>
      <c r="AU73" s="1">
        <v>5</v>
      </c>
    </row>
    <row r="74" spans="1:47">
      <c r="A74" s="1" t="s">
        <v>632</v>
      </c>
      <c r="B74" s="1" t="s">
        <v>63</v>
      </c>
      <c r="C74" s="1" t="s">
        <v>633</v>
      </c>
      <c r="D74" s="1" t="s">
        <v>47</v>
      </c>
      <c r="E74" s="1" t="s">
        <v>176</v>
      </c>
      <c r="F74" s="1">
        <v>75</v>
      </c>
      <c r="G74" s="1">
        <v>25</v>
      </c>
      <c r="H74" s="1">
        <v>50</v>
      </c>
      <c r="I74" s="1" t="s">
        <v>366</v>
      </c>
      <c r="J74" s="1" t="s">
        <v>634</v>
      </c>
      <c r="K74" s="1" t="s">
        <v>167</v>
      </c>
      <c r="L74" s="2" t="str">
        <f>HYPERLINK("https://hr.nowcoder.com/console?theme=tinyLeft&amp;access_token=a8882ef23aba545330867738fc96f7f896f596511fb99c3f297a5a28fa718041#paper/%7B%22tab%22%3A%22index%22%2C%22action%22%3A%22candidate%2Fresult%2Findex%22%2C%22testId%22%3A1487245%7D","https://hr.nowcoder.com/console?theme=tinyLeft&amp;access_token=a8882ef23aba545330867738fc96f7f896f596511fb99c3f297a5a28fa718041#paper/%7B%22tab%22%3A%22index%22%2C%22action%22%3A%22candidate%2Fresult%2Findex%22%2C%22testId%22%3A1487245%7D")</f>
        <v>https://hr.nowcoder.com/console?theme=tinyLeft&amp;access_token=a8882ef23aba545330867738fc96f7f896f596511fb99c3f297a5a28fa718041#paper/%7B%22tab%22%3A%22index%22%2C%22action%22%3A%22candidate%2Fresult%2Findex%22%2C%22testId%22%3A1487245%7D</v>
      </c>
      <c r="M74" s="2" t="str">
        <f>HYPERLINK("https://api.nowcoder.com/v1/test-pdf/05F25DAA36E08962?paperId=17038025","https://api.nowcoder.com/v1/test-pdf/05F25DAA36E08962?paperId=17038025")</f>
        <v>https://api.nowcoder.com/v1/test-pdf/05F25DAA36E08962?paperId=17038025</v>
      </c>
      <c r="N74" s="1">
        <v>25</v>
      </c>
      <c r="O74" s="1">
        <v>2</v>
      </c>
      <c r="P74" s="1">
        <v>604</v>
      </c>
      <c r="Q74" s="1">
        <v>122</v>
      </c>
      <c r="R74" s="1" t="s">
        <v>168</v>
      </c>
      <c r="S74" s="1" t="s">
        <v>635</v>
      </c>
      <c r="T74" s="1" t="s">
        <v>170</v>
      </c>
      <c r="U74" s="1" t="s">
        <v>636</v>
      </c>
      <c r="V74" s="1">
        <v>72</v>
      </c>
      <c r="W74" s="1"/>
      <c r="X74" s="1"/>
      <c r="Y74" s="1"/>
      <c r="Z74" s="1">
        <v>25</v>
      </c>
      <c r="AA74" s="1">
        <v>6</v>
      </c>
      <c r="AB74" s="1">
        <v>376</v>
      </c>
      <c r="AC74" s="1">
        <v>6</v>
      </c>
      <c r="AD74" s="1" t="s">
        <v>168</v>
      </c>
      <c r="AE74" s="1" t="s">
        <v>637</v>
      </c>
      <c r="AF74" s="1" t="s">
        <v>170</v>
      </c>
      <c r="AG74" s="1" t="s">
        <v>638</v>
      </c>
      <c r="AH74" s="1">
        <v>35</v>
      </c>
      <c r="AI74" s="1"/>
      <c r="AJ74" s="1"/>
      <c r="AK74" s="1"/>
      <c r="AL74" s="1">
        <v>5</v>
      </c>
      <c r="AM74" s="1">
        <v>0</v>
      </c>
      <c r="AN74" s="1">
        <v>5</v>
      </c>
      <c r="AO74" s="1">
        <v>5</v>
      </c>
      <c r="AP74" s="1">
        <v>0</v>
      </c>
      <c r="AQ74" s="1">
        <v>5</v>
      </c>
      <c r="AR74" s="1">
        <v>0</v>
      </c>
      <c r="AS74" s="1">
        <v>5</v>
      </c>
      <c r="AT74" s="1">
        <v>0</v>
      </c>
      <c r="AU74" s="1">
        <v>0</v>
      </c>
    </row>
    <row r="75" spans="1:47">
      <c r="A75" s="1" t="s">
        <v>639</v>
      </c>
      <c r="B75" s="1" t="s">
        <v>42</v>
      </c>
      <c r="C75" s="1" t="s">
        <v>640</v>
      </c>
      <c r="D75" s="1" t="s">
        <v>31</v>
      </c>
      <c r="E75" s="1" t="s">
        <v>198</v>
      </c>
      <c r="F75" s="1">
        <v>45</v>
      </c>
      <c r="G75" s="1">
        <v>20</v>
      </c>
      <c r="H75" s="1">
        <v>25</v>
      </c>
      <c r="I75" s="1" t="s">
        <v>641</v>
      </c>
      <c r="J75" s="1" t="s">
        <v>642</v>
      </c>
      <c r="K75" s="1" t="s">
        <v>167</v>
      </c>
      <c r="L75" s="2" t="str">
        <f>HYPERLINK("https://hr.nowcoder.com/console?theme=tinyLeft&amp;access_token=498396bc071cf3cee90d2054ff55a962d048e37bf1495385bfbd63d7e62f8a51#paper/%7B%22tab%22%3A%22index%22%2C%22action%22%3A%22candidate%2Fresult%2Findex%22%2C%22testId%22%3A1487251%7D","https://hr.nowcoder.com/console?theme=tinyLeft&amp;access_token=498396bc071cf3cee90d2054ff55a962d048e37bf1495385bfbd63d7e62f8a51#paper/%7B%22tab%22%3A%22index%22%2C%22action%22%3A%22candidate%2Fresult%2Findex%22%2C%22testId%22%3A1487251%7D")</f>
        <v>https://hr.nowcoder.com/console?theme=tinyLeft&amp;access_token=498396bc071cf3cee90d2054ff55a962d048e37bf1495385bfbd63d7e62f8a51#paper/%7B%22tab%22%3A%22index%22%2C%22action%22%3A%22candidate%2Fresult%2Findex%22%2C%22testId%22%3A1487251%7D</v>
      </c>
      <c r="M75" s="2" t="str">
        <f>HYPERLINK("https://api.nowcoder.com/v1/test-pdf/403E1749D73B0A0D?paperId=17038025","https://api.nowcoder.com/v1/test-pdf/403E1749D73B0A0D?paperId=17038025")</f>
        <v>https://api.nowcoder.com/v1/test-pdf/403E1749D73B0A0D?paperId=17038025</v>
      </c>
      <c r="N75" s="1">
        <v>0</v>
      </c>
      <c r="O75" s="1">
        <v>0</v>
      </c>
      <c r="P75" s="1"/>
      <c r="Q75" s="1"/>
      <c r="R75" s="1" t="s">
        <v>179</v>
      </c>
      <c r="S75" s="1"/>
      <c r="T75" s="1"/>
      <c r="U75" s="1"/>
      <c r="V75" s="1">
        <v>0</v>
      </c>
      <c r="W75" s="1"/>
      <c r="X75" s="1"/>
      <c r="Y75" s="1"/>
      <c r="Z75" s="1">
        <v>25</v>
      </c>
      <c r="AA75" s="1">
        <v>2</v>
      </c>
      <c r="AB75" s="1">
        <v>488</v>
      </c>
      <c r="AC75" s="1">
        <v>6</v>
      </c>
      <c r="AD75" s="1" t="s">
        <v>168</v>
      </c>
      <c r="AE75" s="1" t="s">
        <v>643</v>
      </c>
      <c r="AF75" s="1" t="s">
        <v>170</v>
      </c>
      <c r="AG75" s="1" t="s">
        <v>644</v>
      </c>
      <c r="AH75" s="1">
        <v>26</v>
      </c>
      <c r="AI75" s="1"/>
      <c r="AJ75" s="1"/>
      <c r="AK75" s="1"/>
      <c r="AL75" s="1">
        <v>0</v>
      </c>
      <c r="AM75" s="1">
        <v>0</v>
      </c>
      <c r="AN75" s="1">
        <v>5</v>
      </c>
      <c r="AO75" s="1">
        <v>5</v>
      </c>
      <c r="AP75" s="1">
        <v>0</v>
      </c>
      <c r="AQ75" s="1">
        <v>5</v>
      </c>
      <c r="AR75" s="1">
        <v>0</v>
      </c>
      <c r="AS75" s="1">
        <v>0</v>
      </c>
      <c r="AT75" s="1">
        <v>0</v>
      </c>
      <c r="AU75" s="1">
        <v>5</v>
      </c>
    </row>
    <row r="76" spans="1:47">
      <c r="A76" s="1" t="s">
        <v>645</v>
      </c>
      <c r="B76" s="1" t="s">
        <v>26</v>
      </c>
      <c r="C76" s="1" t="s">
        <v>646</v>
      </c>
      <c r="D76" s="1" t="s">
        <v>5</v>
      </c>
      <c r="E76" s="1" t="s">
        <v>176</v>
      </c>
      <c r="F76" s="1">
        <v>40</v>
      </c>
      <c r="G76" s="1">
        <v>15</v>
      </c>
      <c r="H76" s="1">
        <v>25</v>
      </c>
      <c r="I76" s="1" t="s">
        <v>330</v>
      </c>
      <c r="J76" s="1" t="s">
        <v>647</v>
      </c>
      <c r="K76" s="1" t="s">
        <v>167</v>
      </c>
      <c r="L76" s="2" t="str">
        <f>HYPERLINK("https://hr.nowcoder.com/console?theme=tinyLeft&amp;access_token=a9ad81566b5d2ab2671706bdcdd4c8e6decf992eacfb6b1ec1a832b991abedc5#paper/%7B%22tab%22%3A%22index%22%2C%22action%22%3A%22candidate%2Fresult%2Findex%22%2C%22testId%22%3A1487261%7D","https://hr.nowcoder.com/console?theme=tinyLeft&amp;access_token=a9ad81566b5d2ab2671706bdcdd4c8e6decf992eacfb6b1ec1a832b991abedc5#paper/%7B%22tab%22%3A%22index%22%2C%22action%22%3A%22candidate%2Fresult%2Findex%22%2C%22testId%22%3A1487261%7D")</f>
        <v>https://hr.nowcoder.com/console?theme=tinyLeft&amp;access_token=a9ad81566b5d2ab2671706bdcdd4c8e6decf992eacfb6b1ec1a832b991abedc5#paper/%7B%22tab%22%3A%22index%22%2C%22action%22%3A%22candidate%2Fresult%2Findex%22%2C%22testId%22%3A1487261%7D</v>
      </c>
      <c r="M76" s="2" t="str">
        <f>HYPERLINK("https://api.nowcoder.com/v1/test-pdf/B96B89DEEA493CE5?paperId=17038025","https://api.nowcoder.com/v1/test-pdf/B96B89DEEA493CE5?paperId=17038025")</f>
        <v>https://api.nowcoder.com/v1/test-pdf/B96B89DEEA493CE5?paperId=17038025</v>
      </c>
      <c r="N76" s="1">
        <v>0</v>
      </c>
      <c r="O76" s="1">
        <v>0</v>
      </c>
      <c r="P76" s="1"/>
      <c r="Q76" s="1"/>
      <c r="R76" s="1" t="s">
        <v>179</v>
      </c>
      <c r="S76" s="1"/>
      <c r="T76" s="1"/>
      <c r="U76" s="1"/>
      <c r="V76" s="1">
        <v>0</v>
      </c>
      <c r="W76" s="1"/>
      <c r="X76" s="1"/>
      <c r="Y76" s="1"/>
      <c r="Z76" s="1">
        <v>25</v>
      </c>
      <c r="AA76" s="1">
        <v>6</v>
      </c>
      <c r="AB76" s="1">
        <v>480</v>
      </c>
      <c r="AC76" s="1">
        <v>6</v>
      </c>
      <c r="AD76" s="1" t="s">
        <v>168</v>
      </c>
      <c r="AE76" s="1" t="s">
        <v>648</v>
      </c>
      <c r="AF76" s="1" t="s">
        <v>170</v>
      </c>
      <c r="AG76" s="1" t="s">
        <v>649</v>
      </c>
      <c r="AH76" s="1">
        <v>23</v>
      </c>
      <c r="AI76" s="1"/>
      <c r="AJ76" s="1"/>
      <c r="AK76" s="1"/>
      <c r="AL76" s="1">
        <v>5</v>
      </c>
      <c r="AM76" s="1">
        <v>0</v>
      </c>
      <c r="AN76" s="1">
        <v>0</v>
      </c>
      <c r="AO76" s="1">
        <v>0</v>
      </c>
      <c r="AP76" s="1">
        <v>0</v>
      </c>
      <c r="AQ76" s="1">
        <v>5</v>
      </c>
      <c r="AR76" s="1">
        <v>0</v>
      </c>
      <c r="AS76" s="1">
        <v>5</v>
      </c>
      <c r="AT76" s="1">
        <v>0</v>
      </c>
      <c r="AU76" s="1">
        <v>0</v>
      </c>
    </row>
    <row r="77" spans="1:47">
      <c r="A77" s="1" t="s">
        <v>650</v>
      </c>
      <c r="B77" s="1" t="s">
        <v>64</v>
      </c>
      <c r="C77" s="1" t="s">
        <v>651</v>
      </c>
      <c r="D77" s="1" t="s">
        <v>47</v>
      </c>
      <c r="E77" s="1" t="s">
        <v>176</v>
      </c>
      <c r="F77" s="1">
        <v>55</v>
      </c>
      <c r="G77" s="1">
        <v>30</v>
      </c>
      <c r="H77" s="1">
        <v>25</v>
      </c>
      <c r="I77" s="1" t="s">
        <v>652</v>
      </c>
      <c r="J77" s="1" t="s">
        <v>653</v>
      </c>
      <c r="K77" s="1" t="s">
        <v>167</v>
      </c>
      <c r="L77" s="2" t="str">
        <f>HYPERLINK("https://hr.nowcoder.com/console?theme=tinyLeft&amp;access_token=dbe4d851e8ae6c8f50fa1e118b2d8188621f483ac021d8c6053a3f789b072959#paper/%7B%22tab%22%3A%22index%22%2C%22action%22%3A%22candidate%2Fresult%2Findex%22%2C%22testId%22%3A1487451%7D","https://hr.nowcoder.com/console?theme=tinyLeft&amp;access_token=dbe4d851e8ae6c8f50fa1e118b2d8188621f483ac021d8c6053a3f789b072959#paper/%7B%22tab%22%3A%22index%22%2C%22action%22%3A%22candidate%2Fresult%2Findex%22%2C%22testId%22%3A1487451%7D")</f>
        <v>https://hr.nowcoder.com/console?theme=tinyLeft&amp;access_token=dbe4d851e8ae6c8f50fa1e118b2d8188621f483ac021d8c6053a3f789b072959#paper/%7B%22tab%22%3A%22index%22%2C%22action%22%3A%22candidate%2Fresult%2Findex%22%2C%22testId%22%3A1487451%7D</v>
      </c>
      <c r="M77" s="2" t="str">
        <f>HYPERLINK("https://api.nowcoder.com/v1/test-pdf/D8B708F6B8D70580?paperId=17038025","https://api.nowcoder.com/v1/test-pdf/D8B708F6B8D70580?paperId=17038025")</f>
        <v>https://api.nowcoder.com/v1/test-pdf/D8B708F6B8D70580?paperId=17038025</v>
      </c>
      <c r="N77" s="1">
        <v>0</v>
      </c>
      <c r="O77" s="1">
        <v>0</v>
      </c>
      <c r="P77" s="1"/>
      <c r="Q77" s="1"/>
      <c r="R77" s="1" t="s">
        <v>179</v>
      </c>
      <c r="S77" s="1"/>
      <c r="T77" s="1"/>
      <c r="U77" s="1"/>
      <c r="V77" s="1">
        <v>0</v>
      </c>
      <c r="W77" s="1"/>
      <c r="X77" s="1"/>
      <c r="Y77" s="1"/>
      <c r="Z77" s="1">
        <v>25</v>
      </c>
      <c r="AA77" s="1">
        <v>24</v>
      </c>
      <c r="AB77" s="1">
        <v>484</v>
      </c>
      <c r="AC77" s="1">
        <v>5</v>
      </c>
      <c r="AD77" s="1" t="s">
        <v>168</v>
      </c>
      <c r="AE77" s="1" t="s">
        <v>654</v>
      </c>
      <c r="AF77" s="1" t="s">
        <v>170</v>
      </c>
      <c r="AG77" s="1" t="s">
        <v>655</v>
      </c>
      <c r="AH77" s="1">
        <v>20</v>
      </c>
      <c r="AI77" s="1"/>
      <c r="AJ77" s="1"/>
      <c r="AK77" s="1"/>
      <c r="AL77" s="1">
        <v>5</v>
      </c>
      <c r="AM77" s="1">
        <v>0</v>
      </c>
      <c r="AN77" s="1">
        <v>5</v>
      </c>
      <c r="AO77" s="1">
        <v>5</v>
      </c>
      <c r="AP77" s="1">
        <v>0</v>
      </c>
      <c r="AQ77" s="1">
        <v>0</v>
      </c>
      <c r="AR77" s="1">
        <v>0</v>
      </c>
      <c r="AS77" s="1">
        <v>5</v>
      </c>
      <c r="AT77" s="1">
        <v>5</v>
      </c>
      <c r="AU77" s="1">
        <v>5</v>
      </c>
    </row>
    <row r="78" spans="1:47">
      <c r="A78" s="1" t="s">
        <v>656</v>
      </c>
      <c r="B78" s="1" t="s">
        <v>27</v>
      </c>
      <c r="C78" s="1" t="s">
        <v>657</v>
      </c>
      <c r="D78" s="1" t="s">
        <v>5</v>
      </c>
      <c r="E78" s="1" t="s">
        <v>176</v>
      </c>
      <c r="F78" s="1">
        <v>35</v>
      </c>
      <c r="G78" s="1">
        <v>10</v>
      </c>
      <c r="H78" s="1">
        <v>25</v>
      </c>
      <c r="I78" s="1" t="s">
        <v>372</v>
      </c>
      <c r="J78" s="1" t="s">
        <v>658</v>
      </c>
      <c r="K78" s="1" t="s">
        <v>167</v>
      </c>
      <c r="L78" s="2" t="str">
        <f>HYPERLINK("https://hr.nowcoder.com/console?theme=tinyLeft&amp;access_token=b5dccc202a43214a145211ab1e14ab58dc96d33b430686b7c0191ecac16c8745#paper/%7B%22tab%22%3A%22index%22%2C%22action%22%3A%22candidate%2Fresult%2Findex%22%2C%22testId%22%3A1487463%7D","https://hr.nowcoder.com/console?theme=tinyLeft&amp;access_token=b5dccc202a43214a145211ab1e14ab58dc96d33b430686b7c0191ecac16c8745#paper/%7B%22tab%22%3A%22index%22%2C%22action%22%3A%22candidate%2Fresult%2Findex%22%2C%22testId%22%3A1487463%7D")</f>
        <v>https://hr.nowcoder.com/console?theme=tinyLeft&amp;access_token=b5dccc202a43214a145211ab1e14ab58dc96d33b430686b7c0191ecac16c8745#paper/%7B%22tab%22%3A%22index%22%2C%22action%22%3A%22candidate%2Fresult%2Findex%22%2C%22testId%22%3A1487463%7D</v>
      </c>
      <c r="M78" s="2" t="str">
        <f>HYPERLINK("https://api.nowcoder.com/v1/test-pdf/8FB4BE52981F1A25?paperId=17038025","https://api.nowcoder.com/v1/test-pdf/8FB4BE52981F1A25?paperId=17038025")</f>
        <v>https://api.nowcoder.com/v1/test-pdf/8FB4BE52981F1A25?paperId=17038025</v>
      </c>
      <c r="N78" s="1">
        <v>0</v>
      </c>
      <c r="O78" s="1">
        <v>0</v>
      </c>
      <c r="P78" s="1"/>
      <c r="Q78" s="1"/>
      <c r="R78" s="1" t="s">
        <v>179</v>
      </c>
      <c r="S78" s="1"/>
      <c r="T78" s="1"/>
      <c r="U78" s="1"/>
      <c r="V78" s="1">
        <v>0</v>
      </c>
      <c r="W78" s="1"/>
      <c r="X78" s="1"/>
      <c r="Y78" s="1"/>
      <c r="Z78" s="1">
        <v>25</v>
      </c>
      <c r="AA78" s="1">
        <v>9</v>
      </c>
      <c r="AB78" s="1">
        <v>364</v>
      </c>
      <c r="AC78" s="1">
        <v>4</v>
      </c>
      <c r="AD78" s="1" t="s">
        <v>168</v>
      </c>
      <c r="AE78" s="1" t="s">
        <v>659</v>
      </c>
      <c r="AF78" s="1" t="s">
        <v>170</v>
      </c>
      <c r="AG78" s="1" t="s">
        <v>660</v>
      </c>
      <c r="AH78" s="1">
        <v>20</v>
      </c>
      <c r="AI78" s="1"/>
      <c r="AJ78" s="1"/>
      <c r="AK78" s="1"/>
      <c r="AL78" s="1">
        <v>0</v>
      </c>
      <c r="AM78" s="1">
        <v>0</v>
      </c>
      <c r="AN78" s="1">
        <v>0</v>
      </c>
      <c r="AO78" s="1">
        <v>5</v>
      </c>
      <c r="AP78" s="1">
        <v>0</v>
      </c>
      <c r="AQ78" s="1">
        <v>5</v>
      </c>
      <c r="AR78" s="1">
        <v>0</v>
      </c>
      <c r="AS78" s="1">
        <v>0</v>
      </c>
      <c r="AT78" s="1">
        <v>0</v>
      </c>
      <c r="AU78" s="1">
        <v>0</v>
      </c>
    </row>
    <row r="79" spans="1:47">
      <c r="A79" s="1" t="s">
        <v>661</v>
      </c>
      <c r="B79" s="1" t="s">
        <v>65</v>
      </c>
      <c r="C79" s="1" t="s">
        <v>662</v>
      </c>
      <c r="D79" s="1" t="s">
        <v>47</v>
      </c>
      <c r="E79" s="1" t="s">
        <v>176</v>
      </c>
      <c r="F79" s="1">
        <v>50</v>
      </c>
      <c r="G79" s="1">
        <v>25</v>
      </c>
      <c r="H79" s="1">
        <v>25</v>
      </c>
      <c r="I79" s="1" t="s">
        <v>253</v>
      </c>
      <c r="J79" s="1" t="s">
        <v>663</v>
      </c>
      <c r="K79" s="1" t="s">
        <v>167</v>
      </c>
      <c r="L79" s="2" t="str">
        <f>HYPERLINK("https://hr.nowcoder.com/console?theme=tinyLeft&amp;access_token=3952318bf5502dc507a9fe849063c6ad5ee99a5806c452aeaa3c836972cf39c4#paper/%7B%22tab%22%3A%22index%22%2C%22action%22%3A%22candidate%2Fresult%2Findex%22%2C%22testId%22%3A1488228%7D","https://hr.nowcoder.com/console?theme=tinyLeft&amp;access_token=3952318bf5502dc507a9fe849063c6ad5ee99a5806c452aeaa3c836972cf39c4#paper/%7B%22tab%22%3A%22index%22%2C%22action%22%3A%22candidate%2Fresult%2Findex%22%2C%22testId%22%3A1488228%7D")</f>
        <v>https://hr.nowcoder.com/console?theme=tinyLeft&amp;access_token=3952318bf5502dc507a9fe849063c6ad5ee99a5806c452aeaa3c836972cf39c4#paper/%7B%22tab%22%3A%22index%22%2C%22action%22%3A%22candidate%2Fresult%2Findex%22%2C%22testId%22%3A1488228%7D</v>
      </c>
      <c r="M79" s="2" t="str">
        <f>HYPERLINK("https://api.nowcoder.com/v1/test-pdf/CD08A03BAC26CC29?paperId=17038025","https://api.nowcoder.com/v1/test-pdf/CD08A03BAC26CC29?paperId=17038025")</f>
        <v>https://api.nowcoder.com/v1/test-pdf/CD08A03BAC26CC29?paperId=17038025</v>
      </c>
      <c r="N79" s="1">
        <v>0</v>
      </c>
      <c r="O79" s="1">
        <v>0</v>
      </c>
      <c r="P79" s="1"/>
      <c r="Q79" s="1"/>
      <c r="R79" s="1" t="s">
        <v>179</v>
      </c>
      <c r="S79" s="1"/>
      <c r="T79" s="1"/>
      <c r="U79" s="1"/>
      <c r="V79" s="1">
        <v>0</v>
      </c>
      <c r="W79" s="1"/>
      <c r="X79" s="1"/>
      <c r="Y79" s="1"/>
      <c r="Z79" s="1">
        <v>25</v>
      </c>
      <c r="AA79" s="1">
        <v>7</v>
      </c>
      <c r="AB79" s="1">
        <v>376</v>
      </c>
      <c r="AC79" s="1">
        <v>11</v>
      </c>
      <c r="AD79" s="1" t="s">
        <v>168</v>
      </c>
      <c r="AE79" s="1" t="s">
        <v>664</v>
      </c>
      <c r="AF79" s="1" t="s">
        <v>170</v>
      </c>
      <c r="AG79" s="1" t="s">
        <v>665</v>
      </c>
      <c r="AH79" s="1">
        <v>28</v>
      </c>
      <c r="AI79" s="1"/>
      <c r="AJ79" s="1"/>
      <c r="AK79" s="1"/>
      <c r="AL79" s="1">
        <v>0</v>
      </c>
      <c r="AM79" s="1">
        <v>0</v>
      </c>
      <c r="AN79" s="1">
        <v>5</v>
      </c>
      <c r="AO79" s="1">
        <v>0</v>
      </c>
      <c r="AP79" s="1">
        <v>5</v>
      </c>
      <c r="AQ79" s="1">
        <v>0</v>
      </c>
      <c r="AR79" s="1">
        <v>0</v>
      </c>
      <c r="AS79" s="1">
        <v>5</v>
      </c>
      <c r="AT79" s="1">
        <v>5</v>
      </c>
      <c r="AU79" s="1">
        <v>5</v>
      </c>
    </row>
    <row r="80" spans="1:47">
      <c r="A80" s="1" t="s">
        <v>666</v>
      </c>
      <c r="B80" s="1" t="s">
        <v>80</v>
      </c>
      <c r="C80" s="1" t="s">
        <v>667</v>
      </c>
      <c r="D80" s="1" t="s">
        <v>71</v>
      </c>
      <c r="E80" s="1" t="s">
        <v>227</v>
      </c>
      <c r="F80" s="1">
        <v>5</v>
      </c>
      <c r="G80" s="1">
        <v>5</v>
      </c>
      <c r="H80" s="1">
        <v>0</v>
      </c>
      <c r="I80" s="1" t="s">
        <v>668</v>
      </c>
      <c r="J80" s="1" t="s">
        <v>669</v>
      </c>
      <c r="K80" s="1" t="s">
        <v>167</v>
      </c>
      <c r="L80" s="2" t="str">
        <f>HYPERLINK("https://hr.nowcoder.com/console?theme=tinyLeft&amp;access_token=e16f5c48c320b0b85d253eab039d35a22296762872d12ef1ccfac1031e51a51b#paper/%7B%22tab%22%3A%22index%22%2C%22action%22%3A%22candidate%2Fresult%2Findex%22%2C%22testId%22%3A1488235%7D","https://hr.nowcoder.com/console?theme=tinyLeft&amp;access_token=e16f5c48c320b0b85d253eab039d35a22296762872d12ef1ccfac1031e51a51b#paper/%7B%22tab%22%3A%22index%22%2C%22action%22%3A%22candidate%2Fresult%2Findex%22%2C%22testId%22%3A1488235%7D")</f>
        <v>https://hr.nowcoder.com/console?theme=tinyLeft&amp;access_token=e16f5c48c320b0b85d253eab039d35a22296762872d12ef1ccfac1031e51a51b#paper/%7B%22tab%22%3A%22index%22%2C%22action%22%3A%22candidate%2Fresult%2Findex%22%2C%22testId%22%3A1488235%7D</v>
      </c>
      <c r="M80" s="2" t="str">
        <f>HYPERLINK("https://api.nowcoder.com/v1/test-pdf/72AA4B21E67ED65A?paperId=17038025","https://api.nowcoder.com/v1/test-pdf/72AA4B21E67ED65A?paperId=17038025")</f>
        <v>https://api.nowcoder.com/v1/test-pdf/72AA4B21E67ED65A?paperId=17038025</v>
      </c>
      <c r="N80" s="1">
        <v>0</v>
      </c>
      <c r="O80" s="1">
        <v>0</v>
      </c>
      <c r="P80" s="1"/>
      <c r="Q80" s="1"/>
      <c r="R80" s="1" t="s">
        <v>179</v>
      </c>
      <c r="S80" s="1"/>
      <c r="T80" s="1"/>
      <c r="U80" s="1"/>
      <c r="V80" s="1">
        <v>0</v>
      </c>
      <c r="W80" s="1"/>
      <c r="X80" s="1"/>
      <c r="Y80" s="1"/>
      <c r="Z80" s="1">
        <v>0</v>
      </c>
      <c r="AA80" s="1">
        <v>1</v>
      </c>
      <c r="AB80" s="1">
        <v>324</v>
      </c>
      <c r="AC80" s="1">
        <v>4</v>
      </c>
      <c r="AD80" s="1" t="s">
        <v>193</v>
      </c>
      <c r="AE80" s="1" t="s">
        <v>670</v>
      </c>
      <c r="AF80" s="1" t="s">
        <v>170</v>
      </c>
      <c r="AG80" s="1" t="s">
        <v>671</v>
      </c>
      <c r="AH80" s="1">
        <v>27</v>
      </c>
      <c r="AI80" s="1"/>
      <c r="AJ80" s="1"/>
      <c r="AK80" s="1"/>
      <c r="AL80" s="1">
        <v>0</v>
      </c>
      <c r="AM80" s="1">
        <v>5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 spans="1:47">
      <c r="A81" s="1" t="s">
        <v>672</v>
      </c>
      <c r="B81" s="1" t="s">
        <v>28</v>
      </c>
      <c r="C81" s="1" t="s">
        <v>673</v>
      </c>
      <c r="D81" s="1" t="s">
        <v>5</v>
      </c>
      <c r="E81" s="1" t="s">
        <v>164</v>
      </c>
      <c r="F81" s="1">
        <v>20</v>
      </c>
      <c r="G81" s="1">
        <v>20</v>
      </c>
      <c r="H81" s="1">
        <v>0</v>
      </c>
      <c r="I81" s="1" t="s">
        <v>674</v>
      </c>
      <c r="J81" s="1" t="s">
        <v>675</v>
      </c>
      <c r="K81" s="1" t="s">
        <v>167</v>
      </c>
      <c r="L81" s="2" t="str">
        <f>HYPERLINK("https://hr.nowcoder.com/console?theme=tinyLeft&amp;access_token=f9f101b32bd54ea75c1b9f25dfbb5ff99192f66c5b1191f9a62e34860048d4b5#paper/%7B%22tab%22%3A%22index%22%2C%22action%22%3A%22candidate%2Fresult%2Findex%22%2C%22testId%22%3A1488236%7D","https://hr.nowcoder.com/console?theme=tinyLeft&amp;access_token=f9f101b32bd54ea75c1b9f25dfbb5ff99192f66c5b1191f9a62e34860048d4b5#paper/%7B%22tab%22%3A%22index%22%2C%22action%22%3A%22candidate%2Fresult%2Findex%22%2C%22testId%22%3A1488236%7D")</f>
        <v>https://hr.nowcoder.com/console?theme=tinyLeft&amp;access_token=f9f101b32bd54ea75c1b9f25dfbb5ff99192f66c5b1191f9a62e34860048d4b5#paper/%7B%22tab%22%3A%22index%22%2C%22action%22%3A%22candidate%2Fresult%2Findex%22%2C%22testId%22%3A1488236%7D</v>
      </c>
      <c r="M81" s="2" t="str">
        <f>HYPERLINK("https://api.nowcoder.com/v1/test-pdf/0B55270615C847CF?paperId=17038025","https://api.nowcoder.com/v1/test-pdf/0B55270615C847CF?paperId=17038025")</f>
        <v>https://api.nowcoder.com/v1/test-pdf/0B55270615C847CF?paperId=17038025</v>
      </c>
      <c r="N81" s="1">
        <v>0</v>
      </c>
      <c r="O81" s="1">
        <v>0</v>
      </c>
      <c r="P81" s="1"/>
      <c r="Q81" s="1"/>
      <c r="R81" s="1" t="s">
        <v>179</v>
      </c>
      <c r="S81" s="1"/>
      <c r="T81" s="1"/>
      <c r="U81" s="1"/>
      <c r="V81" s="1">
        <v>0</v>
      </c>
      <c r="W81" s="1"/>
      <c r="X81" s="1"/>
      <c r="Y81" s="1"/>
      <c r="Z81" s="1">
        <v>0</v>
      </c>
      <c r="AA81" s="1">
        <v>7</v>
      </c>
      <c r="AB81" s="1">
        <v>484</v>
      </c>
      <c r="AC81" s="1">
        <v>4</v>
      </c>
      <c r="AD81" s="1" t="s">
        <v>193</v>
      </c>
      <c r="AE81" s="1" t="s">
        <v>676</v>
      </c>
      <c r="AF81" s="1" t="s">
        <v>170</v>
      </c>
      <c r="AG81" s="1" t="s">
        <v>677</v>
      </c>
      <c r="AH81" s="1">
        <v>26</v>
      </c>
      <c r="AI81" s="1"/>
      <c r="AJ81" s="1"/>
      <c r="AK81" s="1"/>
      <c r="AL81" s="1">
        <v>0</v>
      </c>
      <c r="AM81" s="1">
        <v>5</v>
      </c>
      <c r="AN81" s="1">
        <v>0</v>
      </c>
      <c r="AO81" s="1">
        <v>5</v>
      </c>
      <c r="AP81" s="1">
        <v>0</v>
      </c>
      <c r="AQ81" s="1">
        <v>5</v>
      </c>
      <c r="AR81" s="1">
        <v>5</v>
      </c>
      <c r="AS81" s="1">
        <v>0</v>
      </c>
      <c r="AT81" s="1">
        <v>0</v>
      </c>
      <c r="AU81" s="1">
        <v>0</v>
      </c>
    </row>
    <row r="82" spans="1:47">
      <c r="A82" s="1" t="s">
        <v>678</v>
      </c>
      <c r="B82" s="1" t="s">
        <v>113</v>
      </c>
      <c r="C82" s="1" t="s">
        <v>679</v>
      </c>
      <c r="D82" s="1" t="s">
        <v>101</v>
      </c>
      <c r="E82" s="1" t="s">
        <v>164</v>
      </c>
      <c r="F82" s="1">
        <v>95</v>
      </c>
      <c r="G82" s="1">
        <v>45</v>
      </c>
      <c r="H82" s="1">
        <v>50</v>
      </c>
      <c r="I82" s="1" t="s">
        <v>490</v>
      </c>
      <c r="J82" s="1" t="s">
        <v>680</v>
      </c>
      <c r="K82" s="1" t="s">
        <v>167</v>
      </c>
      <c r="L82" s="2" t="str">
        <f>HYPERLINK("https://hr.nowcoder.com/console?theme=tinyLeft&amp;access_token=1fbd045d4827ae5a1af42af3fe13cb83eac47d57db3ca215625765d4da04979d#paper/%7B%22tab%22%3A%22index%22%2C%22action%22%3A%22candidate%2Fresult%2Findex%22%2C%22testId%22%3A1488240%7D","https://hr.nowcoder.com/console?theme=tinyLeft&amp;access_token=1fbd045d4827ae5a1af42af3fe13cb83eac47d57db3ca215625765d4da04979d#paper/%7B%22tab%22%3A%22index%22%2C%22action%22%3A%22candidate%2Fresult%2Findex%22%2C%22testId%22%3A1488240%7D")</f>
        <v>https://hr.nowcoder.com/console?theme=tinyLeft&amp;access_token=1fbd045d4827ae5a1af42af3fe13cb83eac47d57db3ca215625765d4da04979d#paper/%7B%22tab%22%3A%22index%22%2C%22action%22%3A%22candidate%2Fresult%2Findex%22%2C%22testId%22%3A1488240%7D</v>
      </c>
      <c r="M82" s="2" t="str">
        <f>HYPERLINK("https://api.nowcoder.com/v1/test-pdf/FF6E16E061644C56?paperId=17038025","https://api.nowcoder.com/v1/test-pdf/FF6E16E061644C56?paperId=17038025")</f>
        <v>https://api.nowcoder.com/v1/test-pdf/FF6E16E061644C56?paperId=17038025</v>
      </c>
      <c r="N82" s="1">
        <v>25</v>
      </c>
      <c r="O82" s="1">
        <v>2</v>
      </c>
      <c r="P82" s="1">
        <v>464</v>
      </c>
      <c r="Q82" s="1">
        <v>3</v>
      </c>
      <c r="R82" s="1" t="s">
        <v>168</v>
      </c>
      <c r="S82" s="1" t="s">
        <v>681</v>
      </c>
      <c r="T82" s="1" t="s">
        <v>170</v>
      </c>
      <c r="U82" s="1" t="s">
        <v>682</v>
      </c>
      <c r="V82" s="1">
        <v>36</v>
      </c>
      <c r="W82" s="1"/>
      <c r="X82" s="1"/>
      <c r="Y82" s="1"/>
      <c r="Z82" s="1">
        <v>25</v>
      </c>
      <c r="AA82" s="1">
        <v>1</v>
      </c>
      <c r="AB82" s="1">
        <v>364</v>
      </c>
      <c r="AC82" s="1">
        <v>4</v>
      </c>
      <c r="AD82" s="1" t="s">
        <v>168</v>
      </c>
      <c r="AE82" s="1" t="s">
        <v>683</v>
      </c>
      <c r="AF82" s="1" t="s">
        <v>170</v>
      </c>
      <c r="AG82" s="1" t="s">
        <v>684</v>
      </c>
      <c r="AH82" s="1">
        <v>21</v>
      </c>
      <c r="AI82" s="1"/>
      <c r="AJ82" s="1"/>
      <c r="AK82" s="1"/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1">
        <v>5</v>
      </c>
      <c r="AR82" s="1">
        <v>5</v>
      </c>
      <c r="AS82" s="1">
        <v>0</v>
      </c>
      <c r="AT82" s="1">
        <v>5</v>
      </c>
      <c r="AU82" s="1">
        <v>5</v>
      </c>
    </row>
    <row r="83" spans="1:47">
      <c r="A83" s="1" t="s">
        <v>685</v>
      </c>
      <c r="B83" s="1" t="s">
        <v>66</v>
      </c>
      <c r="C83" s="1" t="s">
        <v>686</v>
      </c>
      <c r="D83" s="1" t="s">
        <v>47</v>
      </c>
      <c r="E83" s="1" t="s">
        <v>176</v>
      </c>
      <c r="F83" s="1">
        <v>20</v>
      </c>
      <c r="G83" s="1">
        <v>20</v>
      </c>
      <c r="H83" s="1">
        <v>0</v>
      </c>
      <c r="I83" s="1" t="s">
        <v>687</v>
      </c>
      <c r="J83" s="1" t="s">
        <v>688</v>
      </c>
      <c r="K83" s="1" t="s">
        <v>167</v>
      </c>
      <c r="L83" s="2" t="str">
        <f>HYPERLINK("https://hr.nowcoder.com/console?theme=tinyLeft&amp;access_token=c773b4563fe53a5a7716e25d0b06a75b12f54bd8f07b196cd759089cf4c79366#paper/%7B%22tab%22%3A%22index%22%2C%22action%22%3A%22candidate%2Fresult%2Findex%22%2C%22testId%22%3A1488253%7D","https://hr.nowcoder.com/console?theme=tinyLeft&amp;access_token=c773b4563fe53a5a7716e25d0b06a75b12f54bd8f07b196cd759089cf4c79366#paper/%7B%22tab%22%3A%22index%22%2C%22action%22%3A%22candidate%2Fresult%2Findex%22%2C%22testId%22%3A1488253%7D")</f>
        <v>https://hr.nowcoder.com/console?theme=tinyLeft&amp;access_token=c773b4563fe53a5a7716e25d0b06a75b12f54bd8f07b196cd759089cf4c79366#paper/%7B%22tab%22%3A%22index%22%2C%22action%22%3A%22candidate%2Fresult%2Findex%22%2C%22testId%22%3A1488253%7D</v>
      </c>
      <c r="M83" s="2" t="str">
        <f>HYPERLINK("https://api.nowcoder.com/v1/test-pdf/78C9363762C2358D?paperId=17038025","https://api.nowcoder.com/v1/test-pdf/78C9363762C2358D?paperId=17038025")</f>
        <v>https://api.nowcoder.com/v1/test-pdf/78C9363762C2358D?paperId=17038025</v>
      </c>
      <c r="N83" s="1">
        <v>0</v>
      </c>
      <c r="O83" s="1">
        <v>0</v>
      </c>
      <c r="P83" s="1"/>
      <c r="Q83" s="1"/>
      <c r="R83" s="1" t="s">
        <v>179</v>
      </c>
      <c r="S83" s="1"/>
      <c r="T83" s="1"/>
      <c r="U83" s="1"/>
      <c r="V83" s="1">
        <v>0</v>
      </c>
      <c r="W83" s="1"/>
      <c r="X83" s="1"/>
      <c r="Y83" s="1"/>
      <c r="Z83" s="1">
        <v>0</v>
      </c>
      <c r="AA83" s="1">
        <v>0</v>
      </c>
      <c r="AB83" s="1"/>
      <c r="AC83" s="1"/>
      <c r="AD83" s="1" t="s">
        <v>179</v>
      </c>
      <c r="AE83" s="1"/>
      <c r="AF83" s="1"/>
      <c r="AG83" s="1"/>
      <c r="AH83" s="1">
        <v>0</v>
      </c>
      <c r="AI83" s="1"/>
      <c r="AJ83" s="1"/>
      <c r="AK83" s="1"/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5</v>
      </c>
      <c r="AR83" s="1">
        <v>5</v>
      </c>
      <c r="AS83" s="1">
        <v>5</v>
      </c>
      <c r="AT83" s="1">
        <v>5</v>
      </c>
      <c r="AU83" s="1">
        <v>0</v>
      </c>
    </row>
    <row r="84" spans="1:47">
      <c r="A84" s="1" t="s">
        <v>689</v>
      </c>
      <c r="B84" s="1" t="s">
        <v>95</v>
      </c>
      <c r="C84" s="1" t="s">
        <v>690</v>
      </c>
      <c r="D84" s="1" t="s">
        <v>82</v>
      </c>
      <c r="E84" s="1" t="s">
        <v>184</v>
      </c>
      <c r="F84" s="1">
        <v>50</v>
      </c>
      <c r="G84" s="1">
        <v>25</v>
      </c>
      <c r="H84" s="1">
        <v>25</v>
      </c>
      <c r="I84" s="1" t="s">
        <v>691</v>
      </c>
      <c r="J84" s="1" t="s">
        <v>692</v>
      </c>
      <c r="K84" s="1" t="s">
        <v>167</v>
      </c>
      <c r="L84" s="2" t="str">
        <f>HYPERLINK("https://hr.nowcoder.com/console?theme=tinyLeft&amp;access_token=60c8a12284805b4716331808bf3de3ef3bb5059b799455f94c47f0b01efbd683#paper/%7B%22tab%22%3A%22index%22%2C%22action%22%3A%22candidate%2Fresult%2Findex%22%2C%22testId%22%3A1488260%7D","https://hr.nowcoder.com/console?theme=tinyLeft&amp;access_token=60c8a12284805b4716331808bf3de3ef3bb5059b799455f94c47f0b01efbd683#paper/%7B%22tab%22%3A%22index%22%2C%22action%22%3A%22candidate%2Fresult%2Findex%22%2C%22testId%22%3A1488260%7D")</f>
        <v>https://hr.nowcoder.com/console?theme=tinyLeft&amp;access_token=60c8a12284805b4716331808bf3de3ef3bb5059b799455f94c47f0b01efbd683#paper/%7B%22tab%22%3A%22index%22%2C%22action%22%3A%22candidate%2Fresult%2Findex%22%2C%22testId%22%3A1488260%7D</v>
      </c>
      <c r="M84" s="2" t="str">
        <f>HYPERLINK("https://api.nowcoder.com/v1/test-pdf/ADB8E86292D6396E?paperId=17038025","https://api.nowcoder.com/v1/test-pdf/ADB8E86292D6396E?paperId=17038025")</f>
        <v>https://api.nowcoder.com/v1/test-pdf/ADB8E86292D6396E?paperId=17038025</v>
      </c>
      <c r="N84" s="1">
        <v>0</v>
      </c>
      <c r="O84" s="1">
        <v>0</v>
      </c>
      <c r="P84" s="1"/>
      <c r="Q84" s="1"/>
      <c r="R84" s="1" t="s">
        <v>179</v>
      </c>
      <c r="S84" s="1"/>
      <c r="T84" s="1"/>
      <c r="U84" s="1"/>
      <c r="V84" s="1">
        <v>0</v>
      </c>
      <c r="W84" s="1"/>
      <c r="X84" s="1"/>
      <c r="Y84" s="1"/>
      <c r="Z84" s="1">
        <v>25</v>
      </c>
      <c r="AA84" s="1">
        <v>6</v>
      </c>
      <c r="AB84" s="1">
        <v>352</v>
      </c>
      <c r="AC84" s="1">
        <v>6</v>
      </c>
      <c r="AD84" s="1" t="s">
        <v>168</v>
      </c>
      <c r="AE84" s="1" t="s">
        <v>693</v>
      </c>
      <c r="AF84" s="1" t="s">
        <v>170</v>
      </c>
      <c r="AG84" s="1" t="s">
        <v>694</v>
      </c>
      <c r="AH84" s="1">
        <v>35</v>
      </c>
      <c r="AI84" s="1"/>
      <c r="AJ84" s="1"/>
      <c r="AK84" s="1"/>
      <c r="AL84" s="1">
        <v>5</v>
      </c>
      <c r="AM84" s="1">
        <v>5</v>
      </c>
      <c r="AN84" s="1">
        <v>0</v>
      </c>
      <c r="AO84" s="1">
        <v>5</v>
      </c>
      <c r="AP84" s="1">
        <v>0</v>
      </c>
      <c r="AQ84" s="1">
        <v>5</v>
      </c>
      <c r="AR84" s="1">
        <v>0</v>
      </c>
      <c r="AS84" s="1">
        <v>5</v>
      </c>
      <c r="AT84" s="1">
        <v>0</v>
      </c>
      <c r="AU84" s="1">
        <v>0</v>
      </c>
    </row>
    <row r="85" spans="1:47">
      <c r="A85" s="1" t="s">
        <v>695</v>
      </c>
      <c r="B85" s="1" t="s">
        <v>44</v>
      </c>
      <c r="C85" s="1" t="s">
        <v>696</v>
      </c>
      <c r="D85" s="1" t="s">
        <v>31</v>
      </c>
      <c r="E85" s="1" t="s">
        <v>227</v>
      </c>
      <c r="F85" s="1">
        <v>70</v>
      </c>
      <c r="G85" s="1">
        <v>20</v>
      </c>
      <c r="H85" s="1">
        <v>50</v>
      </c>
      <c r="I85" s="1" t="s">
        <v>697</v>
      </c>
      <c r="J85" s="1" t="s">
        <v>698</v>
      </c>
      <c r="K85" s="1" t="s">
        <v>167</v>
      </c>
      <c r="L85" s="2" t="str">
        <f>HYPERLINK("https://hr.nowcoder.com/console?theme=tinyLeft&amp;access_token=782e60d3c80e7d50dcd5a857de0b1de4cc104c29d08e733493bef5e1f43eaf3c#paper/%7B%22tab%22%3A%22index%22%2C%22action%22%3A%22candidate%2Fresult%2Findex%22%2C%22testId%22%3A1488271%7D","https://hr.nowcoder.com/console?theme=tinyLeft&amp;access_token=782e60d3c80e7d50dcd5a857de0b1de4cc104c29d08e733493bef5e1f43eaf3c#paper/%7B%22tab%22%3A%22index%22%2C%22action%22%3A%22candidate%2Fresult%2Findex%22%2C%22testId%22%3A1488271%7D")</f>
        <v>https://hr.nowcoder.com/console?theme=tinyLeft&amp;access_token=782e60d3c80e7d50dcd5a857de0b1de4cc104c29d08e733493bef5e1f43eaf3c#paper/%7B%22tab%22%3A%22index%22%2C%22action%22%3A%22candidate%2Fresult%2Findex%22%2C%22testId%22%3A1488271%7D</v>
      </c>
      <c r="M85" s="2" t="str">
        <f>HYPERLINK("https://api.nowcoder.com/v1/test-pdf/37985A7808E5372D?paperId=17038025","https://api.nowcoder.com/v1/test-pdf/37985A7808E5372D?paperId=17038025")</f>
        <v>https://api.nowcoder.com/v1/test-pdf/37985A7808E5372D?paperId=17038025</v>
      </c>
      <c r="N85" s="1">
        <v>25</v>
      </c>
      <c r="O85" s="1">
        <v>9</v>
      </c>
      <c r="P85" s="1">
        <v>476</v>
      </c>
      <c r="Q85" s="1">
        <v>4</v>
      </c>
      <c r="R85" s="1" t="s">
        <v>168</v>
      </c>
      <c r="S85" s="1" t="s">
        <v>699</v>
      </c>
      <c r="T85" s="1" t="s">
        <v>170</v>
      </c>
      <c r="U85" s="1" t="s">
        <v>700</v>
      </c>
      <c r="V85" s="1">
        <v>45</v>
      </c>
      <c r="W85" s="1"/>
      <c r="X85" s="1"/>
      <c r="Y85" s="1"/>
      <c r="Z85" s="1">
        <v>25</v>
      </c>
      <c r="AA85" s="1">
        <v>5</v>
      </c>
      <c r="AB85" s="1">
        <v>332</v>
      </c>
      <c r="AC85" s="1">
        <v>5</v>
      </c>
      <c r="AD85" s="1" t="s">
        <v>168</v>
      </c>
      <c r="AE85" s="1" t="s">
        <v>701</v>
      </c>
      <c r="AF85" s="1" t="s">
        <v>170</v>
      </c>
      <c r="AG85" s="1" t="s">
        <v>702</v>
      </c>
      <c r="AH85" s="1">
        <v>26</v>
      </c>
      <c r="AI85" s="1"/>
      <c r="AJ85" s="1"/>
      <c r="AK85" s="1"/>
      <c r="AL85" s="1">
        <v>0</v>
      </c>
      <c r="AM85" s="1">
        <v>0</v>
      </c>
      <c r="AN85" s="1">
        <v>5</v>
      </c>
      <c r="AO85" s="1">
        <v>5</v>
      </c>
      <c r="AP85" s="1">
        <v>0</v>
      </c>
      <c r="AQ85" s="1">
        <v>5</v>
      </c>
      <c r="AR85" s="1">
        <v>0</v>
      </c>
      <c r="AS85" s="1">
        <v>0</v>
      </c>
      <c r="AT85" s="1">
        <v>0</v>
      </c>
      <c r="AU85" s="1">
        <v>5</v>
      </c>
    </row>
    <row r="86" spans="1:47">
      <c r="A86" s="1" t="s">
        <v>703</v>
      </c>
      <c r="B86" s="1" t="s">
        <v>67</v>
      </c>
      <c r="C86" s="1" t="s">
        <v>704</v>
      </c>
      <c r="D86" s="1" t="s">
        <v>47</v>
      </c>
      <c r="E86" s="1" t="s">
        <v>164</v>
      </c>
      <c r="F86" s="1">
        <v>65</v>
      </c>
      <c r="G86" s="1">
        <v>40</v>
      </c>
      <c r="H86" s="1">
        <v>25</v>
      </c>
      <c r="I86" s="1" t="s">
        <v>457</v>
      </c>
      <c r="J86" s="1" t="s">
        <v>705</v>
      </c>
      <c r="K86" s="1" t="s">
        <v>167</v>
      </c>
      <c r="L86" s="2" t="str">
        <f>HYPERLINK("https://hr.nowcoder.com/console?theme=tinyLeft&amp;access_token=3579b18b5f4546031a3c91740f8f1db3148c786f7e626a6ebfb1fa85a81c1e7c#paper/%7B%22tab%22%3A%22index%22%2C%22action%22%3A%22candidate%2Fresult%2Findex%22%2C%22testId%22%3A1488288%7D","https://hr.nowcoder.com/console?theme=tinyLeft&amp;access_token=3579b18b5f4546031a3c91740f8f1db3148c786f7e626a6ebfb1fa85a81c1e7c#paper/%7B%22tab%22%3A%22index%22%2C%22action%22%3A%22candidate%2Fresult%2Findex%22%2C%22testId%22%3A1488288%7D")</f>
        <v>https://hr.nowcoder.com/console?theme=tinyLeft&amp;access_token=3579b18b5f4546031a3c91740f8f1db3148c786f7e626a6ebfb1fa85a81c1e7c#paper/%7B%22tab%22%3A%22index%22%2C%22action%22%3A%22candidate%2Fresult%2Findex%22%2C%22testId%22%3A1488288%7D</v>
      </c>
      <c r="M86" s="2" t="str">
        <f>HYPERLINK("https://api.nowcoder.com/v1/test-pdf/6CB0C5309B745C9D?paperId=17038025","https://api.nowcoder.com/v1/test-pdf/6CB0C5309B745C9D?paperId=17038025")</f>
        <v>https://api.nowcoder.com/v1/test-pdf/6CB0C5309B745C9D?paperId=17038025</v>
      </c>
      <c r="N86" s="1">
        <v>0</v>
      </c>
      <c r="O86" s="1">
        <v>0</v>
      </c>
      <c r="P86" s="1"/>
      <c r="Q86" s="1"/>
      <c r="R86" s="1" t="s">
        <v>179</v>
      </c>
      <c r="S86" s="1"/>
      <c r="T86" s="1"/>
      <c r="U86" s="1"/>
      <c r="V86" s="1">
        <v>0</v>
      </c>
      <c r="W86" s="1"/>
      <c r="X86" s="1"/>
      <c r="Y86" s="1"/>
      <c r="Z86" s="1">
        <v>25</v>
      </c>
      <c r="AA86" s="1">
        <v>1</v>
      </c>
      <c r="AB86" s="1">
        <v>480</v>
      </c>
      <c r="AC86" s="1">
        <v>5</v>
      </c>
      <c r="AD86" s="1" t="s">
        <v>168</v>
      </c>
      <c r="AE86" s="1" t="s">
        <v>706</v>
      </c>
      <c r="AF86" s="1" t="s">
        <v>170</v>
      </c>
      <c r="AG86" s="1" t="s">
        <v>707</v>
      </c>
      <c r="AH86" s="1">
        <v>14</v>
      </c>
      <c r="AI86" s="1"/>
      <c r="AJ86" s="1"/>
      <c r="AK86" s="1"/>
      <c r="AL86" s="1">
        <v>5</v>
      </c>
      <c r="AM86" s="1">
        <v>5</v>
      </c>
      <c r="AN86" s="1">
        <v>5</v>
      </c>
      <c r="AO86" s="1">
        <v>5</v>
      </c>
      <c r="AP86" s="1">
        <v>0</v>
      </c>
      <c r="AQ86" s="1">
        <v>5</v>
      </c>
      <c r="AR86" s="1">
        <v>0</v>
      </c>
      <c r="AS86" s="1">
        <v>5</v>
      </c>
      <c r="AT86" s="1">
        <v>5</v>
      </c>
      <c r="AU86" s="1">
        <v>5</v>
      </c>
    </row>
    <row r="87" spans="1:47">
      <c r="A87" s="1" t="s">
        <v>708</v>
      </c>
      <c r="B87" s="1" t="s">
        <v>68</v>
      </c>
      <c r="C87" s="1" t="s">
        <v>709</v>
      </c>
      <c r="D87" s="1" t="s">
        <v>47</v>
      </c>
      <c r="E87" s="1" t="s">
        <v>164</v>
      </c>
      <c r="F87" s="1">
        <v>0</v>
      </c>
      <c r="G87" s="1">
        <v>0</v>
      </c>
      <c r="H87" s="1">
        <v>0</v>
      </c>
      <c r="I87" s="1" t="s">
        <v>710</v>
      </c>
      <c r="J87" s="1" t="s">
        <v>711</v>
      </c>
      <c r="K87" s="1" t="s">
        <v>167</v>
      </c>
      <c r="L87" s="2" t="str">
        <f>HYPERLINK("https://hr.nowcoder.com/console?theme=tinyLeft&amp;access_token=4884752a0b85f25e7da650898721e76be20528c6b2016dd5ddea993d6f44d530#paper/%7B%22tab%22%3A%22index%22%2C%22action%22%3A%22candidate%2Fresult%2Findex%22%2C%22testId%22%3A1488308%7D","https://hr.nowcoder.com/console?theme=tinyLeft&amp;access_token=4884752a0b85f25e7da650898721e76be20528c6b2016dd5ddea993d6f44d530#paper/%7B%22tab%22%3A%22index%22%2C%22action%22%3A%22candidate%2Fresult%2Findex%22%2C%22testId%22%3A1488308%7D")</f>
        <v>https://hr.nowcoder.com/console?theme=tinyLeft&amp;access_token=4884752a0b85f25e7da650898721e76be20528c6b2016dd5ddea993d6f44d530#paper/%7B%22tab%22%3A%22index%22%2C%22action%22%3A%22candidate%2Fresult%2Findex%22%2C%22testId%22%3A1488308%7D</v>
      </c>
      <c r="M87" s="2" t="str">
        <f>HYPERLINK("https://api.nowcoder.com/v1/test-pdf/0CB24C3EEC09D268?paperId=17038025","https://api.nowcoder.com/v1/test-pdf/0CB24C3EEC09D268?paperId=17038025")</f>
        <v>https://api.nowcoder.com/v1/test-pdf/0CB24C3EEC09D268?paperId=17038025</v>
      </c>
      <c r="N87" s="1">
        <v>0</v>
      </c>
      <c r="O87" s="1">
        <v>0</v>
      </c>
      <c r="P87" s="1"/>
      <c r="Q87" s="1"/>
      <c r="R87" s="1" t="s">
        <v>179</v>
      </c>
      <c r="S87" s="1"/>
      <c r="T87" s="1"/>
      <c r="U87" s="1"/>
      <c r="V87" s="1">
        <v>0</v>
      </c>
      <c r="W87" s="1"/>
      <c r="X87" s="1"/>
      <c r="Y87" s="1"/>
      <c r="Z87" s="1">
        <v>0</v>
      </c>
      <c r="AA87" s="1">
        <v>0</v>
      </c>
      <c r="AB87" s="1"/>
      <c r="AC87" s="1"/>
      <c r="AD87" s="1" t="s">
        <v>179</v>
      </c>
      <c r="AE87" s="1"/>
      <c r="AF87" s="1"/>
      <c r="AG87" s="1"/>
      <c r="AH87" s="1">
        <v>0</v>
      </c>
      <c r="AI87" s="1"/>
      <c r="AJ87" s="1"/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 spans="1:47">
      <c r="A88" s="1" t="s">
        <v>712</v>
      </c>
      <c r="B88" s="1" t="s">
        <v>114</v>
      </c>
      <c r="C88" s="1" t="s">
        <v>713</v>
      </c>
      <c r="D88" s="1" t="s">
        <v>101</v>
      </c>
      <c r="E88" s="1" t="s">
        <v>184</v>
      </c>
      <c r="F88" s="1">
        <v>60</v>
      </c>
      <c r="G88" s="1">
        <v>10</v>
      </c>
      <c r="H88" s="1">
        <v>50</v>
      </c>
      <c r="I88" s="1" t="s">
        <v>668</v>
      </c>
      <c r="J88" s="1" t="s">
        <v>714</v>
      </c>
      <c r="K88" s="1" t="s">
        <v>167</v>
      </c>
      <c r="L88" s="2" t="str">
        <f>HYPERLINK("https://hr.nowcoder.com/console?theme=tinyLeft&amp;access_token=0ead04bae0b674c36acbebc565da40aebfb45a59383d12b7883caa37fc5455fb#paper/%7B%22tab%22%3A%22index%22%2C%22action%22%3A%22candidate%2Fresult%2Findex%22%2C%22testId%22%3A1488314%7D","https://hr.nowcoder.com/console?theme=tinyLeft&amp;access_token=0ead04bae0b674c36acbebc565da40aebfb45a59383d12b7883caa37fc5455fb#paper/%7B%22tab%22%3A%22index%22%2C%22action%22%3A%22candidate%2Fresult%2Findex%22%2C%22testId%22%3A1488314%7D")</f>
        <v>https://hr.nowcoder.com/console?theme=tinyLeft&amp;access_token=0ead04bae0b674c36acbebc565da40aebfb45a59383d12b7883caa37fc5455fb#paper/%7B%22tab%22%3A%22index%22%2C%22action%22%3A%22candidate%2Fresult%2Findex%22%2C%22testId%22%3A1488314%7D</v>
      </c>
      <c r="M88" s="2" t="str">
        <f>HYPERLINK("https://api.nowcoder.com/v1/test-pdf/6E24DF8F0DF79762?paperId=17038025","https://api.nowcoder.com/v1/test-pdf/6E24DF8F0DF79762?paperId=17038025")</f>
        <v>https://api.nowcoder.com/v1/test-pdf/6E24DF8F0DF79762?paperId=17038025</v>
      </c>
      <c r="N88" s="1">
        <v>25</v>
      </c>
      <c r="O88" s="1">
        <v>1</v>
      </c>
      <c r="P88" s="1">
        <v>616</v>
      </c>
      <c r="Q88" s="1">
        <v>2</v>
      </c>
      <c r="R88" s="1" t="s">
        <v>168</v>
      </c>
      <c r="S88" s="1" t="s">
        <v>715</v>
      </c>
      <c r="T88" s="1" t="s">
        <v>170</v>
      </c>
      <c r="U88" s="1" t="s">
        <v>716</v>
      </c>
      <c r="V88" s="1">
        <v>39</v>
      </c>
      <c r="W88" s="1"/>
      <c r="X88" s="1"/>
      <c r="Y88" s="1"/>
      <c r="Z88" s="1">
        <v>25</v>
      </c>
      <c r="AA88" s="1">
        <v>1</v>
      </c>
      <c r="AB88" s="1">
        <v>480</v>
      </c>
      <c r="AC88" s="1">
        <v>3</v>
      </c>
      <c r="AD88" s="1" t="s">
        <v>168</v>
      </c>
      <c r="AE88" s="1" t="s">
        <v>717</v>
      </c>
      <c r="AF88" s="1" t="s">
        <v>170</v>
      </c>
      <c r="AG88" s="1" t="s">
        <v>619</v>
      </c>
      <c r="AH88" s="1">
        <v>24</v>
      </c>
      <c r="AI88" s="1"/>
      <c r="AJ88" s="1"/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5</v>
      </c>
      <c r="AR88" s="1">
        <v>0</v>
      </c>
      <c r="AS88" s="1">
        <v>0</v>
      </c>
      <c r="AT88" s="1">
        <v>0</v>
      </c>
      <c r="AU88" s="1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AdenLee</cp:lastModifiedBy>
  <dcterms:created xsi:type="dcterms:W3CDTF">2019-07-07T11:05:00Z</dcterms:created>
  <dcterms:modified xsi:type="dcterms:W3CDTF">2019-07-07T11:10:53Z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