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OR\Desktop\"/>
    </mc:Choice>
  </mc:AlternateContent>
  <bookViews>
    <workbookView xWindow="0" yWindow="0" windowWidth="20490" windowHeight="7650" activeTab="1"/>
  </bookViews>
  <sheets>
    <sheet name="Marksheet" sheetId="1" r:id="rId1"/>
    <sheet name="Attendance" sheetId="2" r:id="rId2"/>
    <sheet name="Sheet1" sheetId="4" r:id="rId3"/>
  </sheets>
  <definedNames>
    <definedName name="Attended">#REF!</definedName>
    <definedName name="Registe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AJ8" i="2"/>
  <c r="AJ9" i="2"/>
  <c r="AJ10" i="2"/>
  <c r="AJ11" i="2"/>
  <c r="AJ12" i="2"/>
  <c r="AJ13" i="2"/>
  <c r="AJ14" i="2"/>
  <c r="AJ15" i="2"/>
  <c r="AJ16" i="2"/>
  <c r="AI8" i="2"/>
  <c r="AI9" i="2"/>
  <c r="AI10" i="2"/>
  <c r="AI11" i="2"/>
  <c r="AI12" i="2"/>
  <c r="AI13" i="2"/>
  <c r="AI14" i="2"/>
  <c r="AI15" i="2"/>
  <c r="AI16" i="2"/>
  <c r="AJ7" i="2"/>
  <c r="AI7" i="2"/>
  <c r="K12" i="4"/>
  <c r="G20" i="4"/>
  <c r="G17" i="4"/>
  <c r="G14" i="4"/>
  <c r="G11" i="4"/>
  <c r="C21" i="4"/>
  <c r="C20" i="4"/>
  <c r="C19" i="4"/>
  <c r="C18" i="4"/>
  <c r="C17" i="4"/>
  <c r="C16" i="4"/>
  <c r="C15" i="4"/>
  <c r="C11" i="4"/>
  <c r="C7" i="4"/>
  <c r="Q17" i="1" l="1"/>
  <c r="P17" i="1"/>
  <c r="M17" i="1"/>
  <c r="N17" i="1" s="1"/>
  <c r="O17" i="1" s="1"/>
  <c r="P16" i="1"/>
  <c r="M16" i="1"/>
  <c r="N16" i="1" s="1"/>
  <c r="O16" i="1" s="1"/>
  <c r="Q16" i="1" s="1"/>
  <c r="P15" i="1"/>
  <c r="M15" i="1"/>
  <c r="N15" i="1" s="1"/>
  <c r="O15" i="1" s="1"/>
  <c r="Q15" i="1" s="1"/>
  <c r="P14" i="1"/>
  <c r="M14" i="1"/>
  <c r="N14" i="1" s="1"/>
  <c r="O14" i="1" s="1"/>
  <c r="Q14" i="1" s="1"/>
  <c r="P13" i="1"/>
  <c r="M13" i="1"/>
  <c r="N13" i="1" s="1"/>
  <c r="O13" i="1" s="1"/>
  <c r="Q13" i="1" s="1"/>
  <c r="P12" i="1"/>
  <c r="M12" i="1"/>
  <c r="N12" i="1" s="1"/>
  <c r="O12" i="1" s="1"/>
  <c r="Q12" i="1" s="1"/>
  <c r="P11" i="1"/>
  <c r="M11" i="1"/>
  <c r="N11" i="1" s="1"/>
  <c r="O11" i="1" s="1"/>
  <c r="Q11" i="1" s="1"/>
  <c r="P10" i="1"/>
  <c r="M10" i="1"/>
  <c r="N10" i="1" s="1"/>
  <c r="O10" i="1" s="1"/>
  <c r="Q10" i="1" s="1"/>
  <c r="P9" i="1"/>
  <c r="M9" i="1"/>
  <c r="N9" i="1" s="1"/>
  <c r="O9" i="1" s="1"/>
  <c r="Q9" i="1" s="1"/>
  <c r="P8" i="1"/>
  <c r="M8" i="1"/>
  <c r="N8" i="1" s="1"/>
  <c r="O8" i="1" s="1"/>
  <c r="Q8" i="1" s="1"/>
</calcChain>
</file>

<file path=xl/sharedStrings.xml><?xml version="1.0" encoding="utf-8"?>
<sst xmlns="http://schemas.openxmlformats.org/spreadsheetml/2006/main" count="325" uniqueCount="61">
  <si>
    <t>SNO</t>
  </si>
  <si>
    <t>NAME</t>
  </si>
  <si>
    <t>CLASS</t>
  </si>
  <si>
    <t>ENGLISH</t>
  </si>
  <si>
    <t>URDU</t>
  </si>
  <si>
    <t>MATHS</t>
  </si>
  <si>
    <t>BIO</t>
  </si>
  <si>
    <t>COMP</t>
  </si>
  <si>
    <t>PHYS</t>
  </si>
  <si>
    <t>CHEM</t>
  </si>
  <si>
    <t>TOTAL</t>
  </si>
  <si>
    <t>PERCENTAGE</t>
  </si>
  <si>
    <t>GRADE</t>
  </si>
  <si>
    <t>RESULT</t>
  </si>
  <si>
    <t>REMARKS</t>
  </si>
  <si>
    <t>Momina</t>
  </si>
  <si>
    <t>Muniza</t>
  </si>
  <si>
    <t>Manahil</t>
  </si>
  <si>
    <t>Hiba</t>
  </si>
  <si>
    <t>Tooba</t>
  </si>
  <si>
    <t>Laiba</t>
  </si>
  <si>
    <t>Waina</t>
  </si>
  <si>
    <t>Azka</t>
  </si>
  <si>
    <t>MARKSHEET</t>
  </si>
  <si>
    <t>Amna</t>
  </si>
  <si>
    <t>Kinza</t>
  </si>
  <si>
    <t>ATTENDANCE SHEET</t>
  </si>
  <si>
    <t>A</t>
  </si>
  <si>
    <t>NAMES</t>
  </si>
  <si>
    <t>mon</t>
  </si>
  <si>
    <t>tue</t>
  </si>
  <si>
    <t>wed</t>
  </si>
  <si>
    <t>thu</t>
  </si>
  <si>
    <t>fri</t>
  </si>
  <si>
    <t>Present</t>
  </si>
  <si>
    <t>Absent</t>
  </si>
  <si>
    <t>P</t>
  </si>
  <si>
    <t>SUNDAY</t>
  </si>
  <si>
    <t>SATURDAY</t>
  </si>
  <si>
    <t>ROLLNO</t>
  </si>
  <si>
    <t>Report Card</t>
  </si>
  <si>
    <t xml:space="preserve"> Roll no :</t>
  </si>
  <si>
    <t>Class :</t>
  </si>
  <si>
    <t xml:space="preserve">Student profile </t>
  </si>
  <si>
    <t>Name :</t>
  </si>
  <si>
    <t>Attendance :</t>
  </si>
  <si>
    <t>Subjects</t>
  </si>
  <si>
    <t>Percentage</t>
  </si>
  <si>
    <t>Grade</t>
  </si>
  <si>
    <t>Pass/Fail</t>
  </si>
  <si>
    <t>Remarks</t>
  </si>
  <si>
    <t>Urdu</t>
  </si>
  <si>
    <t>Maths</t>
  </si>
  <si>
    <t>Bio</t>
  </si>
  <si>
    <t>Computer</t>
  </si>
  <si>
    <t>Physics</t>
  </si>
  <si>
    <t>Chemistry</t>
  </si>
  <si>
    <t>Engish</t>
  </si>
  <si>
    <t>Marks</t>
  </si>
  <si>
    <t>Total mark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</si>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</sst>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7" tint="-0.249977111117893"/>
      <name val="Constantia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i/>
      <u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i/>
      <u/>
      <sz val="16"/>
      <color theme="0"/>
      <name val="Arial Rounded MT Bold"/>
      <family val="2"/>
    </font>
    <font>
      <sz val="11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b/>
      <u/>
      <sz val="20"/>
      <color theme="1"/>
      <name val="Arial Rounded MT Bold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Eras Demi ITC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7" fillId="3" borderId="1" xfId="0" applyFont="1" applyFill="1" applyBorder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 applyAlignment="1">
      <alignment horizontal="center" vertical="center"/>
    </xf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3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6" borderId="0" xfId="0" applyFont="1" applyFill="1"/>
    <xf numFmtId="0" fontId="1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8" fillId="6" borderId="1" xfId="0" applyFont="1" applyFill="1" applyBorder="1"/>
    <xf numFmtId="0" fontId="8" fillId="6" borderId="0" xfId="0" applyFont="1" applyFill="1"/>
    <xf numFmtId="0" fontId="8" fillId="6" borderId="0" xfId="0" applyFont="1" applyFill="1" applyAlignment="1">
      <alignment horizontal="left"/>
    </xf>
    <xf numFmtId="0" fontId="8" fillId="6" borderId="1" xfId="0" applyFont="1" applyFill="1" applyBorder="1" applyAlignment="1">
      <alignment horizontal="left"/>
    </xf>
    <xf numFmtId="0" fontId="12" fillId="6" borderId="1" xfId="0" applyFont="1" applyFill="1" applyBorder="1"/>
    <xf numFmtId="0" fontId="8" fillId="6" borderId="1" xfId="0" applyFont="1" applyFill="1" applyBorder="1" applyAlignment="1"/>
    <xf numFmtId="0" fontId="8" fillId="6" borderId="0" xfId="0" applyFont="1" applyFill="1" applyBorder="1"/>
    <xf numFmtId="0" fontId="15" fillId="6" borderId="0" xfId="0" applyFont="1" applyFill="1"/>
    <xf numFmtId="0" fontId="12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right"/>
    </xf>
    <xf numFmtId="164" fontId="8" fillId="6" borderId="1" xfId="0" applyNumberFormat="1" applyFont="1" applyFill="1" applyBorder="1"/>
    <xf numFmtId="0" fontId="12" fillId="6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textRotation="255"/>
    </xf>
    <xf numFmtId="0" fontId="16" fillId="3" borderId="6" xfId="0" applyFont="1" applyFill="1" applyBorder="1" applyAlignment="1">
      <alignment horizontal="center" vertical="center" textRotation="255"/>
    </xf>
    <xf numFmtId="0" fontId="16" fillId="3" borderId="5" xfId="0" applyFont="1" applyFill="1" applyBorder="1" applyAlignment="1">
      <alignment horizontal="center" vertical="center" textRotation="255"/>
    </xf>
    <xf numFmtId="0" fontId="16" fillId="4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textRotation="255"/>
    </xf>
    <xf numFmtId="0" fontId="16" fillId="3" borderId="1" xfId="0" applyFont="1" applyFill="1" applyBorder="1" applyAlignment="1">
      <alignment horizontal="center" vertical="center" textRotation="255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6" xfId="0" applyFont="1" applyFill="1" applyBorder="1" applyAlignment="1">
      <alignment horizontal="center" vertical="center" textRotation="255"/>
    </xf>
    <xf numFmtId="0" fontId="16" fillId="2" borderId="5" xfId="0" applyFont="1" applyFill="1" applyBorder="1" applyAlignment="1">
      <alignment horizontal="center" vertical="center" textRotation="255"/>
    </xf>
    <xf numFmtId="0" fontId="8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510268</xdr:colOff>
      <xdr:row>1</xdr:row>
      <xdr:rowOff>113392</xdr:rowOff>
    </xdr:from>
    <xdr:to>
      <xdr:col>12</xdr:col>
      <xdr:colOff>249465</xdr:colOff>
      <xdr:row>23</xdr:row>
      <xdr:rowOff>34017</xdr:rowOff>
    </xdr:to>
    <xdr:sp macro="" textlink="">
      <xdr:nvSpPr>
        <xdr:cNvPr id="3" name="Frame 2"/>
        <xdr:cNvSpPr/>
      </xdr:nvSpPr>
      <xdr:spPr>
        <a:xfrm>
          <a:off x="510268" y="306160"/>
          <a:ext cx="7767411" cy="4206875"/>
        </a:xfrm>
        <a:prstGeom prst="frame">
          <a:avLst>
            <a:gd name="adj1" fmla="val 3416"/>
          </a:avLst>
        </a:prstGeom>
        <a:solidFill>
          <a:schemeClr val="accent2">
            <a:lumMod val="50000"/>
          </a:schemeClr>
        </a:solidFill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opLeftCell="A2" workbookViewId="0">
      <selection activeCell="N10" sqref="N10"/>
    </sheetView>
  </sheetViews>
  <sheetFormatPr defaultRowHeight="15" x14ac:dyDescent="0.25"/>
  <cols>
    <col min="3" max="4" width="10.28515625" customWidth="1"/>
    <col min="5" max="5" width="10.42578125" customWidth="1"/>
    <col min="7" max="8" width="11.7109375" customWidth="1"/>
    <col min="13" max="13" width="12.42578125" bestFit="1" customWidth="1"/>
    <col min="16" max="16" width="11.140625" customWidth="1"/>
    <col min="17" max="17" width="12.7109375" customWidth="1"/>
  </cols>
  <sheetData>
    <row r="1" spans="2:17" ht="16.5" customHeight="1" x14ac:dyDescent="0.25"/>
    <row r="2" spans="2:17" ht="16.5" customHeight="1" x14ac:dyDescent="0.25">
      <c r="H2" s="4"/>
    </row>
    <row r="3" spans="2:17" ht="21" x14ac:dyDescent="0.35">
      <c r="G3" s="9"/>
      <c r="H3" s="10" t="s">
        <v>23</v>
      </c>
      <c r="I3" s="9"/>
    </row>
    <row r="4" spans="2:17" x14ac:dyDescent="0.25">
      <c r="B4" s="1"/>
      <c r="C4" s="2"/>
      <c r="D4" s="3"/>
    </row>
    <row r="5" spans="2:17" x14ac:dyDescent="0.25">
      <c r="B5" s="1"/>
      <c r="C5" s="2"/>
      <c r="D5" s="3"/>
    </row>
    <row r="6" spans="2:17" x14ac:dyDescent="0.25">
      <c r="B6" s="1"/>
      <c r="C6" s="2"/>
      <c r="D6" s="3"/>
    </row>
    <row r="7" spans="2:17" ht="18.75" x14ac:dyDescent="0.3">
      <c r="B7" s="7" t="s">
        <v>0</v>
      </c>
      <c r="C7" s="7" t="s">
        <v>39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11</v>
      </c>
      <c r="O7" s="7" t="s">
        <v>12</v>
      </c>
      <c r="P7" s="7" t="s">
        <v>13</v>
      </c>
      <c r="Q7" s="8" t="s">
        <v>14</v>
      </c>
    </row>
    <row r="8" spans="2:17" ht="18.75" x14ac:dyDescent="0.3">
      <c r="B8" s="30">
        <v>1</v>
      </c>
      <c r="C8" s="30">
        <v>11</v>
      </c>
      <c r="D8" s="24" t="s">
        <v>15</v>
      </c>
      <c r="E8" s="31">
        <v>3</v>
      </c>
      <c r="F8" s="21">
        <v>50</v>
      </c>
      <c r="G8" s="21">
        <v>70</v>
      </c>
      <c r="H8" s="21">
        <v>68</v>
      </c>
      <c r="I8" s="21">
        <v>45</v>
      </c>
      <c r="J8" s="21">
        <v>60</v>
      </c>
      <c r="K8" s="21">
        <v>55</v>
      </c>
      <c r="L8" s="21">
        <v>40</v>
      </c>
      <c r="M8" s="21">
        <f>SUM(F8:L8)</f>
        <v>388</v>
      </c>
      <c r="N8" s="32">
        <f>SUM(M8/700*100)</f>
        <v>55.428571428571431</v>
      </c>
      <c r="O8" s="21" t="str">
        <f>IF(N8&gt;90,"A+",IF(N8&gt;80,"A",IF(N8&gt;70,"B",IF(N8&gt;60,"C",IF(N8&gt;50,"D")))))</f>
        <v>D</v>
      </c>
      <c r="P8" s="21" t="str">
        <f>IF(COUNTIF(F8:L8,"&gt;=33")=7,"PASS",IF(COUNTIF(F8:L8,"&lt;=33")=7,"FAIL"))</f>
        <v>PASS</v>
      </c>
      <c r="Q8" s="21" t="str">
        <f>IF(O8="A+","EXCELENT",IF(O8="A","V.GOOD",IF(O8="B","GOOD",IF(O8="C","AVERAGE",IF(O8="D","POOR")))))</f>
        <v>POOR</v>
      </c>
    </row>
    <row r="9" spans="2:17" ht="18.75" x14ac:dyDescent="0.3">
      <c r="B9" s="30">
        <v>2</v>
      </c>
      <c r="C9" s="30">
        <v>12</v>
      </c>
      <c r="D9" s="24" t="s">
        <v>16</v>
      </c>
      <c r="E9" s="31">
        <v>3</v>
      </c>
      <c r="F9" s="21">
        <v>79</v>
      </c>
      <c r="G9" s="21">
        <v>87</v>
      </c>
      <c r="H9" s="21">
        <v>79</v>
      </c>
      <c r="I9" s="21">
        <v>69</v>
      </c>
      <c r="J9" s="21">
        <v>85</v>
      </c>
      <c r="K9" s="21">
        <v>80</v>
      </c>
      <c r="L9" s="21">
        <v>63</v>
      </c>
      <c r="M9" s="21">
        <f t="shared" ref="M9:M17" si="0">SUM(F9:L9)</f>
        <v>542</v>
      </c>
      <c r="N9" s="32">
        <f t="shared" ref="N9:N17" si="1">SUM(M9/700*100)</f>
        <v>77.428571428571431</v>
      </c>
      <c r="O9" s="21" t="str">
        <f t="shared" ref="O9:O17" si="2">IF(N9&gt;90,"A+",IF(N9&gt;80,"A",IF(N9&gt;70,"B",IF(N9&gt;60,"C",IF(N9&gt;50,"D")))))</f>
        <v>B</v>
      </c>
      <c r="P9" s="21" t="str">
        <f t="shared" ref="P9:P17" si="3">IF(COUNTIF(F9:L9,"&gt;=33")=7,"PASS",IF(COUNTIF(F9:L9,"&lt;=33")=7,"FAIL"))</f>
        <v>PASS</v>
      </c>
      <c r="Q9" s="21" t="str">
        <f t="shared" ref="Q9:Q17" si="4">IF(O9="A+","EXCELENT",IF(O9="A","V.GOOD",IF(O9="B","GOOD",IF(O9="C","AVERAGE",IF(O9="D","POOR")))))</f>
        <v>GOOD</v>
      </c>
    </row>
    <row r="10" spans="2:17" ht="18.75" x14ac:dyDescent="0.3">
      <c r="B10" s="30">
        <v>3</v>
      </c>
      <c r="C10" s="30">
        <v>13</v>
      </c>
      <c r="D10" s="24" t="s">
        <v>17</v>
      </c>
      <c r="E10" s="31">
        <v>3</v>
      </c>
      <c r="F10" s="21">
        <v>90</v>
      </c>
      <c r="G10" s="21">
        <v>79</v>
      </c>
      <c r="H10" s="21">
        <v>85</v>
      </c>
      <c r="I10" s="21">
        <v>89</v>
      </c>
      <c r="J10" s="21">
        <v>79</v>
      </c>
      <c r="K10" s="21">
        <v>80</v>
      </c>
      <c r="L10" s="21">
        <v>85</v>
      </c>
      <c r="M10" s="21">
        <f t="shared" si="0"/>
        <v>587</v>
      </c>
      <c r="N10" s="32">
        <f t="shared" si="1"/>
        <v>83.857142857142847</v>
      </c>
      <c r="O10" s="21" t="str">
        <f t="shared" si="2"/>
        <v>A</v>
      </c>
      <c r="P10" s="21" t="str">
        <f t="shared" si="3"/>
        <v>PASS</v>
      </c>
      <c r="Q10" s="21" t="str">
        <f t="shared" si="4"/>
        <v>V.GOOD</v>
      </c>
    </row>
    <row r="11" spans="2:17" ht="18.75" x14ac:dyDescent="0.3">
      <c r="B11" s="30">
        <v>4</v>
      </c>
      <c r="C11" s="30">
        <v>14</v>
      </c>
      <c r="D11" s="24" t="s">
        <v>24</v>
      </c>
      <c r="E11" s="31">
        <v>3</v>
      </c>
      <c r="F11" s="21">
        <v>71</v>
      </c>
      <c r="G11" s="21">
        <v>60</v>
      </c>
      <c r="H11" s="21">
        <v>69</v>
      </c>
      <c r="I11" s="21">
        <v>79</v>
      </c>
      <c r="J11" s="21">
        <v>66</v>
      </c>
      <c r="K11" s="21">
        <v>83</v>
      </c>
      <c r="L11" s="21">
        <v>88</v>
      </c>
      <c r="M11" s="21">
        <f t="shared" si="0"/>
        <v>516</v>
      </c>
      <c r="N11" s="32">
        <f t="shared" si="1"/>
        <v>73.714285714285708</v>
      </c>
      <c r="O11" s="21" t="str">
        <f t="shared" si="2"/>
        <v>B</v>
      </c>
      <c r="P11" s="21" t="str">
        <f t="shared" si="3"/>
        <v>PASS</v>
      </c>
      <c r="Q11" s="21" t="str">
        <f t="shared" si="4"/>
        <v>GOOD</v>
      </c>
    </row>
    <row r="12" spans="2:17" ht="18.75" x14ac:dyDescent="0.3">
      <c r="B12" s="30">
        <v>5</v>
      </c>
      <c r="C12" s="30">
        <v>15</v>
      </c>
      <c r="D12" s="24" t="s">
        <v>18</v>
      </c>
      <c r="E12" s="31">
        <v>3</v>
      </c>
      <c r="F12" s="21">
        <v>72</v>
      </c>
      <c r="G12" s="21">
        <v>79</v>
      </c>
      <c r="H12" s="21">
        <v>85</v>
      </c>
      <c r="I12" s="21">
        <v>80</v>
      </c>
      <c r="J12" s="21">
        <v>73</v>
      </c>
      <c r="K12" s="21">
        <v>82</v>
      </c>
      <c r="L12" s="21">
        <v>87</v>
      </c>
      <c r="M12" s="21">
        <f t="shared" si="0"/>
        <v>558</v>
      </c>
      <c r="N12" s="32">
        <f t="shared" si="1"/>
        <v>79.714285714285722</v>
      </c>
      <c r="O12" s="21" t="str">
        <f t="shared" si="2"/>
        <v>B</v>
      </c>
      <c r="P12" s="21" t="str">
        <f t="shared" si="3"/>
        <v>PASS</v>
      </c>
      <c r="Q12" s="21" t="str">
        <f t="shared" si="4"/>
        <v>GOOD</v>
      </c>
    </row>
    <row r="13" spans="2:17" ht="18.75" x14ac:dyDescent="0.3">
      <c r="B13" s="30">
        <v>6</v>
      </c>
      <c r="C13" s="30">
        <v>16</v>
      </c>
      <c r="D13" s="24" t="s">
        <v>19</v>
      </c>
      <c r="E13" s="31">
        <v>3</v>
      </c>
      <c r="F13" s="21">
        <v>95</v>
      </c>
      <c r="G13" s="21">
        <v>92</v>
      </c>
      <c r="H13" s="21">
        <v>89</v>
      </c>
      <c r="I13" s="21">
        <v>87</v>
      </c>
      <c r="J13" s="21">
        <v>84</v>
      </c>
      <c r="K13" s="21">
        <v>94</v>
      </c>
      <c r="L13" s="21">
        <v>90</v>
      </c>
      <c r="M13" s="21">
        <f t="shared" si="0"/>
        <v>631</v>
      </c>
      <c r="N13" s="32">
        <f t="shared" si="1"/>
        <v>90.142857142857153</v>
      </c>
      <c r="O13" s="21" t="str">
        <f t="shared" si="2"/>
        <v>A+</v>
      </c>
      <c r="P13" s="21" t="str">
        <f t="shared" si="3"/>
        <v>PASS</v>
      </c>
      <c r="Q13" s="21" t="str">
        <f t="shared" si="4"/>
        <v>EXCELENT</v>
      </c>
    </row>
    <row r="14" spans="2:17" ht="18.75" x14ac:dyDescent="0.3">
      <c r="B14" s="30">
        <v>7</v>
      </c>
      <c r="C14" s="30">
        <v>17</v>
      </c>
      <c r="D14" s="24" t="s">
        <v>20</v>
      </c>
      <c r="E14" s="31">
        <v>3</v>
      </c>
      <c r="F14" s="21">
        <v>81</v>
      </c>
      <c r="G14" s="21">
        <v>80</v>
      </c>
      <c r="H14" s="21">
        <v>85</v>
      </c>
      <c r="I14" s="21">
        <v>82</v>
      </c>
      <c r="J14" s="21">
        <v>68</v>
      </c>
      <c r="K14" s="21">
        <v>84</v>
      </c>
      <c r="L14" s="21">
        <v>83</v>
      </c>
      <c r="M14" s="21">
        <f t="shared" si="0"/>
        <v>563</v>
      </c>
      <c r="N14" s="32">
        <f t="shared" si="1"/>
        <v>80.428571428571431</v>
      </c>
      <c r="O14" s="21" t="str">
        <f t="shared" si="2"/>
        <v>A</v>
      </c>
      <c r="P14" s="21" t="str">
        <f t="shared" si="3"/>
        <v>PASS</v>
      </c>
      <c r="Q14" s="21" t="str">
        <f t="shared" si="4"/>
        <v>V.GOOD</v>
      </c>
    </row>
    <row r="15" spans="2:17" ht="18.75" x14ac:dyDescent="0.3">
      <c r="B15" s="30">
        <v>8</v>
      </c>
      <c r="C15" s="30">
        <v>18</v>
      </c>
      <c r="D15" s="24" t="s">
        <v>21</v>
      </c>
      <c r="E15" s="31">
        <v>3</v>
      </c>
      <c r="F15" s="21">
        <v>82</v>
      </c>
      <c r="G15" s="21">
        <v>81</v>
      </c>
      <c r="H15" s="21">
        <v>86</v>
      </c>
      <c r="I15" s="21">
        <v>83</v>
      </c>
      <c r="J15" s="21">
        <v>69</v>
      </c>
      <c r="K15" s="21">
        <v>85</v>
      </c>
      <c r="L15" s="21">
        <v>84</v>
      </c>
      <c r="M15" s="21">
        <f t="shared" si="0"/>
        <v>570</v>
      </c>
      <c r="N15" s="32">
        <f t="shared" si="1"/>
        <v>81.428571428571431</v>
      </c>
      <c r="O15" s="21" t="str">
        <f t="shared" si="2"/>
        <v>A</v>
      </c>
      <c r="P15" s="21" t="str">
        <f t="shared" si="3"/>
        <v>PASS</v>
      </c>
      <c r="Q15" s="21" t="str">
        <f t="shared" si="4"/>
        <v>V.GOOD</v>
      </c>
    </row>
    <row r="16" spans="2:17" ht="18.75" x14ac:dyDescent="0.3">
      <c r="B16" s="30">
        <v>9</v>
      </c>
      <c r="C16" s="30">
        <v>19</v>
      </c>
      <c r="D16" s="24" t="s">
        <v>25</v>
      </c>
      <c r="E16" s="31">
        <v>3</v>
      </c>
      <c r="F16" s="21">
        <v>50</v>
      </c>
      <c r="G16" s="21">
        <v>69</v>
      </c>
      <c r="H16" s="21">
        <v>71</v>
      </c>
      <c r="I16" s="21">
        <v>73</v>
      </c>
      <c r="J16" s="21">
        <v>70</v>
      </c>
      <c r="K16" s="21">
        <v>76</v>
      </c>
      <c r="L16" s="21">
        <v>50</v>
      </c>
      <c r="M16" s="21">
        <f t="shared" si="0"/>
        <v>459</v>
      </c>
      <c r="N16" s="32">
        <f t="shared" si="1"/>
        <v>65.571428571428569</v>
      </c>
      <c r="O16" s="21" t="str">
        <f t="shared" si="2"/>
        <v>C</v>
      </c>
      <c r="P16" s="21" t="str">
        <f t="shared" si="3"/>
        <v>PASS</v>
      </c>
      <c r="Q16" s="21" t="str">
        <f t="shared" si="4"/>
        <v>AVERAGE</v>
      </c>
    </row>
    <row r="17" spans="2:17" ht="18.75" x14ac:dyDescent="0.3">
      <c r="B17" s="30">
        <v>10</v>
      </c>
      <c r="C17" s="30">
        <v>20</v>
      </c>
      <c r="D17" s="24" t="s">
        <v>22</v>
      </c>
      <c r="E17" s="31">
        <v>3</v>
      </c>
      <c r="F17" s="21">
        <v>84</v>
      </c>
      <c r="G17" s="21">
        <v>83</v>
      </c>
      <c r="H17" s="21">
        <v>88</v>
      </c>
      <c r="I17" s="21">
        <v>85</v>
      </c>
      <c r="J17" s="21">
        <v>71</v>
      </c>
      <c r="K17" s="21">
        <v>87</v>
      </c>
      <c r="L17" s="21">
        <v>86</v>
      </c>
      <c r="M17" s="21">
        <f t="shared" si="0"/>
        <v>584</v>
      </c>
      <c r="N17" s="32">
        <f t="shared" si="1"/>
        <v>83.428571428571431</v>
      </c>
      <c r="O17" s="21" t="str">
        <f t="shared" si="2"/>
        <v>A</v>
      </c>
      <c r="P17" s="21" t="str">
        <f t="shared" si="3"/>
        <v>PASS</v>
      </c>
      <c r="Q17" s="21" t="str">
        <f t="shared" si="4"/>
        <v>V.GOOD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9"/>
  <sheetViews>
    <sheetView tabSelected="1" zoomScale="84" zoomScaleNormal="84" workbookViewId="0">
      <selection activeCell="AD6" sqref="AD6:AD16"/>
    </sheetView>
  </sheetViews>
  <sheetFormatPr defaultRowHeight="15" x14ac:dyDescent="0.25"/>
  <cols>
    <col min="1" max="1" width="5.85546875" customWidth="1"/>
    <col min="3" max="3" width="12" customWidth="1"/>
    <col min="4" max="4" width="5" customWidth="1"/>
    <col min="5" max="5" width="5.140625" customWidth="1"/>
    <col min="6" max="7" width="5" customWidth="1"/>
    <col min="8" max="8" width="4.5703125" customWidth="1"/>
    <col min="9" max="10" width="4.42578125" customWidth="1"/>
    <col min="11" max="11" width="5" customWidth="1"/>
    <col min="12" max="12" width="4.28515625" customWidth="1"/>
    <col min="13" max="13" width="5" customWidth="1"/>
    <col min="14" max="17" width="4.42578125" customWidth="1"/>
    <col min="18" max="18" width="4.85546875" customWidth="1"/>
    <col min="19" max="19" width="4.42578125" customWidth="1"/>
    <col min="20" max="20" width="5" customWidth="1"/>
    <col min="21" max="24" width="4.42578125" customWidth="1"/>
    <col min="25" max="25" width="5.140625" customWidth="1"/>
    <col min="26" max="26" width="4.42578125" customWidth="1"/>
    <col min="27" max="27" width="5.140625" customWidth="1"/>
    <col min="28" max="31" width="4.42578125" customWidth="1"/>
    <col min="32" max="32" width="5" customWidth="1"/>
    <col min="33" max="33" width="4.5703125" customWidth="1"/>
    <col min="34" max="34" width="5" customWidth="1"/>
  </cols>
  <sheetData>
    <row r="3" spans="1:36" ht="18.75" x14ac:dyDescent="0.3">
      <c r="H3" s="11" t="s">
        <v>26</v>
      </c>
      <c r="I3" s="12"/>
      <c r="J3" s="12"/>
      <c r="K3" s="13"/>
      <c r="L3" s="13"/>
      <c r="M3" s="13"/>
      <c r="N3" s="13"/>
      <c r="O3" s="14"/>
    </row>
    <row r="5" spans="1:36" ht="15.75" x14ac:dyDescent="0.25">
      <c r="A5" s="29"/>
      <c r="B5" s="33" t="s">
        <v>60</v>
      </c>
      <c r="C5" s="34"/>
      <c r="D5" s="25">
        <v>1</v>
      </c>
      <c r="E5" s="25">
        <v>2</v>
      </c>
      <c r="F5" s="25">
        <v>3</v>
      </c>
      <c r="G5" s="25">
        <v>4</v>
      </c>
      <c r="H5" s="25">
        <v>5</v>
      </c>
      <c r="I5" s="25">
        <v>6</v>
      </c>
      <c r="J5" s="25">
        <v>7</v>
      </c>
      <c r="K5" s="25">
        <v>8</v>
      </c>
      <c r="L5" s="25">
        <v>9</v>
      </c>
      <c r="M5" s="25">
        <v>10</v>
      </c>
      <c r="N5" s="25">
        <v>11</v>
      </c>
      <c r="O5" s="25">
        <v>12</v>
      </c>
      <c r="P5" s="25">
        <v>13</v>
      </c>
      <c r="Q5" s="25">
        <v>14</v>
      </c>
      <c r="R5" s="25">
        <v>15</v>
      </c>
      <c r="S5" s="25">
        <v>16</v>
      </c>
      <c r="T5" s="25">
        <v>17</v>
      </c>
      <c r="U5" s="25">
        <v>18</v>
      </c>
      <c r="V5" s="25">
        <v>19</v>
      </c>
      <c r="W5" s="25">
        <v>20</v>
      </c>
      <c r="X5" s="25">
        <v>21</v>
      </c>
      <c r="Y5" s="25">
        <v>22</v>
      </c>
      <c r="Z5" s="25">
        <v>23</v>
      </c>
      <c r="AA5" s="25">
        <v>24</v>
      </c>
      <c r="AB5" s="25">
        <v>24</v>
      </c>
      <c r="AC5" s="25">
        <v>26</v>
      </c>
      <c r="AD5" s="25">
        <v>27</v>
      </c>
      <c r="AE5" s="25">
        <v>28</v>
      </c>
      <c r="AF5" s="25">
        <v>29</v>
      </c>
      <c r="AG5" s="25">
        <v>30</v>
      </c>
      <c r="AH5" s="25">
        <v>31</v>
      </c>
      <c r="AI5" s="39" t="s">
        <v>34</v>
      </c>
      <c r="AJ5" s="35" t="s">
        <v>35</v>
      </c>
    </row>
    <row r="6" spans="1:36" ht="15.75" x14ac:dyDescent="0.25">
      <c r="A6" s="25" t="s">
        <v>0</v>
      </c>
      <c r="B6" s="25" t="s">
        <v>39</v>
      </c>
      <c r="C6" s="25" t="s">
        <v>28</v>
      </c>
      <c r="D6" s="25" t="s">
        <v>29</v>
      </c>
      <c r="E6" s="25" t="s">
        <v>30</v>
      </c>
      <c r="F6" s="25" t="s">
        <v>31</v>
      </c>
      <c r="G6" s="25" t="s">
        <v>32</v>
      </c>
      <c r="H6" s="25" t="s">
        <v>33</v>
      </c>
      <c r="I6" s="40" t="s">
        <v>38</v>
      </c>
      <c r="J6" s="41" t="s">
        <v>37</v>
      </c>
      <c r="K6" s="25" t="s">
        <v>29</v>
      </c>
      <c r="L6" s="25" t="s">
        <v>30</v>
      </c>
      <c r="M6" s="25" t="s">
        <v>31</v>
      </c>
      <c r="N6" s="25" t="s">
        <v>32</v>
      </c>
      <c r="O6" s="25" t="s">
        <v>33</v>
      </c>
      <c r="P6" s="40" t="s">
        <v>38</v>
      </c>
      <c r="Q6" s="41" t="s">
        <v>37</v>
      </c>
      <c r="R6" s="25" t="s">
        <v>29</v>
      </c>
      <c r="S6" s="25" t="s">
        <v>30</v>
      </c>
      <c r="T6" s="25" t="s">
        <v>31</v>
      </c>
      <c r="U6" s="25" t="s">
        <v>32</v>
      </c>
      <c r="V6" s="25" t="s">
        <v>33</v>
      </c>
      <c r="W6" s="40" t="s">
        <v>38</v>
      </c>
      <c r="X6" s="41" t="s">
        <v>37</v>
      </c>
      <c r="Y6" s="25" t="s">
        <v>29</v>
      </c>
      <c r="Z6" s="25" t="s">
        <v>30</v>
      </c>
      <c r="AA6" s="25" t="s">
        <v>31</v>
      </c>
      <c r="AB6" s="25" t="s">
        <v>32</v>
      </c>
      <c r="AC6" s="25" t="s">
        <v>33</v>
      </c>
      <c r="AD6" s="42" t="s">
        <v>38</v>
      </c>
      <c r="AE6" s="36" t="s">
        <v>37</v>
      </c>
      <c r="AF6" s="25" t="s">
        <v>29</v>
      </c>
      <c r="AG6" s="25" t="s">
        <v>30</v>
      </c>
      <c r="AH6" s="25" t="s">
        <v>31</v>
      </c>
      <c r="AI6" s="39"/>
      <c r="AJ6" s="35"/>
    </row>
    <row r="7" spans="1:36" ht="15.75" x14ac:dyDescent="0.25">
      <c r="A7" s="25">
        <v>1</v>
      </c>
      <c r="B7" s="25">
        <v>11</v>
      </c>
      <c r="C7" s="25" t="s">
        <v>15</v>
      </c>
      <c r="D7" s="25" t="s">
        <v>27</v>
      </c>
      <c r="E7" s="25" t="s">
        <v>27</v>
      </c>
      <c r="F7" s="25" t="s">
        <v>27</v>
      </c>
      <c r="G7" s="25" t="s">
        <v>27</v>
      </c>
      <c r="H7" s="25" t="s">
        <v>27</v>
      </c>
      <c r="I7" s="40"/>
      <c r="J7" s="41"/>
      <c r="K7" s="25" t="s">
        <v>27</v>
      </c>
      <c r="L7" s="25" t="s">
        <v>27</v>
      </c>
      <c r="M7" s="25" t="s">
        <v>27</v>
      </c>
      <c r="N7" s="25" t="s">
        <v>27</v>
      </c>
      <c r="O7" s="25" t="s">
        <v>27</v>
      </c>
      <c r="P7" s="40"/>
      <c r="Q7" s="41"/>
      <c r="R7" s="25" t="s">
        <v>27</v>
      </c>
      <c r="S7" s="25" t="s">
        <v>27</v>
      </c>
      <c r="T7" s="25" t="s">
        <v>27</v>
      </c>
      <c r="U7" s="25" t="s">
        <v>27</v>
      </c>
      <c r="V7" s="25" t="s">
        <v>27</v>
      </c>
      <c r="W7" s="40"/>
      <c r="X7" s="41"/>
      <c r="Y7" s="25" t="s">
        <v>27</v>
      </c>
      <c r="Z7" s="25" t="s">
        <v>27</v>
      </c>
      <c r="AA7" s="25" t="s">
        <v>27</v>
      </c>
      <c r="AB7" s="25" t="s">
        <v>27</v>
      </c>
      <c r="AC7" s="25" t="s">
        <v>27</v>
      </c>
      <c r="AD7" s="43"/>
      <c r="AE7" s="37"/>
      <c r="AF7" s="25" t="s">
        <v>27</v>
      </c>
      <c r="AG7" s="25" t="s">
        <v>27</v>
      </c>
      <c r="AH7" s="25" t="s">
        <v>27</v>
      </c>
      <c r="AI7" s="25">
        <f>COUNTIF(D7:AH7,"P")</f>
        <v>0</v>
      </c>
      <c r="AJ7" s="25">
        <f>COUNTIF(D7:AH7,"A")</f>
        <v>23</v>
      </c>
    </row>
    <row r="8" spans="1:36" ht="15.75" x14ac:dyDescent="0.25">
      <c r="A8" s="25">
        <v>2</v>
      </c>
      <c r="B8" s="25">
        <v>12</v>
      </c>
      <c r="C8" s="25" t="s">
        <v>16</v>
      </c>
      <c r="D8" s="25" t="s">
        <v>36</v>
      </c>
      <c r="E8" s="25" t="s">
        <v>36</v>
      </c>
      <c r="F8" s="25" t="s">
        <v>27</v>
      </c>
      <c r="G8" s="25" t="s">
        <v>36</v>
      </c>
      <c r="H8" s="25" t="s">
        <v>36</v>
      </c>
      <c r="I8" s="40"/>
      <c r="J8" s="41"/>
      <c r="K8" s="25" t="s">
        <v>36</v>
      </c>
      <c r="L8" s="25" t="s">
        <v>36</v>
      </c>
      <c r="M8" s="25" t="s">
        <v>36</v>
      </c>
      <c r="N8" s="25" t="s">
        <v>36</v>
      </c>
      <c r="O8" s="25" t="s">
        <v>36</v>
      </c>
      <c r="P8" s="40"/>
      <c r="Q8" s="41"/>
      <c r="R8" s="25" t="s">
        <v>36</v>
      </c>
      <c r="S8" s="25" t="s">
        <v>36</v>
      </c>
      <c r="T8" s="25" t="s">
        <v>36</v>
      </c>
      <c r="U8" s="25" t="s">
        <v>36</v>
      </c>
      <c r="V8" s="25" t="s">
        <v>36</v>
      </c>
      <c r="W8" s="40"/>
      <c r="X8" s="41"/>
      <c r="Y8" s="25" t="s">
        <v>27</v>
      </c>
      <c r="Z8" s="25" t="s">
        <v>36</v>
      </c>
      <c r="AA8" s="25" t="s">
        <v>36</v>
      </c>
      <c r="AB8" s="25" t="s">
        <v>36</v>
      </c>
      <c r="AC8" s="25" t="s">
        <v>36</v>
      </c>
      <c r="AD8" s="43"/>
      <c r="AE8" s="37"/>
      <c r="AF8" s="25" t="s">
        <v>36</v>
      </c>
      <c r="AG8" s="25" t="s">
        <v>27</v>
      </c>
      <c r="AH8" s="25" t="s">
        <v>36</v>
      </c>
      <c r="AI8" s="25">
        <f t="shared" ref="AI8:AI16" si="0">COUNTIF(D8:AH8,"P")</f>
        <v>20</v>
      </c>
      <c r="AJ8" s="25">
        <f t="shared" ref="AJ8:AJ16" si="1">COUNTIF(D8:AH8,"A")</f>
        <v>3</v>
      </c>
    </row>
    <row r="9" spans="1:36" ht="15.75" x14ac:dyDescent="0.25">
      <c r="A9" s="25">
        <v>3</v>
      </c>
      <c r="B9" s="25">
        <v>13</v>
      </c>
      <c r="C9" s="25" t="s">
        <v>17</v>
      </c>
      <c r="D9" s="25" t="s">
        <v>27</v>
      </c>
      <c r="E9" s="25" t="s">
        <v>36</v>
      </c>
      <c r="F9" s="25" t="s">
        <v>36</v>
      </c>
      <c r="G9" s="25" t="s">
        <v>36</v>
      </c>
      <c r="H9" s="25" t="s">
        <v>36</v>
      </c>
      <c r="I9" s="40"/>
      <c r="J9" s="41"/>
      <c r="K9" s="25" t="s">
        <v>36</v>
      </c>
      <c r="L9" s="25" t="s">
        <v>36</v>
      </c>
      <c r="M9" s="25" t="s">
        <v>36</v>
      </c>
      <c r="N9" s="25" t="s">
        <v>36</v>
      </c>
      <c r="O9" s="25" t="s">
        <v>27</v>
      </c>
      <c r="P9" s="40"/>
      <c r="Q9" s="41"/>
      <c r="R9" s="25" t="s">
        <v>36</v>
      </c>
      <c r="S9" s="25" t="s">
        <v>36</v>
      </c>
      <c r="T9" s="25" t="s">
        <v>36</v>
      </c>
      <c r="U9" s="25" t="s">
        <v>36</v>
      </c>
      <c r="V9" s="25" t="s">
        <v>36</v>
      </c>
      <c r="W9" s="40"/>
      <c r="X9" s="41"/>
      <c r="Y9" s="25" t="s">
        <v>36</v>
      </c>
      <c r="Z9" s="25" t="s">
        <v>27</v>
      </c>
      <c r="AA9" s="25" t="s">
        <v>36</v>
      </c>
      <c r="AB9" s="25" t="s">
        <v>36</v>
      </c>
      <c r="AC9" s="25" t="s">
        <v>27</v>
      </c>
      <c r="AD9" s="43"/>
      <c r="AE9" s="37"/>
      <c r="AF9" s="25" t="s">
        <v>36</v>
      </c>
      <c r="AG9" s="25" t="s">
        <v>36</v>
      </c>
      <c r="AH9" s="25" t="s">
        <v>36</v>
      </c>
      <c r="AI9" s="25">
        <f t="shared" si="0"/>
        <v>19</v>
      </c>
      <c r="AJ9" s="25">
        <f t="shared" si="1"/>
        <v>4</v>
      </c>
    </row>
    <row r="10" spans="1:36" ht="15.75" x14ac:dyDescent="0.25">
      <c r="A10" s="25">
        <v>4</v>
      </c>
      <c r="B10" s="25">
        <v>14</v>
      </c>
      <c r="C10" s="25" t="s">
        <v>24</v>
      </c>
      <c r="D10" s="25" t="s">
        <v>36</v>
      </c>
      <c r="E10" s="25" t="s">
        <v>36</v>
      </c>
      <c r="F10" s="25" t="s">
        <v>36</v>
      </c>
      <c r="G10" s="25" t="s">
        <v>36</v>
      </c>
      <c r="H10" s="25" t="s">
        <v>36</v>
      </c>
      <c r="I10" s="40"/>
      <c r="J10" s="41"/>
      <c r="K10" s="25" t="s">
        <v>36</v>
      </c>
      <c r="L10" s="25" t="s">
        <v>36</v>
      </c>
      <c r="M10" s="25" t="s">
        <v>36</v>
      </c>
      <c r="N10" s="25" t="s">
        <v>36</v>
      </c>
      <c r="O10" s="25" t="s">
        <v>36</v>
      </c>
      <c r="P10" s="40"/>
      <c r="Q10" s="41"/>
      <c r="R10" s="25" t="s">
        <v>36</v>
      </c>
      <c r="S10" s="25" t="s">
        <v>36</v>
      </c>
      <c r="T10" s="25" t="s">
        <v>36</v>
      </c>
      <c r="U10" s="25" t="s">
        <v>27</v>
      </c>
      <c r="V10" s="25" t="s">
        <v>27</v>
      </c>
      <c r="W10" s="40"/>
      <c r="X10" s="41"/>
      <c r="Y10" s="25" t="s">
        <v>36</v>
      </c>
      <c r="Z10" s="25" t="s">
        <v>36</v>
      </c>
      <c r="AA10" s="25" t="s">
        <v>36</v>
      </c>
      <c r="AB10" s="25" t="s">
        <v>36</v>
      </c>
      <c r="AC10" s="25" t="s">
        <v>36</v>
      </c>
      <c r="AD10" s="43"/>
      <c r="AE10" s="37"/>
      <c r="AF10" s="25" t="s">
        <v>27</v>
      </c>
      <c r="AG10" s="25" t="s">
        <v>36</v>
      </c>
      <c r="AH10" s="25" t="s">
        <v>36</v>
      </c>
      <c r="AI10" s="25">
        <f t="shared" si="0"/>
        <v>20</v>
      </c>
      <c r="AJ10" s="25">
        <f t="shared" si="1"/>
        <v>3</v>
      </c>
    </row>
    <row r="11" spans="1:36" ht="15.75" x14ac:dyDescent="0.25">
      <c r="A11" s="25">
        <v>5</v>
      </c>
      <c r="B11" s="25">
        <v>15</v>
      </c>
      <c r="C11" s="25" t="s">
        <v>18</v>
      </c>
      <c r="D11" s="25" t="s">
        <v>36</v>
      </c>
      <c r="E11" s="25" t="s">
        <v>36</v>
      </c>
      <c r="F11" s="25" t="s">
        <v>36</v>
      </c>
      <c r="G11" s="25" t="s">
        <v>36</v>
      </c>
      <c r="H11" s="25" t="s">
        <v>36</v>
      </c>
      <c r="I11" s="40"/>
      <c r="J11" s="41"/>
      <c r="K11" s="25" t="s">
        <v>36</v>
      </c>
      <c r="L11" s="25" t="s">
        <v>27</v>
      </c>
      <c r="M11" s="25" t="s">
        <v>27</v>
      </c>
      <c r="N11" s="25" t="s">
        <v>36</v>
      </c>
      <c r="O11" s="25" t="s">
        <v>36</v>
      </c>
      <c r="P11" s="40"/>
      <c r="Q11" s="41"/>
      <c r="R11" s="25" t="s">
        <v>36</v>
      </c>
      <c r="S11" s="25" t="s">
        <v>36</v>
      </c>
      <c r="T11" s="25" t="s">
        <v>27</v>
      </c>
      <c r="U11" s="25" t="s">
        <v>36</v>
      </c>
      <c r="V11" s="25" t="s">
        <v>36</v>
      </c>
      <c r="W11" s="40"/>
      <c r="X11" s="41"/>
      <c r="Y11" s="25" t="s">
        <v>36</v>
      </c>
      <c r="Z11" s="25" t="s">
        <v>27</v>
      </c>
      <c r="AA11" s="25" t="s">
        <v>36</v>
      </c>
      <c r="AB11" s="25" t="s">
        <v>36</v>
      </c>
      <c r="AC11" s="25" t="s">
        <v>27</v>
      </c>
      <c r="AD11" s="43"/>
      <c r="AE11" s="37"/>
      <c r="AF11" s="25" t="s">
        <v>36</v>
      </c>
      <c r="AG11" s="25" t="s">
        <v>36</v>
      </c>
      <c r="AH11" s="25" t="s">
        <v>36</v>
      </c>
      <c r="AI11" s="25">
        <f t="shared" si="0"/>
        <v>18</v>
      </c>
      <c r="AJ11" s="25">
        <f t="shared" si="1"/>
        <v>5</v>
      </c>
    </row>
    <row r="12" spans="1:36" ht="15.75" x14ac:dyDescent="0.25">
      <c r="A12" s="25">
        <v>6</v>
      </c>
      <c r="B12" s="25">
        <v>16</v>
      </c>
      <c r="C12" s="25" t="s">
        <v>19</v>
      </c>
      <c r="D12" s="25" t="s">
        <v>36</v>
      </c>
      <c r="E12" s="25" t="s">
        <v>36</v>
      </c>
      <c r="F12" s="25" t="s">
        <v>36</v>
      </c>
      <c r="G12" s="25" t="s">
        <v>36</v>
      </c>
      <c r="H12" s="25" t="s">
        <v>36</v>
      </c>
      <c r="I12" s="40"/>
      <c r="J12" s="41"/>
      <c r="K12" s="25" t="s">
        <v>36</v>
      </c>
      <c r="L12" s="25" t="s">
        <v>36</v>
      </c>
      <c r="M12" s="25" t="s">
        <v>36</v>
      </c>
      <c r="N12" s="25" t="s">
        <v>36</v>
      </c>
      <c r="O12" s="25" t="s">
        <v>36</v>
      </c>
      <c r="P12" s="40"/>
      <c r="Q12" s="41"/>
      <c r="R12" s="25" t="s">
        <v>36</v>
      </c>
      <c r="S12" s="25" t="s">
        <v>36</v>
      </c>
      <c r="T12" s="25" t="s">
        <v>36</v>
      </c>
      <c r="U12" s="25" t="s">
        <v>36</v>
      </c>
      <c r="V12" s="25" t="s">
        <v>36</v>
      </c>
      <c r="W12" s="40"/>
      <c r="X12" s="41"/>
      <c r="Y12" s="25" t="s">
        <v>36</v>
      </c>
      <c r="Z12" s="25" t="s">
        <v>36</v>
      </c>
      <c r="AA12" s="25" t="s">
        <v>36</v>
      </c>
      <c r="AB12" s="25" t="s">
        <v>36</v>
      </c>
      <c r="AC12" s="25" t="s">
        <v>36</v>
      </c>
      <c r="AD12" s="43"/>
      <c r="AE12" s="37"/>
      <c r="AF12" s="25" t="s">
        <v>36</v>
      </c>
      <c r="AG12" s="25" t="s">
        <v>36</v>
      </c>
      <c r="AH12" s="25" t="s">
        <v>36</v>
      </c>
      <c r="AI12" s="25">
        <f t="shared" si="0"/>
        <v>23</v>
      </c>
      <c r="AJ12" s="25">
        <f t="shared" si="1"/>
        <v>0</v>
      </c>
    </row>
    <row r="13" spans="1:36" ht="15.75" x14ac:dyDescent="0.25">
      <c r="A13" s="25">
        <v>7</v>
      </c>
      <c r="B13" s="25">
        <v>17</v>
      </c>
      <c r="C13" s="25" t="s">
        <v>20</v>
      </c>
      <c r="D13" s="25" t="s">
        <v>36</v>
      </c>
      <c r="E13" s="25" t="s">
        <v>36</v>
      </c>
      <c r="F13" s="25" t="s">
        <v>36</v>
      </c>
      <c r="G13" s="25" t="s">
        <v>36</v>
      </c>
      <c r="H13" s="25" t="s">
        <v>36</v>
      </c>
      <c r="I13" s="40"/>
      <c r="J13" s="41"/>
      <c r="K13" s="25" t="s">
        <v>36</v>
      </c>
      <c r="L13" s="25" t="s">
        <v>36</v>
      </c>
      <c r="M13" s="25" t="s">
        <v>36</v>
      </c>
      <c r="N13" s="25" t="s">
        <v>27</v>
      </c>
      <c r="O13" s="25" t="s">
        <v>36</v>
      </c>
      <c r="P13" s="40"/>
      <c r="Q13" s="41"/>
      <c r="R13" s="25" t="s">
        <v>36</v>
      </c>
      <c r="S13" s="25" t="s">
        <v>36</v>
      </c>
      <c r="T13" s="25" t="s">
        <v>36</v>
      </c>
      <c r="U13" s="25" t="s">
        <v>36</v>
      </c>
      <c r="V13" s="25" t="s">
        <v>27</v>
      </c>
      <c r="W13" s="40"/>
      <c r="X13" s="41"/>
      <c r="Y13" s="25" t="s">
        <v>36</v>
      </c>
      <c r="Z13" s="25" t="s">
        <v>36</v>
      </c>
      <c r="AA13" s="25" t="s">
        <v>36</v>
      </c>
      <c r="AB13" s="25" t="s">
        <v>36</v>
      </c>
      <c r="AC13" s="25" t="s">
        <v>36</v>
      </c>
      <c r="AD13" s="43"/>
      <c r="AE13" s="37"/>
      <c r="AF13" s="25" t="s">
        <v>36</v>
      </c>
      <c r="AG13" s="25" t="s">
        <v>36</v>
      </c>
      <c r="AH13" s="25" t="s">
        <v>36</v>
      </c>
      <c r="AI13" s="25">
        <f t="shared" si="0"/>
        <v>21</v>
      </c>
      <c r="AJ13" s="25">
        <f t="shared" si="1"/>
        <v>2</v>
      </c>
    </row>
    <row r="14" spans="1:36" ht="15.75" x14ac:dyDescent="0.25">
      <c r="A14" s="25">
        <v>8</v>
      </c>
      <c r="B14" s="25">
        <v>18</v>
      </c>
      <c r="C14" s="25" t="s">
        <v>21</v>
      </c>
      <c r="D14" s="25" t="s">
        <v>27</v>
      </c>
      <c r="E14" s="25" t="s">
        <v>36</v>
      </c>
      <c r="F14" s="25" t="s">
        <v>36</v>
      </c>
      <c r="G14" s="25" t="s">
        <v>36</v>
      </c>
      <c r="H14" s="25" t="s">
        <v>36</v>
      </c>
      <c r="I14" s="40"/>
      <c r="J14" s="41"/>
      <c r="K14" s="25" t="s">
        <v>36</v>
      </c>
      <c r="L14" s="25" t="s">
        <v>36</v>
      </c>
      <c r="M14" s="25" t="s">
        <v>27</v>
      </c>
      <c r="N14" s="25" t="s">
        <v>36</v>
      </c>
      <c r="O14" s="25" t="s">
        <v>36</v>
      </c>
      <c r="P14" s="40"/>
      <c r="Q14" s="41"/>
      <c r="R14" s="25" t="s">
        <v>36</v>
      </c>
      <c r="S14" s="25" t="s">
        <v>36</v>
      </c>
      <c r="T14" s="25" t="s">
        <v>36</v>
      </c>
      <c r="U14" s="25" t="s">
        <v>36</v>
      </c>
      <c r="V14" s="25" t="s">
        <v>36</v>
      </c>
      <c r="W14" s="40"/>
      <c r="X14" s="41"/>
      <c r="Y14" s="25" t="s">
        <v>36</v>
      </c>
      <c r="Z14" s="25" t="s">
        <v>27</v>
      </c>
      <c r="AA14" s="25" t="s">
        <v>36</v>
      </c>
      <c r="AB14" s="25" t="s">
        <v>36</v>
      </c>
      <c r="AC14" s="25" t="s">
        <v>27</v>
      </c>
      <c r="AD14" s="43"/>
      <c r="AE14" s="37"/>
      <c r="AF14" s="25" t="s">
        <v>36</v>
      </c>
      <c r="AG14" s="25" t="s">
        <v>36</v>
      </c>
      <c r="AH14" s="25" t="s">
        <v>27</v>
      </c>
      <c r="AI14" s="25">
        <f t="shared" si="0"/>
        <v>18</v>
      </c>
      <c r="AJ14" s="25">
        <f t="shared" si="1"/>
        <v>5</v>
      </c>
    </row>
    <row r="15" spans="1:36" ht="15.75" x14ac:dyDescent="0.25">
      <c r="A15" s="25">
        <v>9</v>
      </c>
      <c r="B15" s="25">
        <v>19</v>
      </c>
      <c r="C15" s="25" t="s">
        <v>25</v>
      </c>
      <c r="D15" s="25" t="s">
        <v>36</v>
      </c>
      <c r="E15" s="25" t="s">
        <v>36</v>
      </c>
      <c r="F15" s="25" t="s">
        <v>36</v>
      </c>
      <c r="G15" s="25" t="s">
        <v>36</v>
      </c>
      <c r="H15" s="25" t="s">
        <v>27</v>
      </c>
      <c r="I15" s="40"/>
      <c r="J15" s="41"/>
      <c r="K15" s="25" t="s">
        <v>36</v>
      </c>
      <c r="L15" s="25" t="s">
        <v>36</v>
      </c>
      <c r="M15" s="25" t="s">
        <v>36</v>
      </c>
      <c r="N15" s="25" t="s">
        <v>36</v>
      </c>
      <c r="O15" s="25" t="s">
        <v>36</v>
      </c>
      <c r="P15" s="40"/>
      <c r="Q15" s="41"/>
      <c r="R15" s="25" t="s">
        <v>36</v>
      </c>
      <c r="S15" s="25" t="s">
        <v>27</v>
      </c>
      <c r="T15" s="25" t="s">
        <v>27</v>
      </c>
      <c r="U15" s="25" t="s">
        <v>27</v>
      </c>
      <c r="V15" s="25" t="s">
        <v>36</v>
      </c>
      <c r="W15" s="40"/>
      <c r="X15" s="41"/>
      <c r="Y15" s="25" t="s">
        <v>36</v>
      </c>
      <c r="Z15" s="25" t="s">
        <v>36</v>
      </c>
      <c r="AA15" s="25" t="s">
        <v>36</v>
      </c>
      <c r="AB15" s="25" t="s">
        <v>27</v>
      </c>
      <c r="AC15" s="25" t="s">
        <v>27</v>
      </c>
      <c r="AD15" s="43"/>
      <c r="AE15" s="37"/>
      <c r="AF15" s="25" t="s">
        <v>36</v>
      </c>
      <c r="AG15" s="25" t="s">
        <v>36</v>
      </c>
      <c r="AH15" s="25" t="s">
        <v>36</v>
      </c>
      <c r="AI15" s="25">
        <f t="shared" si="0"/>
        <v>17</v>
      </c>
      <c r="AJ15" s="25">
        <f t="shared" si="1"/>
        <v>6</v>
      </c>
    </row>
    <row r="16" spans="1:36" ht="15.75" x14ac:dyDescent="0.25">
      <c r="A16" s="25">
        <v>10</v>
      </c>
      <c r="B16" s="25">
        <v>20</v>
      </c>
      <c r="C16" s="25" t="s">
        <v>22</v>
      </c>
      <c r="D16" s="25" t="s">
        <v>27</v>
      </c>
      <c r="E16" s="25" t="s">
        <v>27</v>
      </c>
      <c r="F16" s="25" t="s">
        <v>36</v>
      </c>
      <c r="G16" s="25" t="s">
        <v>36</v>
      </c>
      <c r="H16" s="25" t="s">
        <v>36</v>
      </c>
      <c r="I16" s="40"/>
      <c r="J16" s="41"/>
      <c r="K16" s="25" t="s">
        <v>36</v>
      </c>
      <c r="L16" s="25" t="s">
        <v>27</v>
      </c>
      <c r="M16" s="25" t="s">
        <v>36</v>
      </c>
      <c r="N16" s="25" t="s">
        <v>36</v>
      </c>
      <c r="O16" s="25" t="s">
        <v>27</v>
      </c>
      <c r="P16" s="40"/>
      <c r="Q16" s="41"/>
      <c r="R16" s="25" t="s">
        <v>36</v>
      </c>
      <c r="S16" s="25" t="s">
        <v>36</v>
      </c>
      <c r="T16" s="25" t="s">
        <v>27</v>
      </c>
      <c r="U16" s="25" t="s">
        <v>36</v>
      </c>
      <c r="V16" s="25" t="s">
        <v>36</v>
      </c>
      <c r="W16" s="40"/>
      <c r="X16" s="41"/>
      <c r="Y16" s="25" t="s">
        <v>36</v>
      </c>
      <c r="Z16" s="25" t="s">
        <v>36</v>
      </c>
      <c r="AA16" s="25" t="s">
        <v>36</v>
      </c>
      <c r="AB16" s="25" t="s">
        <v>36</v>
      </c>
      <c r="AC16" s="25" t="s">
        <v>36</v>
      </c>
      <c r="AD16" s="44"/>
      <c r="AE16" s="38"/>
      <c r="AF16" s="25" t="s">
        <v>27</v>
      </c>
      <c r="AG16" s="25" t="s">
        <v>36</v>
      </c>
      <c r="AH16" s="25" t="s">
        <v>36</v>
      </c>
      <c r="AI16" s="25">
        <f t="shared" si="0"/>
        <v>17</v>
      </c>
      <c r="AJ16" s="25">
        <f t="shared" si="1"/>
        <v>6</v>
      </c>
    </row>
    <row r="17" spans="1:3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6"/>
      <c r="U17" s="6"/>
      <c r="V17" s="6"/>
      <c r="W17" s="6"/>
      <c r="X17" s="6"/>
      <c r="Y17" s="6"/>
      <c r="Z17" s="17"/>
      <c r="AA17" s="17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</sheetData>
  <mergeCells count="11">
    <mergeCell ref="B5:C5"/>
    <mergeCell ref="AJ5:AJ6"/>
    <mergeCell ref="AE6:AE16"/>
    <mergeCell ref="AI5:AI6"/>
    <mergeCell ref="I6:I16"/>
    <mergeCell ref="J6:J16"/>
    <mergeCell ref="P6:P16"/>
    <mergeCell ref="Q6:Q16"/>
    <mergeCell ref="W6:W16"/>
    <mergeCell ref="X6:X16"/>
    <mergeCell ref="AD6:AD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zoomScale="84" zoomScaleNormal="84" workbookViewId="0">
      <selection activeCell="C6" sqref="C6"/>
    </sheetView>
  </sheetViews>
  <sheetFormatPr defaultRowHeight="15" x14ac:dyDescent="0.25"/>
  <cols>
    <col min="1" max="1" width="11.5703125" customWidth="1"/>
    <col min="2" max="2" width="12.7109375" customWidth="1"/>
    <col min="3" max="3" width="11.28515625" customWidth="1"/>
    <col min="4" max="4" width="10.85546875" customWidth="1"/>
    <col min="5" max="5" width="9.7109375" customWidth="1"/>
    <col min="7" max="7" width="13.85546875" customWidth="1"/>
  </cols>
  <sheetData>
    <row r="3" spans="2:12" x14ac:dyDescent="0.25">
      <c r="E3" s="5"/>
    </row>
    <row r="4" spans="2:12" x14ac:dyDescent="0.25">
      <c r="B4" s="18"/>
      <c r="C4" s="18"/>
      <c r="D4" s="19"/>
      <c r="E4" s="46" t="s">
        <v>40</v>
      </c>
      <c r="F4" s="46"/>
      <c r="G4" s="46"/>
      <c r="H4" s="20"/>
      <c r="I4" s="18"/>
      <c r="J4" s="18"/>
      <c r="K4" s="18"/>
      <c r="L4" s="18"/>
    </row>
    <row r="5" spans="2:12" x14ac:dyDescent="0.25">
      <c r="B5" s="18"/>
      <c r="C5" s="18"/>
      <c r="D5" s="18"/>
      <c r="E5" s="46"/>
      <c r="F5" s="46"/>
      <c r="G5" s="46"/>
      <c r="H5" s="18"/>
      <c r="I5" s="18"/>
      <c r="J5" s="18"/>
      <c r="K5" s="18"/>
      <c r="L5" s="18"/>
    </row>
    <row r="6" spans="2:12" ht="18.75" x14ac:dyDescent="0.3">
      <c r="B6" s="21" t="s">
        <v>41</v>
      </c>
      <c r="C6" s="21">
        <v>20</v>
      </c>
      <c r="D6" s="22"/>
      <c r="E6" s="22"/>
      <c r="F6" s="22"/>
      <c r="G6" s="22"/>
      <c r="H6" s="22"/>
      <c r="I6" s="22"/>
      <c r="J6" s="22"/>
      <c r="K6" s="22"/>
      <c r="L6" s="22"/>
    </row>
    <row r="7" spans="2:12" ht="18.75" x14ac:dyDescent="0.3">
      <c r="B7" s="21" t="s">
        <v>42</v>
      </c>
      <c r="C7" s="21">
        <f>VLOOKUP(C6,Marksheet!C8:Q17,3,)</f>
        <v>3</v>
      </c>
      <c r="D7" s="22"/>
      <c r="E7" s="22"/>
      <c r="F7" s="22"/>
      <c r="G7" s="22"/>
      <c r="H7" s="22"/>
      <c r="I7" s="22"/>
      <c r="J7" s="22"/>
      <c r="K7" s="22"/>
      <c r="L7" s="22"/>
    </row>
    <row r="8" spans="2:12" ht="18.75" x14ac:dyDescent="0.3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2:12" ht="18.75" x14ac:dyDescent="0.3">
      <c r="B9" s="48" t="s">
        <v>43</v>
      </c>
      <c r="C9" s="49"/>
      <c r="D9" s="22"/>
      <c r="E9" s="22"/>
      <c r="F9" s="22"/>
      <c r="G9" s="22"/>
      <c r="H9" s="22"/>
      <c r="I9" s="22"/>
      <c r="J9" s="22"/>
      <c r="K9" s="22"/>
      <c r="L9" s="22"/>
    </row>
    <row r="10" spans="2:12" ht="18.75" x14ac:dyDescent="0.3">
      <c r="B10" s="22"/>
      <c r="C10" s="22"/>
      <c r="D10" s="22"/>
      <c r="E10" s="22"/>
      <c r="F10" s="23"/>
      <c r="G10" s="22"/>
      <c r="H10" s="22"/>
      <c r="I10" s="22"/>
      <c r="J10" s="22"/>
      <c r="K10" s="22"/>
      <c r="L10" s="22"/>
    </row>
    <row r="11" spans="2:12" ht="18.75" x14ac:dyDescent="0.3">
      <c r="B11" s="24" t="s">
        <v>44</v>
      </c>
      <c r="C11" s="21" t="str">
        <f>VLOOKUP(C6,Marksheet!C8:Q17,2,)</f>
        <v>Azka</v>
      </c>
      <c r="D11" s="22"/>
      <c r="E11" s="45" t="s">
        <v>59</v>
      </c>
      <c r="F11" s="45"/>
      <c r="G11" s="45">
        <f>VLOOKUP(C6,Marksheet!C8:Q17,11,)</f>
        <v>584</v>
      </c>
      <c r="H11" s="22"/>
      <c r="I11" s="22"/>
      <c r="J11" s="22"/>
      <c r="K11" s="22"/>
      <c r="L11" s="22"/>
    </row>
    <row r="12" spans="2:12" ht="18.75" x14ac:dyDescent="0.3">
      <c r="B12" s="25" t="s">
        <v>45</v>
      </c>
      <c r="C12" s="26" t="str">
        <f>VLOOKUP(C6,Attendance!B5:AJ16,3,)</f>
        <v>A</v>
      </c>
      <c r="D12" s="22"/>
      <c r="E12" s="45"/>
      <c r="F12" s="45"/>
      <c r="G12" s="45"/>
      <c r="H12" s="22"/>
      <c r="I12" s="45" t="s">
        <v>48</v>
      </c>
      <c r="J12" s="45"/>
      <c r="K12" s="45" t="str">
        <f>VLOOKUP(C6,Marksheet!C8:Q17,13,)</f>
        <v>A</v>
      </c>
      <c r="L12" s="45"/>
    </row>
    <row r="13" spans="2:12" ht="18.75" x14ac:dyDescent="0.3">
      <c r="B13" s="22"/>
      <c r="C13" s="27"/>
      <c r="D13" s="22"/>
      <c r="E13" s="22"/>
      <c r="F13" s="22"/>
      <c r="G13" s="22"/>
      <c r="H13" s="22"/>
      <c r="I13" s="45"/>
      <c r="J13" s="45"/>
      <c r="K13" s="45"/>
      <c r="L13" s="45"/>
    </row>
    <row r="14" spans="2:12" ht="18.75" customHeight="1" x14ac:dyDescent="0.3">
      <c r="B14" s="21" t="s">
        <v>46</v>
      </c>
      <c r="C14" s="21" t="s">
        <v>58</v>
      </c>
      <c r="D14" s="22"/>
      <c r="E14" s="45" t="s">
        <v>47</v>
      </c>
      <c r="F14" s="45"/>
      <c r="G14" s="47">
        <f>VLOOKUP(C6,Marksheet!C8:Q17,12,)</f>
        <v>83.428571428571431</v>
      </c>
      <c r="H14" s="22"/>
      <c r="I14" s="45"/>
      <c r="J14" s="45"/>
      <c r="K14" s="45"/>
      <c r="L14" s="45"/>
    </row>
    <row r="15" spans="2:12" ht="18.75" x14ac:dyDescent="0.3">
      <c r="B15" s="21" t="s">
        <v>57</v>
      </c>
      <c r="C15" s="21">
        <f>VLOOKUP(C6,Marksheet!C8:Q17,4,)</f>
        <v>84</v>
      </c>
      <c r="D15" s="22"/>
      <c r="E15" s="45"/>
      <c r="F15" s="45"/>
      <c r="G15" s="47"/>
      <c r="H15" s="22"/>
      <c r="I15" s="22"/>
      <c r="J15" s="22"/>
      <c r="K15" s="22"/>
      <c r="L15" s="22"/>
    </row>
    <row r="16" spans="2:12" ht="18.75" x14ac:dyDescent="0.3">
      <c r="B16" s="21" t="s">
        <v>51</v>
      </c>
      <c r="C16" s="21">
        <f>VLOOKUP(C6,Marksheet!C8:Q17,5,)</f>
        <v>83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2:12" ht="18.75" x14ac:dyDescent="0.3">
      <c r="B17" s="21" t="s">
        <v>52</v>
      </c>
      <c r="C17" s="21">
        <f>VLOOKUP(C6,Marksheet!C8:Q17,6,)</f>
        <v>88</v>
      </c>
      <c r="D17" s="22"/>
      <c r="E17" s="45" t="s">
        <v>49</v>
      </c>
      <c r="F17" s="45"/>
      <c r="G17" s="45" t="str">
        <f>VLOOKUP(C6,Marksheet!C8:Q17,14,)</f>
        <v>PASS</v>
      </c>
      <c r="H17" s="22"/>
      <c r="I17" s="22"/>
      <c r="J17" s="22"/>
      <c r="K17" s="22"/>
      <c r="L17" s="22"/>
    </row>
    <row r="18" spans="2:12" ht="18.75" x14ac:dyDescent="0.3">
      <c r="B18" s="21" t="s">
        <v>53</v>
      </c>
      <c r="C18" s="21">
        <f>VLOOKUP(C6,Marksheet!C8:Q17,7,)</f>
        <v>85</v>
      </c>
      <c r="D18" s="22"/>
      <c r="E18" s="45"/>
      <c r="F18" s="45"/>
      <c r="G18" s="45"/>
      <c r="H18" s="22"/>
      <c r="I18" s="22"/>
      <c r="J18" s="22"/>
      <c r="K18" s="22"/>
      <c r="L18" s="22"/>
    </row>
    <row r="19" spans="2:12" ht="18.75" x14ac:dyDescent="0.3">
      <c r="B19" s="21" t="s">
        <v>54</v>
      </c>
      <c r="C19" s="21">
        <f>VLOOKUP(C6,Marksheet!C8:Q17,8,)</f>
        <v>71</v>
      </c>
      <c r="D19" s="22"/>
      <c r="E19" s="22"/>
      <c r="F19" s="22"/>
      <c r="G19" s="22"/>
      <c r="H19" s="22"/>
      <c r="I19" s="22"/>
      <c r="J19" s="22"/>
      <c r="K19" s="22"/>
      <c r="L19" s="22"/>
    </row>
    <row r="20" spans="2:12" ht="18.75" x14ac:dyDescent="0.3">
      <c r="B20" s="21" t="s">
        <v>55</v>
      </c>
      <c r="C20" s="21">
        <f>VLOOKUP(C6,Marksheet!C8:Q17,9,)</f>
        <v>87</v>
      </c>
      <c r="D20" s="22"/>
      <c r="E20" s="45" t="s">
        <v>50</v>
      </c>
      <c r="F20" s="45"/>
      <c r="G20" s="45" t="str">
        <f>VLOOKUP(C6,Marksheet!C8:Q17,15,)</f>
        <v>V.GOOD</v>
      </c>
      <c r="H20" s="22"/>
      <c r="I20" s="22"/>
      <c r="J20" s="22"/>
      <c r="K20" s="22"/>
      <c r="L20" s="22"/>
    </row>
    <row r="21" spans="2:12" ht="18.75" x14ac:dyDescent="0.3">
      <c r="B21" s="21" t="s">
        <v>56</v>
      </c>
      <c r="C21" s="21">
        <f>VLOOKUP(C6,Marksheet!C8:Q17,10,)</f>
        <v>86</v>
      </c>
      <c r="D21" s="22"/>
      <c r="E21" s="45"/>
      <c r="F21" s="45"/>
      <c r="G21" s="45"/>
      <c r="H21" s="22"/>
      <c r="I21" s="22"/>
      <c r="J21" s="22"/>
      <c r="K21" s="22"/>
      <c r="L21" s="22"/>
    </row>
    <row r="22" spans="2:12" ht="18.75" x14ac:dyDescent="0.3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2:12" ht="18.75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</sheetData>
  <mergeCells count="12">
    <mergeCell ref="E20:F21"/>
    <mergeCell ref="G20:G21"/>
    <mergeCell ref="B9:C9"/>
    <mergeCell ref="E11:F12"/>
    <mergeCell ref="G11:G12"/>
    <mergeCell ref="I12:J14"/>
    <mergeCell ref="K12:L14"/>
    <mergeCell ref="E4:G5"/>
    <mergeCell ref="E14:F15"/>
    <mergeCell ref="E17:F18"/>
    <mergeCell ref="G14:G15"/>
    <mergeCell ref="G17:G1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Marksheet!$C$8:$C$17</xm:f>
          </x14:formula1>
          <xm:sqref>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2023-03-15T21:30:57Z</cp:lastPrinted>
  <dcterms:created xsi:type="dcterms:W3CDTF">2023-03-13T12:19:32Z</dcterms:created>
  <dcterms:modified xsi:type="dcterms:W3CDTF">2023-04-02T19:07:16Z</dcterms:modified>
</cp:coreProperties>
</file>