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\Labs\2.1.6\"/>
    </mc:Choice>
  </mc:AlternateContent>
  <xr:revisionPtr revIDLastSave="0" documentId="13_ncr:1_{D04E3F22-7B05-4383-A0FE-EC70B34229E9}" xr6:coauthVersionLast="45" xr6:coauthVersionMax="45" xr10:uidLastSave="{00000000-0000-0000-0000-000000000000}"/>
  <bookViews>
    <workbookView xWindow="-98" yWindow="-98" windowWidth="19095" windowHeight="12075" xr2:uid="{11D5EA42-3ABD-46FE-A966-4FA26F985274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36" i="1" l="1"/>
  <c r="AY37" i="1"/>
  <c r="AY36" i="1"/>
  <c r="AZ37" i="1"/>
  <c r="AX37" i="1"/>
  <c r="AX36" i="1"/>
  <c r="AW37" i="1"/>
  <c r="AW36" i="1"/>
  <c r="AL23" i="1"/>
  <c r="AL22" i="1"/>
  <c r="AI25" i="1"/>
  <c r="AI24" i="1"/>
  <c r="AI23" i="1"/>
  <c r="AI22" i="1"/>
  <c r="AH9" i="1"/>
  <c r="AH10" i="1"/>
  <c r="AH8" i="1"/>
  <c r="Y9" i="1"/>
  <c r="Y10" i="1"/>
  <c r="Y11" i="1"/>
  <c r="Y12" i="1"/>
  <c r="Y8" i="1"/>
  <c r="O9" i="1"/>
  <c r="P8" i="1"/>
  <c r="Y13" i="1"/>
  <c r="AG8" i="1" l="1"/>
  <c r="AE10" i="1"/>
  <c r="AD10" i="1"/>
  <c r="AE9" i="1"/>
  <c r="AD9" i="1"/>
  <c r="AE8" i="1"/>
  <c r="X12" i="1"/>
  <c r="V12" i="1"/>
  <c r="U12" i="1"/>
  <c r="V11" i="1"/>
  <c r="U11" i="1"/>
  <c r="V10" i="1"/>
  <c r="U10" i="1"/>
  <c r="V9" i="1"/>
  <c r="U9" i="1"/>
  <c r="V8" i="1"/>
  <c r="X8" i="1" s="1"/>
  <c r="M12" i="1"/>
  <c r="L12" i="1"/>
  <c r="M11" i="1"/>
  <c r="L11" i="1"/>
  <c r="M10" i="1"/>
  <c r="L10" i="1"/>
  <c r="M9" i="1"/>
  <c r="O12" i="1" s="1"/>
  <c r="P12" i="1" s="1"/>
  <c r="L9" i="1"/>
  <c r="M8" i="1"/>
  <c r="O8" i="1" s="1"/>
  <c r="G8" i="1"/>
  <c r="F10" i="1"/>
  <c r="G10" i="1" s="1"/>
  <c r="F11" i="1"/>
  <c r="G11" i="1" s="1"/>
  <c r="F12" i="1"/>
  <c r="G12" i="1" s="1"/>
  <c r="C10" i="1"/>
  <c r="C11" i="1"/>
  <c r="C12" i="1"/>
  <c r="C9" i="1"/>
  <c r="D12" i="1"/>
  <c r="D11" i="1"/>
  <c r="D10" i="1"/>
  <c r="D9" i="1"/>
  <c r="F9" i="1" s="1"/>
  <c r="G9" i="1" s="1"/>
  <c r="D8" i="1"/>
  <c r="F8" i="1" s="1"/>
  <c r="X11" i="1" l="1"/>
  <c r="X9" i="1"/>
  <c r="AG9" i="1"/>
  <c r="AG10" i="1"/>
  <c r="X10" i="1"/>
  <c r="P9" i="1"/>
  <c r="O11" i="1"/>
  <c r="P11" i="1" s="1"/>
  <c r="O10" i="1"/>
  <c r="P10" i="1" s="1"/>
</calcChain>
</file>

<file path=xl/sharedStrings.xml><?xml version="1.0" encoding="utf-8"?>
<sst xmlns="http://schemas.openxmlformats.org/spreadsheetml/2006/main" count="69" uniqueCount="30">
  <si>
    <t>U0</t>
  </si>
  <si>
    <t>mV</t>
  </si>
  <si>
    <t>dP, atm</t>
  </si>
  <si>
    <t>U0, mV</t>
  </si>
  <si>
    <t>U1, mV</t>
  </si>
  <si>
    <t>T</t>
  </si>
  <si>
    <t>dU</t>
  </si>
  <si>
    <t>P</t>
  </si>
  <si>
    <t>T  = 20</t>
  </si>
  <si>
    <t>T  = 30</t>
  </si>
  <si>
    <t>T  = 40</t>
  </si>
  <si>
    <t>dT</t>
  </si>
  <si>
    <t>T  = 50</t>
  </si>
  <si>
    <t>T  = 20 K</t>
  </si>
  <si>
    <t>T  = 30 K</t>
  </si>
  <si>
    <t>T  = 40 K</t>
  </si>
  <si>
    <t>T  = 50 K</t>
  </si>
  <si>
    <t>ΔP, atm</t>
  </si>
  <si>
    <t>ΔU, mB</t>
  </si>
  <si>
    <t>ΔT, K</t>
  </si>
  <si>
    <t>m20</t>
  </si>
  <si>
    <t>m30</t>
  </si>
  <si>
    <t>m40</t>
  </si>
  <si>
    <t>m50</t>
  </si>
  <si>
    <t>a</t>
  </si>
  <si>
    <t>b</t>
  </si>
  <si>
    <t>20-50</t>
  </si>
  <si>
    <t>20-30</t>
  </si>
  <si>
    <t>30-40</t>
  </si>
  <si>
    <t>40-50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</si>
</sst>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Fill="1" applyBorder="1"/>
    <xf numFmtId="164" fontId="0" fillId="0" borderId="4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13" xfId="0" applyNumberFormat="1" applyBorder="1"/>
    <xf numFmtId="2" fontId="0" fillId="0" borderId="1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Лист1!$C$19:$C$22</c:f>
              <c:numCache>
                <c:formatCode>General</c:formatCode>
                <c:ptCount val="4"/>
                <c:pt idx="0">
                  <c:v>0.29999999999999982</c:v>
                </c:pt>
                <c:pt idx="1">
                  <c:v>0.70000000000000018</c:v>
                </c:pt>
                <c:pt idx="2">
                  <c:v>1</c:v>
                </c:pt>
                <c:pt idx="3">
                  <c:v>1.2999999999999998</c:v>
                </c:pt>
              </c:numCache>
            </c:numRef>
          </c:xVal>
          <c:yVal>
            <c:numRef>
              <c:f>Лист1!$D$19:$D$22</c:f>
              <c:numCache>
                <c:formatCode>General</c:formatCode>
                <c:ptCount val="4"/>
                <c:pt idx="0">
                  <c:v>0.34398034398034388</c:v>
                </c:pt>
                <c:pt idx="1">
                  <c:v>0.66339066339066333</c:v>
                </c:pt>
                <c:pt idx="2">
                  <c:v>1.0073710073710072</c:v>
                </c:pt>
                <c:pt idx="3">
                  <c:v>1.2776412776412776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B9-49B9-88AB-B5F1D7E86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385055"/>
        <c:axId val="1336325407"/>
      </c:scatterChart>
      <c:valAx>
        <c:axId val="13463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6325407"/>
        <c:crosses val="autoZero"/>
        <c:crossBetween val="midCat"/>
      </c:valAx>
      <c:valAx>
        <c:axId val="133632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3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dT(dP)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03452208396322"/>
                  <c:y val="0.30201917357061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Лист1!$AA$22:$AA$25</c:f>
              <c:numCache>
                <c:formatCode>General</c:formatCode>
                <c:ptCount val="4"/>
                <c:pt idx="0">
                  <c:v>0.29999999999999982</c:v>
                </c:pt>
                <c:pt idx="1">
                  <c:v>0.70000000000000018</c:v>
                </c:pt>
                <c:pt idx="2">
                  <c:v>1</c:v>
                </c:pt>
                <c:pt idx="3">
                  <c:v>1.2999999999999998</c:v>
                </c:pt>
              </c:numCache>
            </c:numRef>
          </c:xVal>
          <c:yVal>
            <c:numRef>
              <c:f>Лист1!$AC$22:$AC$25</c:f>
              <c:numCache>
                <c:formatCode>0.00</c:formatCode>
                <c:ptCount val="4"/>
                <c:pt idx="0">
                  <c:v>0.34</c:v>
                </c:pt>
                <c:pt idx="1">
                  <c:v>0.66339066339066333</c:v>
                </c:pt>
                <c:pt idx="2">
                  <c:v>1.0073710073710072</c:v>
                </c:pt>
                <c:pt idx="3">
                  <c:v>1.2776412776412776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8-4D4E-9A27-8562F964F664}"/>
            </c:ext>
          </c:extLst>
        </c:ser>
        <c:ser>
          <c:idx val="1"/>
          <c:order val="1"/>
          <c:tx>
            <c:v>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85052609418251"/>
                  <c:y val="0.299042909326376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Лист1!$AD$22:$AD$25</c:f>
              <c:numCache>
                <c:formatCode>General</c:formatCode>
                <c:ptCount val="4"/>
                <c:pt idx="0">
                  <c:v>0.29999999999999982</c:v>
                </c:pt>
                <c:pt idx="1">
                  <c:v>0.60000000000000009</c:v>
                </c:pt>
                <c:pt idx="2">
                  <c:v>1</c:v>
                </c:pt>
                <c:pt idx="3">
                  <c:v>1.2999999999999998</c:v>
                </c:pt>
              </c:numCache>
            </c:numRef>
          </c:xVal>
          <c:yVal>
            <c:numRef>
              <c:f>Лист1!$AF$22:$AF$25</c:f>
              <c:numCache>
                <c:formatCode>0.00</c:formatCode>
                <c:ptCount val="4"/>
                <c:pt idx="0">
                  <c:v>0.34398034398034388</c:v>
                </c:pt>
                <c:pt idx="1">
                  <c:v>0.5651105651105649</c:v>
                </c:pt>
                <c:pt idx="2">
                  <c:v>0.9828009828009826</c:v>
                </c:pt>
                <c:pt idx="3">
                  <c:v>1.1793611793611791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28-4D4E-9A27-8562F964F664}"/>
            </c:ext>
          </c:extLst>
        </c:ser>
        <c:ser>
          <c:idx val="2"/>
          <c:order val="2"/>
          <c:tx>
            <c:v>40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88044822074524"/>
                  <c:y val="0.26582067436687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Лист1!$AG$22:$AG$25</c:f>
              <c:numCache>
                <c:formatCode>General</c:formatCode>
                <c:ptCount val="4"/>
                <c:pt idx="0">
                  <c:v>0.29999999999999982</c:v>
                </c:pt>
                <c:pt idx="1">
                  <c:v>0.70000000000000018</c:v>
                </c:pt>
                <c:pt idx="2">
                  <c:v>1</c:v>
                </c:pt>
                <c:pt idx="3">
                  <c:v>1.2999999999999998</c:v>
                </c:pt>
              </c:numCache>
            </c:numRef>
          </c:xVal>
          <c:yVal>
            <c:numRef>
              <c:f>Лист1!$AI$22:$AI$25</c:f>
              <c:numCache>
                <c:formatCode>General</c:formatCode>
                <c:ptCount val="4"/>
                <c:pt idx="0">
                  <c:v>0.28846153846153838</c:v>
                </c:pt>
                <c:pt idx="1">
                  <c:v>0.62499999999999989</c:v>
                </c:pt>
                <c:pt idx="2">
                  <c:v>0.74519230769230771</c:v>
                </c:pt>
                <c:pt idx="3">
                  <c:v>1.0817307692307692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28-4D4E-9A27-8562F964F664}"/>
            </c:ext>
          </c:extLst>
        </c:ser>
        <c:ser>
          <c:idx val="3"/>
          <c:order val="3"/>
          <c:tx>
            <c:v>50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146623395043331E-2"/>
                  <c:y val="0.50029026806129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Лист1!$AJ$22:$AJ$23</c:f>
              <c:numCache>
                <c:formatCode>General</c:formatCode>
                <c:ptCount val="2"/>
                <c:pt idx="0">
                  <c:v>1</c:v>
                </c:pt>
                <c:pt idx="1">
                  <c:v>1.5</c:v>
                </c:pt>
              </c:numCache>
            </c:numRef>
          </c:xVal>
          <c:yVal>
            <c:numRef>
              <c:f>Лист1!$AL$22:$AL$23</c:f>
              <c:numCache>
                <c:formatCode>General</c:formatCode>
                <c:ptCount val="2"/>
                <c:pt idx="0">
                  <c:v>0.98823529411764699</c:v>
                </c:pt>
                <c:pt idx="1">
                  <c:v>1.4352941176470586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E28-4D4E-9A27-8562F964F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72272"/>
        <c:axId val="303261888"/>
      </c:scatterChart>
      <c:valAx>
        <c:axId val="502972272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61888"/>
        <c:crosses val="autoZero"/>
        <c:crossBetween val="midCat"/>
      </c:valAx>
      <c:valAx>
        <c:axId val="3032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297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123138</xdr:colOff>
      <xdr:row>22</xdr:row>
      <xdr:rowOff>164413</xdr:rowOff>
    </xdr:from>
    <xdr:to>
      <xdr:col>7</xdr:col>
      <xdr:colOff>160036</xdr:colOff>
      <xdr:row>38</xdr:row>
      <xdr:rowOff>24370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67D7801-BB04-4C1E-9F67-3C0953B83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161312</xdr:colOff>
      <xdr:row>25</xdr:row>
      <xdr:rowOff>156079</xdr:rowOff>
    </xdr:from>
    <xdr:to>
      <xdr:col>40</xdr:col>
      <xdr:colOff>601990</xdr:colOff>
      <xdr:row>54</xdr:row>
      <xdr:rowOff>94393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EF45C0-B803-40E3-9588-3508748C1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5750D-5E1E-40EB-ADC7-FB517E55CA31}">
  <dimension ref="A1:AZ67"/>
  <sheetViews>
    <sheetView tabSelected="1" topLeftCell="AF23" zoomScale="74" workbookViewId="0">
      <selection activeCell="AY42" sqref="AY42"/>
    </sheetView>
  </sheetViews>
  <sheetFormatPr defaultRowHeight="14.25" x14ac:dyDescent="0.45"/>
  <sheetData>
    <row r="1" spans="1:35" x14ac:dyDescent="0.45">
      <c r="A1" t="s">
        <v>0</v>
      </c>
      <c r="B1">
        <v>2E-3</v>
      </c>
      <c r="C1" t="s">
        <v>1</v>
      </c>
    </row>
    <row r="5" spans="1:35" x14ac:dyDescent="0.45">
      <c r="B5" t="s">
        <v>8</v>
      </c>
      <c r="K5" t="s">
        <v>9</v>
      </c>
      <c r="T5" t="s">
        <v>10</v>
      </c>
      <c r="AC5" t="s">
        <v>12</v>
      </c>
    </row>
    <row r="6" spans="1:35" ht="14.65" thickBot="1" x14ac:dyDescent="0.5"/>
    <row r="7" spans="1:35" x14ac:dyDescent="0.45">
      <c r="B7" s="1" t="s">
        <v>7</v>
      </c>
      <c r="C7" s="2" t="s">
        <v>2</v>
      </c>
      <c r="D7" s="2" t="s">
        <v>3</v>
      </c>
      <c r="E7" s="2" t="s">
        <v>4</v>
      </c>
      <c r="F7" s="2" t="s">
        <v>6</v>
      </c>
      <c r="G7" s="10" t="s">
        <v>11</v>
      </c>
      <c r="H7" s="3" t="s">
        <v>5</v>
      </c>
      <c r="I7" s="5"/>
      <c r="J7" s="5"/>
      <c r="K7" s="1" t="s">
        <v>7</v>
      </c>
      <c r="L7" s="2" t="s">
        <v>2</v>
      </c>
      <c r="M7" s="2" t="s">
        <v>3</v>
      </c>
      <c r="N7" s="2" t="s">
        <v>4</v>
      </c>
      <c r="O7" s="2" t="s">
        <v>6</v>
      </c>
      <c r="P7" s="10" t="s">
        <v>11</v>
      </c>
      <c r="Q7" s="3" t="s">
        <v>5</v>
      </c>
      <c r="R7" s="5"/>
      <c r="S7" s="5"/>
      <c r="T7" s="1" t="s">
        <v>7</v>
      </c>
      <c r="U7" s="2" t="s">
        <v>2</v>
      </c>
      <c r="V7" s="2" t="s">
        <v>3</v>
      </c>
      <c r="W7" s="2" t="s">
        <v>4</v>
      </c>
      <c r="X7" s="2" t="s">
        <v>6</v>
      </c>
      <c r="Y7" s="10" t="s">
        <v>11</v>
      </c>
      <c r="Z7" s="3" t="s">
        <v>5</v>
      </c>
      <c r="AC7" s="1" t="s">
        <v>7</v>
      </c>
      <c r="AD7" s="2" t="s">
        <v>2</v>
      </c>
      <c r="AE7" s="2" t="s">
        <v>3</v>
      </c>
      <c r="AF7" s="2" t="s">
        <v>4</v>
      </c>
      <c r="AG7" s="2" t="s">
        <v>6</v>
      </c>
      <c r="AH7" s="10" t="s">
        <v>11</v>
      </c>
      <c r="AI7" s="3" t="s">
        <v>5</v>
      </c>
    </row>
    <row r="8" spans="1:35" x14ac:dyDescent="0.45">
      <c r="B8" s="4">
        <v>4</v>
      </c>
      <c r="C8" s="5">
        <v>4</v>
      </c>
      <c r="D8" s="5">
        <f>B1</f>
        <v>2E-3</v>
      </c>
      <c r="E8" s="5">
        <v>0.105</v>
      </c>
      <c r="F8" s="5">
        <f>E8-D8</f>
        <v>0.10299999999999999</v>
      </c>
      <c r="G8" s="5">
        <f>F8/40.7*1000</f>
        <v>2.5307125307125302</v>
      </c>
      <c r="H8" s="6">
        <v>20.13</v>
      </c>
      <c r="I8" s="5"/>
      <c r="J8" s="5"/>
      <c r="K8" s="4">
        <v>4</v>
      </c>
      <c r="L8" s="5">
        <v>4</v>
      </c>
      <c r="M8" s="5">
        <f>K1</f>
        <v>0</v>
      </c>
      <c r="N8" s="5">
        <v>0.10199999999999999</v>
      </c>
      <c r="O8" s="5">
        <f>N8-M8</f>
        <v>0.10199999999999999</v>
      </c>
      <c r="P8" s="5">
        <f>O8/40.7*1000</f>
        <v>2.5061425061425058</v>
      </c>
      <c r="Q8" s="6">
        <v>30.07</v>
      </c>
      <c r="R8" s="5"/>
      <c r="S8" s="5"/>
      <c r="T8" s="4">
        <v>4</v>
      </c>
      <c r="U8" s="5">
        <v>4</v>
      </c>
      <c r="V8" s="5">
        <f>T1</f>
        <v>0</v>
      </c>
      <c r="W8" s="5">
        <v>9.4E-2</v>
      </c>
      <c r="X8" s="5">
        <f>W8-V8</f>
        <v>9.4E-2</v>
      </c>
      <c r="Y8" s="5">
        <f>X8/41.6*1000</f>
        <v>2.2596153846153846</v>
      </c>
      <c r="Z8" s="6">
        <v>40.06</v>
      </c>
      <c r="AC8" s="4">
        <v>4</v>
      </c>
      <c r="AD8" s="5">
        <v>4</v>
      </c>
      <c r="AE8" s="5">
        <f>AC1</f>
        <v>0</v>
      </c>
      <c r="AF8" s="5">
        <v>0.105</v>
      </c>
      <c r="AG8" s="5">
        <f>AF8-AE8</f>
        <v>0.105</v>
      </c>
      <c r="AH8" s="5">
        <f>AG8/42.5*1000</f>
        <v>2.4705882352941178</v>
      </c>
      <c r="AI8" s="6">
        <v>40.06</v>
      </c>
    </row>
    <row r="9" spans="1:35" x14ac:dyDescent="0.45">
      <c r="B9" s="4">
        <v>3.7</v>
      </c>
      <c r="C9" s="5">
        <f>B$8-B9</f>
        <v>0.29999999999999982</v>
      </c>
      <c r="D9" s="5">
        <f>E8</f>
        <v>0.105</v>
      </c>
      <c r="E9" s="5">
        <v>9.0999999999999998E-2</v>
      </c>
      <c r="F9" s="5">
        <f>D$9-E9</f>
        <v>1.3999999999999999E-2</v>
      </c>
      <c r="G9" s="5">
        <f t="shared" ref="G9:G12" si="0">F9/40.7*1000</f>
        <v>0.34398034398034388</v>
      </c>
      <c r="H9" s="6">
        <v>20.21</v>
      </c>
      <c r="I9" s="5"/>
      <c r="J9" s="5"/>
      <c r="K9" s="4">
        <v>3.7</v>
      </c>
      <c r="L9" s="5">
        <f>K$8-K9</f>
        <v>0.29999999999999982</v>
      </c>
      <c r="M9" s="5">
        <f>N8</f>
        <v>0.10199999999999999</v>
      </c>
      <c r="N9" s="5">
        <v>8.7999999999999995E-2</v>
      </c>
      <c r="O9" s="5">
        <f>M$9-N9</f>
        <v>1.3999999999999999E-2</v>
      </c>
      <c r="P9" s="5">
        <f t="shared" ref="P9:P12" si="1">O9/40.7*1000</f>
        <v>0.34398034398034388</v>
      </c>
      <c r="Q9" s="6">
        <v>30.04</v>
      </c>
      <c r="R9" s="5"/>
      <c r="S9" s="5"/>
      <c r="T9" s="4">
        <v>3.7</v>
      </c>
      <c r="U9" s="5">
        <f>T$8-T9</f>
        <v>0.29999999999999982</v>
      </c>
      <c r="V9" s="5">
        <f>W8</f>
        <v>9.4E-2</v>
      </c>
      <c r="W9" s="5">
        <v>8.2000000000000003E-2</v>
      </c>
      <c r="X9" s="5">
        <f>V$9-W9</f>
        <v>1.1999999999999997E-2</v>
      </c>
      <c r="Y9" s="5">
        <f t="shared" ref="Y9:Y12" si="2">X9/41.6*1000</f>
        <v>0.28846153846153838</v>
      </c>
      <c r="Z9" s="6">
        <v>40.03</v>
      </c>
      <c r="AC9" s="4">
        <v>3</v>
      </c>
      <c r="AD9" s="5">
        <f>AC$8-AC9</f>
        <v>1</v>
      </c>
      <c r="AE9" s="5">
        <f>AF8</f>
        <v>0.105</v>
      </c>
      <c r="AF9" s="5">
        <v>6.3E-2</v>
      </c>
      <c r="AG9" s="5">
        <f>AE$9-AF9</f>
        <v>4.1999999999999996E-2</v>
      </c>
      <c r="AH9" s="5">
        <f t="shared" ref="AH9:AH10" si="3">AG9/42.5*1000</f>
        <v>0.98823529411764699</v>
      </c>
      <c r="AI9" s="6">
        <v>40.03</v>
      </c>
    </row>
    <row r="10" spans="1:35" x14ac:dyDescent="0.45">
      <c r="B10" s="4">
        <v>3.3</v>
      </c>
      <c r="C10" s="5">
        <f t="shared" ref="C10:C12" si="4">B$8-B10</f>
        <v>0.70000000000000018</v>
      </c>
      <c r="D10" s="5">
        <f>E9</f>
        <v>9.0999999999999998E-2</v>
      </c>
      <c r="E10" s="5">
        <v>7.8E-2</v>
      </c>
      <c r="F10" s="5">
        <f t="shared" ref="F10:F12" si="5">D$9-E10</f>
        <v>2.6999999999999996E-2</v>
      </c>
      <c r="G10" s="5">
        <f t="shared" si="0"/>
        <v>0.66339066339066333</v>
      </c>
      <c r="H10" s="6">
        <v>20.3</v>
      </c>
      <c r="I10" s="5"/>
      <c r="J10" s="5"/>
      <c r="K10" s="4">
        <v>3.4</v>
      </c>
      <c r="L10" s="5">
        <f t="shared" ref="L10:L12" si="6">K$8-K10</f>
        <v>0.60000000000000009</v>
      </c>
      <c r="M10" s="5">
        <f>N9</f>
        <v>8.7999999999999995E-2</v>
      </c>
      <c r="N10" s="5">
        <v>7.9000000000000001E-2</v>
      </c>
      <c r="O10" s="5">
        <f t="shared" ref="O10:O12" si="7">M$9-N10</f>
        <v>2.2999999999999993E-2</v>
      </c>
      <c r="P10" s="5">
        <f t="shared" si="1"/>
        <v>0.5651105651105649</v>
      </c>
      <c r="Q10" s="6">
        <v>30.02</v>
      </c>
      <c r="R10" s="5"/>
      <c r="S10" s="5"/>
      <c r="T10" s="4">
        <v>3.3</v>
      </c>
      <c r="U10" s="5">
        <f t="shared" ref="U10:U12" si="8">T$8-T10</f>
        <v>0.70000000000000018</v>
      </c>
      <c r="V10" s="5">
        <f>W9</f>
        <v>8.2000000000000003E-2</v>
      </c>
      <c r="W10" s="5">
        <v>6.8000000000000005E-2</v>
      </c>
      <c r="X10" s="5">
        <f t="shared" ref="X10:X12" si="9">V$9-W10</f>
        <v>2.5999999999999995E-2</v>
      </c>
      <c r="Y10" s="5">
        <f t="shared" si="2"/>
        <v>0.62499999999999989</v>
      </c>
      <c r="Z10" s="6">
        <v>40.01</v>
      </c>
      <c r="AC10" s="11">
        <v>2.5</v>
      </c>
      <c r="AD10" s="5">
        <f t="shared" ref="AD10" si="10">AC$8-AC10</f>
        <v>1.5</v>
      </c>
      <c r="AE10" s="5">
        <f>AF9</f>
        <v>6.3E-2</v>
      </c>
      <c r="AF10" s="5">
        <v>4.3999999999999997E-2</v>
      </c>
      <c r="AG10" s="5">
        <f t="shared" ref="AG10" si="11">AE$9-AF10</f>
        <v>6.0999999999999999E-2</v>
      </c>
      <c r="AH10" s="5">
        <f t="shared" si="3"/>
        <v>1.4352941176470586</v>
      </c>
      <c r="AI10" s="6">
        <v>40.01</v>
      </c>
    </row>
    <row r="11" spans="1:35" x14ac:dyDescent="0.45">
      <c r="B11" s="4">
        <v>3</v>
      </c>
      <c r="C11" s="5">
        <f t="shared" si="4"/>
        <v>1</v>
      </c>
      <c r="D11" s="5">
        <f>E10</f>
        <v>7.8E-2</v>
      </c>
      <c r="E11" s="5">
        <v>6.4000000000000001E-2</v>
      </c>
      <c r="F11" s="5">
        <f t="shared" si="5"/>
        <v>4.0999999999999995E-2</v>
      </c>
      <c r="G11" s="5">
        <f t="shared" si="0"/>
        <v>1.0073710073710072</v>
      </c>
      <c r="H11" s="6">
        <v>20.399999999999999</v>
      </c>
      <c r="I11" s="5"/>
      <c r="J11" s="5"/>
      <c r="K11" s="4">
        <v>3</v>
      </c>
      <c r="L11" s="5">
        <f t="shared" si="6"/>
        <v>1</v>
      </c>
      <c r="M11" s="5">
        <f>N10</f>
        <v>7.9000000000000001E-2</v>
      </c>
      <c r="N11" s="5">
        <v>6.2E-2</v>
      </c>
      <c r="O11" s="5">
        <f t="shared" si="7"/>
        <v>3.9999999999999994E-2</v>
      </c>
      <c r="P11" s="5">
        <f t="shared" si="1"/>
        <v>0.9828009828009826</v>
      </c>
      <c r="Q11" s="6">
        <v>30.02</v>
      </c>
      <c r="R11" s="5"/>
      <c r="S11" s="5"/>
      <c r="T11" s="4">
        <v>3</v>
      </c>
      <c r="U11" s="5">
        <f t="shared" si="8"/>
        <v>1</v>
      </c>
      <c r="V11" s="5">
        <f>W10</f>
        <v>6.8000000000000005E-2</v>
      </c>
      <c r="W11" s="5">
        <v>6.3E-2</v>
      </c>
      <c r="X11" s="5">
        <f t="shared" si="9"/>
        <v>3.1E-2</v>
      </c>
      <c r="Y11" s="5">
        <f t="shared" si="2"/>
        <v>0.74519230769230771</v>
      </c>
      <c r="Z11" s="6">
        <v>40.01</v>
      </c>
      <c r="AC11" s="4"/>
      <c r="AD11" s="5"/>
      <c r="AE11" s="5"/>
      <c r="AF11" s="5"/>
      <c r="AG11" s="5"/>
      <c r="AH11" s="5"/>
      <c r="AI11" s="6"/>
    </row>
    <row r="12" spans="1:35" ht="14.65" thickBot="1" x14ac:dyDescent="0.5">
      <c r="B12" s="7">
        <v>2.7</v>
      </c>
      <c r="C12" s="8">
        <f t="shared" si="4"/>
        <v>1.2999999999999998</v>
      </c>
      <c r="D12" s="8">
        <f>E11</f>
        <v>6.4000000000000001E-2</v>
      </c>
      <c r="E12" s="8">
        <v>5.2999999999999999E-2</v>
      </c>
      <c r="F12" s="8">
        <f t="shared" si="5"/>
        <v>5.1999999999999998E-2</v>
      </c>
      <c r="G12" s="8">
        <f t="shared" si="0"/>
        <v>1.2776412776412776</v>
      </c>
      <c r="H12" s="9">
        <v>20.48</v>
      </c>
      <c r="I12" s="5"/>
      <c r="J12" s="5"/>
      <c r="K12" s="7">
        <v>2.7</v>
      </c>
      <c r="L12" s="8">
        <f t="shared" si="6"/>
        <v>1.2999999999999998</v>
      </c>
      <c r="M12" s="8">
        <f>N11</f>
        <v>6.2E-2</v>
      </c>
      <c r="N12" s="8">
        <v>5.3999999999999999E-2</v>
      </c>
      <c r="O12" s="8">
        <f t="shared" si="7"/>
        <v>4.7999999999999994E-2</v>
      </c>
      <c r="P12" s="8">
        <f t="shared" si="1"/>
        <v>1.1793611793611791</v>
      </c>
      <c r="Q12" s="9">
        <v>20.48</v>
      </c>
      <c r="R12" s="5"/>
      <c r="S12" s="5"/>
      <c r="T12" s="7">
        <v>2.7</v>
      </c>
      <c r="U12" s="8">
        <f t="shared" si="8"/>
        <v>1.2999999999999998</v>
      </c>
      <c r="V12" s="8">
        <f>W11</f>
        <v>6.3E-2</v>
      </c>
      <c r="W12" s="8">
        <v>4.9000000000000002E-2</v>
      </c>
      <c r="X12" s="8">
        <f t="shared" si="9"/>
        <v>4.4999999999999998E-2</v>
      </c>
      <c r="Y12" s="5">
        <f t="shared" si="2"/>
        <v>1.0817307692307692</v>
      </c>
      <c r="Z12" s="9">
        <v>40.01</v>
      </c>
      <c r="AC12" s="7"/>
      <c r="AD12" s="8"/>
      <c r="AE12" s="8"/>
      <c r="AF12" s="8"/>
      <c r="AG12" s="8"/>
      <c r="AH12" s="8"/>
      <c r="AI12" s="9"/>
    </row>
    <row r="13" spans="1:35" ht="14.65" thickBot="1" x14ac:dyDescent="0.5">
      <c r="X13">
        <v>1E-3</v>
      </c>
      <c r="Y13" s="8">
        <f t="shared" ref="Y9:Y13" si="12">X13/40.7*1000</f>
        <v>2.4570024570024569E-2</v>
      </c>
    </row>
    <row r="16" spans="1:35" x14ac:dyDescent="0.45">
      <c r="AC16" t="s">
        <v>11</v>
      </c>
    </row>
    <row r="17" spans="3:49" x14ac:dyDescent="0.45">
      <c r="AC17">
        <v>0.02</v>
      </c>
    </row>
    <row r="18" spans="3:49" x14ac:dyDescent="0.45">
      <c r="C18">
        <v>4</v>
      </c>
      <c r="D18">
        <v>2.5307125307125302</v>
      </c>
    </row>
    <row r="19" spans="3:49" ht="14.65" thickBot="1" x14ac:dyDescent="0.5">
      <c r="C19">
        <v>0.29999999999999982</v>
      </c>
      <c r="D19">
        <v>0.34398034398034388</v>
      </c>
      <c r="AQ19" t="s">
        <v>12</v>
      </c>
    </row>
    <row r="20" spans="3:49" ht="14.65" thickBot="1" x14ac:dyDescent="0.5">
      <c r="C20">
        <v>0.70000000000000018</v>
      </c>
      <c r="D20">
        <v>0.66339066339066333</v>
      </c>
      <c r="AA20" s="12" t="s">
        <v>13</v>
      </c>
      <c r="AB20" s="13"/>
      <c r="AC20" s="14"/>
      <c r="AD20" s="12" t="s">
        <v>14</v>
      </c>
      <c r="AE20" s="13"/>
      <c r="AF20" s="14"/>
      <c r="AG20" s="12" t="s">
        <v>15</v>
      </c>
      <c r="AH20" s="13"/>
      <c r="AI20" s="14"/>
      <c r="AJ20" s="12" t="s">
        <v>16</v>
      </c>
      <c r="AK20" s="13"/>
      <c r="AL20" s="14"/>
    </row>
    <row r="21" spans="3:49" ht="14.65" thickBot="1" x14ac:dyDescent="0.5">
      <c r="C21">
        <v>1</v>
      </c>
      <c r="D21">
        <v>1.0073710073710072</v>
      </c>
      <c r="AA21" s="18" t="s">
        <v>17</v>
      </c>
      <c r="AB21" s="18" t="s">
        <v>18</v>
      </c>
      <c r="AC21" s="17" t="s">
        <v>19</v>
      </c>
      <c r="AD21" s="18" t="s">
        <v>17</v>
      </c>
      <c r="AE21" s="16" t="s">
        <v>18</v>
      </c>
      <c r="AF21" s="18" t="s">
        <v>19</v>
      </c>
      <c r="AG21" s="15" t="s">
        <v>17</v>
      </c>
      <c r="AH21" s="18" t="s">
        <v>18</v>
      </c>
      <c r="AI21" s="17" t="s">
        <v>19</v>
      </c>
      <c r="AJ21" s="15" t="s">
        <v>17</v>
      </c>
      <c r="AK21" s="18" t="s">
        <v>18</v>
      </c>
      <c r="AL21" s="18" t="s">
        <v>19</v>
      </c>
      <c r="AQ21" t="s">
        <v>7</v>
      </c>
      <c r="AR21" t="s">
        <v>2</v>
      </c>
      <c r="AS21" t="s">
        <v>3</v>
      </c>
      <c r="AT21" t="s">
        <v>4</v>
      </c>
      <c r="AU21" t="s">
        <v>6</v>
      </c>
      <c r="AV21" t="s">
        <v>11</v>
      </c>
      <c r="AW21" t="s">
        <v>5</v>
      </c>
    </row>
    <row r="22" spans="3:49" x14ac:dyDescent="0.45">
      <c r="C22">
        <v>1.2999999999999998</v>
      </c>
      <c r="D22">
        <v>1.2776412776412776</v>
      </c>
      <c r="AA22" s="19">
        <v>0.29999999999999982</v>
      </c>
      <c r="AB22" s="19">
        <v>1.3999999999999999E-2</v>
      </c>
      <c r="AC22" s="22">
        <v>0.34</v>
      </c>
      <c r="AD22" s="19">
        <v>0.29999999999999982</v>
      </c>
      <c r="AE22" s="1">
        <v>1.3999999999999999E-2</v>
      </c>
      <c r="AF22" s="24">
        <v>0.34398034398034388</v>
      </c>
      <c r="AG22" s="1">
        <v>0.29999999999999982</v>
      </c>
      <c r="AH22" s="21">
        <v>1.1999999999999997E-2</v>
      </c>
      <c r="AI22" s="21">
        <f t="shared" ref="AI22:AI25" si="13">AH22/41.6*1000</f>
        <v>0.28846153846153838</v>
      </c>
      <c r="AJ22" s="1">
        <v>1</v>
      </c>
      <c r="AK22" s="21">
        <v>4.1999999999999996E-2</v>
      </c>
      <c r="AL22" s="19">
        <f t="shared" ref="AL22:AL23" si="14">AK22/42.5*1000</f>
        <v>0.98823529411764699</v>
      </c>
      <c r="AQ22">
        <v>4</v>
      </c>
      <c r="AR22">
        <v>4</v>
      </c>
      <c r="AS22">
        <v>0</v>
      </c>
      <c r="AT22">
        <v>0.105</v>
      </c>
      <c r="AU22">
        <v>0.105</v>
      </c>
      <c r="AV22">
        <v>2.5798525798525795</v>
      </c>
      <c r="AW22">
        <v>40.06</v>
      </c>
    </row>
    <row r="23" spans="3:49" x14ac:dyDescent="0.45">
      <c r="AA23" s="19">
        <v>0.70000000000000018</v>
      </c>
      <c r="AB23" s="19">
        <v>2.6999999999999996E-2</v>
      </c>
      <c r="AC23" s="22">
        <v>0.66339066339066333</v>
      </c>
      <c r="AD23" s="19">
        <v>0.60000000000000009</v>
      </c>
      <c r="AE23" s="4">
        <v>2.2999999999999993E-2</v>
      </c>
      <c r="AF23" s="24">
        <v>0.5651105651105649</v>
      </c>
      <c r="AG23" s="4">
        <v>0.70000000000000018</v>
      </c>
      <c r="AH23" s="19">
        <v>2.5999999999999995E-2</v>
      </c>
      <c r="AI23" s="19">
        <f t="shared" si="13"/>
        <v>0.62499999999999989</v>
      </c>
      <c r="AJ23" s="4">
        <v>1.5</v>
      </c>
      <c r="AK23" s="19">
        <v>6.0999999999999999E-2</v>
      </c>
      <c r="AL23" s="19">
        <f t="shared" si="14"/>
        <v>1.4352941176470586</v>
      </c>
      <c r="AQ23">
        <v>3</v>
      </c>
      <c r="AR23">
        <v>1</v>
      </c>
      <c r="AS23">
        <v>0.105</v>
      </c>
      <c r="AT23">
        <v>6.3E-2</v>
      </c>
      <c r="AU23">
        <v>4.1999999999999996E-2</v>
      </c>
      <c r="AV23">
        <v>1.0319410319410318</v>
      </c>
      <c r="AW23">
        <v>40.03</v>
      </c>
    </row>
    <row r="24" spans="3:49" x14ac:dyDescent="0.45">
      <c r="AA24" s="19">
        <v>1</v>
      </c>
      <c r="AB24" s="19">
        <v>4.0999999999999995E-2</v>
      </c>
      <c r="AC24" s="22">
        <v>1.0073710073710072</v>
      </c>
      <c r="AD24" s="19">
        <v>1</v>
      </c>
      <c r="AE24" s="4">
        <v>3.9999999999999994E-2</v>
      </c>
      <c r="AF24" s="24">
        <v>0.9828009828009826</v>
      </c>
      <c r="AG24" s="4">
        <v>1</v>
      </c>
      <c r="AH24" s="19">
        <v>3.1E-2</v>
      </c>
      <c r="AI24" s="19">
        <f t="shared" si="13"/>
        <v>0.74519230769230771</v>
      </c>
      <c r="AJ24" s="4"/>
      <c r="AK24" s="19"/>
      <c r="AL24" s="19"/>
      <c r="AQ24">
        <v>2.5</v>
      </c>
      <c r="AR24">
        <v>1.5</v>
      </c>
      <c r="AS24">
        <v>6.3E-2</v>
      </c>
      <c r="AT24">
        <v>4.3999999999999997E-2</v>
      </c>
      <c r="AU24">
        <v>6.0999999999999999E-2</v>
      </c>
      <c r="AV24">
        <v>1.4987714987714986</v>
      </c>
      <c r="AW24">
        <v>40.01</v>
      </c>
    </row>
    <row r="25" spans="3:49" ht="14.65" thickBot="1" x14ac:dyDescent="0.5">
      <c r="AA25" s="20">
        <v>1.2999999999999998</v>
      </c>
      <c r="AB25" s="20">
        <v>5.1999999999999998E-2</v>
      </c>
      <c r="AC25" s="23">
        <v>1.2776412776412776</v>
      </c>
      <c r="AD25" s="20">
        <v>1.2999999999999998</v>
      </c>
      <c r="AE25" s="7">
        <v>4.7999999999999994E-2</v>
      </c>
      <c r="AF25" s="25">
        <v>1.1793611793611791</v>
      </c>
      <c r="AG25" s="7">
        <v>1.2999999999999998</v>
      </c>
      <c r="AH25" s="20">
        <v>4.4999999999999998E-2</v>
      </c>
      <c r="AI25" s="20">
        <f t="shared" si="13"/>
        <v>1.0817307692307692</v>
      </c>
      <c r="AJ25" s="7"/>
      <c r="AK25" s="20"/>
      <c r="AL25" s="20"/>
    </row>
    <row r="35" spans="44:52" x14ac:dyDescent="0.45">
      <c r="AR35">
        <v>20</v>
      </c>
      <c r="AS35" t="s">
        <v>20</v>
      </c>
      <c r="AT35">
        <v>0.95299999999999996</v>
      </c>
      <c r="AW35" t="s">
        <v>26</v>
      </c>
      <c r="AX35" t="s">
        <v>27</v>
      </c>
      <c r="AY35" t="s">
        <v>28</v>
      </c>
      <c r="AZ35" t="s">
        <v>29</v>
      </c>
    </row>
    <row r="36" spans="44:52" x14ac:dyDescent="0.45">
      <c r="AR36">
        <v>30</v>
      </c>
      <c r="AS36" t="s">
        <v>21</v>
      </c>
      <c r="AT36">
        <v>0.86419999999999997</v>
      </c>
      <c r="AV36" t="s">
        <v>24</v>
      </c>
      <c r="AW36">
        <f>(AT35-AT38)*40*8.31*AR35*AR38/2/(AR38-AR35)/1000</f>
        <v>0.34126400000000001</v>
      </c>
      <c r="AX36">
        <f>(AT35-AT36)*40*8.31*AR35*AR36/2/(AR36-AR35)/1000</f>
        <v>0.88551360000000001</v>
      </c>
      <c r="AY36">
        <f>(AT36-AT37)*40*8.31*AR36*AR37/2/(AR37-AR36)/1000</f>
        <v>2.1300192</v>
      </c>
      <c r="AZ36">
        <f>(AT37-AT38)*40*8.31*AR37*AR38/2/(AR38-AR37)/1000</f>
        <v>-4.4541600000000008</v>
      </c>
    </row>
    <row r="37" spans="44:52" x14ac:dyDescent="0.45">
      <c r="AR37">
        <v>40</v>
      </c>
      <c r="AS37" t="s">
        <v>22</v>
      </c>
      <c r="AT37">
        <v>0.75739999999999996</v>
      </c>
      <c r="AV37" t="s">
        <v>25</v>
      </c>
      <c r="AW37">
        <f>(AT38*AR38-AT35*AR35)*40/(AR38-AR35)/1000</f>
        <v>3.4013333333333333E-2</v>
      </c>
      <c r="AX37">
        <f>(AT36*AR36-AT35*AR35)*40/(AR36-AR35)/1000</f>
        <v>2.7463999999999999E-2</v>
      </c>
      <c r="AY37">
        <f>(AT37*AR37-AT36*AR36)*40/(AR37-AR36)/1000</f>
        <v>1.7480000000000002E-2</v>
      </c>
      <c r="AZ37" t="e">
        <f t="shared" ref="AY37:AZ37" si="15">(AV36*AT36-AV35*AT35)*40/(AT36-AT35)/1000</f>
        <v>#VALUE!</v>
      </c>
    </row>
    <row r="38" spans="44:52" x14ac:dyDescent="0.45">
      <c r="AR38">
        <v>50</v>
      </c>
      <c r="AS38" t="s">
        <v>23</v>
      </c>
      <c r="AT38">
        <v>0.89139999999999997</v>
      </c>
    </row>
    <row r="64" spans="27:37" x14ac:dyDescent="0.45">
      <c r="AA64">
        <v>0.29999999999999982</v>
      </c>
      <c r="AB64">
        <v>0.34</v>
      </c>
      <c r="AD64">
        <v>0.29999999999999982</v>
      </c>
      <c r="AE64">
        <v>0.34398034398034399</v>
      </c>
      <c r="AG64">
        <v>0.29999999999999982</v>
      </c>
      <c r="AH64">
        <v>0.28846153846153838</v>
      </c>
      <c r="AJ64">
        <v>1</v>
      </c>
      <c r="AK64">
        <v>0.98823529411764699</v>
      </c>
    </row>
    <row r="65" spans="27:37" x14ac:dyDescent="0.45">
      <c r="AA65">
        <v>0.70000000000000018</v>
      </c>
      <c r="AB65">
        <v>0.66339066339066333</v>
      </c>
      <c r="AD65">
        <v>0.60000000000000009</v>
      </c>
      <c r="AE65">
        <v>0.5651105651105649</v>
      </c>
      <c r="AG65">
        <v>0.70000000000000018</v>
      </c>
      <c r="AH65">
        <v>0.62499999999999989</v>
      </c>
      <c r="AJ65">
        <v>1.5</v>
      </c>
      <c r="AK65">
        <v>1.4352941176470586</v>
      </c>
    </row>
    <row r="66" spans="27:37" x14ac:dyDescent="0.45">
      <c r="AA66">
        <v>1</v>
      </c>
      <c r="AB66">
        <v>1.0073710073710072</v>
      </c>
      <c r="AD66">
        <v>1</v>
      </c>
      <c r="AE66">
        <v>0.9828009828009826</v>
      </c>
      <c r="AG66">
        <v>1</v>
      </c>
      <c r="AH66">
        <v>0.74519230769230771</v>
      </c>
    </row>
    <row r="67" spans="27:37" x14ac:dyDescent="0.45">
      <c r="AA67">
        <v>1.2999999999999998</v>
      </c>
      <c r="AB67">
        <v>1.2776412776412776</v>
      </c>
      <c r="AD67">
        <v>1.2999999999999998</v>
      </c>
      <c r="AE67">
        <v>1.1793611793611791</v>
      </c>
      <c r="AG67">
        <v>1.2999999999999998</v>
      </c>
      <c r="AH67">
        <v>1.0817307692307692</v>
      </c>
    </row>
  </sheetData>
  <mergeCells count="4">
    <mergeCell ref="AA20:AC20"/>
    <mergeCell ref="AD20:AF20"/>
    <mergeCell ref="AG20:AI20"/>
    <mergeCell ref="AJ20:AL20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2024-04-04T06:20:12Z</dcterms:created>
  <dcterms:modified xsi:type="dcterms:W3CDTF">2024-04-10T15:40:06Z</dcterms:modified>
</cp:coreProperties>
</file>