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PT\Labs\2.2.3\"/>
    </mc:Choice>
  </mc:AlternateContent>
  <xr:revisionPtr revIDLastSave="0" documentId="13_ncr:1_{7B491F7A-56BC-417B-9D59-30A4DC32640F}" xr6:coauthVersionLast="45" xr6:coauthVersionMax="45" xr10:uidLastSave="{00000000-0000-0000-0000-000000000000}"/>
  <bookViews>
    <workbookView xWindow="-98" yWindow="-98" windowWidth="19095" windowHeight="12075" xr2:uid="{2686F5E5-6D15-4EDB-919D-46733CD8C68D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0" i="1" l="1"/>
  <c r="J59" i="1"/>
  <c r="H86" i="1"/>
  <c r="H87" i="1"/>
  <c r="H85" i="1"/>
  <c r="G86" i="1"/>
  <c r="G87" i="1"/>
  <c r="G85" i="1"/>
  <c r="H56" i="1"/>
  <c r="I56" i="1"/>
  <c r="G56" i="1"/>
  <c r="I55" i="1"/>
  <c r="H55" i="1"/>
  <c r="G55" i="1"/>
  <c r="D50" i="1"/>
  <c r="F66" i="1"/>
  <c r="V74" i="1"/>
  <c r="U74" i="1"/>
  <c r="Q74" i="1"/>
  <c r="P74" i="1"/>
  <c r="L74" i="1"/>
  <c r="K74" i="1"/>
  <c r="G74" i="1"/>
  <c r="F74" i="1"/>
  <c r="V73" i="1"/>
  <c r="U73" i="1"/>
  <c r="Q73" i="1"/>
  <c r="P73" i="1"/>
  <c r="L73" i="1"/>
  <c r="K73" i="1"/>
  <c r="G73" i="1"/>
  <c r="F73" i="1"/>
  <c r="V72" i="1"/>
  <c r="U72" i="1"/>
  <c r="Q72" i="1"/>
  <c r="P72" i="1"/>
  <c r="L72" i="1"/>
  <c r="K72" i="1"/>
  <c r="G72" i="1"/>
  <c r="F72" i="1"/>
  <c r="V71" i="1"/>
  <c r="U71" i="1"/>
  <c r="Q71" i="1"/>
  <c r="P71" i="1"/>
  <c r="L71" i="1"/>
  <c r="K71" i="1"/>
  <c r="G71" i="1"/>
  <c r="F71" i="1"/>
  <c r="V70" i="1"/>
  <c r="U70" i="1"/>
  <c r="Q70" i="1"/>
  <c r="P70" i="1"/>
  <c r="L70" i="1"/>
  <c r="K70" i="1"/>
  <c r="G70" i="1"/>
  <c r="F70" i="1"/>
  <c r="V69" i="1"/>
  <c r="U69" i="1"/>
  <c r="Q69" i="1"/>
  <c r="P69" i="1"/>
  <c r="L69" i="1"/>
  <c r="K69" i="1"/>
  <c r="G69" i="1"/>
  <c r="F69" i="1"/>
  <c r="V68" i="1"/>
  <c r="U68" i="1"/>
  <c r="Q68" i="1"/>
  <c r="P68" i="1"/>
  <c r="L68" i="1"/>
  <c r="K68" i="1"/>
  <c r="G68" i="1"/>
  <c r="F68" i="1"/>
  <c r="V67" i="1"/>
  <c r="U67" i="1"/>
  <c r="Q67" i="1"/>
  <c r="P67" i="1"/>
  <c r="L67" i="1"/>
  <c r="K67" i="1"/>
  <c r="G67" i="1"/>
  <c r="F67" i="1"/>
  <c r="V66" i="1"/>
  <c r="U66" i="1"/>
  <c r="Q66" i="1"/>
  <c r="P66" i="1"/>
  <c r="L66" i="1"/>
  <c r="K66" i="1"/>
  <c r="G66" i="1"/>
  <c r="A2" i="1" l="1"/>
</calcChain>
</file>

<file path=xl/sharedStrings.xml><?xml version="1.0" encoding="utf-8"?>
<sst xmlns="http://schemas.openxmlformats.org/spreadsheetml/2006/main" count="62" uniqueCount="29">
  <si>
    <t>Qmax</t>
  </si>
  <si>
    <t>dTmax, K</t>
  </si>
  <si>
    <t>k, мВт/м*К</t>
  </si>
  <si>
    <t>L</t>
  </si>
  <si>
    <t>dL</t>
  </si>
  <si>
    <t>t = 23 С</t>
  </si>
  <si>
    <t>Q</t>
  </si>
  <si>
    <t>Rнити, Ом</t>
  </si>
  <si>
    <t>Rн</t>
  </si>
  <si>
    <t>Rm, кОм</t>
  </si>
  <si>
    <t>Iамперм, мА</t>
  </si>
  <si>
    <t>Uвольтм, мV</t>
  </si>
  <si>
    <t>t = 40 С</t>
  </si>
  <si>
    <t>t = 60 С</t>
  </si>
  <si>
    <t>t = 50 С</t>
  </si>
  <si>
    <t>T</t>
  </si>
  <si>
    <t>dR\dQ</t>
  </si>
  <si>
    <t>d(dR\dQ)</t>
  </si>
  <si>
    <t>R0</t>
  </si>
  <si>
    <t>dR0</t>
  </si>
  <si>
    <t>T, К</t>
  </si>
  <si>
    <t>Q, Дж</t>
  </si>
  <si>
    <t>Rн, Ом</t>
  </si>
  <si>
    <t>R</t>
  </si>
  <si>
    <t>dR\dT</t>
  </si>
  <si>
    <t>dQ\dT</t>
  </si>
  <si>
    <t>d(dQ\dT)</t>
  </si>
  <si>
    <t>k</t>
  </si>
  <si>
    <t>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</si>
</sst>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vertical="center"/>
    </xf>
    <xf numFmtId="0" fontId="0" fillId="0" borderId="0" xfId="0" applyBorder="1" applyAlignment="1"/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r>
              <a:rPr lang="en-US" baseline="0"/>
              <a:t> = </a:t>
            </a:r>
            <a:r>
              <a:rPr lang="en-US"/>
              <a:t>23</a:t>
            </a:r>
            <a:r>
              <a:rPr lang="ru-RU" baseline="0"/>
              <a:t> С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Лист1!$D$13:$D$21</c:f>
              <c:numCache>
                <c:formatCode>General</c:formatCode>
                <c:ptCount val="9"/>
                <c:pt idx="0">
                  <c:v>2.4503246999999997E-4</c:v>
                </c:pt>
                <c:pt idx="1">
                  <c:v>9.3398004E-4</c:v>
                </c:pt>
                <c:pt idx="2">
                  <c:v>3.4003166879999999E-3</c:v>
                </c:pt>
                <c:pt idx="3">
                  <c:v>1.140291318E-2</c:v>
                </c:pt>
                <c:pt idx="4">
                  <c:v>1.6411939965E-2</c:v>
                </c:pt>
                <c:pt idx="5">
                  <c:v>2.5604783329999999E-2</c:v>
                </c:pt>
                <c:pt idx="6">
                  <c:v>3.9951504074999998E-2</c:v>
                </c:pt>
                <c:pt idx="7">
                  <c:v>6.0352243059999998E-2</c:v>
                </c:pt>
                <c:pt idx="8">
                  <c:v>0.101388553673</c:v>
                </c:pt>
              </c:numCache>
            </c:numRef>
          </c:xVal>
          <c:yVal>
            <c:numRef>
              <c:f>Лист1!$E$13:$E$21</c:f>
              <c:numCache>
                <c:formatCode>General</c:formatCode>
                <c:ptCount val="9"/>
                <c:pt idx="0">
                  <c:v>20.1289767841788</c:v>
                </c:pt>
                <c:pt idx="1">
                  <c:v>20.125066056015498</c:v>
                </c:pt>
                <c:pt idx="2">
                  <c:v>20.147484451013</c:v>
                </c:pt>
                <c:pt idx="3">
                  <c:v>20.193578251904199</c:v>
                </c:pt>
                <c:pt idx="4">
                  <c:v>20.2218439019253</c:v>
                </c:pt>
                <c:pt idx="5">
                  <c:v>20.272658206477399</c:v>
                </c:pt>
                <c:pt idx="6">
                  <c:v>20.3580175848486</c:v>
                </c:pt>
                <c:pt idx="7">
                  <c:v>20.466678575177401</c:v>
                </c:pt>
                <c:pt idx="8">
                  <c:v>20.695030009672202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9B-4530-97E3-925FB9B04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344320"/>
        <c:axId val="745040160"/>
      </c:scatterChart>
      <c:valAx>
        <c:axId val="82734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Q, </a:t>
                </a:r>
                <a:r>
                  <a:rPr lang="ru-RU"/>
                  <a:t>Дж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5040160"/>
        <c:crosses val="autoZero"/>
        <c:crossBetween val="midCat"/>
      </c:valAx>
      <c:valAx>
        <c:axId val="74504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R, Om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734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= 40 C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Лист1!$I$13:$I$21</c:f>
              <c:numCache>
                <c:formatCode>General</c:formatCode>
                <c:ptCount val="9"/>
                <c:pt idx="0">
                  <c:v>2.5943790600000001E-4</c:v>
                </c:pt>
                <c:pt idx="1">
                  <c:v>9.858712779999999E-4</c:v>
                </c:pt>
                <c:pt idx="2">
                  <c:v>3.5733402219999999E-3</c:v>
                </c:pt>
                <c:pt idx="3">
                  <c:v>1.1895590948999999E-2</c:v>
                </c:pt>
                <c:pt idx="4">
                  <c:v>1.7064895826000001E-2</c:v>
                </c:pt>
                <c:pt idx="5">
                  <c:v>2.6489705176000002E-2</c:v>
                </c:pt>
                <c:pt idx="6">
                  <c:v>4.1073144399999997E-2</c:v>
                </c:pt>
                <c:pt idx="7">
                  <c:v>6.1640148569999997E-2</c:v>
                </c:pt>
                <c:pt idx="8">
                  <c:v>0.102381550956</c:v>
                </c:pt>
              </c:numCache>
            </c:numRef>
          </c:xVal>
          <c:yVal>
            <c:numRef>
              <c:f>Лист1!$J$13:$J$21</c:f>
              <c:numCache>
                <c:formatCode>General</c:formatCode>
                <c:ptCount val="9"/>
                <c:pt idx="0">
                  <c:v>21.341708254459899</c:v>
                </c:pt>
                <c:pt idx="1">
                  <c:v>21.343966570045499</c:v>
                </c:pt>
                <c:pt idx="2">
                  <c:v>21.358052370754599</c:v>
                </c:pt>
                <c:pt idx="3">
                  <c:v>21.402121676132602</c:v>
                </c:pt>
                <c:pt idx="4">
                  <c:v>21.433406457877801</c:v>
                </c:pt>
                <c:pt idx="5">
                  <c:v>21.481131323256399</c:v>
                </c:pt>
                <c:pt idx="6">
                  <c:v>21.5586367426985</c:v>
                </c:pt>
                <c:pt idx="7">
                  <c:v>21.6657605129455</c:v>
                </c:pt>
                <c:pt idx="8">
                  <c:v>21.876224221906501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89-49CA-B7F9-17122431E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784928"/>
        <c:axId val="745041408"/>
      </c:scatterChart>
      <c:valAx>
        <c:axId val="82878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</a:t>
                </a:r>
                <a:r>
                  <a:rPr lang="ru-RU"/>
                  <a:t>, Дж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5041408"/>
        <c:crosses val="autoZero"/>
        <c:crossBetween val="midCat"/>
      </c:valAx>
      <c:valAx>
        <c:axId val="74504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R, Om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878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= 50 C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Лист1!$N$13:$N$21</c:f>
              <c:numCache>
                <c:formatCode>General</c:formatCode>
                <c:ptCount val="9"/>
                <c:pt idx="0">
                  <c:v>2.60102775E-4</c:v>
                </c:pt>
                <c:pt idx="1">
                  <c:v>9.6084352000000005E-4</c:v>
                </c:pt>
                <c:pt idx="2">
                  <c:v>3.6744175380000002E-3</c:v>
                </c:pt>
                <c:pt idx="3">
                  <c:v>1.2177473120000001E-2</c:v>
                </c:pt>
                <c:pt idx="4">
                  <c:v>1.7436510105000001E-2</c:v>
                </c:pt>
                <c:pt idx="5">
                  <c:v>2.6990422720000001E-2</c:v>
                </c:pt>
                <c:pt idx="6">
                  <c:v>4.1697724280000001E-2</c:v>
                </c:pt>
                <c:pt idx="7">
                  <c:v>6.2337349200000003E-2</c:v>
                </c:pt>
                <c:pt idx="8">
                  <c:v>0.10290564380800001</c:v>
                </c:pt>
              </c:numCache>
            </c:numRef>
          </c:xVal>
          <c:yVal>
            <c:numRef>
              <c:f>Лист1!$O$13:$O$21</c:f>
              <c:numCache>
                <c:formatCode>General</c:formatCode>
                <c:ptCount val="9"/>
                <c:pt idx="0">
                  <c:v>22.060750793604601</c:v>
                </c:pt>
                <c:pt idx="1">
                  <c:v>22.063280397623998</c:v>
                </c:pt>
                <c:pt idx="2">
                  <c:v>22.072979801894199</c:v>
                </c:pt>
                <c:pt idx="3">
                  <c:v>22.115351834174302</c:v>
                </c:pt>
                <c:pt idx="4">
                  <c:v>22.1418059104207</c:v>
                </c:pt>
                <c:pt idx="5">
                  <c:v>22.193005597357299</c:v>
                </c:pt>
                <c:pt idx="6">
                  <c:v>22.264765689989801</c:v>
                </c:pt>
                <c:pt idx="7">
                  <c:v>22.370614533606101</c:v>
                </c:pt>
                <c:pt idx="8">
                  <c:v>22.574696776926501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CA-4072-B80E-7A40B1257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431264"/>
        <c:axId val="745040992"/>
      </c:scatterChart>
      <c:valAx>
        <c:axId val="28243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</a:t>
                </a:r>
                <a:r>
                  <a:rPr lang="ru-RU"/>
                  <a:t>, Дж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5040992"/>
        <c:crosses val="autoZero"/>
        <c:crossBetween val="midCat"/>
      </c:valAx>
      <c:valAx>
        <c:axId val="7450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R, Om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243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Лист1!$S$13:$S$21</c:f>
              <c:numCache>
                <c:formatCode>General</c:formatCode>
                <c:ptCount val="9"/>
              </c:numCache>
            </c:numRef>
          </c:xVal>
          <c:yVal>
            <c:numRef>
              <c:f>Лист1!$T$13:$T$21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58-41A9-9E89-CEF607C15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989408"/>
        <c:axId val="745005216"/>
      </c:scatterChart>
      <c:valAx>
        <c:axId val="49698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5005216"/>
        <c:crosses val="autoZero"/>
        <c:crossBetween val="midCat"/>
      </c:valAx>
      <c:valAx>
        <c:axId val="7450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698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6527732205245843E-2"/>
                  <c:y val="-5.11067569696673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Лист1!$J$48:$J$50</c:f>
              <c:numCache>
                <c:formatCode>General</c:formatCode>
                <c:ptCount val="3"/>
                <c:pt idx="0">
                  <c:v>296</c:v>
                </c:pt>
                <c:pt idx="1">
                  <c:v>313</c:v>
                </c:pt>
                <c:pt idx="2">
                  <c:v>323</c:v>
                </c:pt>
              </c:numCache>
            </c:numRef>
          </c:xVal>
          <c:yVal>
            <c:numRef>
              <c:f>Лист1!$K$48:$K$50</c:f>
              <c:numCache>
                <c:formatCode>General</c:formatCode>
                <c:ptCount val="3"/>
                <c:pt idx="0">
                  <c:v>20.128</c:v>
                </c:pt>
                <c:pt idx="1">
                  <c:v>21.134</c:v>
                </c:pt>
                <c:pt idx="2">
                  <c:v>22.056000000000001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27-4DF9-9EBE-5CC9A4462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29279"/>
        <c:axId val="29729311"/>
      </c:scatterChart>
      <c:valAx>
        <c:axId val="3272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K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29311"/>
        <c:crosses val="autoZero"/>
        <c:crossBetween val="midCat"/>
      </c:valAx>
      <c:valAx>
        <c:axId val="2972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R, Om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72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6596471383413697E-2"/>
                  <c:y val="-6.96725521926638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Лист1!$X$82:$X$84</c:f>
                <c:numCache>
                  <c:formatCode>General</c:formatCode>
                  <c:ptCount val="3"/>
                  <c:pt idx="0">
                    <c:v>2.4</c:v>
                  </c:pt>
                  <c:pt idx="1">
                    <c:v>0.8</c:v>
                  </c:pt>
                  <c:pt idx="2">
                    <c:v>0.09</c:v>
                  </c:pt>
                </c:numCache>
              </c:numRef>
            </c:plus>
            <c:minus>
              <c:numRef>
                <c:f>Лист1!$X$82:$X$84</c:f>
                <c:numCache>
                  <c:formatCode>General</c:formatCode>
                  <c:ptCount val="3"/>
                  <c:pt idx="0">
                    <c:v>2.4</c:v>
                  </c:pt>
                  <c:pt idx="1">
                    <c:v>0.8</c:v>
                  </c:pt>
                  <c:pt idx="2">
                    <c:v>0.09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Лист1!$G$81:$G$83</c:f>
              <c:numCache>
                <c:formatCode>General</c:formatCode>
                <c:ptCount val="3"/>
                <c:pt idx="0">
                  <c:v>296</c:v>
                </c:pt>
                <c:pt idx="1">
                  <c:v>313</c:v>
                </c:pt>
                <c:pt idx="2">
                  <c:v>323</c:v>
                </c:pt>
              </c:numCache>
            </c:numRef>
          </c:xVal>
          <c:yVal>
            <c:numRef>
              <c:f>Лист1!$H$81:$H$83</c:f>
              <c:numCache>
                <c:formatCode>General</c:formatCode>
                <c:ptCount val="3"/>
                <c:pt idx="0">
                  <c:v>25.43</c:v>
                </c:pt>
                <c:pt idx="1">
                  <c:v>26.97</c:v>
                </c:pt>
                <c:pt idx="2">
                  <c:v>27.94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E8-4377-8081-D38D429C4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880607"/>
        <c:axId val="1642862431"/>
      </c:scatterChart>
      <c:valAx>
        <c:axId val="24688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2862431"/>
        <c:crosses val="autoZero"/>
        <c:crossBetween val="midCat"/>
      </c:valAx>
      <c:valAx>
        <c:axId val="1642862431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186234298275911E-2"/>
              <c:y val="0.387357376240136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688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ln(k)</a:t>
            </a:r>
            <a:r>
              <a:rPr lang="en-US" baseline="0"/>
              <a:t>( ln(T) 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94418241607217E-2"/>
                  <c:y val="-2.25800924983401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Лист1!$G$85:$G$87</c:f>
              <c:numCache>
                <c:formatCode>General</c:formatCode>
                <c:ptCount val="3"/>
                <c:pt idx="0">
                  <c:v>5.6903594543240601</c:v>
                </c:pt>
                <c:pt idx="1">
                  <c:v>5.7462031905401529</c:v>
                </c:pt>
                <c:pt idx="2">
                  <c:v>5.7776523232226564</c:v>
                </c:pt>
              </c:numCache>
            </c:numRef>
          </c:xVal>
          <c:yVal>
            <c:numRef>
              <c:f>Лист1!$H$85:$H$87</c:f>
              <c:numCache>
                <c:formatCode>General</c:formatCode>
                <c:ptCount val="3"/>
                <c:pt idx="0">
                  <c:v>3.2359295794340284</c:v>
                </c:pt>
                <c:pt idx="1">
                  <c:v>3.2947251371516386</c:v>
                </c:pt>
                <c:pt idx="2">
                  <c:v>3.3300593538288159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B-4C3A-840D-FEE0F6E88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496975"/>
        <c:axId val="363353951"/>
      </c:scatterChart>
      <c:valAx>
        <c:axId val="37349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ln(T)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353951"/>
        <c:crosses val="autoZero"/>
        <c:crossBetween val="midCat"/>
      </c:valAx>
      <c:valAx>
        <c:axId val="36335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ln(k)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349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141964</xdr:colOff>
      <xdr:row>23</xdr:row>
      <xdr:rowOff>50058</xdr:rowOff>
    </xdr:from>
    <xdr:to>
      <xdr:col>7</xdr:col>
      <xdr:colOff>10098</xdr:colOff>
      <xdr:row>38</xdr:row>
      <xdr:rowOff>128916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C662BAF-58CF-4FF9-AA6C-F4C7C43A5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6115</xdr:colOff>
      <xdr:row>23</xdr:row>
      <xdr:rowOff>57516</xdr:rowOff>
    </xdr:from>
    <xdr:to>
      <xdr:col>14</xdr:col>
      <xdr:colOff>35881</xdr:colOff>
      <xdr:row>38</xdr:row>
      <xdr:rowOff>125887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D8E8927-F811-4DD0-8F45-4399A3B9C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51837</xdr:colOff>
      <xdr:row>23</xdr:row>
      <xdr:rowOff>46235</xdr:rowOff>
    </xdr:from>
    <xdr:to>
      <xdr:col>21</xdr:col>
      <xdr:colOff>81602</xdr:colOff>
      <xdr:row>38</xdr:row>
      <xdr:rowOff>110527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4953DBF-B360-4FF8-86D9-6BA712AD1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452437</xdr:colOff>
      <xdr:row>23</xdr:row>
      <xdr:rowOff>83938</xdr:rowOff>
    </xdr:from>
    <xdr:to>
      <xdr:col>29</xdr:col>
      <xdr:colOff>482202</xdr:colOff>
      <xdr:row>38</xdr:row>
      <xdr:rowOff>148232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124B4B35-A354-4F5C-A781-822E8105F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383719</xdr:colOff>
      <xdr:row>39</xdr:row>
      <xdr:rowOff>35100</xdr:rowOff>
    </xdr:from>
    <xdr:to>
      <xdr:col>23</xdr:col>
      <xdr:colOff>13780</xdr:colOff>
      <xdr:row>60</xdr:row>
      <xdr:rowOff>111896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53C4B35-5B7E-4EF8-AFAA-450EBD80A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264513</xdr:colOff>
      <xdr:row>75</xdr:row>
      <xdr:rowOff>5821</xdr:rowOff>
    </xdr:from>
    <xdr:to>
      <xdr:col>21</xdr:col>
      <xdr:colOff>183722</xdr:colOff>
      <xdr:row>97</xdr:row>
      <xdr:rowOff>110329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B51AA4B1-431C-4966-BD8A-34E44F089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499769</xdr:colOff>
      <xdr:row>98</xdr:row>
      <xdr:rowOff>27752</xdr:rowOff>
    </xdr:from>
    <xdr:to>
      <xdr:col>21</xdr:col>
      <xdr:colOff>123472</xdr:colOff>
      <xdr:row>123</xdr:row>
      <xdr:rowOff>58796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1B966720-700C-4858-AEC5-7874DC9E9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1C655-DE3D-4EDC-B88C-EC82787E1EC3}">
  <dimension ref="A1:X87"/>
  <sheetViews>
    <sheetView tabSelected="1" topLeftCell="H75" zoomScale="85" zoomScaleNormal="100" workbookViewId="0">
      <selection activeCell="Z83" sqref="Z83"/>
    </sheetView>
  </sheetViews>
  <sheetFormatPr defaultRowHeight="14.25" x14ac:dyDescent="0.45"/>
  <sheetData>
    <row r="1" spans="1:2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20" x14ac:dyDescent="0.45">
      <c r="A2">
        <f>2*PI()*D2/5</f>
        <v>502.6548245743669</v>
      </c>
      <c r="B2">
        <v>30</v>
      </c>
      <c r="C2">
        <v>25</v>
      </c>
      <c r="D2">
        <v>400</v>
      </c>
      <c r="E2">
        <v>2</v>
      </c>
      <c r="F2">
        <v>20</v>
      </c>
    </row>
    <row r="10" spans="1:20" ht="14.65" thickBot="1" x14ac:dyDescent="0.5"/>
    <row r="11" spans="1:20" x14ac:dyDescent="0.45">
      <c r="A11" s="13" t="s">
        <v>5</v>
      </c>
      <c r="B11" s="14"/>
      <c r="C11" s="14"/>
      <c r="D11" s="14"/>
      <c r="E11" s="15"/>
      <c r="F11" s="13" t="s">
        <v>12</v>
      </c>
      <c r="G11" s="14"/>
      <c r="H11" s="14"/>
      <c r="I11" s="14"/>
      <c r="J11" s="15"/>
      <c r="K11" s="13" t="s">
        <v>14</v>
      </c>
      <c r="L11" s="14"/>
      <c r="M11" s="14"/>
      <c r="N11" s="14"/>
      <c r="O11" s="15"/>
      <c r="P11" s="8"/>
      <c r="Q11" s="8"/>
      <c r="R11" s="8"/>
      <c r="S11" s="8"/>
      <c r="T11" s="8"/>
    </row>
    <row r="12" spans="1:20" x14ac:dyDescent="0.45">
      <c r="A12" s="1" t="s">
        <v>11</v>
      </c>
      <c r="B12" s="2" t="s">
        <v>10</v>
      </c>
      <c r="C12" s="2" t="s">
        <v>9</v>
      </c>
      <c r="D12" s="2" t="s">
        <v>21</v>
      </c>
      <c r="E12" s="3" t="s">
        <v>22</v>
      </c>
      <c r="F12" s="1" t="s">
        <v>11</v>
      </c>
      <c r="G12" s="2" t="s">
        <v>10</v>
      </c>
      <c r="H12" s="2" t="s">
        <v>9</v>
      </c>
      <c r="I12" s="2" t="s">
        <v>21</v>
      </c>
      <c r="J12" s="3" t="s">
        <v>22</v>
      </c>
      <c r="K12" s="1" t="s">
        <v>11</v>
      </c>
      <c r="L12" s="2" t="s">
        <v>10</v>
      </c>
      <c r="M12" s="2" t="s">
        <v>9</v>
      </c>
      <c r="N12" s="2" t="s">
        <v>21</v>
      </c>
      <c r="O12" s="3" t="s">
        <v>22</v>
      </c>
      <c r="P12" s="2"/>
      <c r="Q12" s="2"/>
      <c r="R12" s="2"/>
      <c r="S12" s="2"/>
      <c r="T12" s="2"/>
    </row>
    <row r="13" spans="1:20" x14ac:dyDescent="0.45">
      <c r="A13" s="1">
        <v>0.68500000000000005</v>
      </c>
      <c r="B13" s="2">
        <v>3.3099999999999997E-2</v>
      </c>
      <c r="C13" s="2">
        <v>90</v>
      </c>
      <c r="D13" s="9">
        <v>2.4503246999999997E-4</v>
      </c>
      <c r="E13" s="10">
        <v>20.1289767841788</v>
      </c>
      <c r="F13" s="1">
        <v>0.72299999999999998</v>
      </c>
      <c r="G13" s="2">
        <v>3.3099999999999997E-2</v>
      </c>
      <c r="H13" s="2">
        <v>90</v>
      </c>
      <c r="I13" s="9">
        <v>2.5943790600000001E-4</v>
      </c>
      <c r="J13" s="10">
        <v>21.341708254459899</v>
      </c>
      <c r="K13" s="1">
        <v>0.77600000000000002</v>
      </c>
      <c r="L13" s="2">
        <v>3.3099999999999997E-2</v>
      </c>
      <c r="M13" s="2">
        <v>90</v>
      </c>
      <c r="N13" s="9">
        <v>2.60102775E-4</v>
      </c>
      <c r="O13" s="10">
        <v>22.060750793604601</v>
      </c>
      <c r="P13" s="2"/>
      <c r="Q13" s="2"/>
      <c r="R13" s="2"/>
      <c r="S13" s="2"/>
      <c r="T13" s="2"/>
    </row>
    <row r="14" spans="1:20" x14ac:dyDescent="0.45">
      <c r="A14" s="1">
        <v>0.76100000000000001</v>
      </c>
      <c r="B14" s="2">
        <v>3.7199999999999997E-2</v>
      </c>
      <c r="C14" s="2">
        <v>80</v>
      </c>
      <c r="D14" s="9">
        <v>9.3398004E-4</v>
      </c>
      <c r="E14" s="10">
        <v>20.125066056015498</v>
      </c>
      <c r="F14" s="1">
        <v>0.81299999999999994</v>
      </c>
      <c r="G14" s="2">
        <v>3.7199999999999997E-2</v>
      </c>
      <c r="H14" s="2">
        <v>80</v>
      </c>
      <c r="I14" s="9">
        <v>9.858712779999999E-4</v>
      </c>
      <c r="J14" s="10">
        <v>21.343966570045499</v>
      </c>
      <c r="K14" s="1">
        <v>0.872</v>
      </c>
      <c r="L14" s="2">
        <v>3.7199999999999997E-2</v>
      </c>
      <c r="M14" s="2">
        <v>80</v>
      </c>
      <c r="N14" s="9">
        <v>9.6084352000000005E-4</v>
      </c>
      <c r="O14" s="10">
        <v>22.063280397623998</v>
      </c>
      <c r="P14" s="2"/>
      <c r="Q14" s="2"/>
      <c r="R14" s="2"/>
      <c r="S14" s="2"/>
      <c r="T14" s="2"/>
    </row>
    <row r="15" spans="1:20" x14ac:dyDescent="0.45">
      <c r="A15" s="1">
        <v>0.87</v>
      </c>
      <c r="B15" s="2">
        <v>4.2500000000000003E-2</v>
      </c>
      <c r="C15" s="2">
        <v>70</v>
      </c>
      <c r="D15" s="9">
        <v>3.4003166879999999E-3</v>
      </c>
      <c r="E15" s="10">
        <v>20.147484451013</v>
      </c>
      <c r="F15" s="1">
        <v>0.92800000000000005</v>
      </c>
      <c r="G15" s="2">
        <v>4.2500000000000003E-2</v>
      </c>
      <c r="H15" s="2">
        <v>70</v>
      </c>
      <c r="I15" s="9">
        <v>3.5733402219999999E-3</v>
      </c>
      <c r="J15" s="10">
        <v>21.358052370754599</v>
      </c>
      <c r="K15" s="1">
        <v>0.99399999999999999</v>
      </c>
      <c r="L15" s="2">
        <v>4.2500000000000003E-2</v>
      </c>
      <c r="M15" s="2">
        <v>70</v>
      </c>
      <c r="N15" s="9">
        <v>3.6744175380000002E-3</v>
      </c>
      <c r="O15" s="10">
        <v>22.072979801894199</v>
      </c>
      <c r="P15" s="2"/>
      <c r="Q15" s="2"/>
      <c r="R15" s="2"/>
      <c r="S15" s="2"/>
      <c r="T15" s="2"/>
    </row>
    <row r="16" spans="1:20" x14ac:dyDescent="0.45">
      <c r="A16" s="1">
        <v>1.014</v>
      </c>
      <c r="B16" s="2">
        <v>4.99E-2</v>
      </c>
      <c r="C16" s="2">
        <v>60</v>
      </c>
      <c r="D16" s="9">
        <v>1.140291318E-2</v>
      </c>
      <c r="E16" s="10">
        <v>20.193578251904199</v>
      </c>
      <c r="F16" s="1">
        <v>1.0820000000000001</v>
      </c>
      <c r="G16" s="2">
        <v>4.99E-2</v>
      </c>
      <c r="H16" s="2">
        <v>60</v>
      </c>
      <c r="I16" s="9">
        <v>1.1895590948999999E-2</v>
      </c>
      <c r="J16" s="10">
        <v>21.402121676132602</v>
      </c>
      <c r="K16" s="1">
        <v>1.157</v>
      </c>
      <c r="L16" s="2">
        <v>4.99E-2</v>
      </c>
      <c r="M16" s="2">
        <v>60</v>
      </c>
      <c r="N16" s="9">
        <v>1.2177473120000001E-2</v>
      </c>
      <c r="O16" s="10">
        <v>22.115351834174302</v>
      </c>
      <c r="P16" s="2"/>
      <c r="Q16" s="2"/>
      <c r="R16" s="2"/>
      <c r="S16" s="2"/>
      <c r="T16" s="2"/>
    </row>
    <row r="17" spans="1:20" x14ac:dyDescent="0.45">
      <c r="A17" s="1">
        <v>1.2170000000000001</v>
      </c>
      <c r="B17" s="2">
        <v>5.9499999999999997E-2</v>
      </c>
      <c r="C17" s="2">
        <v>50</v>
      </c>
      <c r="D17" s="9">
        <v>1.6411939965E-2</v>
      </c>
      <c r="E17" s="10">
        <v>20.2218439019253</v>
      </c>
      <c r="F17" s="1">
        <v>1.296</v>
      </c>
      <c r="G17" s="2">
        <v>5.9499999999999997E-2</v>
      </c>
      <c r="H17" s="2">
        <v>50</v>
      </c>
      <c r="I17" s="9">
        <v>1.7064895826000001E-2</v>
      </c>
      <c r="J17" s="10">
        <v>21.433406457877801</v>
      </c>
      <c r="K17" s="1">
        <v>1.3859999999999999</v>
      </c>
      <c r="L17" s="2">
        <v>5.9499999999999997E-2</v>
      </c>
      <c r="M17" s="2">
        <v>50</v>
      </c>
      <c r="N17" s="9">
        <v>1.7436510105000001E-2</v>
      </c>
      <c r="O17" s="10">
        <v>22.1418059104207</v>
      </c>
      <c r="P17" s="2"/>
      <c r="Q17" s="2"/>
      <c r="R17" s="2"/>
      <c r="S17" s="2"/>
      <c r="T17" s="2"/>
    </row>
    <row r="18" spans="1:20" x14ac:dyDescent="0.45">
      <c r="A18" s="1">
        <v>1.5189999999999999</v>
      </c>
      <c r="B18" s="2">
        <v>7.4499999999999997E-2</v>
      </c>
      <c r="C18" s="2">
        <v>40</v>
      </c>
      <c r="D18" s="9">
        <v>2.5604783329999999E-2</v>
      </c>
      <c r="E18" s="10">
        <v>20.272658206477399</v>
      </c>
      <c r="F18" s="1">
        <v>1.617</v>
      </c>
      <c r="G18" s="2">
        <v>7.4499999999999997E-2</v>
      </c>
      <c r="H18" s="2">
        <v>40</v>
      </c>
      <c r="I18" s="9">
        <v>2.6489705176000002E-2</v>
      </c>
      <c r="J18" s="10">
        <v>21.481131323256399</v>
      </c>
      <c r="K18" s="1">
        <v>1.7290000000000001</v>
      </c>
      <c r="L18" s="2">
        <v>7.4499999999999997E-2</v>
      </c>
      <c r="M18" s="2">
        <v>40</v>
      </c>
      <c r="N18" s="9">
        <v>2.6990422720000001E-2</v>
      </c>
      <c r="O18" s="10">
        <v>22.193005597357299</v>
      </c>
      <c r="P18" s="2"/>
      <c r="Q18" s="2"/>
      <c r="R18" s="2"/>
      <c r="S18" s="2"/>
      <c r="T18" s="2"/>
    </row>
    <row r="19" spans="1:20" x14ac:dyDescent="0.45">
      <c r="A19" s="1">
        <v>2.0270000000000001</v>
      </c>
      <c r="B19" s="2">
        <v>9.8900000000000002E-2</v>
      </c>
      <c r="C19" s="2">
        <v>30</v>
      </c>
      <c r="D19" s="9">
        <v>3.9951504074999998E-2</v>
      </c>
      <c r="E19" s="10">
        <v>20.3580175848486</v>
      </c>
      <c r="F19" s="1">
        <v>2.153</v>
      </c>
      <c r="G19" s="2">
        <v>9.8900000000000002E-2</v>
      </c>
      <c r="H19" s="2">
        <v>30</v>
      </c>
      <c r="I19" s="9">
        <v>4.1073144399999997E-2</v>
      </c>
      <c r="J19" s="10">
        <v>21.5586367426985</v>
      </c>
      <c r="K19" s="1">
        <v>2.3010000000000002</v>
      </c>
      <c r="L19" s="2">
        <v>9.8900000000000002E-2</v>
      </c>
      <c r="M19" s="2">
        <v>30</v>
      </c>
      <c r="N19" s="9">
        <v>4.1697724280000001E-2</v>
      </c>
      <c r="O19" s="10">
        <v>22.264765689989801</v>
      </c>
      <c r="P19" s="2"/>
      <c r="Q19" s="2"/>
      <c r="R19" s="2"/>
      <c r="S19" s="2"/>
      <c r="T19" s="2"/>
    </row>
    <row r="20" spans="1:20" x14ac:dyDescent="0.45">
      <c r="A20" s="1">
        <v>3.0350000000000001</v>
      </c>
      <c r="B20" s="2">
        <v>0.14810000000000001</v>
      </c>
      <c r="C20" s="2">
        <v>20</v>
      </c>
      <c r="D20" s="9">
        <v>6.0352243059999998E-2</v>
      </c>
      <c r="E20" s="10">
        <v>20.466678575177401</v>
      </c>
      <c r="F20" s="1">
        <v>3.2229999999999999</v>
      </c>
      <c r="G20" s="2">
        <v>0.14810000000000001</v>
      </c>
      <c r="H20" s="2">
        <v>20</v>
      </c>
      <c r="I20" s="9">
        <v>6.1640148569999997E-2</v>
      </c>
      <c r="J20" s="10">
        <v>21.6657605129455</v>
      </c>
      <c r="K20" s="1">
        <v>3.4420000000000002</v>
      </c>
      <c r="L20" s="2">
        <v>0.14810000000000001</v>
      </c>
      <c r="M20" s="2">
        <v>20</v>
      </c>
      <c r="N20" s="9">
        <v>6.2337349200000003E-2</v>
      </c>
      <c r="O20" s="10">
        <v>22.370614533606101</v>
      </c>
      <c r="P20" s="2"/>
      <c r="Q20" s="2"/>
      <c r="R20" s="2"/>
      <c r="S20" s="2"/>
      <c r="T20" s="2"/>
    </row>
    <row r="21" spans="1:20" ht="14.65" thickBot="1" x14ac:dyDescent="0.5">
      <c r="A21" s="4">
        <v>6.0590000000000002</v>
      </c>
      <c r="B21" s="5">
        <v>0.29709999999999998</v>
      </c>
      <c r="C21" s="5">
        <v>10</v>
      </c>
      <c r="D21" s="11">
        <v>0.101388553673</v>
      </c>
      <c r="E21" s="12">
        <v>20.695030009672202</v>
      </c>
      <c r="F21" s="4">
        <v>6.4260000000000002</v>
      </c>
      <c r="G21" s="5">
        <v>0.29709999999999998</v>
      </c>
      <c r="H21" s="5">
        <v>10</v>
      </c>
      <c r="I21" s="11">
        <v>0.102381550956</v>
      </c>
      <c r="J21" s="12">
        <v>21.876224221906501</v>
      </c>
      <c r="K21" s="4">
        <v>6.8570000000000002</v>
      </c>
      <c r="L21" s="5">
        <v>0.29709999999999998</v>
      </c>
      <c r="M21" s="5">
        <v>10</v>
      </c>
      <c r="N21" s="11">
        <v>0.10290564380800001</v>
      </c>
      <c r="O21" s="12">
        <v>22.574696776926501</v>
      </c>
      <c r="P21" s="2"/>
      <c r="Q21" s="2"/>
      <c r="R21" s="2"/>
      <c r="S21" s="2"/>
      <c r="T21" s="2"/>
    </row>
    <row r="22" spans="1:20" x14ac:dyDescent="0.45">
      <c r="D22" s="7"/>
      <c r="E22" s="7"/>
      <c r="I22" s="7"/>
      <c r="J22" s="7"/>
      <c r="N22" s="7"/>
      <c r="O22" s="7"/>
    </row>
    <row r="26" spans="1:20" x14ac:dyDescent="0.45">
      <c r="D26">
        <v>20.483383685800607</v>
      </c>
      <c r="E26">
        <v>2.2441800000000001E-2</v>
      </c>
    </row>
    <row r="27" spans="1:20" x14ac:dyDescent="0.45">
      <c r="D27">
        <v>20.456989247311832</v>
      </c>
      <c r="E27">
        <v>2.83092E-2</v>
      </c>
    </row>
    <row r="28" spans="1:20" x14ac:dyDescent="0.45">
      <c r="D28">
        <v>20.470588235294116</v>
      </c>
      <c r="E28">
        <v>3.6975000000000001E-2</v>
      </c>
    </row>
    <row r="29" spans="1:20" x14ac:dyDescent="0.45">
      <c r="D29">
        <v>20.320641282565131</v>
      </c>
      <c r="E29">
        <v>5.0598600000000001E-2</v>
      </c>
    </row>
    <row r="30" spans="1:20" x14ac:dyDescent="0.45">
      <c r="D30">
        <v>20.453781512605044</v>
      </c>
      <c r="E30">
        <v>7.2411500000000004E-2</v>
      </c>
    </row>
    <row r="31" spans="1:20" x14ac:dyDescent="0.45">
      <c r="D31">
        <v>20.389261744966444</v>
      </c>
      <c r="E31">
        <v>0.11316549999999999</v>
      </c>
    </row>
    <row r="32" spans="1:20" x14ac:dyDescent="0.45">
      <c r="D32">
        <v>20.495449949443884</v>
      </c>
      <c r="E32">
        <v>0.20047030000000002</v>
      </c>
    </row>
    <row r="33" spans="3:11" x14ac:dyDescent="0.45">
      <c r="D33">
        <v>20.492910195813639</v>
      </c>
      <c r="E33">
        <v>0.44948350000000004</v>
      </c>
    </row>
    <row r="34" spans="3:11" x14ac:dyDescent="0.45">
      <c r="D34">
        <v>20.393806799057558</v>
      </c>
      <c r="E34">
        <v>1.8001288999999998</v>
      </c>
    </row>
    <row r="43" spans="3:11" x14ac:dyDescent="0.45">
      <c r="C43" t="s">
        <v>20</v>
      </c>
      <c r="D43">
        <v>296</v>
      </c>
      <c r="E43">
        <v>313</v>
      </c>
      <c r="F43">
        <v>323</v>
      </c>
    </row>
    <row r="44" spans="3:11" x14ac:dyDescent="0.45">
      <c r="C44" t="s">
        <v>16</v>
      </c>
      <c r="D44">
        <v>5.6227999999999998</v>
      </c>
      <c r="E44">
        <v>5.2506000000000004</v>
      </c>
      <c r="F44">
        <v>5.0324</v>
      </c>
    </row>
    <row r="45" spans="3:11" x14ac:dyDescent="0.45">
      <c r="C45" t="s">
        <v>17</v>
      </c>
      <c r="D45">
        <v>4.2000000000000003E-2</v>
      </c>
      <c r="E45">
        <v>2.1000000000000001E-2</v>
      </c>
      <c r="F45">
        <v>2.1999999999999999E-2</v>
      </c>
    </row>
    <row r="46" spans="3:11" x14ac:dyDescent="0.45">
      <c r="C46" t="s">
        <v>18</v>
      </c>
      <c r="D46">
        <v>20.128</v>
      </c>
      <c r="E46">
        <v>21.134</v>
      </c>
      <c r="F46">
        <v>22.056000000000001</v>
      </c>
    </row>
    <row r="47" spans="3:11" x14ac:dyDescent="0.45">
      <c r="C47" t="s">
        <v>19</v>
      </c>
      <c r="D47">
        <v>1.8E-3</v>
      </c>
      <c r="E47">
        <v>9.3000000000000005E-4</v>
      </c>
      <c r="F47">
        <v>9.6000000000000002E-4</v>
      </c>
      <c r="J47" t="s">
        <v>15</v>
      </c>
      <c r="K47" t="s">
        <v>23</v>
      </c>
    </row>
    <row r="48" spans="3:11" x14ac:dyDescent="0.45">
      <c r="J48">
        <v>296</v>
      </c>
      <c r="K48">
        <v>20.128</v>
      </c>
    </row>
    <row r="49" spans="3:22" x14ac:dyDescent="0.45">
      <c r="J49">
        <v>313</v>
      </c>
      <c r="K49">
        <v>21.134</v>
      </c>
    </row>
    <row r="50" spans="3:22" x14ac:dyDescent="0.45">
      <c r="C50" t="s">
        <v>24</v>
      </c>
      <c r="D50">
        <f>0.0701</f>
        <v>7.0099999999999996E-2</v>
      </c>
      <c r="E50">
        <v>8.8999999999999999E-3</v>
      </c>
      <c r="J50">
        <v>323</v>
      </c>
      <c r="K50">
        <v>22.056000000000001</v>
      </c>
    </row>
    <row r="54" spans="3:22" x14ac:dyDescent="0.45">
      <c r="F54" t="s">
        <v>20</v>
      </c>
      <c r="G54">
        <v>296</v>
      </c>
      <c r="H54">
        <v>313</v>
      </c>
      <c r="I54">
        <v>323</v>
      </c>
    </row>
    <row r="55" spans="3:22" x14ac:dyDescent="0.45">
      <c r="F55" t="s">
        <v>25</v>
      </c>
      <c r="G55">
        <f>D50/D44</f>
        <v>1.2467098242868322E-2</v>
      </c>
      <c r="H55">
        <f>D50/E44</f>
        <v>1.3350855140364909E-2</v>
      </c>
      <c r="I55">
        <f>D50/F44</f>
        <v>1.3929735315157777E-2</v>
      </c>
    </row>
    <row r="56" spans="3:22" x14ac:dyDescent="0.45">
      <c r="F56" t="s">
        <v>26</v>
      </c>
      <c r="G56">
        <f>G55*($E50/$D50+D45/D44)</f>
        <v>1.6759653777833944E-3</v>
      </c>
      <c r="H56">
        <f t="shared" ref="H56:I56" si="0">H55*($E50/$D50+E45/E44)</f>
        <v>1.7484416938916814E-3</v>
      </c>
      <c r="I56">
        <f t="shared" si="0"/>
        <v>1.829436089526562E-3</v>
      </c>
    </row>
    <row r="58" spans="3:22" x14ac:dyDescent="0.45">
      <c r="F58" t="s">
        <v>20</v>
      </c>
      <c r="G58">
        <v>296</v>
      </c>
      <c r="H58">
        <v>313</v>
      </c>
      <c r="I58">
        <v>323</v>
      </c>
    </row>
    <row r="59" spans="3:22" x14ac:dyDescent="0.45">
      <c r="F59" t="s">
        <v>27</v>
      </c>
      <c r="G59">
        <v>25.43</v>
      </c>
      <c r="H59">
        <v>26.97</v>
      </c>
      <c r="I59">
        <v>27.94</v>
      </c>
      <c r="J59">
        <f>SUM(G59:I59)/3</f>
        <v>26.78</v>
      </c>
    </row>
    <row r="60" spans="3:22" x14ac:dyDescent="0.45">
      <c r="F60" t="s">
        <v>28</v>
      </c>
      <c r="G60">
        <v>2.04</v>
      </c>
      <c r="H60">
        <v>0.8</v>
      </c>
      <c r="I60">
        <v>8.4000000000000005E-2</v>
      </c>
      <c r="J60">
        <f>SUM(G60:I60)/3</f>
        <v>0.97466666666666668</v>
      </c>
    </row>
    <row r="63" spans="3:22" ht="14.65" thickBot="1" x14ac:dyDescent="0.5"/>
    <row r="64" spans="3:22" x14ac:dyDescent="0.45">
      <c r="C64" s="13" t="s">
        <v>5</v>
      </c>
      <c r="D64" s="14"/>
      <c r="E64" s="14"/>
      <c r="F64" s="14"/>
      <c r="G64" s="15"/>
      <c r="H64" s="13" t="s">
        <v>12</v>
      </c>
      <c r="I64" s="14"/>
      <c r="J64" s="14"/>
      <c r="K64" s="14"/>
      <c r="L64" s="15"/>
      <c r="M64" s="13" t="s">
        <v>13</v>
      </c>
      <c r="N64" s="14"/>
      <c r="O64" s="14"/>
      <c r="P64" s="14"/>
      <c r="Q64" s="15"/>
      <c r="R64" s="13" t="s">
        <v>13</v>
      </c>
      <c r="S64" s="14"/>
      <c r="T64" s="14"/>
      <c r="U64" s="14"/>
      <c r="V64" s="15"/>
    </row>
    <row r="65" spans="3:22" x14ac:dyDescent="0.45">
      <c r="C65" s="1" t="s">
        <v>11</v>
      </c>
      <c r="D65" s="2" t="s">
        <v>10</v>
      </c>
      <c r="E65" s="2" t="s">
        <v>9</v>
      </c>
      <c r="F65" s="2" t="s">
        <v>6</v>
      </c>
      <c r="G65" s="3" t="s">
        <v>8</v>
      </c>
      <c r="H65" s="1" t="s">
        <v>11</v>
      </c>
      <c r="I65" s="2" t="s">
        <v>10</v>
      </c>
      <c r="J65" s="2" t="s">
        <v>9</v>
      </c>
      <c r="K65" s="2" t="s">
        <v>6</v>
      </c>
      <c r="L65" s="3" t="s">
        <v>8</v>
      </c>
      <c r="M65" s="1" t="s">
        <v>11</v>
      </c>
      <c r="N65" s="2" t="s">
        <v>10</v>
      </c>
      <c r="O65" s="2" t="s">
        <v>9</v>
      </c>
      <c r="P65" s="2" t="s">
        <v>6</v>
      </c>
      <c r="Q65" s="3" t="s">
        <v>8</v>
      </c>
      <c r="R65" s="1" t="s">
        <v>11</v>
      </c>
      <c r="S65" s="2" t="s">
        <v>10</v>
      </c>
      <c r="T65" s="2" t="s">
        <v>9</v>
      </c>
      <c r="U65" s="2" t="s">
        <v>6</v>
      </c>
      <c r="V65" s="3" t="s">
        <v>8</v>
      </c>
    </row>
    <row r="66" spans="3:22" x14ac:dyDescent="0.45">
      <c r="C66" s="1">
        <v>0.68500000000000005</v>
      </c>
      <c r="D66" s="2">
        <v>3.3099999999999997E-2</v>
      </c>
      <c r="E66" s="2">
        <v>90</v>
      </c>
      <c r="F66" s="2">
        <f>C66*D66</f>
        <v>2.2673499999999999E-2</v>
      </c>
      <c r="G66" s="3">
        <f>C66/D66</f>
        <v>20.694864048338371</v>
      </c>
      <c r="H66" s="1">
        <v>0.72299999999999998</v>
      </c>
      <c r="I66" s="2">
        <v>3.3099999999999997E-2</v>
      </c>
      <c r="J66" s="2">
        <v>90</v>
      </c>
      <c r="K66" s="2">
        <f>H66*I66</f>
        <v>2.3931299999999999E-2</v>
      </c>
      <c r="L66" s="3">
        <f>H66/I66</f>
        <v>21.842900302114806</v>
      </c>
      <c r="M66" s="1">
        <v>0.77600000000000002</v>
      </c>
      <c r="N66" s="2">
        <v>3.3099999999999997E-2</v>
      </c>
      <c r="O66" s="2">
        <v>90</v>
      </c>
      <c r="P66" s="2">
        <f>M66*N66</f>
        <v>2.5685599999999999E-2</v>
      </c>
      <c r="Q66" s="3">
        <f>M66/N66</f>
        <v>23.444108761329307</v>
      </c>
      <c r="R66" s="1">
        <v>0.80600000000000005</v>
      </c>
      <c r="S66" s="2">
        <v>3.3099999999999997E-2</v>
      </c>
      <c r="T66" s="2">
        <v>90</v>
      </c>
      <c r="U66" s="2">
        <f>R66*S66</f>
        <v>2.66786E-2</v>
      </c>
      <c r="V66" s="3">
        <f>R66/S66</f>
        <v>24.350453172205441</v>
      </c>
    </row>
    <row r="67" spans="3:22" x14ac:dyDescent="0.45">
      <c r="C67" s="1">
        <v>0.76100000000000001</v>
      </c>
      <c r="D67" s="2">
        <v>3.7199999999999997E-2</v>
      </c>
      <c r="E67" s="2">
        <v>80</v>
      </c>
      <c r="F67" s="2">
        <f t="shared" ref="F67:F74" si="1">C67*D67</f>
        <v>2.83092E-2</v>
      </c>
      <c r="G67" s="3">
        <f t="shared" ref="G67:G74" si="2">C67/D67</f>
        <v>20.456989247311832</v>
      </c>
      <c r="H67" s="1">
        <v>0.81299999999999994</v>
      </c>
      <c r="I67" s="2">
        <v>3.7199999999999997E-2</v>
      </c>
      <c r="J67" s="2">
        <v>80</v>
      </c>
      <c r="K67" s="2">
        <f t="shared" ref="K67:K74" si="3">H67*I67</f>
        <v>3.0243599999999995E-2</v>
      </c>
      <c r="L67" s="3">
        <f t="shared" ref="L67:L74" si="4">H67/I67</f>
        <v>21.85483870967742</v>
      </c>
      <c r="M67" s="1">
        <v>0.872</v>
      </c>
      <c r="N67" s="2">
        <v>3.7199999999999997E-2</v>
      </c>
      <c r="O67" s="2">
        <v>80</v>
      </c>
      <c r="P67" s="2">
        <f t="shared" ref="P67:P74" si="5">M67*N67</f>
        <v>3.2438399999999999E-2</v>
      </c>
      <c r="Q67" s="3">
        <f t="shared" ref="Q67:Q74" si="6">M67/N67</f>
        <v>23.440860215053764</v>
      </c>
      <c r="R67" s="1">
        <v>0.90400000000000003</v>
      </c>
      <c r="S67" s="2">
        <v>3.7199999999999997E-2</v>
      </c>
      <c r="T67" s="2">
        <v>80</v>
      </c>
      <c r="U67" s="2">
        <f t="shared" ref="U67:U74" si="7">R67*S67</f>
        <v>3.36288E-2</v>
      </c>
      <c r="V67" s="3">
        <f t="shared" ref="V67:V74" si="8">R67/S67</f>
        <v>24.301075268817208</v>
      </c>
    </row>
    <row r="68" spans="3:22" x14ac:dyDescent="0.45">
      <c r="C68" s="1">
        <v>0.87</v>
      </c>
      <c r="D68" s="2">
        <v>4.2500000000000003E-2</v>
      </c>
      <c r="E68" s="2">
        <v>70</v>
      </c>
      <c r="F68" s="2">
        <f t="shared" si="1"/>
        <v>3.6975000000000001E-2</v>
      </c>
      <c r="G68" s="3">
        <f t="shared" si="2"/>
        <v>20.470588235294116</v>
      </c>
      <c r="H68" s="1">
        <v>0.92800000000000005</v>
      </c>
      <c r="I68" s="2">
        <v>4.2500000000000003E-2</v>
      </c>
      <c r="J68" s="2">
        <v>70</v>
      </c>
      <c r="K68" s="2">
        <f t="shared" si="3"/>
        <v>3.9440000000000003E-2</v>
      </c>
      <c r="L68" s="3">
        <f t="shared" si="4"/>
        <v>21.835294117647059</v>
      </c>
      <c r="M68" s="1">
        <v>0.99399999999999999</v>
      </c>
      <c r="N68" s="2">
        <v>4.2500000000000003E-2</v>
      </c>
      <c r="O68" s="2">
        <v>70</v>
      </c>
      <c r="P68" s="2">
        <f t="shared" si="5"/>
        <v>4.2245000000000005E-2</v>
      </c>
      <c r="Q68" s="3">
        <f t="shared" si="6"/>
        <v>23.388235294117646</v>
      </c>
      <c r="R68" s="1">
        <v>1.03</v>
      </c>
      <c r="S68" s="2">
        <v>4.2500000000000003E-2</v>
      </c>
      <c r="T68" s="2">
        <v>70</v>
      </c>
      <c r="U68" s="2">
        <f t="shared" si="7"/>
        <v>4.3775000000000001E-2</v>
      </c>
      <c r="V68" s="3">
        <f t="shared" si="8"/>
        <v>24.235294117647058</v>
      </c>
    </row>
    <row r="69" spans="3:22" x14ac:dyDescent="0.45">
      <c r="C69" s="1">
        <v>1.014</v>
      </c>
      <c r="D69" s="2">
        <v>4.99E-2</v>
      </c>
      <c r="E69" s="2">
        <v>60</v>
      </c>
      <c r="F69" s="2">
        <f t="shared" si="1"/>
        <v>5.0598600000000001E-2</v>
      </c>
      <c r="G69" s="3">
        <f t="shared" si="2"/>
        <v>20.320641282565131</v>
      </c>
      <c r="H69" s="1">
        <v>1.0820000000000001</v>
      </c>
      <c r="I69" s="2">
        <v>4.99E-2</v>
      </c>
      <c r="J69" s="2">
        <v>60</v>
      </c>
      <c r="K69" s="2">
        <f t="shared" si="3"/>
        <v>5.3991800000000006E-2</v>
      </c>
      <c r="L69" s="3">
        <f t="shared" si="4"/>
        <v>21.683366733466936</v>
      </c>
      <c r="M69" s="1">
        <v>1.157</v>
      </c>
      <c r="N69" s="2">
        <v>4.99E-2</v>
      </c>
      <c r="O69" s="2">
        <v>60</v>
      </c>
      <c r="P69" s="2">
        <f t="shared" si="5"/>
        <v>5.7734300000000002E-2</v>
      </c>
      <c r="Q69" s="3">
        <f t="shared" si="6"/>
        <v>23.186372745490981</v>
      </c>
      <c r="R69" s="1">
        <v>1.1990000000000001</v>
      </c>
      <c r="S69" s="2">
        <v>4.99E-2</v>
      </c>
      <c r="T69" s="2">
        <v>60</v>
      </c>
      <c r="U69" s="2">
        <f t="shared" si="7"/>
        <v>5.9830100000000004E-2</v>
      </c>
      <c r="V69" s="3">
        <f t="shared" si="8"/>
        <v>24.028056112224451</v>
      </c>
    </row>
    <row r="70" spans="3:22" x14ac:dyDescent="0.45">
      <c r="C70" s="1">
        <v>1.2170000000000001</v>
      </c>
      <c r="D70" s="2">
        <v>5.9499999999999997E-2</v>
      </c>
      <c r="E70" s="2">
        <v>50</v>
      </c>
      <c r="F70" s="2">
        <f t="shared" si="1"/>
        <v>7.2411500000000004E-2</v>
      </c>
      <c r="G70" s="3">
        <f t="shared" si="2"/>
        <v>20.453781512605044</v>
      </c>
      <c r="H70" s="1">
        <v>1.296</v>
      </c>
      <c r="I70" s="2">
        <v>5.9499999999999997E-2</v>
      </c>
      <c r="J70" s="2">
        <v>50</v>
      </c>
      <c r="K70" s="2">
        <f t="shared" si="3"/>
        <v>7.7112E-2</v>
      </c>
      <c r="L70" s="3">
        <f t="shared" si="4"/>
        <v>21.781512605042018</v>
      </c>
      <c r="M70" s="1">
        <v>1.3859999999999999</v>
      </c>
      <c r="N70" s="2">
        <v>5.9499999999999997E-2</v>
      </c>
      <c r="O70" s="2">
        <v>50</v>
      </c>
      <c r="P70" s="2">
        <f t="shared" si="5"/>
        <v>8.2466999999999985E-2</v>
      </c>
      <c r="Q70" s="3">
        <f t="shared" si="6"/>
        <v>23.294117647058822</v>
      </c>
      <c r="R70" s="1">
        <v>1.4350000000000001</v>
      </c>
      <c r="S70" s="2">
        <v>5.9499999999999997E-2</v>
      </c>
      <c r="T70" s="2">
        <v>50</v>
      </c>
      <c r="U70" s="2">
        <f t="shared" si="7"/>
        <v>8.53825E-2</v>
      </c>
      <c r="V70" s="3">
        <f t="shared" si="8"/>
        <v>24.117647058823533</v>
      </c>
    </row>
    <row r="71" spans="3:22" x14ac:dyDescent="0.45">
      <c r="C71" s="1">
        <v>1.5189999999999999</v>
      </c>
      <c r="D71" s="2">
        <v>7.4499999999999997E-2</v>
      </c>
      <c r="E71" s="2">
        <v>40</v>
      </c>
      <c r="F71" s="2">
        <f t="shared" si="1"/>
        <v>0.11316549999999999</v>
      </c>
      <c r="G71" s="3">
        <f t="shared" si="2"/>
        <v>20.389261744966444</v>
      </c>
      <c r="H71" s="1">
        <v>1.617</v>
      </c>
      <c r="I71" s="2">
        <v>7.4499999999999997E-2</v>
      </c>
      <c r="J71" s="2">
        <v>40</v>
      </c>
      <c r="K71" s="2">
        <f t="shared" si="3"/>
        <v>0.12046649999999999</v>
      </c>
      <c r="L71" s="3">
        <f t="shared" si="4"/>
        <v>21.70469798657718</v>
      </c>
      <c r="M71" s="1">
        <v>1.7290000000000001</v>
      </c>
      <c r="N71" s="2">
        <v>7.4499999999999997E-2</v>
      </c>
      <c r="O71" s="2">
        <v>40</v>
      </c>
      <c r="P71" s="2">
        <f t="shared" si="5"/>
        <v>0.12881049999999999</v>
      </c>
      <c r="Q71" s="3">
        <f t="shared" si="6"/>
        <v>23.208053691275168</v>
      </c>
      <c r="R71" s="1">
        <v>1.7889999999999999</v>
      </c>
      <c r="S71" s="2">
        <v>7.4499999999999997E-2</v>
      </c>
      <c r="T71" s="2">
        <v>40</v>
      </c>
      <c r="U71" s="2">
        <f t="shared" si="7"/>
        <v>0.1332805</v>
      </c>
      <c r="V71" s="3">
        <f t="shared" si="8"/>
        <v>24.013422818791945</v>
      </c>
    </row>
    <row r="72" spans="3:22" x14ac:dyDescent="0.45">
      <c r="C72" s="1">
        <v>2.0270000000000001</v>
      </c>
      <c r="D72" s="2">
        <v>9.8900000000000002E-2</v>
      </c>
      <c r="E72" s="2">
        <v>30</v>
      </c>
      <c r="F72" s="2">
        <f t="shared" si="1"/>
        <v>0.20047030000000002</v>
      </c>
      <c r="G72" s="3">
        <f t="shared" si="2"/>
        <v>20.495449949443884</v>
      </c>
      <c r="H72" s="1">
        <v>2.153</v>
      </c>
      <c r="I72" s="2">
        <v>9.8900000000000002E-2</v>
      </c>
      <c r="J72" s="2">
        <v>30</v>
      </c>
      <c r="K72" s="2">
        <f t="shared" si="3"/>
        <v>0.2129317</v>
      </c>
      <c r="L72" s="3">
        <f t="shared" si="4"/>
        <v>21.769464105156725</v>
      </c>
      <c r="M72" s="1">
        <v>2.3010000000000002</v>
      </c>
      <c r="N72" s="2">
        <v>9.8900000000000002E-2</v>
      </c>
      <c r="O72" s="2">
        <v>30</v>
      </c>
      <c r="P72" s="2">
        <f t="shared" si="5"/>
        <v>0.22756890000000002</v>
      </c>
      <c r="Q72" s="3">
        <f t="shared" si="6"/>
        <v>23.265925176946411</v>
      </c>
      <c r="R72" s="1">
        <v>2.3769999999999998</v>
      </c>
      <c r="S72" s="2">
        <v>9.8900000000000002E-2</v>
      </c>
      <c r="T72" s="2">
        <v>30</v>
      </c>
      <c r="U72" s="2">
        <f t="shared" si="7"/>
        <v>0.23508529999999997</v>
      </c>
      <c r="V72" s="3">
        <f t="shared" si="8"/>
        <v>24.034378159757328</v>
      </c>
    </row>
    <row r="73" spans="3:22" x14ac:dyDescent="0.45">
      <c r="C73" s="1">
        <v>3.0350000000000001</v>
      </c>
      <c r="D73" s="2">
        <v>0.14810000000000001</v>
      </c>
      <c r="E73" s="2">
        <v>20</v>
      </c>
      <c r="F73" s="2">
        <f t="shared" si="1"/>
        <v>0.44948350000000004</v>
      </c>
      <c r="G73" s="3">
        <f t="shared" si="2"/>
        <v>20.492910195813639</v>
      </c>
      <c r="H73" s="1">
        <v>3.2229999999999999</v>
      </c>
      <c r="I73" s="2">
        <v>0.14810000000000001</v>
      </c>
      <c r="J73" s="2">
        <v>20</v>
      </c>
      <c r="K73" s="2">
        <f t="shared" si="3"/>
        <v>0.47732630000000004</v>
      </c>
      <c r="L73" s="3">
        <f t="shared" si="4"/>
        <v>21.76232275489534</v>
      </c>
      <c r="M73" s="1">
        <v>3.4420000000000002</v>
      </c>
      <c r="N73" s="2">
        <v>0.14810000000000001</v>
      </c>
      <c r="O73" s="2">
        <v>20</v>
      </c>
      <c r="P73" s="2">
        <f t="shared" si="5"/>
        <v>0.50976020000000011</v>
      </c>
      <c r="Q73" s="3">
        <f t="shared" si="6"/>
        <v>23.241053342336258</v>
      </c>
      <c r="R73" s="1">
        <v>3.5539999999999998</v>
      </c>
      <c r="S73" s="2">
        <v>0.14810000000000001</v>
      </c>
      <c r="T73" s="2">
        <v>20</v>
      </c>
      <c r="U73" s="2">
        <f t="shared" si="7"/>
        <v>0.52634740000000002</v>
      </c>
      <c r="V73" s="3">
        <f t="shared" si="8"/>
        <v>23.997299122214717</v>
      </c>
    </row>
    <row r="74" spans="3:22" ht="14.65" thickBot="1" x14ac:dyDescent="0.5">
      <c r="C74" s="4">
        <v>6.0590000000000002</v>
      </c>
      <c r="D74" s="5">
        <v>0.29709999999999998</v>
      </c>
      <c r="E74" s="5">
        <v>10</v>
      </c>
      <c r="F74" s="5">
        <f t="shared" si="1"/>
        <v>1.8001288999999998</v>
      </c>
      <c r="G74" s="6">
        <f t="shared" si="2"/>
        <v>20.393806799057558</v>
      </c>
      <c r="H74" s="4">
        <v>6.4260000000000002</v>
      </c>
      <c r="I74" s="5">
        <v>0.29709999999999998</v>
      </c>
      <c r="J74" s="5">
        <v>10</v>
      </c>
      <c r="K74" s="5">
        <f t="shared" si="3"/>
        <v>1.9091646</v>
      </c>
      <c r="L74" s="6">
        <f t="shared" si="4"/>
        <v>21.629081117468868</v>
      </c>
      <c r="M74" s="4">
        <v>6.8570000000000002</v>
      </c>
      <c r="N74" s="5">
        <v>0.29709999999999998</v>
      </c>
      <c r="O74" s="5">
        <v>10</v>
      </c>
      <c r="P74" s="5">
        <f t="shared" si="5"/>
        <v>2.0372146999999998</v>
      </c>
      <c r="Q74" s="6">
        <f t="shared" si="6"/>
        <v>23.079771120834739</v>
      </c>
      <c r="R74" s="4">
        <v>7.0759999999999996</v>
      </c>
      <c r="S74" s="5">
        <v>0.29709999999999998</v>
      </c>
      <c r="T74" s="5">
        <v>10</v>
      </c>
      <c r="U74" s="5">
        <f t="shared" si="7"/>
        <v>2.1022795999999997</v>
      </c>
      <c r="V74" s="6">
        <f t="shared" si="8"/>
        <v>23.816896667788622</v>
      </c>
    </row>
    <row r="81" spans="7:24" x14ac:dyDescent="0.45">
      <c r="G81">
        <v>296</v>
      </c>
      <c r="H81">
        <v>25.43</v>
      </c>
    </row>
    <row r="82" spans="7:24" x14ac:dyDescent="0.45">
      <c r="G82">
        <v>313</v>
      </c>
      <c r="H82">
        <v>26.97</v>
      </c>
      <c r="X82">
        <v>2.4</v>
      </c>
    </row>
    <row r="83" spans="7:24" x14ac:dyDescent="0.45">
      <c r="G83">
        <v>323</v>
      </c>
      <c r="H83">
        <v>27.94</v>
      </c>
      <c r="X83">
        <v>0.8</v>
      </c>
    </row>
    <row r="84" spans="7:24" x14ac:dyDescent="0.45">
      <c r="X84">
        <v>0.09</v>
      </c>
    </row>
    <row r="85" spans="7:24" x14ac:dyDescent="0.45">
      <c r="G85">
        <f>LN(G81)</f>
        <v>5.6903594543240601</v>
      </c>
      <c r="H85">
        <f>LN(H81)</f>
        <v>3.2359295794340284</v>
      </c>
    </row>
    <row r="86" spans="7:24" x14ac:dyDescent="0.45">
      <c r="G86">
        <f t="shared" ref="G86:H87" si="9">LN(G82)</f>
        <v>5.7462031905401529</v>
      </c>
      <c r="H86">
        <f t="shared" si="9"/>
        <v>3.2947251371516386</v>
      </c>
    </row>
    <row r="87" spans="7:24" x14ac:dyDescent="0.45">
      <c r="G87">
        <f t="shared" si="9"/>
        <v>5.7776523232226564</v>
      </c>
      <c r="H87">
        <f t="shared" si="9"/>
        <v>3.3300593538288159</v>
      </c>
    </row>
  </sheetData>
  <mergeCells count="7">
    <mergeCell ref="R64:V64"/>
    <mergeCell ref="A11:E11"/>
    <mergeCell ref="F11:J11"/>
    <mergeCell ref="K11:O11"/>
    <mergeCell ref="C64:G64"/>
    <mergeCell ref="H64:L64"/>
    <mergeCell ref="M64:Q64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2024-03-07T06:34:20Z</dcterms:created>
  <dcterms:modified xsi:type="dcterms:W3CDTF">2024-03-28T09:00:12Z</dcterms:modified>
</cp:coreProperties>
</file>