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\Labs\2.4.1\"/>
    </mc:Choice>
  </mc:AlternateContent>
  <xr:revisionPtr revIDLastSave="0" documentId="13_ncr:1_{8CCAF640-B3B4-4660-A2F5-FED962E68652}" xr6:coauthVersionLast="45" xr6:coauthVersionMax="45" xr10:uidLastSave="{00000000-0000-0000-0000-000000000000}"/>
  <bookViews>
    <workbookView xWindow="-98" yWindow="-98" windowWidth="19095" windowHeight="12075" xr2:uid="{45B76660-D1E5-4666-9E29-F569E967887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1" i="1" l="1"/>
  <c r="U55" i="1"/>
  <c r="U50" i="1"/>
  <c r="U5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G7" i="1"/>
  <c r="V56" i="1"/>
  <c r="V55" i="1"/>
  <c r="V51" i="1"/>
  <c r="V50" i="1"/>
  <c r="Q7" i="1"/>
  <c r="R7" i="1" s="1"/>
  <c r="I23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7" i="1"/>
  <c r="F8" i="1"/>
  <c r="G8" i="1" s="1"/>
  <c r="S8" i="1" s="1"/>
  <c r="F9" i="1"/>
  <c r="G9" i="1" s="1"/>
  <c r="F10" i="1"/>
  <c r="G10" i="1" s="1"/>
  <c r="S10" i="1" s="1"/>
  <c r="F11" i="1"/>
  <c r="G11" i="1" s="1"/>
  <c r="F12" i="1"/>
  <c r="G12" i="1" s="1"/>
  <c r="S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7" i="1"/>
  <c r="S9" i="1" l="1"/>
  <c r="S16" i="1"/>
  <c r="S15" i="1"/>
  <c r="S7" i="1"/>
  <c r="S14" i="1"/>
  <c r="S23" i="1"/>
  <c r="S13" i="1"/>
  <c r="S17" i="1"/>
  <c r="S22" i="1"/>
  <c r="S18" i="1"/>
  <c r="S21" i="1"/>
  <c r="S20" i="1"/>
  <c r="S19" i="1"/>
  <c r="S11" i="1"/>
</calcChain>
</file>

<file path=xl/sharedStrings.xml><?xml version="1.0" encoding="utf-8"?>
<sst xmlns="http://schemas.openxmlformats.org/spreadsheetml/2006/main" count="35" uniqueCount="15">
  <si>
    <t>T, C</t>
  </si>
  <si>
    <t>x1, mm</t>
  </si>
  <si>
    <t>x2, mm</t>
  </si>
  <si>
    <t>Δx, mm</t>
  </si>
  <si>
    <t>P, Па</t>
  </si>
  <si>
    <t>Плотность ртути, кг/м3</t>
  </si>
  <si>
    <t>1/T</t>
  </si>
  <si>
    <t>lnP</t>
  </si>
  <si>
    <t>dP</t>
  </si>
  <si>
    <t>dh</t>
  </si>
  <si>
    <t>dlnP</t>
  </si>
  <si>
    <t>P(T)</t>
  </si>
  <si>
    <t>incr</t>
  </si>
  <si>
    <t>decr</t>
  </si>
  <si>
    <t>lnP(1/T)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</si>
</sst>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P(T</a:t>
            </a:r>
            <a:r>
              <a:rPr lang="ru-R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увеличение 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32756719207661"/>
                  <c:y val="5.62824481110281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0.01</c:v>
                </c:pt>
              </c:numLit>
            </c:plus>
            <c:minus>
              <c:numLit>
                <c:formatCode>General</c:formatCode>
                <c:ptCount val="1"/>
                <c:pt idx="0">
                  <c:v>0.01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Лист1!$R$7</c:f>
                <c:numCache>
                  <c:formatCode>General</c:formatCode>
                  <c:ptCount val="1"/>
                  <c:pt idx="0">
                    <c:v>0.1</c:v>
                  </c:pt>
                </c:numCache>
              </c:numRef>
            </c:plus>
            <c:minus>
              <c:numRef>
                <c:f>Лист1!$R$7</c:f>
                <c:numCache>
                  <c:formatCode>General</c:formatCode>
                  <c:ptCount val="1"/>
                  <c:pt idx="0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Лист1!$C$7:$C$15</c:f>
              <c:numCache>
                <c:formatCode>General</c:formatCode>
                <c:ptCount val="9"/>
                <c:pt idx="0">
                  <c:v>24.25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34.04</c:v>
                </c:pt>
                <c:pt idx="6">
                  <c:v>36</c:v>
                </c:pt>
                <c:pt idx="7">
                  <c:v>38</c:v>
                </c:pt>
                <c:pt idx="8">
                  <c:v>40</c:v>
                </c:pt>
              </c:numCache>
            </c:numRef>
          </c:xVal>
          <c:yVal>
            <c:numRef>
              <c:f>Лист1!$G$7:$G$15</c:f>
              <c:numCache>
                <c:formatCode>General</c:formatCode>
                <c:ptCount val="9"/>
                <c:pt idx="0">
                  <c:v>2329.9120000000007</c:v>
                </c:pt>
                <c:pt idx="1">
                  <c:v>2668.5620000000004</c:v>
                </c:pt>
                <c:pt idx="2">
                  <c:v>3129.1260000000011</c:v>
                </c:pt>
                <c:pt idx="3">
                  <c:v>3589.69</c:v>
                </c:pt>
                <c:pt idx="4">
                  <c:v>4145.076</c:v>
                </c:pt>
                <c:pt idx="5">
                  <c:v>4741.1000000000013</c:v>
                </c:pt>
                <c:pt idx="6">
                  <c:v>5391.3080000000009</c:v>
                </c:pt>
                <c:pt idx="7">
                  <c:v>5987.3320000000003</c:v>
                </c:pt>
                <c:pt idx="8">
                  <c:v>6745.9080000000013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3F-4835-BF8F-87E7C4E38163}"/>
            </c:ext>
          </c:extLst>
        </c:ser>
        <c:ser>
          <c:idx val="1"/>
          <c:order val="1"/>
          <c:tx>
            <c:v>уменьшение 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955552611413881E-2"/>
                  <c:y val="-3.64664814399491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0.01</c:v>
                </c:pt>
              </c:numLit>
            </c:plus>
            <c:minus>
              <c:numLit>
                <c:formatCode>General</c:formatCode>
                <c:ptCount val="1"/>
                <c:pt idx="0">
                  <c:v>0.01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Лист1!$R$7</c:f>
                <c:numCache>
                  <c:formatCode>General</c:formatCode>
                  <c:ptCount val="1"/>
                  <c:pt idx="0">
                    <c:v>0.1</c:v>
                  </c:pt>
                </c:numCache>
              </c:numRef>
            </c:plus>
            <c:minus>
              <c:numRef>
                <c:f>Лист1!$R$7</c:f>
                <c:numCache>
                  <c:formatCode>General</c:formatCode>
                  <c:ptCount val="1"/>
                  <c:pt idx="0">
                    <c:v>0.1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Лист1!$C$15:$C$23</c:f>
              <c:numCache>
                <c:formatCode>General</c:formatCode>
                <c:ptCount val="9"/>
                <c:pt idx="0">
                  <c:v>40</c:v>
                </c:pt>
                <c:pt idx="1">
                  <c:v>37.950000000000003</c:v>
                </c:pt>
                <c:pt idx="2">
                  <c:v>36.03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27.78</c:v>
                </c:pt>
                <c:pt idx="7">
                  <c:v>25.94</c:v>
                </c:pt>
                <c:pt idx="8">
                  <c:v>23.94</c:v>
                </c:pt>
              </c:numCache>
            </c:numRef>
          </c:xVal>
          <c:yVal>
            <c:numRef>
              <c:f>Лист1!$G$15:$G$23</c:f>
              <c:numCache>
                <c:formatCode>General</c:formatCode>
                <c:ptCount val="9"/>
                <c:pt idx="0">
                  <c:v>6745.9080000000013</c:v>
                </c:pt>
                <c:pt idx="1">
                  <c:v>6271.7979999999998</c:v>
                </c:pt>
                <c:pt idx="2">
                  <c:v>5729.9580000000014</c:v>
                </c:pt>
                <c:pt idx="3">
                  <c:v>5161.0259999999989</c:v>
                </c:pt>
                <c:pt idx="4">
                  <c:v>4537.91</c:v>
                </c:pt>
                <c:pt idx="5">
                  <c:v>3968.9780000000001</c:v>
                </c:pt>
                <c:pt idx="6">
                  <c:v>3467.7760000000017</c:v>
                </c:pt>
                <c:pt idx="7">
                  <c:v>3088.4879999999994</c:v>
                </c:pt>
                <c:pt idx="8">
                  <c:v>2627.924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50-4EF9-A389-5AA70E001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70912"/>
        <c:axId val="703177760"/>
      </c:scatterChart>
      <c:valAx>
        <c:axId val="70417091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177760"/>
        <c:crosses val="autoZero"/>
        <c:crossBetween val="midCat"/>
      </c:valAx>
      <c:valAx>
        <c:axId val="7031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P,</a:t>
                </a:r>
                <a:r>
                  <a:rPr lang="en-US" baseline="0"/>
                  <a:t> </a:t>
                </a:r>
                <a:r>
                  <a:rPr lang="ru-RU"/>
                  <a:t>Па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417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lnP(1/T)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Увеличение 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41354418859623"/>
                  <c:y val="-0.391068227437593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Лист1!$I$7:$I$15</c:f>
              <c:numCache>
                <c:formatCode>General</c:formatCode>
                <c:ptCount val="9"/>
                <c:pt idx="0">
                  <c:v>4.1237113402061855E-2</c:v>
                </c:pt>
                <c:pt idx="1">
                  <c:v>3.8461538461538464E-2</c:v>
                </c:pt>
                <c:pt idx="2">
                  <c:v>3.5714285714285712E-2</c:v>
                </c:pt>
                <c:pt idx="3">
                  <c:v>3.3333333333333333E-2</c:v>
                </c:pt>
                <c:pt idx="4">
                  <c:v>3.125E-2</c:v>
                </c:pt>
                <c:pt idx="5">
                  <c:v>2.9377203290246769E-2</c:v>
                </c:pt>
                <c:pt idx="6">
                  <c:v>2.7777777777777776E-2</c:v>
                </c:pt>
                <c:pt idx="7">
                  <c:v>2.6315789473684209E-2</c:v>
                </c:pt>
                <c:pt idx="8">
                  <c:v>2.5000000000000001E-2</c:v>
                </c:pt>
              </c:numCache>
            </c:numRef>
          </c:xVal>
          <c:yVal>
            <c:numRef>
              <c:f>Лист1!$J$7:$J$15</c:f>
              <c:numCache>
                <c:formatCode>General</c:formatCode>
                <c:ptCount val="9"/>
                <c:pt idx="0">
                  <c:v>7.7535857776061654</c:v>
                </c:pt>
                <c:pt idx="1">
                  <c:v>7.8892950295307003</c:v>
                </c:pt>
                <c:pt idx="2">
                  <c:v>8.0485090113145059</c:v>
                </c:pt>
                <c:pt idx="3">
                  <c:v>8.1858211267789347</c:v>
                </c:pt>
                <c:pt idx="4">
                  <c:v>8.3296764027450934</c:v>
                </c:pt>
                <c:pt idx="5">
                  <c:v>8.4640244552761708</c:v>
                </c:pt>
                <c:pt idx="6">
                  <c:v>8.5925433060771503</c:v>
                </c:pt>
                <c:pt idx="7">
                  <c:v>8.6974011828704096</c:v>
                </c:pt>
                <c:pt idx="8">
                  <c:v>8.8166913778173654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9-4E81-BAE7-75A46DE47DD5}"/>
            </c:ext>
          </c:extLst>
        </c:ser>
        <c:ser>
          <c:idx val="1"/>
          <c:order val="1"/>
          <c:tx>
            <c:v>Уменьшение 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27066416914995"/>
                  <c:y val="-0.412365417324314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Лист1!$I$15:$I$23</c:f>
              <c:numCache>
                <c:formatCode>General</c:formatCode>
                <c:ptCount val="9"/>
                <c:pt idx="0">
                  <c:v>2.5000000000000001E-2</c:v>
                </c:pt>
                <c:pt idx="1">
                  <c:v>2.6350461133069828E-2</c:v>
                </c:pt>
                <c:pt idx="2">
                  <c:v>2.7754648903691368E-2</c:v>
                </c:pt>
                <c:pt idx="3">
                  <c:v>2.9411764705882353E-2</c:v>
                </c:pt>
                <c:pt idx="4">
                  <c:v>3.125E-2</c:v>
                </c:pt>
                <c:pt idx="5">
                  <c:v>3.3333333333333333E-2</c:v>
                </c:pt>
                <c:pt idx="6">
                  <c:v>3.5997120230381568E-2</c:v>
                </c:pt>
                <c:pt idx="7">
                  <c:v>3.8550501156515031E-2</c:v>
                </c:pt>
                <c:pt idx="8">
                  <c:v>4.1771094402673348E-2</c:v>
                </c:pt>
              </c:numCache>
            </c:numRef>
          </c:xVal>
          <c:yVal>
            <c:numRef>
              <c:f>Лист1!$J$15:$J$23</c:f>
              <c:numCache>
                <c:formatCode>General</c:formatCode>
                <c:ptCount val="9"/>
                <c:pt idx="0">
                  <c:v>8.8166913778173654</c:v>
                </c:pt>
                <c:pt idx="1">
                  <c:v>8.7438183548789468</c:v>
                </c:pt>
                <c:pt idx="2">
                  <c:v>8.6534634798389902</c:v>
                </c:pt>
                <c:pt idx="3">
                  <c:v>8.548890675919413</c:v>
                </c:pt>
                <c:pt idx="4">
                  <c:v>8.4202218326177789</c:v>
                </c:pt>
                <c:pt idx="5">
                  <c:v>8.2862639098097794</c:v>
                </c:pt>
                <c:pt idx="6">
                  <c:v>8.1512687452722741</c:v>
                </c:pt>
                <c:pt idx="7">
                  <c:v>8.0354369297471528</c:v>
                </c:pt>
                <c:pt idx="8">
                  <c:v>7.87394945985604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44-47D5-AD29-1215B1E4C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874448"/>
        <c:axId val="703186080"/>
      </c:scatterChart>
      <c:valAx>
        <c:axId val="83787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186080"/>
        <c:crosses val="autoZero"/>
        <c:crossBetween val="midCat"/>
      </c:valAx>
      <c:valAx>
        <c:axId val="7031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787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234326</xdr:colOff>
      <xdr:row>25</xdr:row>
      <xdr:rowOff>167331</xdr:rowOff>
    </xdr:from>
    <xdr:to>
      <xdr:col>11</xdr:col>
      <xdr:colOff>437635</xdr:colOff>
      <xdr:row>50</xdr:row>
      <xdr:rowOff>15961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B94FAC-730F-4B2D-B5DE-489A595CF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459286</xdr:colOff>
      <xdr:row>14</xdr:row>
      <xdr:rowOff>102657</xdr:rowOff>
    </xdr:from>
    <xdr:to>
      <xdr:col>34</xdr:col>
      <xdr:colOff>273579</xdr:colOff>
      <xdr:row>38</xdr:row>
      <xdr:rowOff>122355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37924AB-9142-495C-BACA-FE921C6C9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C81BD-E513-4D65-A0C3-6A1DB8556199}">
  <dimension ref="B5:V58"/>
  <sheetViews>
    <sheetView tabSelected="1" topLeftCell="D31" zoomScale="83" zoomScaleNormal="83" workbookViewId="0">
      <selection activeCell="S53" sqref="S53"/>
    </sheetView>
  </sheetViews>
  <sheetFormatPr defaultRowHeight="14.25" x14ac:dyDescent="0.45"/>
  <cols>
    <col min="19" max="19" width="11.6640625" bestFit="1" customWidth="1"/>
  </cols>
  <sheetData>
    <row r="5" spans="2:19" ht="14.65" thickBot="1" x14ac:dyDescent="0.5"/>
    <row r="6" spans="2:19" x14ac:dyDescent="0.45">
      <c r="C6" s="1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/>
      <c r="I6" s="2" t="s">
        <v>6</v>
      </c>
      <c r="J6" s="3" t="s">
        <v>7</v>
      </c>
      <c r="M6" t="s">
        <v>5</v>
      </c>
      <c r="Q6" t="s">
        <v>9</v>
      </c>
      <c r="R6" t="s">
        <v>8</v>
      </c>
      <c r="S6" t="s">
        <v>10</v>
      </c>
    </row>
    <row r="7" spans="2:19" x14ac:dyDescent="0.45">
      <c r="B7" s="4">
        <v>24.25</v>
      </c>
      <c r="C7" s="4">
        <v>24.25</v>
      </c>
      <c r="D7" s="5">
        <v>65</v>
      </c>
      <c r="E7" s="5">
        <v>82.2</v>
      </c>
      <c r="F7" s="5">
        <f>E7-D7</f>
        <v>17.200000000000003</v>
      </c>
      <c r="G7" s="5">
        <f>10*F7*$M$7*0.001</f>
        <v>2329.9120000000007</v>
      </c>
      <c r="H7" s="5"/>
      <c r="I7" s="5">
        <f>1/C7</f>
        <v>4.1237113402061855E-2</v>
      </c>
      <c r="J7" s="6">
        <f>LN(G7)</f>
        <v>7.7535857776061654</v>
      </c>
      <c r="M7">
        <v>13546</v>
      </c>
      <c r="Q7">
        <f>0.1</f>
        <v>0.1</v>
      </c>
      <c r="R7">
        <f>Q7</f>
        <v>0.1</v>
      </c>
      <c r="S7">
        <f>R$7/G7</f>
        <v>4.2920075951366394E-5</v>
      </c>
    </row>
    <row r="8" spans="2:19" x14ac:dyDescent="0.45">
      <c r="B8" s="4">
        <v>26</v>
      </c>
      <c r="C8" s="4">
        <v>26</v>
      </c>
      <c r="D8" s="5">
        <v>52.5</v>
      </c>
      <c r="E8" s="5">
        <v>72.2</v>
      </c>
      <c r="F8" s="5">
        <f t="shared" ref="F8:F23" si="0">E8-D8</f>
        <v>19.700000000000003</v>
      </c>
      <c r="G8" s="5">
        <f t="shared" ref="G7:G23" si="1">10*F8*$M$7*0.001</f>
        <v>2668.5620000000004</v>
      </c>
      <c r="H8" s="5"/>
      <c r="I8" s="5">
        <f t="shared" ref="I8:I23" si="2">1/C8</f>
        <v>3.8461538461538464E-2</v>
      </c>
      <c r="J8" s="6">
        <f t="shared" ref="J8:J23" si="3">LN(G8)</f>
        <v>7.8892950295307003</v>
      </c>
      <c r="S8">
        <f t="shared" ref="S8:S23" si="4">R$7/G8</f>
        <v>3.7473365805253911E-5</v>
      </c>
    </row>
    <row r="9" spans="2:19" x14ac:dyDescent="0.45">
      <c r="B9" s="4">
        <v>28</v>
      </c>
      <c r="C9" s="4">
        <v>28</v>
      </c>
      <c r="D9" s="5">
        <v>54.3</v>
      </c>
      <c r="E9" s="5">
        <v>77.400000000000006</v>
      </c>
      <c r="F9" s="5">
        <f t="shared" si="0"/>
        <v>23.100000000000009</v>
      </c>
      <c r="G9" s="5">
        <f t="shared" si="1"/>
        <v>3129.1260000000011</v>
      </c>
      <c r="H9" s="5"/>
      <c r="I9" s="5">
        <f t="shared" si="2"/>
        <v>3.5714285714285712E-2</v>
      </c>
      <c r="J9" s="6">
        <f t="shared" si="3"/>
        <v>8.0485090113145059</v>
      </c>
      <c r="S9">
        <f t="shared" si="4"/>
        <v>3.1957805470281469E-5</v>
      </c>
    </row>
    <row r="10" spans="2:19" x14ac:dyDescent="0.45">
      <c r="B10" s="4">
        <v>30</v>
      </c>
      <c r="C10" s="4">
        <v>30</v>
      </c>
      <c r="D10" s="5">
        <v>52.7</v>
      </c>
      <c r="E10" s="5">
        <v>79.2</v>
      </c>
      <c r="F10" s="5">
        <f t="shared" si="0"/>
        <v>26.5</v>
      </c>
      <c r="G10" s="5">
        <f t="shared" si="1"/>
        <v>3589.69</v>
      </c>
      <c r="H10" s="5"/>
      <c r="I10" s="5">
        <f t="shared" si="2"/>
        <v>3.3333333333333333E-2</v>
      </c>
      <c r="J10" s="6">
        <f t="shared" si="3"/>
        <v>8.1858211267789347</v>
      </c>
      <c r="S10">
        <f t="shared" si="4"/>
        <v>2.7857558730698194E-5</v>
      </c>
    </row>
    <row r="11" spans="2:19" x14ac:dyDescent="0.45">
      <c r="B11" s="4">
        <v>32</v>
      </c>
      <c r="C11" s="4">
        <v>32</v>
      </c>
      <c r="D11" s="5">
        <v>51.1</v>
      </c>
      <c r="E11" s="5">
        <v>81.7</v>
      </c>
      <c r="F11" s="5">
        <f t="shared" si="0"/>
        <v>30.6</v>
      </c>
      <c r="G11" s="5">
        <f t="shared" si="1"/>
        <v>4145.076</v>
      </c>
      <c r="H11" s="5"/>
      <c r="I11" s="5">
        <f t="shared" si="2"/>
        <v>3.125E-2</v>
      </c>
      <c r="J11" s="6">
        <f t="shared" si="3"/>
        <v>8.3296764027450934</v>
      </c>
      <c r="S11">
        <f t="shared" si="4"/>
        <v>2.4125010011879157E-5</v>
      </c>
    </row>
    <row r="12" spans="2:19" x14ac:dyDescent="0.45">
      <c r="B12" s="4">
        <v>34.04</v>
      </c>
      <c r="C12" s="4">
        <v>34.04</v>
      </c>
      <c r="D12" s="5">
        <v>48.4</v>
      </c>
      <c r="E12" s="5">
        <v>83.4</v>
      </c>
      <c r="F12" s="5">
        <f t="shared" si="0"/>
        <v>35.000000000000007</v>
      </c>
      <c r="G12" s="5">
        <f t="shared" si="1"/>
        <v>4741.1000000000013</v>
      </c>
      <c r="H12" s="5"/>
      <c r="I12" s="5">
        <f t="shared" si="2"/>
        <v>2.9377203290246769E-2</v>
      </c>
      <c r="J12" s="6">
        <f t="shared" si="3"/>
        <v>8.4640244552761708</v>
      </c>
      <c r="S12">
        <f t="shared" si="4"/>
        <v>2.1092151610385773E-5</v>
      </c>
    </row>
    <row r="13" spans="2:19" x14ac:dyDescent="0.45">
      <c r="B13" s="4">
        <v>36</v>
      </c>
      <c r="C13" s="4">
        <v>36</v>
      </c>
      <c r="D13" s="5">
        <v>41.6</v>
      </c>
      <c r="E13" s="5">
        <v>81.400000000000006</v>
      </c>
      <c r="F13" s="5">
        <f t="shared" si="0"/>
        <v>39.800000000000004</v>
      </c>
      <c r="G13" s="5">
        <f t="shared" si="1"/>
        <v>5391.3080000000009</v>
      </c>
      <c r="H13" s="5"/>
      <c r="I13" s="5">
        <f t="shared" si="2"/>
        <v>2.7777777777777776E-2</v>
      </c>
      <c r="J13" s="6">
        <f t="shared" si="3"/>
        <v>8.5925433060771503</v>
      </c>
      <c r="S13">
        <f t="shared" si="4"/>
        <v>1.8548374531746284E-5</v>
      </c>
    </row>
    <row r="14" spans="2:19" ht="14.65" thickBot="1" x14ac:dyDescent="0.5">
      <c r="B14" s="4">
        <v>38</v>
      </c>
      <c r="C14" s="4">
        <v>38</v>
      </c>
      <c r="D14" s="5">
        <v>44.3</v>
      </c>
      <c r="E14" s="5">
        <v>88.5</v>
      </c>
      <c r="F14" s="5">
        <f t="shared" si="0"/>
        <v>44.2</v>
      </c>
      <c r="G14" s="5">
        <f t="shared" si="1"/>
        <v>5987.3320000000003</v>
      </c>
      <c r="H14" s="5"/>
      <c r="I14" s="5">
        <f t="shared" si="2"/>
        <v>2.6315789473684209E-2</v>
      </c>
      <c r="J14" s="6">
        <f t="shared" si="3"/>
        <v>8.6974011828704096</v>
      </c>
      <c r="S14">
        <f t="shared" si="4"/>
        <v>1.6701930008224031E-5</v>
      </c>
    </row>
    <row r="15" spans="2:19" ht="14.65" thickBot="1" x14ac:dyDescent="0.5">
      <c r="B15" s="10">
        <v>40</v>
      </c>
      <c r="C15" s="10">
        <v>40</v>
      </c>
      <c r="D15" s="11">
        <v>41.6</v>
      </c>
      <c r="E15" s="11">
        <v>91.4</v>
      </c>
      <c r="F15" s="11">
        <f t="shared" si="0"/>
        <v>49.800000000000004</v>
      </c>
      <c r="G15" s="11">
        <f t="shared" si="1"/>
        <v>6745.9080000000013</v>
      </c>
      <c r="H15" s="11"/>
      <c r="I15" s="11">
        <f t="shared" si="2"/>
        <v>2.5000000000000001E-2</v>
      </c>
      <c r="J15" s="12">
        <f t="shared" si="3"/>
        <v>8.8166913778173654</v>
      </c>
      <c r="S15">
        <f t="shared" si="4"/>
        <v>1.4823801332600443E-5</v>
      </c>
    </row>
    <row r="16" spans="2:19" x14ac:dyDescent="0.45">
      <c r="B16" s="4">
        <v>37.950000000000003</v>
      </c>
      <c r="C16" s="4">
        <v>37.950000000000003</v>
      </c>
      <c r="D16" s="5">
        <v>42.8</v>
      </c>
      <c r="E16" s="5">
        <v>89.1</v>
      </c>
      <c r="F16" s="5">
        <f t="shared" si="0"/>
        <v>46.3</v>
      </c>
      <c r="G16" s="5">
        <f t="shared" si="1"/>
        <v>6271.7979999999998</v>
      </c>
      <c r="H16" s="5"/>
      <c r="I16" s="5">
        <f t="shared" si="2"/>
        <v>2.6350461133069828E-2</v>
      </c>
      <c r="J16" s="6">
        <f t="shared" si="3"/>
        <v>8.7438183548789468</v>
      </c>
      <c r="S16">
        <f t="shared" si="4"/>
        <v>1.5944391066166353E-5</v>
      </c>
    </row>
    <row r="17" spans="2:22" x14ac:dyDescent="0.45">
      <c r="B17" s="4">
        <v>36.03</v>
      </c>
      <c r="C17" s="4">
        <v>36.03</v>
      </c>
      <c r="D17" s="5">
        <v>45.1</v>
      </c>
      <c r="E17" s="5">
        <v>87.4</v>
      </c>
      <c r="F17" s="5">
        <f t="shared" si="0"/>
        <v>42.300000000000004</v>
      </c>
      <c r="G17" s="5">
        <f t="shared" si="1"/>
        <v>5729.9580000000014</v>
      </c>
      <c r="H17" s="5"/>
      <c r="I17" s="5">
        <f t="shared" si="2"/>
        <v>2.7754648903691368E-2</v>
      </c>
      <c r="J17" s="6">
        <f t="shared" si="3"/>
        <v>8.6534634798389902</v>
      </c>
      <c r="S17">
        <f t="shared" si="4"/>
        <v>1.745213490221045E-5</v>
      </c>
    </row>
    <row r="18" spans="2:22" x14ac:dyDescent="0.45">
      <c r="B18" s="4">
        <v>34</v>
      </c>
      <c r="C18" s="4">
        <v>34</v>
      </c>
      <c r="D18" s="5">
        <v>46.2</v>
      </c>
      <c r="E18" s="5">
        <v>84.3</v>
      </c>
      <c r="F18" s="5">
        <f t="shared" si="0"/>
        <v>38.099999999999994</v>
      </c>
      <c r="G18" s="5">
        <f t="shared" si="1"/>
        <v>5161.0259999999989</v>
      </c>
      <c r="H18" s="5"/>
      <c r="I18" s="5">
        <f t="shared" si="2"/>
        <v>2.9411764705882353E-2</v>
      </c>
      <c r="J18" s="6">
        <f t="shared" si="3"/>
        <v>8.548890675919413</v>
      </c>
      <c r="S18">
        <f t="shared" si="4"/>
        <v>1.9375992293005312E-5</v>
      </c>
    </row>
    <row r="19" spans="2:22" x14ac:dyDescent="0.45">
      <c r="B19" s="4">
        <v>32</v>
      </c>
      <c r="C19" s="4">
        <v>32</v>
      </c>
      <c r="D19" s="5">
        <v>49.3</v>
      </c>
      <c r="E19" s="5">
        <v>82.8</v>
      </c>
      <c r="F19" s="5">
        <f t="shared" si="0"/>
        <v>33.5</v>
      </c>
      <c r="G19" s="5">
        <f t="shared" si="1"/>
        <v>4537.91</v>
      </c>
      <c r="H19" s="5"/>
      <c r="I19" s="5">
        <f t="shared" si="2"/>
        <v>3.125E-2</v>
      </c>
      <c r="J19" s="6">
        <f t="shared" si="3"/>
        <v>8.4202218326177789</v>
      </c>
      <c r="S19">
        <f t="shared" si="4"/>
        <v>2.2036576309358275E-5</v>
      </c>
    </row>
    <row r="20" spans="2:22" x14ac:dyDescent="0.45">
      <c r="B20" s="4">
        <v>30</v>
      </c>
      <c r="C20" s="4">
        <v>30</v>
      </c>
      <c r="D20" s="5">
        <v>51.3</v>
      </c>
      <c r="E20" s="5">
        <v>80.599999999999994</v>
      </c>
      <c r="F20" s="5">
        <f t="shared" si="0"/>
        <v>29.299999999999997</v>
      </c>
      <c r="G20" s="5">
        <f t="shared" si="1"/>
        <v>3968.9780000000001</v>
      </c>
      <c r="H20" s="5"/>
      <c r="I20" s="5">
        <f t="shared" si="2"/>
        <v>3.3333333333333333E-2</v>
      </c>
      <c r="J20" s="6">
        <f t="shared" si="3"/>
        <v>8.2862639098097794</v>
      </c>
      <c r="S20">
        <f t="shared" si="4"/>
        <v>2.5195402947559802E-5</v>
      </c>
    </row>
    <row r="21" spans="2:22" x14ac:dyDescent="0.45">
      <c r="B21" s="4">
        <v>27.78</v>
      </c>
      <c r="C21" s="4">
        <v>27.78</v>
      </c>
      <c r="D21" s="5">
        <v>52.8</v>
      </c>
      <c r="E21" s="5">
        <v>78.400000000000006</v>
      </c>
      <c r="F21" s="5">
        <f t="shared" si="0"/>
        <v>25.600000000000009</v>
      </c>
      <c r="G21" s="5">
        <f t="shared" si="1"/>
        <v>3467.7760000000017</v>
      </c>
      <c r="H21" s="5"/>
      <c r="I21" s="5">
        <f t="shared" si="2"/>
        <v>3.5997120230381568E-2</v>
      </c>
      <c r="J21" s="6">
        <f t="shared" si="3"/>
        <v>8.1512687452722741</v>
      </c>
      <c r="S21">
        <f t="shared" si="4"/>
        <v>2.883692602982429E-5</v>
      </c>
    </row>
    <row r="22" spans="2:22" x14ac:dyDescent="0.45">
      <c r="B22" s="4">
        <v>25.94</v>
      </c>
      <c r="C22" s="4">
        <v>25.94</v>
      </c>
      <c r="D22" s="5">
        <v>54.5</v>
      </c>
      <c r="E22" s="5">
        <v>77.3</v>
      </c>
      <c r="F22" s="5">
        <f t="shared" si="0"/>
        <v>22.799999999999997</v>
      </c>
      <c r="G22" s="5">
        <f t="shared" si="1"/>
        <v>3088.4879999999994</v>
      </c>
      <c r="H22" s="5"/>
      <c r="I22" s="5">
        <f t="shared" si="2"/>
        <v>3.8550501156515031E-2</v>
      </c>
      <c r="J22" s="6">
        <f t="shared" si="3"/>
        <v>8.0354369297471528</v>
      </c>
      <c r="S22">
        <f t="shared" si="4"/>
        <v>3.2378302910679925E-5</v>
      </c>
    </row>
    <row r="23" spans="2:22" ht="14.65" thickBot="1" x14ac:dyDescent="0.5">
      <c r="B23" s="7">
        <v>23.94</v>
      </c>
      <c r="C23" s="7">
        <v>23.94</v>
      </c>
      <c r="D23" s="8">
        <v>55.9</v>
      </c>
      <c r="E23" s="8">
        <v>75.3</v>
      </c>
      <c r="F23" s="8">
        <f t="shared" si="0"/>
        <v>19.399999999999999</v>
      </c>
      <c r="G23" s="8">
        <f t="shared" si="1"/>
        <v>2627.924</v>
      </c>
      <c r="H23" s="8"/>
      <c r="I23" s="8">
        <f t="shared" si="2"/>
        <v>4.1771094402673348E-2</v>
      </c>
      <c r="J23" s="9">
        <f t="shared" si="3"/>
        <v>7.87394945985604</v>
      </c>
      <c r="S23">
        <f t="shared" si="4"/>
        <v>3.8052850843479494E-5</v>
      </c>
    </row>
    <row r="29" spans="2:22" x14ac:dyDescent="0.45">
      <c r="M29" t="s">
        <v>0</v>
      </c>
      <c r="N29" t="s">
        <v>4</v>
      </c>
      <c r="O29" t="s">
        <v>0</v>
      </c>
      <c r="P29" t="s">
        <v>4</v>
      </c>
      <c r="S29" t="s">
        <v>6</v>
      </c>
      <c r="T29" t="s">
        <v>7</v>
      </c>
      <c r="U29" t="s">
        <v>6</v>
      </c>
      <c r="V29" t="s">
        <v>7</v>
      </c>
    </row>
    <row r="30" spans="2:22" x14ac:dyDescent="0.45">
      <c r="M30">
        <v>24.25</v>
      </c>
      <c r="N30">
        <v>2329.9120000000007</v>
      </c>
      <c r="O30">
        <v>40</v>
      </c>
      <c r="P30">
        <v>6745.9080000000013</v>
      </c>
      <c r="S30">
        <v>3.3624747814391394E-3</v>
      </c>
      <c r="T30">
        <v>7.7535857776061654</v>
      </c>
      <c r="U30">
        <v>3.1933578157432542E-3</v>
      </c>
      <c r="V30">
        <v>8.8166913778173654</v>
      </c>
    </row>
    <row r="31" spans="2:22" x14ac:dyDescent="0.45">
      <c r="M31">
        <v>26</v>
      </c>
      <c r="N31">
        <v>2668.5620000000004</v>
      </c>
      <c r="O31">
        <v>37.950000000000003</v>
      </c>
      <c r="P31">
        <v>6271.7979999999998</v>
      </c>
      <c r="S31">
        <v>3.3428046130703662E-3</v>
      </c>
      <c r="T31">
        <v>7.8892950295307003</v>
      </c>
      <c r="U31">
        <v>3.2144005143040825E-3</v>
      </c>
      <c r="V31">
        <v>8.7438183548789468</v>
      </c>
    </row>
    <row r="32" spans="2:22" x14ac:dyDescent="0.45">
      <c r="M32">
        <v>28</v>
      </c>
      <c r="N32">
        <v>3129.1260000000011</v>
      </c>
      <c r="O32">
        <v>36.03</v>
      </c>
      <c r="P32">
        <v>5729.9580000000014</v>
      </c>
      <c r="S32">
        <v>3.3206043499916988E-3</v>
      </c>
      <c r="T32">
        <v>8.0485090113145059</v>
      </c>
      <c r="U32">
        <v>3.2343618604049424E-3</v>
      </c>
      <c r="V32">
        <v>8.6534634798389902</v>
      </c>
    </row>
    <row r="33" spans="13:22" x14ac:dyDescent="0.45">
      <c r="M33">
        <v>30</v>
      </c>
      <c r="N33">
        <v>3589.69</v>
      </c>
      <c r="O33">
        <v>34</v>
      </c>
      <c r="P33">
        <v>5161.0259999999989</v>
      </c>
      <c r="S33">
        <v>3.298697014679202E-3</v>
      </c>
      <c r="T33">
        <v>8.1858211267789347</v>
      </c>
      <c r="U33">
        <v>3.255738238645613E-3</v>
      </c>
      <c r="V33">
        <v>8.548890675919413</v>
      </c>
    </row>
    <row r="34" spans="13:22" x14ac:dyDescent="0.45">
      <c r="M34">
        <v>32</v>
      </c>
      <c r="N34">
        <v>4145.076</v>
      </c>
      <c r="O34">
        <v>32</v>
      </c>
      <c r="P34">
        <v>4537.91</v>
      </c>
      <c r="S34">
        <v>3.2770768474520728E-3</v>
      </c>
      <c r="T34">
        <v>8.3296764027450934</v>
      </c>
      <c r="U34">
        <v>3.2770768474520728E-3</v>
      </c>
      <c r="V34">
        <v>8.4202218326177789</v>
      </c>
    </row>
    <row r="35" spans="13:22" x14ac:dyDescent="0.45">
      <c r="M35">
        <v>34.04</v>
      </c>
      <c r="N35">
        <v>4741.1000000000013</v>
      </c>
      <c r="O35">
        <v>30</v>
      </c>
      <c r="P35">
        <v>3968.9780000000001</v>
      </c>
      <c r="S35">
        <v>3.2553143005957224E-3</v>
      </c>
      <c r="T35">
        <v>8.4640244552761708</v>
      </c>
      <c r="U35">
        <v>3.298697014679202E-3</v>
      </c>
      <c r="V35">
        <v>8.2862639098097794</v>
      </c>
    </row>
    <row r="36" spans="13:22" x14ac:dyDescent="0.45">
      <c r="M36">
        <v>36</v>
      </c>
      <c r="N36">
        <v>5391.3080000000009</v>
      </c>
      <c r="O36">
        <v>27.78</v>
      </c>
      <c r="P36">
        <v>3467.7760000000017</v>
      </c>
      <c r="S36">
        <v>3.2346757237586934E-3</v>
      </c>
      <c r="T36">
        <v>8.5925433060771503</v>
      </c>
      <c r="U36">
        <v>3.3230319343368897E-3</v>
      </c>
      <c r="V36">
        <v>8.1512687452722741</v>
      </c>
    </row>
    <row r="37" spans="13:22" x14ac:dyDescent="0.45">
      <c r="M37">
        <v>38</v>
      </c>
      <c r="N37">
        <v>5987.3320000000003</v>
      </c>
      <c r="O37">
        <v>25.94</v>
      </c>
      <c r="P37">
        <v>3088.4879999999994</v>
      </c>
      <c r="S37">
        <v>3.2138839787883662E-3</v>
      </c>
      <c r="T37">
        <v>8.6974011828704096</v>
      </c>
      <c r="U37">
        <v>3.3434752081313319E-3</v>
      </c>
      <c r="V37">
        <v>8.0354369297471528</v>
      </c>
    </row>
    <row r="38" spans="13:22" x14ac:dyDescent="0.45">
      <c r="M38">
        <v>40</v>
      </c>
      <c r="N38">
        <v>6745.9080000000013</v>
      </c>
      <c r="O38">
        <v>23.94</v>
      </c>
      <c r="P38">
        <v>2627.924</v>
      </c>
      <c r="S38">
        <v>3.1933578157432542E-3</v>
      </c>
      <c r="T38">
        <v>8.8166913778173654</v>
      </c>
      <c r="U38">
        <v>3.3659833720421422E-3</v>
      </c>
      <c r="V38">
        <v>7.87394945985604</v>
      </c>
    </row>
    <row r="49" spans="8:22" x14ac:dyDescent="0.45">
      <c r="U49" t="s">
        <v>11</v>
      </c>
      <c r="V49" t="s">
        <v>14</v>
      </c>
    </row>
    <row r="50" spans="8:22" x14ac:dyDescent="0.45">
      <c r="T50" t="s">
        <v>12</v>
      </c>
      <c r="U50">
        <f>8.31*(273+C7+273+C15)*(273+C7+273+C15)/2/(G7+G15)*I57</f>
        <v>47720.350933472815</v>
      </c>
      <c r="V50">
        <f>8.31*J57</f>
        <v>52295.661000000007</v>
      </c>
    </row>
    <row r="51" spans="8:22" x14ac:dyDescent="0.45">
      <c r="T51" t="s">
        <v>13</v>
      </c>
      <c r="U51">
        <f>8.31*(273+C15+273+C23)*(273+C15+273+C23)/2/(G15+G23)*I58</f>
        <v>43336.462159996299</v>
      </c>
      <c r="V51">
        <f>8.31*J58</f>
        <v>45911.919000000002</v>
      </c>
    </row>
    <row r="54" spans="8:22" x14ac:dyDescent="0.45">
      <c r="U54" t="s">
        <v>11</v>
      </c>
      <c r="V54" t="s">
        <v>14</v>
      </c>
    </row>
    <row r="55" spans="8:22" x14ac:dyDescent="0.45">
      <c r="T55" t="s">
        <v>12</v>
      </c>
      <c r="U55">
        <f>8.31*(273+C7+273+C15)*(273+C7+273+C15)/2/(G7+G15)*M57</f>
        <v>1636.7108573109647</v>
      </c>
      <c r="V55">
        <f>8.31*N57</f>
        <v>2694.1019999999999</v>
      </c>
    </row>
    <row r="56" spans="8:22" x14ac:dyDescent="0.45">
      <c r="I56" t="s">
        <v>11</v>
      </c>
      <c r="J56" t="s">
        <v>14</v>
      </c>
      <c r="M56" t="s">
        <v>11</v>
      </c>
      <c r="N56" t="s">
        <v>14</v>
      </c>
      <c r="T56" t="s">
        <v>13</v>
      </c>
      <c r="U56">
        <f>8.31*(273+C15+273+C23)*(273+C15+273+C23)/2/(G15+G23)*M58</f>
        <v>923.45581467267596</v>
      </c>
      <c r="V56">
        <f>8.31*N58</f>
        <v>2171.4030000000002</v>
      </c>
    </row>
    <row r="57" spans="8:22" x14ac:dyDescent="0.45">
      <c r="H57" t="s">
        <v>12</v>
      </c>
      <c r="I57">
        <v>279.89999999999998</v>
      </c>
      <c r="J57">
        <v>6293.1</v>
      </c>
      <c r="L57" t="s">
        <v>12</v>
      </c>
      <c r="M57">
        <v>9.6</v>
      </c>
      <c r="N57">
        <v>324.2</v>
      </c>
    </row>
    <row r="58" spans="8:22" x14ac:dyDescent="0.45">
      <c r="H58" t="s">
        <v>13</v>
      </c>
      <c r="I58">
        <v>262.8</v>
      </c>
      <c r="J58">
        <v>5524.9</v>
      </c>
      <c r="L58" t="s">
        <v>13</v>
      </c>
      <c r="M58">
        <v>5.6</v>
      </c>
      <c r="N58">
        <v>261.3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2024-04-18T06:19:39Z</dcterms:created>
  <dcterms:modified xsi:type="dcterms:W3CDTF">2024-04-25T16:24:29Z</dcterms:modified>
</cp:coreProperties>
</file>