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N27" i="1"/>
  <c r="L12" i="1"/>
  <c r="M10" i="1"/>
  <c r="P24" i="1" l="1"/>
  <c r="P25" i="1" s="1"/>
  <c r="P26" i="1" s="1"/>
  <c r="AA18" i="3"/>
  <c r="AB16" i="3"/>
  <c r="AB17" i="3" s="1"/>
  <c r="AB9" i="3"/>
  <c r="AB10" i="3" s="1"/>
  <c r="AA11" i="3"/>
  <c r="AB24" i="3"/>
  <c r="AB25" i="3" s="1"/>
  <c r="AA26" i="3"/>
  <c r="O27" i="1"/>
  <c r="N9" i="1"/>
  <c r="M11" i="1"/>
  <c r="Q24" i="1" l="1"/>
  <c r="Q25" i="1" s="1"/>
  <c r="Q26" i="1" s="1"/>
  <c r="AC9" i="3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P27" i="1"/>
  <c r="M12" i="1"/>
  <c r="N10" i="1"/>
  <c r="R24" i="1" l="1"/>
  <c r="R25" i="1" s="1"/>
  <c r="R26" i="1" s="1"/>
  <c r="AC18" i="3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Q27" i="1"/>
  <c r="O9" i="1"/>
  <c r="N11" i="1"/>
  <c r="S24" i="1" l="1"/>
  <c r="S25" i="1" s="1"/>
  <c r="S26" i="1" s="1"/>
  <c r="AE9" i="3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<sst xmlns="http://schemas.openxmlformats.org/spreadsheetml/2006/main" count="307" uniqueCount="74">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</sst>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21.54458</c:v>
                </c:pt>
                <c:pt idx="1">
                  <c:v>36.331309999999988</c:v>
                </c:pt>
                <c:pt idx="2">
                  <c:v>46.267699999999998</c:v>
                </c:pt>
                <c:pt idx="3">
                  <c:v>58.683467440782017</c:v>
                </c:pt>
                <c:pt idx="4">
                  <c:v>68.305810984715151</c:v>
                </c:pt>
                <c:pt idx="5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448.62301335032771</c:v>
                </c:pt>
                <c:pt idx="1">
                  <c:v>542.69029362639719</c:v>
                </c:pt>
                <c:pt idx="2">
                  <c:v>649.38643820293692</c:v>
                </c:pt>
                <c:pt idx="3">
                  <c:v>767.49820773086276</c:v>
                </c:pt>
                <c:pt idx="4">
                  <c:v>894.64143019204835</c:v>
                </c:pt>
                <c:pt idx="5">
                  <c:v>1027.2724336241413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0.19209683325811552</c:v>
                </c:pt>
                <c:pt idx="1">
                  <c:v>0.25414823550789262</c:v>
                </c:pt>
                <c:pt idx="2">
                  <c:v>0.33704555373295825</c:v>
                </c:pt>
                <c:pt idx="3">
                  <c:v>0.44612022616226682</c:v>
                </c:pt>
                <c:pt idx="4">
                  <c:v>0.58831590702482761</c:v>
                </c:pt>
                <c:pt idx="5">
                  <c:v>0.7747433139296992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12.518051212833837</c:v>
                </c:pt>
                <c:pt idx="1">
                  <c:v>23.102856116736518</c:v>
                </c:pt>
                <c:pt idx="2">
                  <c:v>38.505532570661977</c:v>
                </c:pt>
                <c:pt idx="3">
                  <c:v>48.399132640978507</c:v>
                </c:pt>
                <c:pt idx="4">
                  <c:v>61.180559379089772</c:v>
                </c:pt>
                <c:pt idx="5">
                  <c:v>71.767894125751113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47472"/>
      </c:lineChart>
      <c:catAx>
        <c:axId val="-85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auto val="1"/>
        <c:lblAlgn val="ctr"/>
        <c:lblOffset val="100"/>
        <c:noMultiLvlLbl val="0"/>
      </c:catAx>
      <c:valAx>
        <c:axId val="-8534747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36.331309999999988</c:v>
                </c:pt>
                <c:pt idx="1">
                  <c:v>46.267699999999998</c:v>
                </c:pt>
                <c:pt idx="2">
                  <c:v>58.683467440782017</c:v>
                </c:pt>
                <c:pt idx="3">
                  <c:v>68.305810984715151</c:v>
                </c:pt>
                <c:pt idx="4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1229.4529855559479</c:v>
                </c:pt>
                <c:pt idx="1">
                  <c:v>1347.0220864277837</c:v>
                </c:pt>
                <c:pt idx="2">
                  <c:v>1454.0992798122115</c:v>
                </c:pt>
                <c:pt idx="3">
                  <c:v>1548.9129387276209</c:v>
                </c:pt>
                <c:pt idx="4">
                  <c:v>1630.7968020969208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10.707849057584076</c:v>
                </c:pt>
                <c:pt idx="1">
                  <c:v>16.33451460453119</c:v>
                </c:pt>
                <c:pt idx="2">
                  <c:v>22.079306678254287</c:v>
                </c:pt>
                <c:pt idx="3">
                  <c:v>27.983447470906302</c:v>
                </c:pt>
                <c:pt idx="4">
                  <c:v>37.176678959659434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10.783160069458198</c:v>
                </c:pt>
                <c:pt idx="1">
                  <c:v>16.585722759358045</c:v>
                </c:pt>
                <c:pt idx="2">
                  <c:v>22.663461619079602</c:v>
                </c:pt>
                <c:pt idx="3">
                  <c:v>29.106475239744853</c:v>
                </c:pt>
                <c:pt idx="4">
                  <c:v>39.264776570425305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72496"/>
        <c:axId val="-85371952"/>
      </c:lineChart>
      <c:catAx>
        <c:axId val="-853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1952"/>
        <c:crosses val="autoZero"/>
        <c:auto val="1"/>
        <c:lblAlgn val="ctr"/>
        <c:lblOffset val="100"/>
        <c:noMultiLvlLbl val="0"/>
      </c:catAx>
      <c:valAx>
        <c:axId val="-8537195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36.331309999999988</c:v>
                </c:pt>
                <c:pt idx="1">
                  <c:v>46.267699999999998</c:v>
                </c:pt>
                <c:pt idx="2">
                  <c:v>58.683467440782017</c:v>
                </c:pt>
                <c:pt idx="3">
                  <c:v>68.305810984715151</c:v>
                </c:pt>
                <c:pt idx="4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1270.4801686485159</c:v>
                </c:pt>
                <c:pt idx="1">
                  <c:v>1435.682257645165</c:v>
                </c:pt>
                <c:pt idx="2">
                  <c:v>1610.2573897428451</c:v>
                </c:pt>
                <c:pt idx="3">
                  <c:v>1793.4041526579288</c:v>
                </c:pt>
                <c:pt idx="4">
                  <c:v>1984.2395593355914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10.973448687295084</c:v>
                </c:pt>
                <c:pt idx="1">
                  <c:v>17.126628412519295</c:v>
                </c:pt>
                <c:pt idx="2">
                  <c:v>23.814057661188361</c:v>
                </c:pt>
                <c:pt idx="3">
                  <c:v>31.195324898863802</c:v>
                </c:pt>
                <c:pt idx="4">
                  <c:v>43.003051974490234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10.976852244584395</c:v>
                </c:pt>
                <c:pt idx="1">
                  <c:v>17.136240961122418</c:v>
                </c:pt>
                <c:pt idx="2">
                  <c:v>23.834634366554766</c:v>
                </c:pt>
                <c:pt idx="3">
                  <c:v>31.233120845976234</c:v>
                </c:pt>
                <c:pt idx="4">
                  <c:v>43.071686149423613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1616"/>
        <c:axId val="-85346384"/>
      </c:lineChart>
      <c:catAx>
        <c:axId val="-853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6384"/>
        <c:crosses val="autoZero"/>
        <c:auto val="1"/>
        <c:lblAlgn val="ctr"/>
        <c:lblOffset val="100"/>
        <c:noMultiLvlLbl val="0"/>
      </c:catAx>
      <c:valAx>
        <c:axId val="-8534638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7.066010101010102E-2</c:v>
                </c:pt>
                <c:pt idx="1">
                  <c:v>9.8160606060606059E-2</c:v>
                </c:pt>
                <c:pt idx="2">
                  <c:v>0.14701545195101701</c:v>
                </c:pt>
                <c:pt idx="3">
                  <c:v>0.20291885606060611</c:v>
                </c:pt>
                <c:pt idx="4">
                  <c:v>0.28626660606060611</c:v>
                </c:pt>
                <c:pt idx="5">
                  <c:v>0.42849942624878928</c:v>
                </c:pt>
                <c:pt idx="6">
                  <c:v>0.60852142628919337</c:v>
                </c:pt>
                <c:pt idx="7">
                  <c:v>0.82912642513131307</c:v>
                </c:pt>
                <c:pt idx="8">
                  <c:v>1.1165856081616159</c:v>
                </c:pt>
                <c:pt idx="9">
                  <c:v>1.463806013469489</c:v>
                </c:pt>
                <c:pt idx="10">
                  <c:v>1.8525675274694899</c:v>
                </c:pt>
                <c:pt idx="11">
                  <c:v>2.2911237799999991</c:v>
                </c:pt>
                <c:pt idx="12">
                  <c:v>2.7484078751515151</c:v>
                </c:pt>
                <c:pt idx="13">
                  <c:v>3.3303571682129509</c:v>
                </c:pt>
                <c:pt idx="14">
                  <c:v>4.3826757587597651</c:v>
                </c:pt>
                <c:pt idx="15">
                  <c:v>6.7389046300174407</c:v>
                </c:pt>
                <c:pt idx="16">
                  <c:v>12.16393079496509</c:v>
                </c:pt>
                <c:pt idx="17">
                  <c:v>17.556538376216551</c:v>
                </c:pt>
                <c:pt idx="18">
                  <c:v>32.386497215403303</c:v>
                </c:pt>
                <c:pt idx="19">
                  <c:v>62.967796824061253</c:v>
                </c:pt>
                <c:pt idx="20">
                  <c:v>95.624065743606096</c:v>
                </c:pt>
                <c:pt idx="21">
                  <c:v>141.70148508443501</c:v>
                </c:pt>
                <c:pt idx="22">
                  <c:v>219.84462125800599</c:v>
                </c:pt>
                <c:pt idx="23">
                  <c:v>309.36656131676813</c:v>
                </c:pt>
                <c:pt idx="24">
                  <c:v>390.37162542473442</c:v>
                </c:pt>
                <c:pt idx="25">
                  <c:v>466.8954102833199</c:v>
                </c:pt>
                <c:pt idx="26">
                  <c:v>591.00746619838731</c:v>
                </c:pt>
                <c:pt idx="27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5840"/>
        <c:axId val="-85353456"/>
      </c:lineChart>
      <c:catAx>
        <c:axId val="-853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auto val="1"/>
        <c:lblAlgn val="ctr"/>
        <c:lblOffset val="100"/>
        <c:noMultiLvlLbl val="0"/>
      </c:catAx>
      <c:valAx>
        <c:axId val="-853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3.0309806627152613</c:v>
                </c:pt>
                <c:pt idx="1">
                  <c:v>6.6872190639266567</c:v>
                </c:pt>
                <c:pt idx="2">
                  <c:v>11.097890698171506</c:v>
                </c:pt>
                <c:pt idx="3">
                  <c:v>16.416805451371616</c:v>
                </c:pt>
                <c:pt idx="4">
                  <c:v>22.828281629016036</c:v>
                </c:pt>
                <c:pt idx="5">
                  <c:v>30.552809398380273</c:v>
                </c:pt>
                <c:pt idx="6">
                  <c:v>39.853586924117685</c:v>
                </c:pt>
                <c:pt idx="7">
                  <c:v>51.043978377823542</c:v>
                </c:pt>
                <c:pt idx="8">
                  <c:v>64.495898668106577</c:v>
                </c:pt>
                <c:pt idx="9">
                  <c:v>80.649055705331008</c:v>
                </c:pt>
                <c:pt idx="10">
                  <c:v>100.02086493045337</c:v>
                </c:pt>
                <c:pt idx="11">
                  <c:v>123.21667708962994</c:v>
                </c:pt>
                <c:pt idx="12">
                  <c:v>150.93971027376904</c:v>
                </c:pt>
                <c:pt idx="13">
                  <c:v>183.99973107513301</c:v>
                </c:pt>
                <c:pt idx="14">
                  <c:v>223.31906956459227</c:v>
                </c:pt>
                <c:pt idx="15">
                  <c:v>269.93397027879132</c:v>
                </c:pt>
                <c:pt idx="16">
                  <c:v>324.98858997606965</c:v>
                </c:pt>
                <c:pt idx="17">
                  <c:v>389.71820724551947</c:v>
                </c:pt>
                <c:pt idx="18">
                  <c:v>465.417531925464</c:v>
                </c:pt>
                <c:pt idx="19">
                  <c:v>553.38961628039704</c:v>
                </c:pt>
                <c:pt idx="20">
                  <c:v>654.87112416466505</c:v>
                </c:pt>
                <c:pt idx="21">
                  <c:v>770.93108559795155</c:v>
                </c:pt>
                <c:pt idx="22">
                  <c:v>902.34329570394834</c:v>
                </c:pt>
                <c:pt idx="23">
                  <c:v>1049.4376508742621</c:v>
                </c:pt>
                <c:pt idx="24">
                  <c:v>1211.9429817540536</c:v>
                </c:pt>
                <c:pt idx="25">
                  <c:v>1388.842533060294</c:v>
                </c:pt>
                <c:pt idx="26">
                  <c:v>1578.2711115684247</c:v>
                </c:pt>
                <c:pt idx="27">
                  <c:v>1777.4867617278419</c:v>
                </c:pt>
                <c:pt idx="28">
                  <c:v>1982.9457830232252</c:v>
                </c:pt>
                <c:pt idx="29">
                  <c:v>2190.4953140832426</c:v>
                </c:pt>
                <c:pt idx="30">
                  <c:v>2395.6733879590024</c:v>
                </c:pt>
                <c:pt idx="31">
                  <c:v>2594.0781036049566</c:v>
                </c:pt>
                <c:pt idx="32">
                  <c:v>2781.7451707910168</c:v>
                </c:pt>
                <c:pt idx="33">
                  <c:v>2955.4663397071408</c:v>
                </c:pt>
                <c:pt idx="34">
                  <c:v>3112.9944515490101</c:v>
                </c:pt>
                <c:pt idx="35">
                  <c:v>3253.1097800828743</c:v>
                </c:pt>
                <c:pt idx="36">
                  <c:v>3375.5559059566658</c:v>
                </c:pt>
                <c:pt idx="37">
                  <c:v>3480.8795371761398</c:v>
                </c:pt>
                <c:pt idx="38">
                  <c:v>3570.2203518533092</c:v>
                </c:pt>
                <c:pt idx="39">
                  <c:v>3645.0941418424059</c:v>
                </c:pt>
                <c:pt idx="40">
                  <c:v>3707.2005016802873</c:v>
                </c:pt>
                <c:pt idx="41">
                  <c:v>3758.2715819957739</c:v>
                </c:pt>
                <c:pt idx="42">
                  <c:v>3799.9658652447515</c:v>
                </c:pt>
                <c:pt idx="43">
                  <c:v>3833.8026688211517</c:v>
                </c:pt>
                <c:pt idx="44">
                  <c:v>3861.1291033943239</c:v>
                </c:pt>
                <c:pt idx="45">
                  <c:v>3883.1103816004274</c:v>
                </c:pt>
                <c:pt idx="46">
                  <c:v>3900.7353503297209</c:v>
                </c:pt>
                <c:pt idx="47">
                  <c:v>3914.8308455812416</c:v>
                </c:pt>
                <c:pt idx="48">
                  <c:v>3926.0802744885723</c:v>
                </c:pt>
                <c:pt idx="49">
                  <c:v>3935.0433834921278</c:v>
                </c:pt>
                <c:pt idx="50">
                  <c:v>3942.1753661527196</c:v>
                </c:pt>
                <c:pt idx="51">
                  <c:v>3947.8443104182006</c:v>
                </c:pt>
                <c:pt idx="52">
                  <c:v>3952.3465452206751</c:v>
                </c:pt>
                <c:pt idx="53">
                  <c:v>3955.9197927239502</c:v>
                </c:pt>
                <c:pt idx="54">
                  <c:v>3958.7542301919511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2.4697702580482774</c:v>
                </c:pt>
                <c:pt idx="1">
                  <c:v>5.5783104110037813</c:v>
                </c:pt>
                <c:pt idx="2">
                  <c:v>9.4605196490894077</c:v>
                </c:pt>
                <c:pt idx="3">
                  <c:v>14.27744094169117</c:v>
                </c:pt>
                <c:pt idx="4">
                  <c:v>20.222406891718599</c:v>
                </c:pt>
                <c:pt idx="5">
                  <c:v>27.52698541825233</c:v>
                </c:pt>
                <c:pt idx="6">
                  <c:v>36.467790243200945</c:v>
                </c:pt>
                <c:pt idx="7">
                  <c:v>47.374177181927195</c:v>
                </c:pt>
                <c:pt idx="8">
                  <c:v>60.636790436273927</c:v>
                </c:pt>
                <c:pt idx="9">
                  <c:v>76.716834375748803</c:v>
                </c:pt>
                <c:pt idx="10">
                  <c:v>96.155814661051465</c:v>
                </c:pt>
                <c:pt idx="11">
                  <c:v>119.5853054124311</c:v>
                </c:pt>
                <c:pt idx="12">
                  <c:v>147.7360435397259</c:v>
                </c:pt>
                <c:pt idx="13">
                  <c:v>181.44531680432598</c:v>
                </c:pt>
                <c:pt idx="14">
                  <c:v>221.66119539509447</c:v>
                </c:pt>
                <c:pt idx="15">
                  <c:v>269.44166957093711</c:v>
                </c:pt>
                <c:pt idx="16">
                  <c:v>325.94623653432609</c:v>
                </c:pt>
                <c:pt idx="17">
                  <c:v>392.41700761960453</c:v>
                </c:pt>
                <c:pt idx="18">
                  <c:v>470.14611855606131</c:v>
                </c:pt>
                <c:pt idx="19">
                  <c:v>560.42632562201709</c:v>
                </c:pt>
                <c:pt idx="20">
                  <c:v>664.48242756785567</c:v>
                </c:pt>
                <c:pt idx="21">
                  <c:v>783.38286414090021</c:v>
                </c:pt>
                <c:pt idx="22">
                  <c:v>917.93374628995593</c:v>
                </c:pt>
                <c:pt idx="23">
                  <c:v>1068.5617060069221</c:v>
                </c:pt>
                <c:pt idx="24">
                  <c:v>1235.1969544687272</c:v>
                </c:pt>
                <c:pt idx="25">
                  <c:v>1417.1728750402135</c:v>
                </c:pt>
                <c:pt idx="26">
                  <c:v>1613.1618204289462</c:v>
                </c:pt>
                <c:pt idx="27">
                  <c:v>1821.1666595667352</c:v>
                </c:pt>
                <c:pt idx="28">
                  <c:v>2042.1831629513076</c:v>
                </c:pt>
                <c:pt idx="29">
                  <c:v>2265.936943893455</c:v>
                </c:pt>
                <c:pt idx="30">
                  <c:v>2492.6077106564389</c:v>
                </c:pt>
                <c:pt idx="31">
                  <c:v>2718.8145915617247</c:v>
                </c:pt>
                <c:pt idx="32">
                  <c:v>2941.3887633321001</c:v>
                </c:pt>
                <c:pt idx="33">
                  <c:v>3157.582799744454</c:v>
                </c:pt>
                <c:pt idx="34">
                  <c:v>3365.2189692016718</c:v>
                </c:pt>
                <c:pt idx="35">
                  <c:v>3562.7620436506086</c:v>
                </c:pt>
                <c:pt idx="36">
                  <c:v>3749.3179752931737</c:v>
                </c:pt>
                <c:pt idx="37">
                  <c:v>3924.5725891152615</c:v>
                </c:pt>
                <c:pt idx="38">
                  <c:v>4088.6913738944536</c:v>
                </c:pt>
                <c:pt idx="39">
                  <c:v>4242.2022272856993</c:v>
                </c:pt>
                <c:pt idx="40">
                  <c:v>4385.8792632298546</c:v>
                </c:pt>
                <c:pt idx="41">
                  <c:v>4520.6399059918394</c:v>
                </c:pt>
                <c:pt idx="42">
                  <c:v>4647.4615509680734</c:v>
                </c:pt>
                <c:pt idx="43">
                  <c:v>4767.3193256088462</c:v>
                </c:pt>
                <c:pt idx="44">
                  <c:v>4881.1433676286078</c:v>
                </c:pt>
                <c:pt idx="45">
                  <c:v>4989.792423566556</c:v>
                </c:pt>
                <c:pt idx="46">
                  <c:v>5094.040071478049</c:v>
                </c:pt>
                <c:pt idx="47">
                  <c:v>5194.5700626107136</c:v>
                </c:pt>
                <c:pt idx="48">
                  <c:v>5291.9778112801023</c:v>
                </c:pt>
                <c:pt idx="49">
                  <c:v>5386.7757035989125</c:v>
                </c:pt>
                <c:pt idx="50">
                  <c:v>5479.4005078481878</c:v>
                </c:pt>
                <c:pt idx="51">
                  <c:v>5570.2216884265099</c:v>
                </c:pt>
                <c:pt idx="52">
                  <c:v>5659.5498332305697</c:v>
                </c:pt>
                <c:pt idx="53">
                  <c:v>5747.6447071712573</c:v>
                </c:pt>
                <c:pt idx="54">
                  <c:v>5834.7226590306136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1.7945436406838862</c:v>
                </c:pt>
                <c:pt idx="1">
                  <c:v>4.1774336160061711</c:v>
                </c:pt>
                <c:pt idx="2">
                  <c:v>7.2928025402077683</c:v>
                </c:pt>
                <c:pt idx="3">
                  <c:v>11.314490946162135</c:v>
                </c:pt>
                <c:pt idx="4">
                  <c:v>16.452921438712099</c:v>
                </c:pt>
                <c:pt idx="5">
                  <c:v>22.961831507618108</c:v>
                </c:pt>
                <c:pt idx="6">
                  <c:v>31.145897227290718</c:v>
                </c:pt>
                <c:pt idx="7">
                  <c:v>41.369215473970527</c:v>
                </c:pt>
                <c:pt idx="8">
                  <c:v>54.064529209412171</c:v>
                </c:pt>
                <c:pt idx="9">
                  <c:v>69.742960357299864</c:v>
                </c:pt>
                <c:pt idx="10">
                  <c:v>89.003849225424034</c:v>
                </c:pt>
                <c:pt idx="11">
                  <c:v>112.54408098231266</c:v>
                </c:pt>
                <c:pt idx="12">
                  <c:v>141.16600501357516</c:v>
                </c:pt>
                <c:pt idx="13">
                  <c:v>175.78272677682617</c:v>
                </c:pt>
                <c:pt idx="14">
                  <c:v>217.41919263595142</c:v>
                </c:pt>
                <c:pt idx="15">
                  <c:v>267.20713576587644</c:v>
                </c:pt>
                <c:pt idx="16">
                  <c:v>326.37167388784036</c:v>
                </c:pt>
                <c:pt idx="17">
                  <c:v>396.20724963346663</c:v>
                </c:pt>
                <c:pt idx="18">
                  <c:v>478.04081689888704</c:v>
                </c:pt>
                <c:pt idx="19">
                  <c:v>573.18085577793647</c:v>
                </c:pt>
                <c:pt idx="20">
                  <c:v>682.85208439392841</c:v>
                </c:pt>
                <c:pt idx="21">
                  <c:v>808.11769700854893</c:v>
                </c:pt>
                <c:pt idx="22">
                  <c:v>949.79351617188013</c:v>
                </c:pt>
                <c:pt idx="23">
                  <c:v>1108.3613018080841</c:v>
                </c:pt>
                <c:pt idx="24">
                  <c:v>1283.891050564828</c:v>
                </c:pt>
                <c:pt idx="25">
                  <c:v>1475.9836705048924</c:v>
                </c:pt>
                <c:pt idx="26">
                  <c:v>1683.7451162462198</c:v>
                </c:pt>
                <c:pt idx="27">
                  <c:v>1905.8003569909429</c:v>
                </c:pt>
                <c:pt idx="28">
                  <c:v>2144.786043481467</c:v>
                </c:pt>
                <c:pt idx="29">
                  <c:v>2389.6583032028866</c:v>
                </c:pt>
                <c:pt idx="30">
                  <c:v>2642.5023155638414</c:v>
                </c:pt>
                <c:pt idx="31">
                  <c:v>2900.9366814062964</c:v>
                </c:pt>
                <c:pt idx="32">
                  <c:v>3162.6587329496911</c:v>
                </c:pt>
                <c:pt idx="33">
                  <c:v>3425.5604496741071</c:v>
                </c:pt>
                <c:pt idx="34">
                  <c:v>3687.8135090456535</c:v>
                </c:pt>
                <c:pt idx="35">
                  <c:v>3947.9185583378444</c:v>
                </c:pt>
                <c:pt idx="36">
                  <c:v>4204.7198475739788</c:v>
                </c:pt>
                <c:pt idx="37">
                  <c:v>4457.3909560483071</c:v>
                </c:pt>
                <c:pt idx="38">
                  <c:v>4705.3998411492639</c:v>
                </c:pt>
                <c:pt idx="39">
                  <c:v>4948.4619027391</c:v>
                </c:pt>
                <c:pt idx="40">
                  <c:v>5186.4887199333898</c:v>
                </c:pt>
                <c:pt idx="41">
                  <c:v>5419.5382720978614</c:v>
                </c:pt>
                <c:pt idx="42">
                  <c:v>5647.7704158531751</c:v>
                </c:pt>
                <c:pt idx="43">
                  <c:v>5871.4095698404362</c:v>
                </c:pt>
                <c:pt idx="44">
                  <c:v>6090.7151620418754</c:v>
                </c:pt>
                <c:pt idx="45">
                  <c:v>6305.9594600118116</c:v>
                </c:pt>
                <c:pt idx="46">
                  <c:v>6517.4118743759673</c:v>
                </c:pt>
                <c:pt idx="47">
                  <c:v>6725.3286017659211</c:v>
                </c:pt>
                <c:pt idx="48">
                  <c:v>6929.9464534820409</c:v>
                </c:pt>
                <c:pt idx="49">
                  <c:v>7131.4798155673998</c:v>
                </c:pt>
                <c:pt idx="50">
                  <c:v>7330.1198421831205</c:v>
                </c:pt>
                <c:pt idx="51">
                  <c:v>7526.03515613121</c:v>
                </c:pt>
                <c:pt idx="52">
                  <c:v>7719.3734939950909</c:v>
                </c:pt>
                <c:pt idx="53">
                  <c:v>7910.2638766174823</c:v>
                </c:pt>
                <c:pt idx="54">
                  <c:v>8098.8190042130645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6.0606060606060606E-3</c:v>
                </c:pt>
                <c:pt idx="1">
                  <c:v>6.0606060606060606E-3</c:v>
                </c:pt>
                <c:pt idx="2">
                  <c:v>6.0606060606060606E-3</c:v>
                </c:pt>
                <c:pt idx="3">
                  <c:v>6.0606060606060606E-3</c:v>
                </c:pt>
                <c:pt idx="4">
                  <c:v>7.0707070707070711E-3</c:v>
                </c:pt>
                <c:pt idx="5">
                  <c:v>1.111111111111111E-2</c:v>
                </c:pt>
                <c:pt idx="6">
                  <c:v>1.3131313131313129E-2</c:v>
                </c:pt>
                <c:pt idx="7">
                  <c:v>1.6161616161616162E-2</c:v>
                </c:pt>
                <c:pt idx="8">
                  <c:v>1.8181818181818181E-2</c:v>
                </c:pt>
                <c:pt idx="9">
                  <c:v>1.8181818181818181E-2</c:v>
                </c:pt>
                <c:pt idx="10">
                  <c:v>7.2000000000000007E-3</c:v>
                </c:pt>
                <c:pt idx="11">
                  <c:v>5.8999999999999997E-2</c:v>
                </c:pt>
                <c:pt idx="12">
                  <c:v>6.3E-2</c:v>
                </c:pt>
                <c:pt idx="13">
                  <c:v>7.4999999999999997E-2</c:v>
                </c:pt>
                <c:pt idx="14">
                  <c:v>0.113</c:v>
                </c:pt>
                <c:pt idx="15">
                  <c:v>0.82700000000000007</c:v>
                </c:pt>
                <c:pt idx="16">
                  <c:v>2.0990000000000002</c:v>
                </c:pt>
                <c:pt idx="17">
                  <c:v>3.4329999999999998</c:v>
                </c:pt>
                <c:pt idx="18">
                  <c:v>4.9089999999999998</c:v>
                </c:pt>
                <c:pt idx="19">
                  <c:v>6.5663800000000014</c:v>
                </c:pt>
                <c:pt idx="20">
                  <c:v>11.55598</c:v>
                </c:pt>
                <c:pt idx="21">
                  <c:v>21.54458</c:v>
                </c:pt>
                <c:pt idx="22">
                  <c:v>36.331309999999988</c:v>
                </c:pt>
                <c:pt idx="23">
                  <c:v>46.267699999999998</c:v>
                </c:pt>
                <c:pt idx="24">
                  <c:v>58.683467440782017</c:v>
                </c:pt>
                <c:pt idx="25">
                  <c:v>68.305810984715151</c:v>
                </c:pt>
                <c:pt idx="26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51280"/>
      </c:lineChart>
      <c:catAx>
        <c:axId val="-853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280"/>
        <c:crosses val="autoZero"/>
        <c:auto val="1"/>
        <c:lblAlgn val="ctr"/>
        <c:lblOffset val="100"/>
        <c:noMultiLvlLbl val="0"/>
      </c:catAx>
      <c:valAx>
        <c:axId val="-85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19.510516267431328</c:v>
                </c:pt>
                <c:pt idx="1">
                  <c:v>24.008091478310842</c:v>
                </c:pt>
                <c:pt idx="2">
                  <c:v>29.534346317527859</c:v>
                </c:pt>
                <c:pt idx="3">
                  <c:v>36.32038151031017</c:v>
                </c:pt>
                <c:pt idx="4">
                  <c:v>44.647085522542703</c:v>
                </c:pt>
                <c:pt idx="5">
                  <c:v>54.854776008463496</c:v>
                </c:pt>
                <c:pt idx="6">
                  <c:v>67.354151023679421</c:v>
                </c:pt>
                <c:pt idx="7">
                  <c:v>82.638424954781129</c:v>
                </c:pt>
                <c:pt idx="8">
                  <c:v>101.29631429470525</c:v>
                </c:pt>
                <c:pt idx="9">
                  <c:v>124.02521826470682</c:v>
                </c:pt>
                <c:pt idx="10">
                  <c:v>151.64347453290313</c:v>
                </c:pt>
                <c:pt idx="11">
                  <c:v>185.09992899698349</c:v>
                </c:pt>
                <c:pt idx="12">
                  <c:v>225.47822454235691</c:v>
                </c:pt>
                <c:pt idx="13">
                  <c:v>273.99221019711604</c:v>
                </c:pt>
                <c:pt idx="14">
                  <c:v>331.96779974710694</c:v>
                </c:pt>
                <c:pt idx="15">
                  <c:v>400.8056960896734</c:v>
                </c:pt>
                <c:pt idx="16">
                  <c:v>481.91905373129526</c:v>
                </c:pt>
                <c:pt idx="17">
                  <c:v>576.64099311620703</c:v>
                </c:pt>
                <c:pt idx="18">
                  <c:v>686.09967351226703</c:v>
                </c:pt>
                <c:pt idx="19">
                  <c:v>811.06407752975247</c:v>
                </c:pt>
                <c:pt idx="20">
                  <c:v>951.77196276333461</c:v>
                </c:pt>
                <c:pt idx="21">
                  <c:v>1107.7616890266338</c:v>
                </c:pt>
                <c:pt idx="22">
                  <c:v>1277.7392903727746</c:v>
                </c:pt>
                <c:pt idx="23">
                  <c:v>1459.5171060313496</c:v>
                </c:pt>
                <c:pt idx="24">
                  <c:v>1650.0559963429653</c:v>
                </c:pt>
                <c:pt idx="25">
                  <c:v>1845.6271087780312</c:v>
                </c:pt>
                <c:pt idx="26">
                  <c:v>2042.0833243966667</c:v>
                </c:pt>
                <c:pt idx="27">
                  <c:v>2235.202291199661</c:v>
                </c:pt>
                <c:pt idx="28">
                  <c:v>2421.0427192669581</c:v>
                </c:pt>
                <c:pt idx="29">
                  <c:v>2596.2517267384428</c:v>
                </c:pt>
                <c:pt idx="30">
                  <c:v>2758.2751589071931</c:v>
                </c:pt>
                <c:pt idx="31">
                  <c:v>2905.4489713302605</c:v>
                </c:pt>
                <c:pt idx="32">
                  <c:v>3036.9777594163652</c:v>
                </c:pt>
                <c:pt idx="33">
                  <c:v>3152.8272128010353</c:v>
                </c:pt>
                <c:pt idx="34">
                  <c:v>3253.566366387819</c:v>
                </c:pt>
                <c:pt idx="35">
                  <c:v>3340.1939213824448</c:v>
                </c:pt>
                <c:pt idx="36">
                  <c:v>3413.9746475840489</c:v>
                </c:pt>
                <c:pt idx="37">
                  <c:v>3476.3014606410966</c:v>
                </c:pt>
                <c:pt idx="38">
                  <c:v>3528.589457695844</c:v>
                </c:pt>
                <c:pt idx="39">
                  <c:v>3572.2015348593309</c:v>
                </c:pt>
                <c:pt idx="40">
                  <c:v>3608.4013808776535</c:v>
                </c:pt>
                <c:pt idx="41">
                  <c:v>3638.3280837618245</c:v>
                </c:pt>
                <c:pt idx="42">
                  <c:v>3662.9865235930552</c:v>
                </c:pt>
                <c:pt idx="43">
                  <c:v>3683.2484621617714</c:v>
                </c:pt>
                <c:pt idx="44">
                  <c:v>3699.8602830333848</c:v>
                </c:pt>
                <c:pt idx="45">
                  <c:v>3713.4543861020302</c:v>
                </c:pt>
                <c:pt idx="46">
                  <c:v>3724.5621515651992</c:v>
                </c:pt>
                <c:pt idx="47">
                  <c:v>3733.6271094336771</c:v>
                </c:pt>
                <c:pt idx="48">
                  <c:v>3741.0174855841592</c:v>
                </c:pt>
                <c:pt idx="49">
                  <c:v>3747.0376714873701</c:v>
                </c:pt>
                <c:pt idx="50">
                  <c:v>3751.9384164997678</c:v>
                </c:pt>
                <c:pt idx="51">
                  <c:v>3755.9257015155631</c:v>
                </c:pt>
                <c:pt idx="52">
                  <c:v>3759.1683479341382</c:v>
                </c:pt>
                <c:pt idx="53">
                  <c:v>3761.804467237444</c:v>
                </c:pt>
                <c:pt idx="54">
                  <c:v>3763.9468793364467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16.218635677539876</c:v>
                </c:pt>
                <c:pt idx="1">
                  <c:v>20.466194548004662</c:v>
                </c:pt>
                <c:pt idx="2">
                  <c:v>25.762957785247778</c:v>
                </c:pt>
                <c:pt idx="3">
                  <c:v>32.35377731446777</c:v>
                </c:pt>
                <c:pt idx="4">
                  <c:v>40.536234823039472</c:v>
                </c:pt>
                <c:pt idx="5">
                  <c:v>50.670269145994311</c:v>
                </c:pt>
                <c:pt idx="6">
                  <c:v>63.188786265138802</c:v>
                </c:pt>
                <c:pt idx="7">
                  <c:v>78.608957916458735</c:v>
                </c:pt>
                <c:pt idx="8">
                  <c:v>97.543664683854431</c:v>
                </c:pt>
                <c:pt idx="9">
                  <c:v>120.71219200503363</c:v>
                </c:pt>
                <c:pt idx="10">
                  <c:v>148.94883017572877</c:v>
                </c:pt>
                <c:pt idx="11">
                  <c:v>183.20746508131106</c:v>
                </c:pt>
                <c:pt idx="12">
                  <c:v>224.55960823945551</c:v>
                </c:pt>
                <c:pt idx="13">
                  <c:v>274.18268661879955</c:v>
                </c:pt>
                <c:pt idx="14">
                  <c:v>333.33495152689864</c:v>
                </c:pt>
                <c:pt idx="15">
                  <c:v>403.31331798114599</c:v>
                </c:pt>
                <c:pt idx="16">
                  <c:v>485.39114096066589</c:v>
                </c:pt>
                <c:pt idx="17">
                  <c:v>580.73473308169685</c:v>
                </c:pt>
                <c:pt idx="18">
                  <c:v>690.30059789161828</c:v>
                </c:pt>
                <c:pt idx="19">
                  <c:v>814.7198725276661</c:v>
                </c:pt>
                <c:pt idx="20">
                  <c:v>954.18180052303876</c:v>
                </c:pt>
                <c:pt idx="21">
                  <c:v>1108.3329771515487</c:v>
                </c:pt>
                <c:pt idx="22">
                  <c:v>1276.211844754906</c:v>
                </c:pt>
                <c:pt idx="23">
                  <c:v>1456.2366090898215</c:v>
                </c:pt>
                <c:pt idx="24">
                  <c:v>1646.2583167326566</c:v>
                </c:pt>
                <c:pt idx="25">
                  <c:v>1843.6798268115385</c:v>
                </c:pt>
                <c:pt idx="26">
                  <c:v>2045.6283319082822</c:v>
                </c:pt>
                <c:pt idx="27">
                  <c:v>2249.15775234585</c:v>
                </c:pt>
                <c:pt idx="28">
                  <c:v>2501.1811692347883</c:v>
                </c:pt>
                <c:pt idx="29">
                  <c:v>2649.9964624798445</c:v>
                </c:pt>
                <c:pt idx="30">
                  <c:v>2842.7100553214755</c:v>
                </c:pt>
                <c:pt idx="31">
                  <c:v>3028.0070140855105</c:v>
                </c:pt>
                <c:pt idx="32">
                  <c:v>3204.8120016589605</c:v>
                </c:pt>
                <c:pt idx="33">
                  <c:v>3372.5259965485798</c:v>
                </c:pt>
                <c:pt idx="34">
                  <c:v>3530.9618996375571</c:v>
                </c:pt>
                <c:pt idx="35">
                  <c:v>3680.2641963346555</c:v>
                </c:pt>
                <c:pt idx="36">
                  <c:v>3820.8252670994375</c:v>
                </c:pt>
                <c:pt idx="37">
                  <c:v>3953.2073273540591</c:v>
                </c:pt>
                <c:pt idx="38">
                  <c:v>4078.0752810798008</c:v>
                </c:pt>
                <c:pt idx="39">
                  <c:v>4196.142694285817</c:v>
                </c:pt>
                <c:pt idx="40">
                  <c:v>4308.1309061098245</c:v>
                </c:pt>
                <c:pt idx="41">
                  <c:v>4414.7399722287428</c:v>
                </c:pt>
                <c:pt idx="42">
                  <c:v>4516.6295042678285</c:v>
                </c:pt>
                <c:pt idx="43">
                  <c:v>4614.4073166872913</c:v>
                </c:pt>
                <c:pt idx="44">
                  <c:v>4708.6239276938286</c:v>
                </c:pt>
                <c:pt idx="45">
                  <c:v>4799.7712380025669</c:v>
                </c:pt>
                <c:pt idx="46">
                  <c:v>4888.2840341209712</c:v>
                </c:pt>
                <c:pt idx="47">
                  <c:v>4974.5432744875679</c:v>
                </c:pt>
                <c:pt idx="48">
                  <c:v>5058.8803890673889</c:v>
                </c:pt>
                <c:pt idx="49">
                  <c:v>5141.5820459453425</c:v>
                </c:pt>
                <c:pt idx="50">
                  <c:v>5222.8950125801457</c:v>
                </c:pt>
                <c:pt idx="51">
                  <c:v>5303.0308703363053</c:v>
                </c:pt>
                <c:pt idx="52">
                  <c:v>5382.1704362250148</c:v>
                </c:pt>
                <c:pt idx="53">
                  <c:v>5460.4678130269131</c:v>
                </c:pt>
                <c:pt idx="54">
                  <c:v>5538.0540348877275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13.053964061534119</c:v>
                </c:pt>
                <c:pt idx="1">
                  <c:v>16.890722481517564</c:v>
                </c:pt>
                <c:pt idx="2">
                  <c:v>21.777302016423121</c:v>
                </c:pt>
                <c:pt idx="3">
                  <c:v>27.977599670254104</c:v>
                </c:pt>
                <c:pt idx="4">
                  <c:v>35.813768439264379</c:v>
                </c:pt>
                <c:pt idx="5">
                  <c:v>45.675995694311041</c:v>
                </c:pt>
                <c:pt idx="6">
                  <c:v>58.03265816689963</c:v>
                </c:pt>
                <c:pt idx="7">
                  <c:v>73.440257568113537</c:v>
                </c:pt>
                <c:pt idx="8">
                  <c:v>92.552250414542826</c:v>
                </c:pt>
                <c:pt idx="9">
                  <c:v>116.12554569799079</c:v>
                </c:pt>
                <c:pt idx="10">
                  <c:v>145.02308315021642</c:v>
                </c:pt>
                <c:pt idx="11">
                  <c:v>180.21057767894999</c:v>
                </c:pt>
                <c:pt idx="12">
                  <c:v>222.74530855046703</c:v>
                </c:pt>
                <c:pt idx="13">
                  <c:v>273.75486280034585</c:v>
                </c:pt>
                <c:pt idx="14">
                  <c:v>334.40414761281022</c:v>
                </c:pt>
                <c:pt idx="15">
                  <c:v>405.84989092909211</c:v>
                </c:pt>
                <c:pt idx="16">
                  <c:v>489.18331683555226</c:v>
                </c:pt>
                <c:pt idx="17">
                  <c:v>585.36365191256186</c:v>
                </c:pt>
                <c:pt idx="18">
                  <c:v>695.14735127498284</c:v>
                </c:pt>
                <c:pt idx="19">
                  <c:v>819.01999502537706</c:v>
                </c:pt>
                <c:pt idx="20">
                  <c:v>957.13912858384663</c:v>
                </c:pt>
                <c:pt idx="21">
                  <c:v>1109.2963468273199</c:v>
                </c:pt>
                <c:pt idx="22">
                  <c:v>1274.9053133026559</c:v>
                </c:pt>
                <c:pt idx="23">
                  <c:v>1453.0192303912015</c:v>
                </c:pt>
                <c:pt idx="24">
                  <c:v>1642.3770822615088</c:v>
                </c:pt>
                <c:pt idx="25">
                  <c:v>1841.4736760315893</c:v>
                </c:pt>
                <c:pt idx="26">
                  <c:v>2048.6451143530599</c:v>
                </c:pt>
                <c:pt idx="27">
                  <c:v>2262.1596063896163</c:v>
                </c:pt>
                <c:pt idx="28">
                  <c:v>2530.6188170576397</c:v>
                </c:pt>
                <c:pt idx="29">
                  <c:v>2701.4562009661431</c:v>
                </c:pt>
                <c:pt idx="30">
                  <c:v>2924.143922363171</c:v>
                </c:pt>
                <c:pt idx="31">
                  <c:v>3147.0786317030334</c:v>
                </c:pt>
                <c:pt idx="32">
                  <c:v>3369.1747205942652</c:v>
                </c:pt>
                <c:pt idx="33">
                  <c:v>3589.5511232422837</c:v>
                </c:pt>
                <c:pt idx="34">
                  <c:v>3807.5209940097607</c:v>
                </c:pt>
                <c:pt idx="35">
                  <c:v>4022.5731652865725</c:v>
                </c:pt>
                <c:pt idx="36">
                  <c:v>4234.3490128371832</c:v>
                </c:pt>
                <c:pt idx="37">
                  <c:v>4442.617677713939</c:v>
                </c:pt>
                <c:pt idx="38">
                  <c:v>4647.2518073803467</c:v>
                </c:pt>
                <c:pt idx="39">
                  <c:v>4848.2052310262115</c:v>
                </c:pt>
                <c:pt idx="40">
                  <c:v>5045.493356831259</c:v>
                </c:pt>
                <c:pt idx="41">
                  <c:v>5239.1766021114545</c:v>
                </c:pt>
                <c:pt idx="42">
                  <c:v>5429.3468369331877</c:v>
                </c:pt>
                <c:pt idx="43">
                  <c:v>5616.1166159353334</c:v>
                </c:pt>
                <c:pt idx="44">
                  <c:v>5799.610863317399</c:v>
                </c:pt>
                <c:pt idx="45">
                  <c:v>5979.9606344067879</c:v>
                </c:pt>
                <c:pt idx="46">
                  <c:v>6157.2985802642779</c:v>
                </c:pt>
                <c:pt idx="47">
                  <c:v>6331.7557711319205</c:v>
                </c:pt>
                <c:pt idx="48">
                  <c:v>6503.4595770491132</c:v>
                </c:pt>
                <c:pt idx="49">
                  <c:v>6672.5323508883894</c:v>
                </c:pt>
                <c:pt idx="50">
                  <c:v>6839.090704966954</c:v>
                </c:pt>
                <c:pt idx="51">
                  <c:v>7003.2452142521388</c:v>
                </c:pt>
                <c:pt idx="52">
                  <c:v>7165.1004156064273</c:v>
                </c:pt>
                <c:pt idx="53">
                  <c:v>7324.755003141594</c:v>
                </c:pt>
                <c:pt idx="54">
                  <c:v>7482.3021448171339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6.0606060606060606E-3</c:v>
                </c:pt>
                <c:pt idx="1">
                  <c:v>6.0606060606060606E-3</c:v>
                </c:pt>
                <c:pt idx="2">
                  <c:v>6.0606060606060606E-3</c:v>
                </c:pt>
                <c:pt idx="3">
                  <c:v>6.0606060606060606E-3</c:v>
                </c:pt>
                <c:pt idx="4">
                  <c:v>7.0707070707070711E-3</c:v>
                </c:pt>
                <c:pt idx="5">
                  <c:v>1.111111111111111E-2</c:v>
                </c:pt>
                <c:pt idx="6">
                  <c:v>1.3131313131313129E-2</c:v>
                </c:pt>
                <c:pt idx="7">
                  <c:v>1.6161616161616162E-2</c:v>
                </c:pt>
                <c:pt idx="8">
                  <c:v>1.8181818181818181E-2</c:v>
                </c:pt>
                <c:pt idx="9">
                  <c:v>1.8181818181818181E-2</c:v>
                </c:pt>
                <c:pt idx="10">
                  <c:v>7.2000000000000007E-3</c:v>
                </c:pt>
                <c:pt idx="11">
                  <c:v>5.8999999999999997E-2</c:v>
                </c:pt>
                <c:pt idx="12">
                  <c:v>6.3E-2</c:v>
                </c:pt>
                <c:pt idx="13">
                  <c:v>7.4999999999999997E-2</c:v>
                </c:pt>
                <c:pt idx="14">
                  <c:v>0.113</c:v>
                </c:pt>
                <c:pt idx="15">
                  <c:v>0.82700000000000007</c:v>
                </c:pt>
                <c:pt idx="16">
                  <c:v>2.0990000000000002</c:v>
                </c:pt>
                <c:pt idx="17">
                  <c:v>3.4329999999999998</c:v>
                </c:pt>
                <c:pt idx="18">
                  <c:v>4.9089999999999998</c:v>
                </c:pt>
                <c:pt idx="19">
                  <c:v>6.5663800000000014</c:v>
                </c:pt>
                <c:pt idx="20">
                  <c:v>11.55598</c:v>
                </c:pt>
                <c:pt idx="21">
                  <c:v>21.54458</c:v>
                </c:pt>
                <c:pt idx="22">
                  <c:v>36.331309999999988</c:v>
                </c:pt>
                <c:pt idx="23">
                  <c:v>46.267699999999998</c:v>
                </c:pt>
                <c:pt idx="24">
                  <c:v>58.683467440782017</c:v>
                </c:pt>
                <c:pt idx="25">
                  <c:v>68.305810984715151</c:v>
                </c:pt>
                <c:pt idx="26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4208"/>
        <c:axId val="-85361072"/>
      </c:lineChart>
      <c:catAx>
        <c:axId val="-8534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072"/>
        <c:crosses val="autoZero"/>
        <c:auto val="1"/>
        <c:lblAlgn val="ctr"/>
        <c:lblOffset val="100"/>
        <c:noMultiLvlLbl val="0"/>
      </c:catAx>
      <c:valAx>
        <c:axId val="-853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5.6933220175906376</c:v>
                </c:pt>
                <c:pt idx="1">
                  <c:v>8.472024752625801</c:v>
                </c:pt>
                <c:pt idx="2">
                  <c:v>12.3619445997111</c:v>
                </c:pt>
                <c:pt idx="3">
                  <c:v>17.704457140907301</c:v>
                </c:pt>
                <c:pt idx="4">
                  <c:v>24.909977666134655</c:v>
                </c:pt>
                <c:pt idx="5">
                  <c:v>34.461851712206617</c:v>
                </c:pt>
                <c:pt idx="6">
                  <c:v>46.918025199271867</c:v>
                </c:pt>
                <c:pt idx="7">
                  <c:v>62.910099600225074</c:v>
                </c:pt>
                <c:pt idx="8">
                  <c:v>83.139501168048184</c:v>
                </c:pt>
                <c:pt idx="9">
                  <c:v>108.37064355842364</c:v>
                </c:pt>
                <c:pt idx="10">
                  <c:v>139.42112816924907</c:v>
                </c:pt>
                <c:pt idx="11">
                  <c:v>177.14919293724148</c:v>
                </c:pt>
                <c:pt idx="12">
                  <c:v>222.43877521048555</c:v>
                </c:pt>
                <c:pt idx="13">
                  <c:v>276.1826862449725</c:v>
                </c:pt>
                <c:pt idx="14">
                  <c:v>339.26449501252762</c:v>
                </c:pt>
                <c:pt idx="15">
                  <c:v>412.5397817078433</c:v>
                </c:pt>
                <c:pt idx="16">
                  <c:v>496.81744436211881</c:v>
                </c:pt>
                <c:pt idx="17">
                  <c:v>592.84172632005573</c:v>
                </c:pt>
                <c:pt idx="18">
                  <c:v>701.275581821895</c:v>
                </c:pt>
                <c:pt idx="19">
                  <c:v>822.68591749728557</c:v>
                </c:pt>
                <c:pt idx="20">
                  <c:v>957.53114654765204</c:v>
                </c:pt>
                <c:pt idx="21">
                  <c:v>1106.1513777089624</c:v>
                </c:pt>
                <c:pt idx="22">
                  <c:v>1268.7614406098669</c:v>
                </c:pt>
                <c:pt idx="23">
                  <c:v>1445.4468300848393</c:v>
                </c:pt>
                <c:pt idx="24">
                  <c:v>1636.1625405150489</c:v>
                </c:pt>
                <c:pt idx="25">
                  <c:v>1840.7346621731704</c:v>
                </c:pt>
                <c:pt idx="26">
                  <c:v>2058.8645282314724</c:v>
                </c:pt>
                <c:pt idx="27">
                  <c:v>2290.1351355324418</c:v>
                </c:pt>
                <c:pt idx="28">
                  <c:v>2534.0195151030744</c:v>
                </c:pt>
                <c:pt idx="29">
                  <c:v>2789.8906992992715</c:v>
                </c:pt>
                <c:pt idx="30">
                  <c:v>3057.0329201007971</c:v>
                </c:pt>
                <c:pt idx="31">
                  <c:v>3334.6536755081092</c:v>
                </c:pt>
                <c:pt idx="32">
                  <c:v>3621.8963158837932</c:v>
                </c:pt>
                <c:pt idx="33">
                  <c:v>3917.8528269003759</c:v>
                </c:pt>
                <c:pt idx="34">
                  <c:v>4221.5765179507443</c:v>
                </c:pt>
                <c:pt idx="35">
                  <c:v>4532.0943620144935</c:v>
                </c:pt>
                <c:pt idx="36">
                  <c:v>4848.4187728420884</c:v>
                </c:pt>
                <c:pt idx="37">
                  <c:v>5169.5586459961496</c:v>
                </c:pt>
                <c:pt idx="38">
                  <c:v>5494.5295301761089</c:v>
                </c:pt>
                <c:pt idx="39">
                  <c:v>5822.3628330835591</c:v>
                </c:pt>
                <c:pt idx="40">
                  <c:v>6152.1140009183682</c:v>
                </c:pt>
                <c:pt idx="41">
                  <c:v>6482.869641786252</c:v>
                </c:pt>
                <c:pt idx="42">
                  <c:v>6813.7535904669294</c:v>
                </c:pt>
                <c:pt idx="43">
                  <c:v>7143.9319349827711</c:v>
                </c:pt>
                <c:pt idx="44">
                  <c:v>7472.6170442485236</c:v>
                </c:pt>
                <c:pt idx="45">
                  <c:v>7799.0706509430302</c:v>
                </c:pt>
                <c:pt idx="46">
                  <c:v>8122.6060548992546</c:v>
                </c:pt>
                <c:pt idx="47">
                  <c:v>8442.5895201054773</c:v>
                </c:pt>
                <c:pt idx="48">
                  <c:v>8758.440943236963</c:v>
                </c:pt>
                <c:pt idx="49">
                  <c:v>9069.6338739014791</c:v>
                </c:pt>
                <c:pt idx="50">
                  <c:v>9375.6949668902616</c:v>
                </c:pt>
                <c:pt idx="51">
                  <c:v>9676.2029450704013</c:v>
                </c:pt>
                <c:pt idx="52">
                  <c:v>9970.7871485013347</c:v>
                </c:pt>
                <c:pt idx="53">
                  <c:v>10259.125741240743</c:v>
                </c:pt>
                <c:pt idx="54">
                  <c:v>10540.94364242086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5.3074219594081695</c:v>
                </c:pt>
                <c:pt idx="1">
                  <c:v>8.0069482180345357</c:v>
                </c:pt>
                <c:pt idx="2">
                  <c:v>11.819567874150067</c:v>
                </c:pt>
                <c:pt idx="3">
                  <c:v>17.093119481738963</c:v>
                </c:pt>
                <c:pt idx="4">
                  <c:v>24.245312510501066</c:v>
                </c:pt>
                <c:pt idx="5">
                  <c:v>33.766978122197571</c:v>
                </c:pt>
                <c:pt idx="6">
                  <c:v>46.222927651017812</c:v>
                </c:pt>
                <c:pt idx="7">
                  <c:v>62.250095131320059</c:v>
                </c:pt>
                <c:pt idx="8">
                  <c:v>82.552789104327815</c:v>
                </c:pt>
                <c:pt idx="9">
                  <c:v>107.89504533547294</c:v>
                </c:pt>
                <c:pt idx="10">
                  <c:v>139.0902414140422</c:v>
                </c:pt>
                <c:pt idx="11">
                  <c:v>176.98829231191513</c:v>
                </c:pt>
                <c:pt idx="12">
                  <c:v>222.4608805879125</c:v>
                </c:pt>
                <c:pt idx="13">
                  <c:v>276.3852768035685</c:v>
                </c:pt>
                <c:pt idx="14">
                  <c:v>339.62736927619619</c:v>
                </c:pt>
                <c:pt idx="15">
                  <c:v>413.02454571904553</c:v>
                </c:pt>
                <c:pt idx="16">
                  <c:v>497.36905426058848</c:v>
                </c:pt>
                <c:pt idx="17">
                  <c:v>593.39242230283855</c:v>
                </c:pt>
                <c:pt idx="18">
                  <c:v>701.75143522600069</c:v>
                </c:pt>
                <c:pt idx="19">
                  <c:v>823.01608080488666</c:v>
                </c:pt>
                <c:pt idx="20">
                  <c:v>957.65975745354467</c:v>
                </c:pt>
                <c:pt idx="21">
                  <c:v>1106.0519327850709</c:v>
                </c:pt>
                <c:pt idx="22">
                  <c:v>1268.4533302957896</c:v>
                </c:pt>
                <c:pt idx="23">
                  <c:v>1445.0136218354605</c:v>
                </c:pt>
                <c:pt idx="24">
                  <c:v>1635.7715160559503</c:v>
                </c:pt>
                <c:pt idx="25">
                  <c:v>1840.6570609271275</c:v>
                </c:pt>
                <c:pt idx="26">
                  <c:v>2059.4959229931947</c:v>
                </c:pt>
                <c:pt idx="27">
                  <c:v>2292.0153674498424</c:v>
                </c:pt>
                <c:pt idx="28">
                  <c:v>2589.334129515149</c:v>
                </c:pt>
                <c:pt idx="29">
                  <c:v>2796.5584475217938</c:v>
                </c:pt>
                <c:pt idx="30">
                  <c:v>3067.6162241356401</c:v>
                </c:pt>
                <c:pt idx="31">
                  <c:v>3350.4419132385783</c:v>
                </c:pt>
                <c:pt idx="32">
                  <c:v>3644.3989815096297</c:v>
                </c:pt>
                <c:pt idx="33">
                  <c:v>3948.8074382758828</c:v>
                </c:pt>
                <c:pt idx="34">
                  <c:v>4262.953650251121</c:v>
                </c:pt>
                <c:pt idx="35">
                  <c:v>4586.0997789076155</c:v>
                </c:pt>
                <c:pt idx="36">
                  <c:v>4917.492700374678</c:v>
                </c:pt>
                <c:pt idx="37">
                  <c:v>5256.3722998116464</c:v>
                </c:pt>
                <c:pt idx="38">
                  <c:v>5601.9790622171522</c:v>
                </c:pt>
                <c:pt idx="39">
                  <c:v>5953.5609089515528</c:v>
                </c:pt>
                <c:pt idx="40">
                  <c:v>6310.379253449888</c:v>
                </c:pt>
                <c:pt idx="41">
                  <c:v>6671.7142704785538</c:v>
                </c:pt>
                <c:pt idx="42">
                  <c:v>7036.869390804145</c:v>
                </c:pt>
                <c:pt idx="43">
                  <c:v>7405.1750473855682</c:v>
                </c:pt>
                <c:pt idx="44">
                  <c:v>7775.9917103664266</c:v>
                </c:pt>
                <c:pt idx="45">
                  <c:v>8148.7122564893807</c:v>
                </c:pt>
                <c:pt idx="46">
                  <c:v>8522.7637243797126</c:v>
                </c:pt>
                <c:pt idx="47">
                  <c:v>8897.6085107721719</c:v>
                </c:pt>
                <c:pt idx="48">
                  <c:v>9272.745064508259</c:v>
                </c:pt>
                <c:pt idx="49">
                  <c:v>9647.7081353252979</c:v>
                </c:pt>
                <c:pt idx="50">
                  <c:v>10022.068633391167</c:v>
                </c:pt>
                <c:pt idx="51">
                  <c:v>10395.433153479411</c:v>
                </c:pt>
                <c:pt idx="52">
                  <c:v>10767.443214876081</c:v>
                </c:pt>
                <c:pt idx="53">
                  <c:v>11137.774264768777</c:v>
                </c:pt>
                <c:pt idx="54">
                  <c:v>11506.134489179472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5.1906021320526792</c:v>
                </c:pt>
                <c:pt idx="1">
                  <c:v>7.8606223498697734</c:v>
                </c:pt>
                <c:pt idx="2">
                  <c:v>11.640200355967581</c:v>
                </c:pt>
                <c:pt idx="3">
                  <c:v>16.877622163471141</c:v>
                </c:pt>
                <c:pt idx="4">
                  <c:v>23.991257658657627</c:v>
                </c:pt>
                <c:pt idx="5">
                  <c:v>33.472858140625824</c:v>
                </c:pt>
                <c:pt idx="6">
                  <c:v>45.888486494996108</c:v>
                </c:pt>
                <c:pt idx="7">
                  <c:v>61.876752302539693</c:v>
                </c:pt>
                <c:pt idx="8">
                  <c:v>82.14416292946494</c:v>
                </c:pt>
                <c:pt idx="9">
                  <c:v>107.4575574226868</c:v>
                </c:pt>
                <c:pt idx="10">
                  <c:v>138.63375027392547</c:v>
                </c:pt>
                <c:pt idx="11">
                  <c:v>176.52666457820735</c:v>
                </c:pt>
                <c:pt idx="12">
                  <c:v>222.01236802994782</c:v>
                </c:pt>
                <c:pt idx="13">
                  <c:v>275.97253212204271</c:v>
                </c:pt>
                <c:pt idx="14">
                  <c:v>339.27690918457819</c:v>
                </c:pt>
                <c:pt idx="15">
                  <c:v>412.7654607967068</c:v>
                </c:pt>
                <c:pt idx="16">
                  <c:v>497.23077468389937</c:v>
                </c:pt>
                <c:pt idx="17">
                  <c:v>593.40137793587451</c:v>
                </c:pt>
                <c:pt idx="18">
                  <c:v>701.92649660674147</c:v>
                </c:pt>
                <c:pt idx="19">
                  <c:v>823.36273116814243</c:v>
                </c:pt>
                <c:pt idx="20">
                  <c:v>958.16302030331758</c:v>
                </c:pt>
                <c:pt idx="21">
                  <c:v>1106.6681587938926</c:v>
                </c:pt>
                <c:pt idx="22">
                  <c:v>1269.1010251623038</c:v>
                </c:pt>
                <c:pt idx="23">
                  <c:v>1445.5635670915774</c:v>
                </c:pt>
                <c:pt idx="24">
                  <c:v>1636.0364923951693</c:v>
                </c:pt>
                <c:pt idx="25">
                  <c:v>1840.3815243764502</c:v>
                </c:pt>
                <c:pt idx="26">
                  <c:v>2058.3460056320687</c:v>
                </c:pt>
                <c:pt idx="27">
                  <c:v>2289.5695754588769</c:v>
                </c:pt>
                <c:pt idx="28">
                  <c:v>2584.9886944938753</c:v>
                </c:pt>
                <c:pt idx="29">
                  <c:v>2789.8660383255251</c:v>
                </c:pt>
                <c:pt idx="30">
                  <c:v>3057.7623125215423</c:v>
                </c:pt>
                <c:pt idx="31">
                  <c:v>3336.5869628405253</c:v>
                </c:pt>
                <c:pt idx="32">
                  <c:v>3625.590622609287</c:v>
                </c:pt>
                <c:pt idx="33">
                  <c:v>3923.9810822097634</c:v>
                </c:pt>
                <c:pt idx="34">
                  <c:v>4230.9351392398357</c:v>
                </c:pt>
                <c:pt idx="35">
                  <c:v>4545.6099994424785</c:v>
                </c:pt>
                <c:pt idx="36">
                  <c:v>4867.1540296700823</c:v>
                </c:pt>
                <c:pt idx="37">
                  <c:v>5194.716705471621</c:v>
                </c:pt>
                <c:pt idx="38">
                  <c:v>5527.4576364340865</c:v>
                </c:pt>
                <c:pt idx="39">
                  <c:v>5864.5545908076456</c:v>
                </c:pt>
                <c:pt idx="40">
                  <c:v>6205.2104761491173</c:v>
                </c:pt>
                <c:pt idx="41">
                  <c:v>6548.6592639935197</c:v>
                </c:pt>
                <c:pt idx="42">
                  <c:v>6894.1708734647573</c:v>
                </c:pt>
                <c:pt idx="43">
                  <c:v>7241.0550510672392</c:v>
                </c:pt>
                <c:pt idx="44">
                  <c:v>7588.6643016881326</c:v>
                </c:pt>
                <c:pt idx="45">
                  <c:v>7936.3959392768375</c:v>
                </c:pt>
                <c:pt idx="46">
                  <c:v>8283.693335080201</c:v>
                </c:pt>
                <c:pt idx="47">
                  <c:v>8630.0464471129253</c:v>
                </c:pt>
                <c:pt idx="48">
                  <c:v>8974.9917171999914</c:v>
                </c:pt>
                <c:pt idx="49">
                  <c:v>9318.1114219325846</c:v>
                </c:pt>
                <c:pt idx="50">
                  <c:v>9659.0325617193685</c:v>
                </c:pt>
                <c:pt idx="51">
                  <c:v>9997.4253682561975</c:v>
                </c:pt>
                <c:pt idx="52">
                  <c:v>10333.001505614473</c:v>
                </c:pt>
                <c:pt idx="53">
                  <c:v>10665.512034141118</c:v>
                </c:pt>
                <c:pt idx="54">
                  <c:v>10994.745199813957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6.0606060606060606E-3</c:v>
                </c:pt>
                <c:pt idx="1">
                  <c:v>6.0606060606060606E-3</c:v>
                </c:pt>
                <c:pt idx="2">
                  <c:v>6.0606060606060606E-3</c:v>
                </c:pt>
                <c:pt idx="3">
                  <c:v>6.0606060606060606E-3</c:v>
                </c:pt>
                <c:pt idx="4">
                  <c:v>7.0707070707070711E-3</c:v>
                </c:pt>
                <c:pt idx="5">
                  <c:v>1.111111111111111E-2</c:v>
                </c:pt>
                <c:pt idx="6">
                  <c:v>1.3131313131313129E-2</c:v>
                </c:pt>
                <c:pt idx="7">
                  <c:v>1.6161616161616162E-2</c:v>
                </c:pt>
                <c:pt idx="8">
                  <c:v>1.8181818181818181E-2</c:v>
                </c:pt>
                <c:pt idx="9">
                  <c:v>1.8181818181818181E-2</c:v>
                </c:pt>
                <c:pt idx="10">
                  <c:v>7.2000000000000007E-3</c:v>
                </c:pt>
                <c:pt idx="11">
                  <c:v>5.8999999999999997E-2</c:v>
                </c:pt>
                <c:pt idx="12">
                  <c:v>6.3E-2</c:v>
                </c:pt>
                <c:pt idx="13">
                  <c:v>7.4999999999999997E-2</c:v>
                </c:pt>
                <c:pt idx="14">
                  <c:v>0.113</c:v>
                </c:pt>
                <c:pt idx="15">
                  <c:v>0.82700000000000007</c:v>
                </c:pt>
                <c:pt idx="16">
                  <c:v>2.0990000000000002</c:v>
                </c:pt>
                <c:pt idx="17">
                  <c:v>3.4329999999999998</c:v>
                </c:pt>
                <c:pt idx="18">
                  <c:v>4.9089999999999998</c:v>
                </c:pt>
                <c:pt idx="19">
                  <c:v>6.5663800000000014</c:v>
                </c:pt>
                <c:pt idx="20">
                  <c:v>11.55598</c:v>
                </c:pt>
                <c:pt idx="21">
                  <c:v>21.54458</c:v>
                </c:pt>
                <c:pt idx="22">
                  <c:v>36.331309999999988</c:v>
                </c:pt>
                <c:pt idx="23">
                  <c:v>46.267699999999998</c:v>
                </c:pt>
                <c:pt idx="24">
                  <c:v>58.683467440782017</c:v>
                </c:pt>
                <c:pt idx="25">
                  <c:v>68.305810984715151</c:v>
                </c:pt>
                <c:pt idx="26">
                  <c:v>95.158084833007806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1824"/>
        <c:axId val="-85342576"/>
      </c:lineChart>
      <c:catAx>
        <c:axId val="-853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auto val="1"/>
        <c:lblAlgn val="ctr"/>
        <c:lblOffset val="100"/>
        <c:noMultiLvlLbl val="0"/>
      </c:catAx>
      <c:valAx>
        <c:axId val="-85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1.0101010101010101E-3</v>
      </c>
      <c r="F3" s="7">
        <v>6.0606060606060606E-3</v>
      </c>
      <c r="G3" s="7">
        <v>6.0606060606060606E-3</v>
      </c>
      <c r="H3" s="7">
        <v>6.0606060606060606E-3</v>
      </c>
      <c r="I3" s="7">
        <v>6.0606060606060606E-3</v>
      </c>
      <c r="J3" s="7">
        <v>7.0707070707070711E-3</v>
      </c>
      <c r="K3" s="7">
        <v>1.111111111111111E-2</v>
      </c>
      <c r="L3" s="7">
        <v>1.3131313131313129E-2</v>
      </c>
      <c r="M3" s="7">
        <v>1.6161616161616162E-2</v>
      </c>
      <c r="N3" s="7">
        <v>1.8181818181818181E-2</v>
      </c>
      <c r="O3" s="7">
        <v>1.8181818181818181E-2</v>
      </c>
      <c r="P3" s="7">
        <v>7.2000000000000007E-3</v>
      </c>
      <c r="Q3" s="7">
        <v>5.8999999999999997E-2</v>
      </c>
      <c r="R3" s="7">
        <v>6.3E-2</v>
      </c>
      <c r="S3" s="7">
        <v>7.4999999999999997E-2</v>
      </c>
      <c r="T3" s="7">
        <v>0.113</v>
      </c>
      <c r="U3" s="7">
        <v>0.82700000000000007</v>
      </c>
      <c r="V3" s="7">
        <v>2.0990000000000002</v>
      </c>
      <c r="W3" s="7">
        <v>3.4329999999999998</v>
      </c>
      <c r="X3" s="7">
        <v>4.9089999999999998</v>
      </c>
      <c r="Y3" s="7">
        <v>6.5663800000000014</v>
      </c>
      <c r="Z3" s="7">
        <v>11.55598</v>
      </c>
      <c r="AA3" s="7">
        <v>21.54458</v>
      </c>
      <c r="AB3" s="36">
        <v>36.331309999999988</v>
      </c>
      <c r="AC3" s="7">
        <v>46.267699999999998</v>
      </c>
      <c r="AD3" s="7">
        <v>58.683467440782017</v>
      </c>
      <c r="AE3" s="7">
        <v>68.305810984715151</v>
      </c>
      <c r="AF3" s="37">
        <v>95.158084833007806</v>
      </c>
    </row>
    <row r="4" spans="1:32" x14ac:dyDescent="0.25">
      <c r="D4" s="79" t="s">
        <v>3</v>
      </c>
      <c r="E4" s="1">
        <v>7.066010101010102E-2</v>
      </c>
      <c r="F4" s="1">
        <v>9.8160606060606059E-2</v>
      </c>
      <c r="G4" s="1">
        <v>0.14701545195101701</v>
      </c>
      <c r="H4" s="1">
        <v>0.20291885606060611</v>
      </c>
      <c r="I4" s="1">
        <v>0.28626660606060611</v>
      </c>
      <c r="J4" s="1">
        <v>0.42849942624878928</v>
      </c>
      <c r="K4" s="1">
        <v>0.60852142628919337</v>
      </c>
      <c r="L4" s="1">
        <v>0.82912642513131307</v>
      </c>
      <c r="M4" s="1">
        <v>1.1165856081616159</v>
      </c>
      <c r="N4" s="1">
        <v>1.463806013469489</v>
      </c>
      <c r="O4" s="1">
        <v>1.8525675274694899</v>
      </c>
      <c r="P4" s="1">
        <v>2.2911237799999991</v>
      </c>
      <c r="Q4" s="1">
        <v>2.7484078751515151</v>
      </c>
      <c r="R4" s="1">
        <v>3.3303571682129509</v>
      </c>
      <c r="S4" s="1">
        <v>4.3826757587597651</v>
      </c>
      <c r="T4" s="1">
        <v>6.7389046300174407</v>
      </c>
      <c r="U4" s="1">
        <v>12.16393079496509</v>
      </c>
      <c r="V4" s="1">
        <v>17.556538376216551</v>
      </c>
      <c r="W4" s="1">
        <v>32.386497215403303</v>
      </c>
      <c r="X4" s="1">
        <v>62.967796824061253</v>
      </c>
      <c r="Y4" s="1">
        <v>95.624065743606096</v>
      </c>
      <c r="Z4" s="1">
        <v>141.70148508443501</v>
      </c>
      <c r="AA4" s="1">
        <v>219.84462125800599</v>
      </c>
      <c r="AB4" s="38">
        <v>309.36656131676813</v>
      </c>
      <c r="AC4" s="1">
        <v>390.37162542473442</v>
      </c>
      <c r="AD4" s="1">
        <v>466.8954102833199</v>
      </c>
      <c r="AE4" s="1">
        <v>591.00746619838731</v>
      </c>
      <c r="AF4" s="39">
        <v>743.17852652375313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5.0505050505050501E-3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1.0101010101010105E-3</v>
      </c>
      <c r="K8" s="3">
        <f t="shared" si="0"/>
        <v>4.0404040404040387E-3</v>
      </c>
      <c r="L8" s="3">
        <f t="shared" si="0"/>
        <v>2.0202020202020193E-3</v>
      </c>
      <c r="M8" s="3">
        <f t="shared" si="0"/>
        <v>3.0303030303030325E-3</v>
      </c>
      <c r="N8" s="3">
        <f t="shared" si="0"/>
        <v>2.0202020202020193E-3</v>
      </c>
      <c r="O8" s="3">
        <f t="shared" si="0"/>
        <v>0</v>
      </c>
      <c r="P8" s="3">
        <f t="shared" si="0"/>
        <v>-1.0981818181818179E-2</v>
      </c>
      <c r="Q8" s="3">
        <f t="shared" si="0"/>
        <v>5.1799999999999999E-2</v>
      </c>
      <c r="R8" s="3">
        <f t="shared" si="0"/>
        <v>4.0000000000000036E-3</v>
      </c>
      <c r="S8" s="3">
        <f t="shared" si="0"/>
        <v>1.1999999999999997E-2</v>
      </c>
      <c r="T8" s="3">
        <f t="shared" si="0"/>
        <v>3.8000000000000006E-2</v>
      </c>
      <c r="U8" s="3">
        <f t="shared" si="0"/>
        <v>0.71400000000000008</v>
      </c>
      <c r="V8" s="3">
        <f t="shared" si="0"/>
        <v>1.2720000000000002</v>
      </c>
      <c r="W8" s="3">
        <f t="shared" si="0"/>
        <v>1.3339999999999996</v>
      </c>
      <c r="X8" s="3">
        <f t="shared" si="0"/>
        <v>1.476</v>
      </c>
      <c r="Y8" s="3">
        <f t="shared" si="0"/>
        <v>1.6573800000000016</v>
      </c>
      <c r="Z8" s="3">
        <f t="shared" si="0"/>
        <v>4.9895999999999985</v>
      </c>
      <c r="AA8" s="3">
        <f t="shared" si="0"/>
        <v>9.9885999999999999</v>
      </c>
      <c r="AB8" s="46">
        <f t="shared" si="0"/>
        <v>14.786729999999988</v>
      </c>
      <c r="AC8" s="47">
        <f t="shared" si="0"/>
        <v>9.93639000000001</v>
      </c>
      <c r="AD8" s="47">
        <f t="shared" si="0"/>
        <v>12.41576744078202</v>
      </c>
      <c r="AE8" s="47">
        <f t="shared" si="0"/>
        <v>9.622343543933134</v>
      </c>
      <c r="AF8" s="48">
        <f t="shared" si="0"/>
        <v>26.852273848292654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0.77850464530045649</v>
      </c>
      <c r="G9">
        <f>$A9*$C9+($B9-$A9)*F$10-($B9/$C9)*(F$10^2)</f>
        <v>0.98773377372975013</v>
      </c>
      <c r="H9">
        <f t="shared" ref="H9:AF9" si="1">$A9*$C9+($B9-$A9)*G$10-($B9/$C9)*(G$10^2)</f>
        <v>1.2529579491627318</v>
      </c>
      <c r="I9">
        <f t="shared" si="1"/>
        <v>1.589018328303651</v>
      </c>
      <c r="J9">
        <f t="shared" si="1"/>
        <v>2.0146014561137493</v>
      </c>
      <c r="K9">
        <f t="shared" si="1"/>
        <v>2.5531817210349823</v>
      </c>
      <c r="L9">
        <f t="shared" si="1"/>
        <v>3.2341615233059646</v>
      </c>
      <c r="M9">
        <f t="shared" si="1"/>
        <v>4.0942293671283068</v>
      </c>
      <c r="N9">
        <f t="shared" si="1"/>
        <v>5.1789427353584871</v>
      </c>
      <c r="O9">
        <f t="shared" si="1"/>
        <v>6.5445156146950367</v>
      </c>
      <c r="P9">
        <f t="shared" si="1"/>
        <v>8.2597415385844783</v>
      </c>
      <c r="Q9">
        <f t="shared" si="1"/>
        <v>10.407899886154464</v>
      </c>
      <c r="R9">
        <f t="shared" si="1"/>
        <v>13.088359377972152</v>
      </c>
      <c r="S9">
        <f t="shared" si="1"/>
        <v>16.417387637601237</v>
      </c>
      <c r="T9">
        <f t="shared" si="1"/>
        <v>20.527377728155354</v>
      </c>
      <c r="U9">
        <f t="shared" si="1"/>
        <v>25.563297971340173</v>
      </c>
      <c r="V9">
        <f t="shared" si="1"/>
        <v>31.674673984009289</v>
      </c>
      <c r="W9">
        <f t="shared" si="1"/>
        <v>39.000900716528974</v>
      </c>
      <c r="X9">
        <f t="shared" si="1"/>
        <v>47.647362365373134</v>
      </c>
      <c r="Y9">
        <f t="shared" si="1"/>
        <v>57.650119894562728</v>
      </c>
      <c r="Z9">
        <f t="shared" si="1"/>
        <v>68.928487411721932</v>
      </c>
      <c r="AA9">
        <f t="shared" si="1"/>
        <v>81.22854762318056</v>
      </c>
      <c r="AB9" s="43">
        <f>$A9*$C9+($B9-$A9)*AA$10-($B9/$C9)*(AA$10^2)</f>
        <v>94.067280276069496</v>
      </c>
      <c r="AC9" s="44">
        <f t="shared" si="1"/>
        <v>106.69614457653972</v>
      </c>
      <c r="AD9" s="44">
        <f t="shared" si="1"/>
        <v>118.11176952792586</v>
      </c>
      <c r="AE9" s="44">
        <f t="shared" si="1"/>
        <v>127.14322246118557</v>
      </c>
      <c r="AF9" s="45">
        <f t="shared" si="1"/>
        <v>132.63100343209288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0.7795147463105575</v>
      </c>
      <c r="G10" s="6">
        <f>F10+G9</f>
        <v>1.7672485200403076</v>
      </c>
      <c r="H10" s="6">
        <f t="shared" ref="H10:AF10" si="2">G10+H9</f>
        <v>3.0202064692030395</v>
      </c>
      <c r="I10" s="6">
        <f t="shared" si="2"/>
        <v>4.6092247975066902</v>
      </c>
      <c r="J10" s="6">
        <f t="shared" si="2"/>
        <v>6.6238262536204395</v>
      </c>
      <c r="K10" s="6">
        <f t="shared" si="2"/>
        <v>9.177007974655421</v>
      </c>
      <c r="L10" s="6">
        <f t="shared" si="2"/>
        <v>12.411169497961385</v>
      </c>
      <c r="M10" s="6">
        <f t="shared" si="2"/>
        <v>16.505398865089692</v>
      </c>
      <c r="N10" s="6">
        <f t="shared" si="2"/>
        <v>21.684341600448178</v>
      </c>
      <c r="O10" s="6">
        <f t="shared" si="2"/>
        <v>28.228857215143215</v>
      </c>
      <c r="P10" s="6">
        <f t="shared" si="2"/>
        <v>36.488598753727693</v>
      </c>
      <c r="Q10" s="6">
        <f t="shared" si="2"/>
        <v>46.896498639882154</v>
      </c>
      <c r="R10" s="6">
        <f t="shared" si="2"/>
        <v>59.984858017854307</v>
      </c>
      <c r="S10" s="6">
        <f t="shared" si="2"/>
        <v>76.402245655455545</v>
      </c>
      <c r="T10" s="6">
        <f t="shared" si="2"/>
        <v>96.929623383610902</v>
      </c>
      <c r="U10" s="6">
        <f t="shared" si="2"/>
        <v>122.49292135495108</v>
      </c>
      <c r="V10" s="6">
        <f t="shared" si="2"/>
        <v>154.16759533896038</v>
      </c>
      <c r="W10" s="6">
        <f t="shared" si="2"/>
        <v>193.16849605548936</v>
      </c>
      <c r="X10" s="6">
        <f t="shared" si="2"/>
        <v>240.8158584208625</v>
      </c>
      <c r="Y10" s="6">
        <f t="shared" si="2"/>
        <v>298.46597831542522</v>
      </c>
      <c r="Z10" s="6">
        <f t="shared" si="2"/>
        <v>367.39446572714712</v>
      </c>
      <c r="AA10" s="6">
        <f t="shared" si="2"/>
        <v>448.62301335032771</v>
      </c>
      <c r="AB10" s="49">
        <f t="shared" si="2"/>
        <v>542.69029362639719</v>
      </c>
      <c r="AC10" s="50">
        <f t="shared" si="2"/>
        <v>649.38643820293692</v>
      </c>
      <c r="AD10" s="50">
        <f t="shared" si="2"/>
        <v>767.49820773086276</v>
      </c>
      <c r="AE10" s="50">
        <f t="shared" si="2"/>
        <v>894.64143019204835</v>
      </c>
      <c r="AF10" s="51">
        <f t="shared" si="2"/>
        <v>1027.2724336241413</v>
      </c>
    </row>
    <row r="11" spans="1:32" x14ac:dyDescent="0.25">
      <c r="A11" s="16" t="s">
        <v>27</v>
      </c>
      <c r="B11" s="17">
        <f>AF10-$AF$3</f>
        <v>932.11434879113347</v>
      </c>
      <c r="C11" s="18">
        <f>((AF10-AA10)-($AF$3-$AA$3))</f>
        <v>505.03591544080575</v>
      </c>
      <c r="D11" s="4" t="s">
        <v>9</v>
      </c>
      <c r="E11" s="5">
        <f>SUM(F11:AA11)</f>
        <v>547968.67018139316</v>
      </c>
      <c r="F11">
        <f>(F10-F3)^2</f>
        <v>0.59823130706979155</v>
      </c>
      <c r="G11">
        <f t="shared" ref="G11:AF11" si="3">(G10-G3)^2</f>
        <v>3.1017828683481725</v>
      </c>
      <c r="H11">
        <f t="shared" si="3"/>
        <v>9.0850752842986466</v>
      </c>
      <c r="I11">
        <f t="shared" si="3"/>
        <v>21.189120573411483</v>
      </c>
      <c r="J11">
        <f t="shared" si="3"/>
        <v>43.781453962796647</v>
      </c>
      <c r="K11">
        <f t="shared" si="3"/>
        <v>84.013665313131412</v>
      </c>
      <c r="L11">
        <f t="shared" si="3"/>
        <v>153.71135083250456</v>
      </c>
      <c r="M11">
        <f t="shared" si="3"/>
        <v>271.89494505143722</v>
      </c>
      <c r="N11">
        <f t="shared" si="3"/>
        <v>469.42247971069622</v>
      </c>
      <c r="O11">
        <f t="shared" si="3"/>
        <v>795.842206352723</v>
      </c>
      <c r="P11">
        <f t="shared" si="3"/>
        <v>1330.8924550284846</v>
      </c>
      <c r="Q11">
        <f t="shared" si="3"/>
        <v>2193.7512788409626</v>
      </c>
      <c r="R11">
        <f t="shared" si="3"/>
        <v>3590.6290683118905</v>
      </c>
      <c r="S11">
        <f t="shared" si="3"/>
        <v>5825.848429348257</v>
      </c>
      <c r="T11">
        <f t="shared" si="3"/>
        <v>9373.458563403954</v>
      </c>
      <c r="U11">
        <f t="shared" si="3"/>
        <v>14802.596419149142</v>
      </c>
      <c r="V11">
        <f t="shared" si="3"/>
        <v>23124.857688364486</v>
      </c>
      <c r="W11">
        <f t="shared" si="3"/>
        <v>35999.558463422618</v>
      </c>
      <c r="X11">
        <f t="shared" si="3"/>
        <v>55652.045850000868</v>
      </c>
      <c r="Y11">
        <f t="shared" si="3"/>
        <v>85205.375496706605</v>
      </c>
      <c r="Z11">
        <f t="shared" si="3"/>
        <v>126621.0279245891</v>
      </c>
      <c r="AA11">
        <f t="shared" si="3"/>
        <v>182395.98823297033</v>
      </c>
      <c r="AB11" s="43">
        <f t="shared" si="3"/>
        <v>256399.420299158</v>
      </c>
      <c r="AC11" s="44">
        <f t="shared" si="3"/>
        <v>363752.21237150277</v>
      </c>
      <c r="AD11" s="44">
        <f t="shared" si="3"/>
        <v>502418.33605249465</v>
      </c>
      <c r="AE11" s="44">
        <f t="shared" si="3"/>
        <v>682830.55557076668</v>
      </c>
      <c r="AF11" s="45">
        <f t="shared" si="3"/>
        <v>868837.15922231879</v>
      </c>
    </row>
    <row r="12" spans="1:32" ht="15.75" thickBot="1" x14ac:dyDescent="0.3">
      <c r="A12" s="19" t="s">
        <v>30</v>
      </c>
      <c r="B12" s="20">
        <f>(B11/$AF$3)*100</f>
        <v>979.54298936017244</v>
      </c>
      <c r="C12" s="21">
        <f>((C11)/($AF$3-$AA$3))*100</f>
        <v>686.06421686683632</v>
      </c>
      <c r="D12" s="4" t="s">
        <v>10</v>
      </c>
      <c r="E12" s="5">
        <f>SUM(F12:AA12)</f>
        <v>2195.2767281455926</v>
      </c>
      <c r="F12">
        <f>SQRT(F11)</f>
        <v>0.77345414024995141</v>
      </c>
      <c r="G12">
        <f t="shared" ref="G12:AF12" si="4">SQRT(G11)</f>
        <v>1.7611879139797015</v>
      </c>
      <c r="H12">
        <f t="shared" si="4"/>
        <v>3.0141458631424336</v>
      </c>
      <c r="I12">
        <f t="shared" si="4"/>
        <v>4.6031641914460844</v>
      </c>
      <c r="J12">
        <f t="shared" si="4"/>
        <v>6.6167555465497321</v>
      </c>
      <c r="K12">
        <f t="shared" si="4"/>
        <v>9.1658968635443099</v>
      </c>
      <c r="L12">
        <f t="shared" si="4"/>
        <v>12.398038184830073</v>
      </c>
      <c r="M12">
        <f t="shared" si="4"/>
        <v>16.489237248928077</v>
      </c>
      <c r="N12">
        <f t="shared" si="4"/>
        <v>21.666159782266359</v>
      </c>
      <c r="O12">
        <f t="shared" si="4"/>
        <v>28.210675396961395</v>
      </c>
      <c r="P12">
        <f t="shared" si="4"/>
        <v>36.481398753727696</v>
      </c>
      <c r="Q12">
        <f t="shared" si="4"/>
        <v>46.837498639882156</v>
      </c>
      <c r="R12">
        <f t="shared" si="4"/>
        <v>59.921858017854305</v>
      </c>
      <c r="S12">
        <f t="shared" si="4"/>
        <v>76.327245655455542</v>
      </c>
      <c r="T12">
        <f t="shared" si="4"/>
        <v>96.816623383610903</v>
      </c>
      <c r="U12">
        <f t="shared" si="4"/>
        <v>121.66592135495108</v>
      </c>
      <c r="V12">
        <f t="shared" si="4"/>
        <v>152.06859533896039</v>
      </c>
      <c r="W12">
        <f t="shared" si="4"/>
        <v>189.73549605548936</v>
      </c>
      <c r="X12">
        <f t="shared" si="4"/>
        <v>235.90685842086251</v>
      </c>
      <c r="Y12">
        <f t="shared" si="4"/>
        <v>291.89959831542524</v>
      </c>
      <c r="Z12">
        <f t="shared" si="4"/>
        <v>355.83848572714714</v>
      </c>
      <c r="AA12">
        <f t="shared" si="4"/>
        <v>427.07843335032771</v>
      </c>
      <c r="AB12" s="43">
        <f t="shared" si="4"/>
        <v>506.35898362639722</v>
      </c>
      <c r="AC12" s="44">
        <f t="shared" si="4"/>
        <v>603.11873820293692</v>
      </c>
      <c r="AD12" s="44">
        <f t="shared" si="4"/>
        <v>708.81474029008075</v>
      </c>
      <c r="AE12" s="44">
        <f t="shared" si="4"/>
        <v>826.33561920733314</v>
      </c>
      <c r="AF12" s="45">
        <f t="shared" si="4"/>
        <v>932.11434879113347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5.0505050505050501E-3</v>
      </c>
      <c r="G15" s="3">
        <f t="shared" ref="G15:AF15" si="5">G$3-F$3</f>
        <v>0</v>
      </c>
      <c r="H15" s="3">
        <f t="shared" si="5"/>
        <v>0</v>
      </c>
      <c r="I15" s="3">
        <f t="shared" si="5"/>
        <v>0</v>
      </c>
      <c r="J15" s="3">
        <f t="shared" si="5"/>
        <v>1.0101010101010105E-3</v>
      </c>
      <c r="K15" s="3">
        <f t="shared" si="5"/>
        <v>4.0404040404040387E-3</v>
      </c>
      <c r="L15" s="3">
        <f t="shared" si="5"/>
        <v>2.0202020202020193E-3</v>
      </c>
      <c r="M15" s="3">
        <f t="shared" si="5"/>
        <v>3.0303030303030325E-3</v>
      </c>
      <c r="N15" s="3">
        <f t="shared" si="5"/>
        <v>2.0202020202020193E-3</v>
      </c>
      <c r="O15" s="3">
        <f t="shared" si="5"/>
        <v>0</v>
      </c>
      <c r="P15" s="3">
        <f t="shared" si="5"/>
        <v>-1.0981818181818179E-2</v>
      </c>
      <c r="Q15" s="3">
        <f t="shared" si="5"/>
        <v>5.1799999999999999E-2</v>
      </c>
      <c r="R15" s="3">
        <f t="shared" si="5"/>
        <v>4.0000000000000036E-3</v>
      </c>
      <c r="S15" s="3">
        <f t="shared" si="5"/>
        <v>1.1999999999999997E-2</v>
      </c>
      <c r="T15" s="3">
        <f t="shared" si="5"/>
        <v>3.8000000000000006E-2</v>
      </c>
      <c r="U15" s="3">
        <f t="shared" si="5"/>
        <v>0.71400000000000008</v>
      </c>
      <c r="V15" s="3">
        <f t="shared" si="5"/>
        <v>1.2720000000000002</v>
      </c>
      <c r="W15" s="3">
        <f t="shared" si="5"/>
        <v>1.3339999999999996</v>
      </c>
      <c r="X15" s="3">
        <f t="shared" si="5"/>
        <v>1.476</v>
      </c>
      <c r="Y15" s="3">
        <f t="shared" si="5"/>
        <v>1.6573800000000016</v>
      </c>
      <c r="Z15" s="3">
        <f t="shared" si="5"/>
        <v>4.9895999999999985</v>
      </c>
      <c r="AA15" s="3">
        <f t="shared" si="5"/>
        <v>9.9885999999999999</v>
      </c>
      <c r="AB15" s="46">
        <f t="shared" si="5"/>
        <v>14.786729999999988</v>
      </c>
      <c r="AC15" s="47">
        <f t="shared" si="5"/>
        <v>9.93639000000001</v>
      </c>
      <c r="AD15" s="47">
        <f t="shared" si="5"/>
        <v>12.41576744078202</v>
      </c>
      <c r="AE15" s="47">
        <f t="shared" si="5"/>
        <v>9.622343543933134</v>
      </c>
      <c r="AF15" s="48">
        <f t="shared" si="5"/>
        <v>26.852273848292654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2.3281978775878615E-4</v>
      </c>
      <c r="G16">
        <f>$A16*($C16*F$4)+($B16-$A16)*(F$17)-($B16/($C16*F$4))*(F17^2)</f>
        <v>2.9431553464977857E-4</v>
      </c>
      <c r="H16">
        <f t="shared" ref="H16:AF16" si="6">$A16*($C16*G$4)+($B16-$A16)*(G$17)-($B16/($C16*G$4))*(G17^2)</f>
        <v>3.7737251401391222E-4</v>
      </c>
      <c r="I16">
        <f t="shared" si="6"/>
        <v>4.7792285931862687E-4</v>
      </c>
      <c r="J16">
        <f t="shared" si="6"/>
        <v>6.0792215543059493E-4</v>
      </c>
      <c r="K16">
        <f t="shared" si="6"/>
        <v>7.7999922588148872E-4</v>
      </c>
      <c r="L16">
        <f t="shared" si="6"/>
        <v>9.9641184826100657E-4</v>
      </c>
      <c r="M16">
        <f t="shared" si="6"/>
        <v>1.269320019994299E-3</v>
      </c>
      <c r="N16">
        <f t="shared" si="6"/>
        <v>1.6169526491259215E-3</v>
      </c>
      <c r="O16">
        <f t="shared" si="6"/>
        <v>2.0563666887338989E-3</v>
      </c>
      <c r="P16">
        <f t="shared" si="6"/>
        <v>2.6076146557644196E-3</v>
      </c>
      <c r="Q16">
        <f t="shared" si="6"/>
        <v>3.2988253451680881E-3</v>
      </c>
      <c r="R16">
        <f t="shared" si="6"/>
        <v>4.1579454582281478E-3</v>
      </c>
      <c r="S16">
        <f t="shared" si="6"/>
        <v>5.2399260391428051E-3</v>
      </c>
      <c r="T16">
        <f t="shared" si="6"/>
        <v>6.6556804342144532E-3</v>
      </c>
      <c r="U16">
        <f t="shared" si="6"/>
        <v>8.5905255915318165E-3</v>
      </c>
      <c r="V16">
        <f t="shared" si="6"/>
        <v>1.1269991576738395E-2</v>
      </c>
      <c r="W16">
        <f t="shared" si="6"/>
        <v>1.4575218863917369E-2</v>
      </c>
      <c r="X16">
        <f t="shared" si="6"/>
        <v>1.9313595395060737E-2</v>
      </c>
      <c r="Y16">
        <f t="shared" si="6"/>
        <v>2.602817819041249E-2</v>
      </c>
      <c r="Z16">
        <f t="shared" si="6"/>
        <v>3.4584388835646192E-2</v>
      </c>
      <c r="AA16">
        <f t="shared" si="6"/>
        <v>4.6055438579021273E-2</v>
      </c>
      <c r="AB16" s="43">
        <f t="shared" si="6"/>
        <v>6.2051402249777114E-2</v>
      </c>
      <c r="AC16" s="44">
        <f t="shared" si="6"/>
        <v>8.289731822506563E-2</v>
      </c>
      <c r="AD16" s="44">
        <f t="shared" si="6"/>
        <v>0.10907467242930857</v>
      </c>
      <c r="AE16" s="44">
        <f t="shared" si="6"/>
        <v>0.14219568086256082</v>
      </c>
      <c r="AF16" s="45">
        <f t="shared" si="6"/>
        <v>0.18642740690487161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1.2429207978597962E-3</v>
      </c>
      <c r="G17" s="6">
        <f>F17+G16</f>
        <v>1.5372363325095748E-3</v>
      </c>
      <c r="H17" s="6">
        <f t="shared" ref="H17" si="7">G17+H16</f>
        <v>1.9146088465234871E-3</v>
      </c>
      <c r="I17" s="6">
        <f t="shared" ref="I17" si="8">H17+I16</f>
        <v>2.3925317058421137E-3</v>
      </c>
      <c r="J17" s="6">
        <f t="shared" ref="J17" si="9">I17+J16</f>
        <v>3.0004538612727087E-3</v>
      </c>
      <c r="K17" s="6">
        <f t="shared" ref="K17" si="10">J17+K16</f>
        <v>3.7804530871541975E-3</v>
      </c>
      <c r="L17" s="6">
        <f t="shared" ref="L17" si="11">K17+L16</f>
        <v>4.7768649354152041E-3</v>
      </c>
      <c r="M17" s="6">
        <f t="shared" ref="M17" si="12">L17+M16</f>
        <v>6.0461849554095028E-3</v>
      </c>
      <c r="N17" s="6">
        <f t="shared" ref="N17" si="13">M17+N16</f>
        <v>7.6631376045354239E-3</v>
      </c>
      <c r="O17" s="6">
        <f t="shared" ref="O17" si="14">N17+O16</f>
        <v>9.7195042932693224E-3</v>
      </c>
      <c r="P17" s="6">
        <f t="shared" ref="P17" si="15">O17+P16</f>
        <v>1.2327118949033742E-2</v>
      </c>
      <c r="Q17" s="6">
        <f t="shared" ref="Q17" si="16">P17+Q16</f>
        <v>1.5625944294201829E-2</v>
      </c>
      <c r="R17" s="6">
        <f t="shared" ref="R17" si="17">Q17+R16</f>
        <v>1.9783889752429978E-2</v>
      </c>
      <c r="S17" s="6">
        <f t="shared" ref="S17" si="18">R17+S16</f>
        <v>2.5023815791572784E-2</v>
      </c>
      <c r="T17" s="6">
        <f t="shared" ref="T17" si="19">S17+T16</f>
        <v>3.1679496225787238E-2</v>
      </c>
      <c r="U17" s="6">
        <f t="shared" ref="U17" si="20">T17+U16</f>
        <v>4.0270021817319056E-2</v>
      </c>
      <c r="V17" s="6">
        <f t="shared" ref="V17" si="21">U17+V16</f>
        <v>5.1540013394057449E-2</v>
      </c>
      <c r="W17" s="6">
        <f t="shared" ref="W17" si="22">V17+W16</f>
        <v>6.6115232257974818E-2</v>
      </c>
      <c r="X17" s="6">
        <f t="shared" ref="X17" si="23">W17+X16</f>
        <v>8.5428827653035555E-2</v>
      </c>
      <c r="Y17" s="6">
        <f t="shared" ref="Y17" si="24">X17+Y16</f>
        <v>0.11145700584344805</v>
      </c>
      <c r="Z17" s="6">
        <f t="shared" ref="Z17" si="25">Y17+Z16</f>
        <v>0.14604139467909424</v>
      </c>
      <c r="AA17" s="6">
        <f t="shared" ref="AA17" si="26">Z17+AA16</f>
        <v>0.19209683325811552</v>
      </c>
      <c r="AB17" s="49">
        <f t="shared" ref="AB17" si="27">AA17+AB16</f>
        <v>0.25414823550789262</v>
      </c>
      <c r="AC17" s="50">
        <f t="shared" ref="AC17" si="28">AB17+AC16</f>
        <v>0.33704555373295825</v>
      </c>
      <c r="AD17" s="50">
        <f t="shared" ref="AD17" si="29">AC17+AD16</f>
        <v>0.44612022616226682</v>
      </c>
      <c r="AE17" s="50">
        <f t="shared" ref="AE17" si="30">AD17+AE16</f>
        <v>0.58831590702482761</v>
      </c>
      <c r="AF17" s="51">
        <f t="shared" ref="AF17" si="31">AE17+AF16</f>
        <v>0.7747433139296992</v>
      </c>
    </row>
    <row r="18" spans="1:32" x14ac:dyDescent="0.25">
      <c r="A18" s="16" t="s">
        <v>27</v>
      </c>
      <c r="B18" s="17">
        <f>AF17-$AF$3</f>
        <v>-94.383341519078101</v>
      </c>
      <c r="C18" s="18">
        <f>((AF17-AA17)-($AF$3-$AA$3))</f>
        <v>-73.030858352336224</v>
      </c>
      <c r="D18" s="4" t="s">
        <v>9</v>
      </c>
      <c r="E18" s="5">
        <f>SUM(F18:AA18)</f>
        <v>667.20844043720285</v>
      </c>
      <c r="F18">
        <f>(F3-F17)^2</f>
        <v>2.3210091290882541E-5</v>
      </c>
      <c r="G18">
        <f t="shared" ref="G18:AF18" si="32">(G3-G17)^2</f>
        <v>2.0460873697059678E-5</v>
      </c>
      <c r="H18">
        <f t="shared" si="32"/>
        <v>1.7189292899180456E-5</v>
      </c>
      <c r="I18">
        <f>(I3-I17)^2</f>
        <v>1.3454769472076946E-5</v>
      </c>
      <c r="J18">
        <f t="shared" si="32"/>
        <v>1.6566961188910728E-5</v>
      </c>
      <c r="K18">
        <f t="shared" si="32"/>
        <v>5.373854706420386E-5</v>
      </c>
      <c r="L18">
        <f t="shared" si="32"/>
        <v>6.9796804657942091E-5</v>
      </c>
      <c r="M18">
        <f t="shared" si="32"/>
        <v>1.023219484874995E-4</v>
      </c>
      <c r="N18">
        <f t="shared" si="32"/>
        <v>1.1064264108690551E-4</v>
      </c>
      <c r="O18">
        <f t="shared" si="32"/>
        <v>7.1610756348326906E-5</v>
      </c>
      <c r="P18">
        <f t="shared" si="32"/>
        <v>2.6287348717540857E-5</v>
      </c>
      <c r="Q18">
        <f t="shared" si="32"/>
        <v>1.8813087083696823E-3</v>
      </c>
      <c r="R18">
        <f t="shared" si="32"/>
        <v>1.8676321849301267E-3</v>
      </c>
      <c r="S18">
        <f t="shared" si="32"/>
        <v>2.4976189880346494E-3</v>
      </c>
      <c r="T18">
        <f t="shared" si="32"/>
        <v>6.6130243340917529E-3</v>
      </c>
      <c r="U18">
        <f t="shared" si="32"/>
        <v>0.61894405857132173</v>
      </c>
      <c r="V18">
        <f t="shared" si="32"/>
        <v>4.1920923967524066</v>
      </c>
      <c r="W18">
        <f t="shared" si="32"/>
        <v>11.335913039253269</v>
      </c>
      <c r="X18">
        <f t="shared" si="32"/>
        <v>23.266838854696669</v>
      </c>
      <c r="Y18">
        <f t="shared" si="32"/>
        <v>41.666030860491006</v>
      </c>
      <c r="Z18">
        <f t="shared" si="32"/>
        <v>130.18669897719235</v>
      </c>
      <c r="AA18">
        <f t="shared" si="32"/>
        <v>455.92853738599553</v>
      </c>
      <c r="AB18" s="43">
        <f t="shared" si="32"/>
        <v>1301.5616009813305</v>
      </c>
      <c r="AC18" s="44">
        <f t="shared" si="32"/>
        <v>2109.6250178623905</v>
      </c>
      <c r="AD18" s="44">
        <f t="shared" si="32"/>
        <v>3391.588610596179</v>
      </c>
      <c r="AE18" s="44">
        <f t="shared" si="32"/>
        <v>4585.6591395970145</v>
      </c>
      <c r="AF18" s="45">
        <f t="shared" si="32"/>
        <v>8908.2151563069328</v>
      </c>
    </row>
    <row r="19" spans="1:32" ht="15.75" thickBot="1" x14ac:dyDescent="0.3">
      <c r="A19" s="19" t="s">
        <v>30</v>
      </c>
      <c r="B19" s="20">
        <f>(B18/$AF$3)*100</f>
        <v>-99.185835533271501</v>
      </c>
      <c r="C19" s="21">
        <f>((C18)/($AF$3-$AA$3))*100</f>
        <v>-99.208505990859535</v>
      </c>
      <c r="D19" s="4" t="s">
        <v>10</v>
      </c>
      <c r="E19" s="5">
        <f>SUM(F19:AA19)</f>
        <v>50.531011555643012</v>
      </c>
      <c r="F19">
        <f>SQRT(F18)</f>
        <v>4.8176852627462644E-3</v>
      </c>
      <c r="G19">
        <f t="shared" ref="G19" si="33">SQRT(G18)</f>
        <v>4.5233697280964861E-3</v>
      </c>
      <c r="H19">
        <f t="shared" ref="H19" si="34">SQRT(H18)</f>
        <v>4.1459972140825731E-3</v>
      </c>
      <c r="I19">
        <f t="shared" ref="I19" si="35">SQRT(I18)</f>
        <v>3.6680743547639469E-3</v>
      </c>
      <c r="J19">
        <f t="shared" ref="J19" si="36">SQRT(J18)</f>
        <v>4.0702532094343625E-3</v>
      </c>
      <c r="K19">
        <f t="shared" ref="K19" si="37">SQRT(K18)</f>
        <v>7.3306580239569123E-3</v>
      </c>
      <c r="L19">
        <f t="shared" ref="L19" si="38">SQRT(L18)</f>
        <v>8.354448195897925E-3</v>
      </c>
      <c r="M19">
        <f t="shared" ref="M19" si="39">SQRT(M18)</f>
        <v>1.0115431206206659E-2</v>
      </c>
      <c r="N19">
        <f t="shared" ref="N19" si="40">SQRT(N18)</f>
        <v>1.0518680577282757E-2</v>
      </c>
      <c r="O19">
        <f t="shared" ref="O19" si="41">SQRT(O18)</f>
        <v>8.4623138885488586E-3</v>
      </c>
      <c r="P19">
        <f t="shared" ref="P19" si="42">SQRT(P18)</f>
        <v>5.1271189490337413E-3</v>
      </c>
      <c r="Q19">
        <f t="shared" ref="Q19" si="43">SQRT(Q18)</f>
        <v>4.3374055705798165E-2</v>
      </c>
      <c r="R19">
        <f t="shared" ref="R19" si="44">SQRT(R18)</f>
        <v>4.3216110247570022E-2</v>
      </c>
      <c r="S19">
        <f t="shared" ref="S19" si="45">SQRT(S18)</f>
        <v>4.9976184208427213E-2</v>
      </c>
      <c r="T19">
        <f t="shared" ref="T19" si="46">SQRT(T18)</f>
        <v>8.1320503774212766E-2</v>
      </c>
      <c r="U19">
        <f t="shared" ref="U19" si="47">SQRT(U18)</f>
        <v>0.78672997818268098</v>
      </c>
      <c r="V19">
        <f t="shared" ref="V19" si="48">SQRT(V18)</f>
        <v>2.0474599866059426</v>
      </c>
      <c r="W19">
        <f t="shared" ref="W19" si="49">SQRT(W18)</f>
        <v>3.3668847677420248</v>
      </c>
      <c r="X19">
        <f t="shared" ref="X19" si="50">SQRT(X18)</f>
        <v>4.8235711723469645</v>
      </c>
      <c r="Y19">
        <f t="shared" ref="Y19" si="51">SQRT(Y18)</f>
        <v>6.4549229941565534</v>
      </c>
      <c r="Z19">
        <f t="shared" ref="Z19" si="52">SQRT(Z18)</f>
        <v>11.409938605320905</v>
      </c>
      <c r="AA19">
        <f t="shared" ref="AA19" si="53">SQRT(AA18)</f>
        <v>21.352483166741884</v>
      </c>
      <c r="AB19" s="43">
        <f t="shared" ref="AB19" si="54">SQRT(AB18)</f>
        <v>36.077161764492097</v>
      </c>
      <c r="AC19" s="44">
        <f t="shared" ref="AC19" si="55">SQRT(AC18)</f>
        <v>45.930654446267042</v>
      </c>
      <c r="AD19" s="44">
        <f t="shared" ref="AD19" si="56">SQRT(AD18)</f>
        <v>58.237347214619753</v>
      </c>
      <c r="AE19" s="44">
        <f t="shared" ref="AE19" si="57">SQRT(AE18)</f>
        <v>67.71749507769033</v>
      </c>
      <c r="AF19" s="45">
        <f t="shared" ref="AF19" si="58">SQRT(AF18)</f>
        <v>94.383341519078101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5.0505050505050501E-3</v>
      </c>
      <c r="G23" s="3">
        <f t="shared" ref="G23:AF23" si="59">G$3-F$3</f>
        <v>0</v>
      </c>
      <c r="H23" s="3">
        <f t="shared" si="59"/>
        <v>0</v>
      </c>
      <c r="I23" s="3">
        <f t="shared" si="59"/>
        <v>0</v>
      </c>
      <c r="J23" s="3">
        <f t="shared" si="59"/>
        <v>1.0101010101010105E-3</v>
      </c>
      <c r="K23" s="3">
        <f t="shared" si="59"/>
        <v>4.0404040404040387E-3</v>
      </c>
      <c r="L23" s="3">
        <f t="shared" si="59"/>
        <v>2.0202020202020193E-3</v>
      </c>
      <c r="M23" s="3">
        <f t="shared" si="59"/>
        <v>3.0303030303030325E-3</v>
      </c>
      <c r="N23" s="3">
        <f t="shared" si="59"/>
        <v>2.0202020202020193E-3</v>
      </c>
      <c r="O23" s="3">
        <f t="shared" si="59"/>
        <v>0</v>
      </c>
      <c r="P23" s="3">
        <f t="shared" si="59"/>
        <v>-1.0981818181818179E-2</v>
      </c>
      <c r="Q23" s="3">
        <f t="shared" si="59"/>
        <v>5.1799999999999999E-2</v>
      </c>
      <c r="R23" s="3">
        <f t="shared" si="59"/>
        <v>4.0000000000000036E-3</v>
      </c>
      <c r="S23" s="3">
        <f t="shared" si="59"/>
        <v>1.1999999999999997E-2</v>
      </c>
      <c r="T23" s="3">
        <f t="shared" si="59"/>
        <v>3.8000000000000006E-2</v>
      </c>
      <c r="U23" s="3">
        <f t="shared" si="59"/>
        <v>0.71400000000000008</v>
      </c>
      <c r="V23" s="3">
        <f t="shared" si="59"/>
        <v>1.2720000000000002</v>
      </c>
      <c r="W23" s="3">
        <f t="shared" si="59"/>
        <v>1.3339999999999996</v>
      </c>
      <c r="X23" s="3">
        <f t="shared" si="59"/>
        <v>1.476</v>
      </c>
      <c r="Y23" s="3">
        <f t="shared" si="59"/>
        <v>1.6573800000000016</v>
      </c>
      <c r="Z23" s="3">
        <f t="shared" si="59"/>
        <v>4.9895999999999985</v>
      </c>
      <c r="AA23" s="3">
        <f t="shared" si="59"/>
        <v>9.9885999999999999</v>
      </c>
      <c r="AB23" s="46">
        <f t="shared" si="59"/>
        <v>14.786729999999988</v>
      </c>
      <c r="AC23" s="47">
        <f t="shared" si="59"/>
        <v>9.93639000000001</v>
      </c>
      <c r="AD23" s="47">
        <f t="shared" si="59"/>
        <v>12.41576744078202</v>
      </c>
      <c r="AE23" s="47">
        <f t="shared" si="59"/>
        <v>9.622343543933134</v>
      </c>
      <c r="AF23" s="48">
        <f t="shared" si="59"/>
        <v>26.852273848292654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1.7085310455062711E-4</v>
      </c>
      <c r="G24">
        <f>$A24*($C24/($C24+F5))*F$4+($B24-$A24)*(F$25)-($B24/(($C24/($C24+F5))*F$4)*(F$25^2))</f>
        <v>2.2082082922236801E-4</v>
      </c>
      <c r="H24">
        <f t="shared" ref="H24:AF24" si="60">$A24*($C24/($C24+G5))*G$4+($B24-$A24)*(G$25)-($B24/(($C24/($C24+G5))*G$4)*(G$25^2))</f>
        <v>2.9794687659299188E-4</v>
      </c>
      <c r="I24">
        <f t="shared" si="60"/>
        <v>6.5542403131289037E-4</v>
      </c>
      <c r="J24">
        <f t="shared" si="60"/>
        <v>9.5421097828541192E-4</v>
      </c>
      <c r="K24">
        <f t="shared" si="60"/>
        <v>1.2515390149622889E-3</v>
      </c>
      <c r="L24">
        <f t="shared" si="60"/>
        <v>1.6288065409218262E-3</v>
      </c>
      <c r="M24">
        <f t="shared" si="60"/>
        <v>2.4273507852208393E-3</v>
      </c>
      <c r="N24">
        <f t="shared" si="60"/>
        <v>3.1283900264805057E-3</v>
      </c>
      <c r="O24">
        <f t="shared" si="60"/>
        <v>4.0178945781034177E-3</v>
      </c>
      <c r="P24">
        <f t="shared" si="60"/>
        <v>4.8435849937032462E-3</v>
      </c>
      <c r="Q24">
        <f t="shared" si="60"/>
        <v>5.3884365687209123E-3</v>
      </c>
      <c r="R24">
        <f t="shared" si="60"/>
        <v>3.9008010700952761E-3</v>
      </c>
      <c r="S24">
        <f t="shared" si="60"/>
        <v>1.2233885724893978E-2</v>
      </c>
      <c r="T24">
        <f t="shared" si="60"/>
        <v>1.5372967736100796E-2</v>
      </c>
      <c r="U24">
        <f t="shared" si="60"/>
        <v>2.0311390409449528E-2</v>
      </c>
      <c r="V24">
        <f t="shared" si="60"/>
        <v>3.2327639088383542E-2</v>
      </c>
      <c r="W24">
        <f t="shared" si="60"/>
        <v>0.10534406155347342</v>
      </c>
      <c r="X24">
        <f t="shared" si="60"/>
        <v>0.18540670880954568</v>
      </c>
      <c r="Y24">
        <f t="shared" si="60"/>
        <v>0.40445115327478365</v>
      </c>
      <c r="Z24">
        <f t="shared" si="60"/>
        <v>0.63710700030679157</v>
      </c>
      <c r="AA24">
        <f t="shared" si="60"/>
        <v>0.96207121283383745</v>
      </c>
      <c r="AB24" s="43">
        <f t="shared" si="60"/>
        <v>1.5582761167365182</v>
      </c>
      <c r="AC24" s="44">
        <f t="shared" si="60"/>
        <v>2.1742225706619887</v>
      </c>
      <c r="AD24" s="44">
        <f t="shared" si="60"/>
        <v>2.1314326409785123</v>
      </c>
      <c r="AE24" s="44">
        <f t="shared" si="60"/>
        <v>2.4970919383077543</v>
      </c>
      <c r="AF24" s="45">
        <f t="shared" si="60"/>
        <v>3.4620831410359614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1.1809541146516373E-3</v>
      </c>
      <c r="G25" s="6">
        <f t="shared" ref="G25:AF25" si="61">F$3+G24</f>
        <v>6.2814268898284285E-3</v>
      </c>
      <c r="H25" s="6">
        <f t="shared" si="61"/>
        <v>6.3585529371990527E-3</v>
      </c>
      <c r="I25" s="6">
        <f t="shared" si="61"/>
        <v>6.7160300919189512E-3</v>
      </c>
      <c r="J25" s="6">
        <f t="shared" si="61"/>
        <v>7.014817038891473E-3</v>
      </c>
      <c r="K25" s="6">
        <f t="shared" si="61"/>
        <v>8.3222460856693607E-3</v>
      </c>
      <c r="L25" s="6">
        <f t="shared" si="61"/>
        <v>1.2739917652032936E-2</v>
      </c>
      <c r="M25" s="6">
        <f t="shared" si="61"/>
        <v>1.5558663916533969E-2</v>
      </c>
      <c r="N25" s="6">
        <f t="shared" si="61"/>
        <v>1.9290006188096669E-2</v>
      </c>
      <c r="O25" s="6">
        <f t="shared" si="61"/>
        <v>2.2199712759921598E-2</v>
      </c>
      <c r="P25" s="6">
        <f t="shared" si="61"/>
        <v>2.3025403175521427E-2</v>
      </c>
      <c r="Q25" s="6">
        <f t="shared" si="61"/>
        <v>1.2588436568720912E-2</v>
      </c>
      <c r="R25" s="6">
        <f t="shared" si="61"/>
        <v>6.2900801070095269E-2</v>
      </c>
      <c r="S25" s="6">
        <f t="shared" si="61"/>
        <v>7.5233885724893979E-2</v>
      </c>
      <c r="T25" s="6">
        <f t="shared" si="61"/>
        <v>9.037296773610079E-2</v>
      </c>
      <c r="U25" s="6">
        <f t="shared" si="61"/>
        <v>0.13331139040944953</v>
      </c>
      <c r="V25" s="6">
        <f t="shared" si="61"/>
        <v>0.85932763908838361</v>
      </c>
      <c r="W25" s="6">
        <f t="shared" si="61"/>
        <v>2.2043440615534737</v>
      </c>
      <c r="X25" s="6">
        <f t="shared" si="61"/>
        <v>3.6184067088095455</v>
      </c>
      <c r="Y25" s="6">
        <f t="shared" si="61"/>
        <v>5.3134511532747837</v>
      </c>
      <c r="Z25" s="6">
        <f t="shared" si="61"/>
        <v>7.2034870003067928</v>
      </c>
      <c r="AA25" s="6">
        <f t="shared" si="61"/>
        <v>12.518051212833837</v>
      </c>
      <c r="AB25" s="49">
        <f t="shared" si="61"/>
        <v>23.102856116736518</v>
      </c>
      <c r="AC25" s="50">
        <f t="shared" si="61"/>
        <v>38.505532570661977</v>
      </c>
      <c r="AD25" s="50">
        <f t="shared" si="61"/>
        <v>48.399132640978507</v>
      </c>
      <c r="AE25" s="50">
        <f t="shared" si="61"/>
        <v>61.180559379089772</v>
      </c>
      <c r="AF25" s="51">
        <f t="shared" si="61"/>
        <v>71.767894125751113</v>
      </c>
    </row>
    <row r="26" spans="1:32" x14ac:dyDescent="0.25">
      <c r="A26" s="16" t="s">
        <v>27</v>
      </c>
      <c r="B26" s="17">
        <f>AF25-$AF$3</f>
        <v>-23.390190707256693</v>
      </c>
      <c r="C26" s="18">
        <f>((AF25-AA25)-($AF$3-$AA$3))</f>
        <v>-14.363661920090536</v>
      </c>
      <c r="D26" s="4" t="s">
        <v>9</v>
      </c>
      <c r="E26" s="5">
        <f>SUM(F26:AA26)</f>
        <v>107.1884324317505</v>
      </c>
      <c r="F26">
        <f>(F3-F25)^2</f>
        <v>2.3811003113656786E-5</v>
      </c>
      <c r="G26">
        <f t="shared" ref="G26:AF26" si="62">(G3-G25)^2</f>
        <v>4.8761838618454169E-8</v>
      </c>
      <c r="H26">
        <f t="shared" si="62"/>
        <v>8.8772341271519656E-8</v>
      </c>
      <c r="I26">
        <f t="shared" si="62"/>
        <v>4.2958066082244096E-7</v>
      </c>
      <c r="J26">
        <f t="shared" si="62"/>
        <v>3.1236956563485766E-9</v>
      </c>
      <c r="K26">
        <f t="shared" si="62"/>
        <v>7.7777681301322088E-6</v>
      </c>
      <c r="L26">
        <f t="shared" si="62"/>
        <v>1.5319042120097191E-7</v>
      </c>
      <c r="M26">
        <f t="shared" si="62"/>
        <v>3.635514098496566E-7</v>
      </c>
      <c r="N26">
        <f t="shared" si="62"/>
        <v>1.2280806572594894E-6</v>
      </c>
      <c r="O26">
        <f t="shared" si="62"/>
        <v>1.6143476840752835E-5</v>
      </c>
      <c r="P26">
        <f t="shared" si="62"/>
        <v>2.5044338566780362E-4</v>
      </c>
      <c r="Q26">
        <f t="shared" si="62"/>
        <v>2.154033220135642E-3</v>
      </c>
      <c r="R26">
        <f t="shared" si="62"/>
        <v>9.8404276942438005E-9</v>
      </c>
      <c r="S26">
        <f t="shared" si="62"/>
        <v>5.4702532309183099E-8</v>
      </c>
      <c r="T26">
        <f t="shared" si="62"/>
        <v>5.1198258907153593E-4</v>
      </c>
      <c r="U26">
        <f t="shared" si="62"/>
        <v>0.4812038870756713</v>
      </c>
      <c r="V26">
        <f t="shared" si="62"/>
        <v>1.5367875624081817</v>
      </c>
      <c r="W26">
        <f t="shared" si="62"/>
        <v>1.5095954150799138</v>
      </c>
      <c r="X26">
        <f t="shared" si="62"/>
        <v>1.6656310432658088</v>
      </c>
      <c r="Y26">
        <f t="shared" si="62"/>
        <v>1.5698306949561842</v>
      </c>
      <c r="Z26">
        <f t="shared" si="62"/>
        <v>18.944195312378373</v>
      </c>
      <c r="AA26">
        <f t="shared" si="62"/>
        <v>81.478221945539431</v>
      </c>
      <c r="AB26" s="43">
        <f t="shared" si="62"/>
        <v>174.99199214162837</v>
      </c>
      <c r="AC26" s="44">
        <f t="shared" si="62"/>
        <v>60.251243201076022</v>
      </c>
      <c r="AD26" s="44">
        <f t="shared" si="62"/>
        <v>105.7675422744495</v>
      </c>
      <c r="AE26" s="44">
        <f t="shared" si="62"/>
        <v>50.769210443467053</v>
      </c>
      <c r="AF26" s="45">
        <f t="shared" si="62"/>
        <v>547.10102132183738</v>
      </c>
    </row>
    <row r="27" spans="1:32" ht="15.75" thickBot="1" x14ac:dyDescent="0.3">
      <c r="A27" s="19" t="s">
        <v>30</v>
      </c>
      <c r="B27" s="20">
        <f>(B26/$AF$3)*100</f>
        <v>-24.580350422461695</v>
      </c>
      <c r="C27" s="21">
        <f>((C26)/($AF$3-$AA$3))*100</f>
        <v>-19.512264702889087</v>
      </c>
      <c r="D27" s="4" t="s">
        <v>10</v>
      </c>
      <c r="E27" s="5">
        <f>SUM(F27:AA27)</f>
        <v>19.184776946298317</v>
      </c>
      <c r="F27">
        <f>SQRT(F26)</f>
        <v>4.8796519459544229E-3</v>
      </c>
      <c r="G27">
        <f t="shared" ref="G27" si="63">SQRT(G26)</f>
        <v>2.208208292223679E-4</v>
      </c>
      <c r="H27">
        <f t="shared" ref="H27" si="64">SQRT(H26)</f>
        <v>2.9794687659299209E-4</v>
      </c>
      <c r="I27">
        <f t="shared" ref="I27" si="65">SQRT(I26)</f>
        <v>6.5542403131289059E-4</v>
      </c>
      <c r="J27">
        <f t="shared" ref="J27" si="66">SQRT(J26)</f>
        <v>5.5890031815598179E-5</v>
      </c>
      <c r="K27">
        <f t="shared" ref="K27" si="67">SQRT(K26)</f>
        <v>2.7888650254417491E-3</v>
      </c>
      <c r="L27">
        <f t="shared" ref="L27" si="68">SQRT(L26)</f>
        <v>3.913954792801929E-4</v>
      </c>
      <c r="M27">
        <f t="shared" ref="M27" si="69">SQRT(M26)</f>
        <v>6.0295224508219274E-4</v>
      </c>
      <c r="N27">
        <f t="shared" ref="N27" si="70">SQRT(N26)</f>
        <v>1.1081880062784877E-3</v>
      </c>
      <c r="O27">
        <f t="shared" ref="O27" si="71">SQRT(O26)</f>
        <v>4.0178945781034169E-3</v>
      </c>
      <c r="P27">
        <f t="shared" ref="P27" si="72">SQRT(P26)</f>
        <v>1.5825403175521426E-2</v>
      </c>
      <c r="Q27">
        <f t="shared" ref="Q27" si="73">SQRT(Q26)</f>
        <v>4.6411563431279085E-2</v>
      </c>
      <c r="R27">
        <f t="shared" ref="R27" si="74">SQRT(R26)</f>
        <v>9.9198929904731337E-5</v>
      </c>
      <c r="S27">
        <f t="shared" ref="S27" si="75">SQRT(S26)</f>
        <v>2.3388572489398129E-4</v>
      </c>
      <c r="T27">
        <f t="shared" ref="T27" si="76">SQRT(T26)</f>
        <v>2.2627032263899213E-2</v>
      </c>
      <c r="U27">
        <f t="shared" ref="U27" si="77">SQRT(U26)</f>
        <v>0.69368860959055056</v>
      </c>
      <c r="V27">
        <f t="shared" ref="V27" si="78">SQRT(V26)</f>
        <v>1.2396723609116167</v>
      </c>
      <c r="W27">
        <f t="shared" ref="W27" si="79">SQRT(W26)</f>
        <v>1.2286559384465261</v>
      </c>
      <c r="X27">
        <f t="shared" ref="X27" si="80">SQRT(X26)</f>
        <v>1.2905932911904543</v>
      </c>
      <c r="Y27">
        <f t="shared" ref="Y27" si="81">SQRT(Y26)</f>
        <v>1.2529288467252178</v>
      </c>
      <c r="Z27">
        <f t="shared" ref="Z27" si="82">SQRT(Z26)</f>
        <v>4.3524929996932071</v>
      </c>
      <c r="AA27">
        <f t="shared" ref="AA27" si="83">SQRT(AA26)</f>
        <v>9.0265287871661624</v>
      </c>
      <c r="AB27" s="43">
        <f t="shared" ref="AB27" si="84">SQRT(AB26)</f>
        <v>13.228453883263469</v>
      </c>
      <c r="AC27" s="44">
        <f t="shared" ref="AC27" si="85">SQRT(AC26)</f>
        <v>7.762167429338021</v>
      </c>
      <c r="AD27" s="44">
        <f t="shared" ref="AD27" si="86">SQRT(AD26)</f>
        <v>10.28433479980351</v>
      </c>
      <c r="AE27" s="44">
        <f t="shared" ref="AE27" si="87">SQRT(AE26)</f>
        <v>7.1252516056253796</v>
      </c>
      <c r="AF27" s="45">
        <f t="shared" ref="AF27" si="88">SQRT(AF26)</f>
        <v>23.390190707256693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3.94226265745605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28.664619001273081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104.26412368625364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128.94479540921486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10.272544558420122</v>
      </c>
      <c r="G34" s="12">
        <f t="shared" ref="G34:AF34" si="90">$E$3+$C33*(1/(1+EXP(-$A33*(G32-$B33))))</f>
        <v>13.319103229313059</v>
      </c>
      <c r="H34" s="12">
        <f t="shared" si="90"/>
        <v>17.261365886769109</v>
      </c>
      <c r="I34" s="12">
        <f t="shared" si="90"/>
        <v>22.357315669651406</v>
      </c>
      <c r="J34" s="12">
        <f t="shared" si="90"/>
        <v>28.935632943962307</v>
      </c>
      <c r="K34" s="12">
        <f t="shared" si="90"/>
        <v>37.412651544327275</v>
      </c>
      <c r="L34" s="12">
        <f t="shared" si="90"/>
        <v>48.311750562858485</v>
      </c>
      <c r="M34" s="12">
        <f t="shared" si="90"/>
        <v>62.284354684401237</v>
      </c>
      <c r="N34" s="12">
        <f t="shared" si="90"/>
        <v>80.130669572053051</v>
      </c>
      <c r="O34" s="12">
        <f t="shared" si="90"/>
        <v>102.81663989885533</v>
      </c>
      <c r="P34" s="12">
        <f t="shared" si="90"/>
        <v>131.48125890012841</v>
      </c>
      <c r="Q34" s="12">
        <f t="shared" si="90"/>
        <v>167.42532011643158</v>
      </c>
      <c r="R34" s="12">
        <f t="shared" si="90"/>
        <v>212.06943703043828</v>
      </c>
      <c r="S34" s="12">
        <f t="shared" si="90"/>
        <v>266.86688856278505</v>
      </c>
      <c r="T34" s="12">
        <f t="shared" si="90"/>
        <v>333.15791791836051</v>
      </c>
      <c r="U34" s="12">
        <f t="shared" si="90"/>
        <v>411.95991035428779</v>
      </c>
      <c r="V34" s="12">
        <f t="shared" si="90"/>
        <v>503.7056538329204</v>
      </c>
      <c r="W34" s="12">
        <f t="shared" si="90"/>
        <v>607.96977751917404</v>
      </c>
      <c r="X34" s="12">
        <f t="shared" si="90"/>
        <v>723.25428402807358</v>
      </c>
      <c r="Y34" s="12">
        <f t="shared" si="90"/>
        <v>846.92127511860519</v>
      </c>
      <c r="Z34" s="12">
        <f t="shared" si="90"/>
        <v>975.34415876069818</v>
      </c>
      <c r="AA34" s="12">
        <f t="shared" si="90"/>
        <v>1104.288954169913</v>
      </c>
      <c r="AB34" s="52">
        <f t="shared" si="90"/>
        <v>1229.4529855559479</v>
      </c>
      <c r="AC34" s="53">
        <f t="shared" si="90"/>
        <v>1347.0220864277837</v>
      </c>
      <c r="AD34" s="53">
        <f t="shared" si="90"/>
        <v>1454.0992798122115</v>
      </c>
      <c r="AE34" s="53">
        <f t="shared" si="90"/>
        <v>1548.9129387276209</v>
      </c>
      <c r="AF34" s="54">
        <f t="shared" si="90"/>
        <v>1630.7968020969208</v>
      </c>
    </row>
    <row r="35" spans="1:32" x14ac:dyDescent="0.25">
      <c r="A35" s="16" t="s">
        <v>27</v>
      </c>
      <c r="B35" s="17">
        <f>AF34-$AF$3</f>
        <v>1535.6387172639131</v>
      </c>
      <c r="C35" s="18">
        <f>((AF34-AA34)-($AF$3-$AA$3))</f>
        <v>452.89434309399996</v>
      </c>
      <c r="D35" s="4" t="s">
        <v>9</v>
      </c>
      <c r="E35" s="5">
        <f>SUM(F35:AA35)</f>
        <v>4408395.3395062694</v>
      </c>
      <c r="F35" s="3">
        <f>(F34-F$3)^2</f>
        <v>105.40069274405548</v>
      </c>
      <c r="G35" s="3">
        <f t="shared" ref="G35:AF35" si="91">(G34-G$3)^2</f>
        <v>177.23710388853658</v>
      </c>
      <c r="H35" s="3">
        <f t="shared" si="91"/>
        <v>297.74556033044672</v>
      </c>
      <c r="I35" s="3">
        <f t="shared" si="91"/>
        <v>499.57860291769333</v>
      </c>
      <c r="J35" s="3">
        <f t="shared" si="91"/>
        <v>836.86171309371082</v>
      </c>
      <c r="K35" s="3">
        <f t="shared" si="91"/>
        <v>1398.8752267775035</v>
      </c>
      <c r="L35" s="3">
        <f t="shared" si="91"/>
        <v>2332.7566214301164</v>
      </c>
      <c r="M35" s="3">
        <f t="shared" si="91"/>
        <v>3877.3278679835644</v>
      </c>
      <c r="N35" s="3">
        <f t="shared" si="91"/>
        <v>6418.0106941141685</v>
      </c>
      <c r="O35" s="3">
        <f t="shared" si="91"/>
        <v>10567.522983763989</v>
      </c>
      <c r="P35" s="3">
        <f t="shared" si="91"/>
        <v>17285.428163674431</v>
      </c>
      <c r="Q35" s="3">
        <f t="shared" si="91"/>
        <v>28011.48510931585</v>
      </c>
      <c r="R35" s="3">
        <f t="shared" si="91"/>
        <v>44946.729342341197</v>
      </c>
      <c r="S35" s="3">
        <f t="shared" si="91"/>
        <v>71177.911802897521</v>
      </c>
      <c r="T35" s="3">
        <f t="shared" si="91"/>
        <v>110918.9173512475</v>
      </c>
      <c r="U35" s="3">
        <f t="shared" si="91"/>
        <v>169030.26997638683</v>
      </c>
      <c r="V35" s="3">
        <f t="shared" si="91"/>
        <v>251609.23516945925</v>
      </c>
      <c r="W35" s="3">
        <f t="shared" si="91"/>
        <v>365464.71537326736</v>
      </c>
      <c r="X35" s="3">
        <f t="shared" si="91"/>
        <v>516019.94708537374</v>
      </c>
      <c r="Y35" s="3">
        <f t="shared" si="91"/>
        <v>706196.34974980191</v>
      </c>
      <c r="Z35" s="3">
        <f t="shared" si="91"/>
        <v>928887.6535188636</v>
      </c>
      <c r="AA35" s="3">
        <f t="shared" si="91"/>
        <v>1172335.3797965967</v>
      </c>
      <c r="AB35" s="46">
        <f t="shared" si="91"/>
        <v>1423539.3326814324</v>
      </c>
      <c r="AC35" s="47">
        <f t="shared" si="91"/>
        <v>1691961.9738111198</v>
      </c>
      <c r="AD35" s="47">
        <f t="shared" si="91"/>
        <v>1947185.2894162163</v>
      </c>
      <c r="AE35" s="47">
        <f t="shared" si="91"/>
        <v>2192197.466723097</v>
      </c>
      <c r="AF35" s="48">
        <f t="shared" si="91"/>
        <v>2358186.2699599564</v>
      </c>
    </row>
    <row r="36" spans="1:32" ht="15.75" thickBot="1" x14ac:dyDescent="0.3">
      <c r="A36" s="19" t="s">
        <v>30</v>
      </c>
      <c r="B36" s="20">
        <f>(B35/$AF$3)*100</f>
        <v>1613.7764016150534</v>
      </c>
      <c r="C36" s="21">
        <f>((C35)/($AF$3-$AA$3))*100</f>
        <v>615.23268606947943</v>
      </c>
      <c r="D36" s="4" t="s">
        <v>10</v>
      </c>
      <c r="E36" s="5">
        <f>SUM(F36:AA36)</f>
        <v>6656.1866440543472</v>
      </c>
      <c r="F36">
        <f>SQRT(F35)</f>
        <v>10.266483952359517</v>
      </c>
      <c r="G36">
        <f t="shared" ref="G36:AF36" si="92">SQRT(G35)</f>
        <v>13.313042623252453</v>
      </c>
      <c r="H36">
        <f t="shared" si="92"/>
        <v>17.255305280708502</v>
      </c>
      <c r="I36">
        <f t="shared" si="92"/>
        <v>22.351255063590798</v>
      </c>
      <c r="J36">
        <f t="shared" si="92"/>
        <v>28.928562236891601</v>
      </c>
      <c r="K36">
        <f t="shared" si="92"/>
        <v>37.401540433216162</v>
      </c>
      <c r="L36">
        <f t="shared" si="92"/>
        <v>48.298619249727174</v>
      </c>
      <c r="M36">
        <f t="shared" si="92"/>
        <v>62.268193068239619</v>
      </c>
      <c r="N36">
        <f t="shared" si="92"/>
        <v>80.112487753871235</v>
      </c>
      <c r="O36">
        <f t="shared" si="92"/>
        <v>102.79845808067351</v>
      </c>
      <c r="P36">
        <f t="shared" si="92"/>
        <v>131.4740589001284</v>
      </c>
      <c r="Q36">
        <f t="shared" si="92"/>
        <v>167.36632011643158</v>
      </c>
      <c r="R36">
        <f t="shared" si="92"/>
        <v>212.00643703043829</v>
      </c>
      <c r="S36">
        <f t="shared" si="92"/>
        <v>266.79188856278506</v>
      </c>
      <c r="T36">
        <f t="shared" si="92"/>
        <v>333.04491791836051</v>
      </c>
      <c r="U36">
        <f t="shared" si="92"/>
        <v>411.13291035428779</v>
      </c>
      <c r="V36">
        <f t="shared" si="92"/>
        <v>501.60665383292041</v>
      </c>
      <c r="W36">
        <f t="shared" si="92"/>
        <v>604.53677751917405</v>
      </c>
      <c r="X36">
        <f t="shared" si="92"/>
        <v>718.34528402807359</v>
      </c>
      <c r="Y36">
        <f t="shared" si="92"/>
        <v>840.35489511860521</v>
      </c>
      <c r="Z36">
        <f t="shared" si="92"/>
        <v>963.7881787606982</v>
      </c>
      <c r="AA36">
        <f t="shared" si="92"/>
        <v>1082.744374169913</v>
      </c>
      <c r="AB36" s="43">
        <f t="shared" si="92"/>
        <v>1193.1216755559478</v>
      </c>
      <c r="AC36" s="44">
        <f t="shared" si="92"/>
        <v>1300.7543864277836</v>
      </c>
      <c r="AD36" s="44">
        <f t="shared" si="92"/>
        <v>1395.4158123714294</v>
      </c>
      <c r="AE36" s="44">
        <f t="shared" si="92"/>
        <v>1480.6071277429057</v>
      </c>
      <c r="AF36" s="45">
        <f t="shared" si="92"/>
        <v>1535.6387172639131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3.9577735367971219E-5</v>
      </c>
      <c r="G43">
        <f t="shared" ref="G43" si="93">H44-G44</f>
        <v>8.1850300077488747E-5</v>
      </c>
      <c r="H43">
        <f t="shared" ref="H43" si="94">I44-H44</f>
        <v>1.2849972218579773E-4</v>
      </c>
      <c r="I43">
        <f t="shared" ref="I43" si="95">J44-I44</f>
        <v>2.34428877646989E-4</v>
      </c>
      <c r="J43">
        <f t="shared" ref="J43" si="96">K44-J44</f>
        <v>4.7292970256407134E-4</v>
      </c>
      <c r="K43">
        <f t="shared" ref="K43" si="97">L44-K44</f>
        <v>7.8914968000389722E-4</v>
      </c>
      <c r="L43">
        <f t="shared" ref="L43" si="98">M44-L44</f>
        <v>1.2695838291443984E-3</v>
      </c>
      <c r="M43">
        <f t="shared" ref="M43" si="99">N44-M44</f>
        <v>2.0917315321785125E-3</v>
      </c>
      <c r="N43">
        <f t="shared" ref="N43" si="100">O44-N44</f>
        <v>3.2611244858390832E-3</v>
      </c>
      <c r="O43">
        <f t="shared" ref="O43" si="101">P44-O44</f>
        <v>4.7959132943988063E-3</v>
      </c>
      <c r="P43">
        <f t="shared" ref="P43" si="102">Q44-P44</f>
        <v>6.9607338859429043E-3</v>
      </c>
      <c r="Q43">
        <f t="shared" ref="Q43" si="103">R44-Q44</f>
        <v>9.5356269312566189E-3</v>
      </c>
      <c r="R43">
        <f t="shared" ref="R43" si="104">S44-R44</f>
        <v>1.4193171957563356E-2</v>
      </c>
      <c r="S43">
        <f t="shared" ref="S43" si="105">T44-S44</f>
        <v>2.6007162598144881E-2</v>
      </c>
      <c r="T43">
        <f t="shared" ref="T43" si="106">U44-T44</f>
        <v>5.8995013605020422E-2</v>
      </c>
      <c r="U43">
        <f t="shared" ref="U43" si="107">V44-U44</f>
        <v>0.14726874171713478</v>
      </c>
      <c r="V43">
        <f t="shared" ref="V43" si="108">W44-V44</f>
        <v>0.19158046240636734</v>
      </c>
      <c r="W43">
        <f t="shared" ref="W43" si="109">X44-W44</f>
        <v>0.53229590190861809</v>
      </c>
      <c r="X43">
        <f t="shared" ref="X43" si="110">Y44-X44</f>
        <v>1.2239253515260824</v>
      </c>
      <c r="Y43">
        <f t="shared" ref="Y43" si="111">Z44-Y44</f>
        <v>1.5867766242608612</v>
      </c>
      <c r="Z43">
        <f t="shared" ref="Z43" si="112">AA44-Z44</f>
        <v>2.47400827824077</v>
      </c>
      <c r="AA43">
        <f t="shared" ref="AA43" si="113">AB44-AA44</f>
        <v>4.4220744818780879</v>
      </c>
      <c r="AB43" s="43">
        <f t="shared" ref="AB43" si="114">AC44-AB44</f>
        <v>5.6266655469471143</v>
      </c>
      <c r="AC43" s="44">
        <f t="shared" ref="AC43" si="115">AD44-AC44</f>
        <v>5.7447920737230973</v>
      </c>
      <c r="AD43" s="44">
        <f t="shared" ref="AD43" si="116">AE44-AD44</f>
        <v>5.9041407926520151</v>
      </c>
      <c r="AE43" s="44">
        <f t="shared" ref="AE43" si="117">AF44-AE44</f>
        <v>9.1932314887531312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1.0627175088187984E-3</v>
      </c>
      <c r="G44" s="12">
        <f>$E$3+$C43*F4*(1/(1+EXP(-$A43*(G42-$B43))))</f>
        <v>1.1022952441867696E-3</v>
      </c>
      <c r="H44" s="12">
        <f t="shared" ref="H44:AF44" si="118">$E$3+$C43*G4*(1/(1+EXP(-$A43*(H42-$B43))))</f>
        <v>1.1841455442642584E-3</v>
      </c>
      <c r="I44" s="12">
        <f t="shared" si="118"/>
        <v>1.3126452664500561E-3</v>
      </c>
      <c r="J44" s="12">
        <f t="shared" si="118"/>
        <v>1.5470741440970451E-3</v>
      </c>
      <c r="K44" s="12">
        <f>$E$3+$C43*J4*(1/(1+EXP(-$A43*(K42-$B43))))</f>
        <v>2.0200038466611165E-3</v>
      </c>
      <c r="L44" s="12">
        <f t="shared" si="118"/>
        <v>2.8091535266650137E-3</v>
      </c>
      <c r="M44" s="12">
        <f t="shared" si="118"/>
        <v>4.0787373558094121E-3</v>
      </c>
      <c r="N44" s="12">
        <f t="shared" si="118"/>
        <v>6.1704688879879246E-3</v>
      </c>
      <c r="O44" s="12">
        <f t="shared" si="118"/>
        <v>9.4315933738270078E-3</v>
      </c>
      <c r="P44" s="12">
        <f t="shared" si="118"/>
        <v>1.4227506668225814E-2</v>
      </c>
      <c r="Q44" s="12">
        <f t="shared" si="118"/>
        <v>2.1188240554168718E-2</v>
      </c>
      <c r="R44" s="12">
        <f t="shared" si="118"/>
        <v>3.0723867485425337E-2</v>
      </c>
      <c r="S44" s="12">
        <f t="shared" si="118"/>
        <v>4.4917039442988693E-2</v>
      </c>
      <c r="T44" s="12">
        <f t="shared" si="118"/>
        <v>7.0924202041133574E-2</v>
      </c>
      <c r="U44" s="12">
        <f t="shared" si="118"/>
        <v>0.129919215646154</v>
      </c>
      <c r="V44" s="12">
        <f t="shared" si="118"/>
        <v>0.27718795736328877</v>
      </c>
      <c r="W44" s="12">
        <f t="shared" si="118"/>
        <v>0.46876841976965611</v>
      </c>
      <c r="X44" s="12">
        <f t="shared" si="118"/>
        <v>1.0010643216782742</v>
      </c>
      <c r="Y44" s="12">
        <f t="shared" si="118"/>
        <v>2.2249896732043566</v>
      </c>
      <c r="Z44" s="12">
        <f t="shared" si="118"/>
        <v>3.8117662974652178</v>
      </c>
      <c r="AA44" s="12">
        <f t="shared" si="118"/>
        <v>6.2857745757059877</v>
      </c>
      <c r="AB44" s="52">
        <f t="shared" si="118"/>
        <v>10.707849057584076</v>
      </c>
      <c r="AC44" s="53">
        <f t="shared" si="118"/>
        <v>16.33451460453119</v>
      </c>
      <c r="AD44" s="53">
        <f t="shared" si="118"/>
        <v>22.079306678254287</v>
      </c>
      <c r="AE44" s="53">
        <f t="shared" si="118"/>
        <v>27.983447470906302</v>
      </c>
      <c r="AF44" s="54">
        <f t="shared" si="118"/>
        <v>37.176678959659434</v>
      </c>
    </row>
    <row r="45" spans="1:32" x14ac:dyDescent="0.25">
      <c r="A45" s="16" t="s">
        <v>27</v>
      </c>
      <c r="B45" s="17">
        <f>AF44-$AF$3</f>
        <v>-57.981405873348372</v>
      </c>
      <c r="C45" s="18">
        <f>((AF44-AA44)-($AF$3-$AA$3))</f>
        <v>-42.722600449054362</v>
      </c>
      <c r="D45" s="4" t="s">
        <v>9</v>
      </c>
      <c r="E45" s="5">
        <f>SUM(F45:AA45)</f>
        <v>339.52108833072737</v>
      </c>
      <c r="F45" s="3">
        <f>(F44-F$3)^2</f>
        <v>2.4978889976086178E-5</v>
      </c>
      <c r="G45" s="3">
        <f t="shared" ref="G45" si="119">(G44-G$3)^2</f>
        <v>2.4584846152220536E-5</v>
      </c>
      <c r="H45" s="3">
        <f t="shared" ref="H45" si="120">(H44-H$3)^2</f>
        <v>2.3779867167440554E-5</v>
      </c>
      <c r="I45" s="3">
        <f t="shared" ref="I45" si="121">(I44-I$3)^2</f>
        <v>2.2543131702842518E-5</v>
      </c>
      <c r="J45" s="3">
        <f t="shared" ref="J45" si="122">(J44-J$3)^2</f>
        <v>3.0510520707930442E-5</v>
      </c>
      <c r="K45" s="3">
        <f t="shared" ref="K45" si="123">(K44-K$3)^2</f>
        <v>8.2648231293735452E-5</v>
      </c>
      <c r="L45" s="3">
        <f t="shared" ref="L45" si="124">(L44-L$3)^2</f>
        <v>1.0654697890382934E-4</v>
      </c>
      <c r="M45" s="3">
        <f t="shared" ref="M45" si="125">(M44-M$3)^2</f>
        <v>1.4599596023581393E-4</v>
      </c>
      <c r="N45" s="3">
        <f t="shared" ref="N45" si="126">(N44-N$3)^2</f>
        <v>1.442725118583966E-4</v>
      </c>
      <c r="O45" s="3">
        <f t="shared" ref="O45" si="127">(O44-O$3)^2</f>
        <v>7.6566434190384166E-5</v>
      </c>
      <c r="P45" s="3">
        <f t="shared" ref="P45" si="128">(P44-P$3)^2</f>
        <v>4.938584997195827E-5</v>
      </c>
      <c r="Q45" s="3">
        <f t="shared" ref="Q45" si="129">(Q44-Q$3)^2</f>
        <v>1.4297291523894106E-3</v>
      </c>
      <c r="R45" s="3">
        <f t="shared" ref="R45" si="130">(R44-R$3)^2</f>
        <v>1.0417487300983836E-3</v>
      </c>
      <c r="S45" s="3">
        <f t="shared" ref="S45" si="131">(S44-S$3)^2</f>
        <v>9.0498451587469784E-4</v>
      </c>
      <c r="T45" s="3">
        <f t="shared" ref="T45" si="132">(T44-T$3)^2</f>
        <v>1.7703727738753484E-3</v>
      </c>
      <c r="U45" s="3">
        <f t="shared" ref="U45" si="133">(U44-U$3)^2</f>
        <v>0.48592161991537319</v>
      </c>
      <c r="V45" s="3">
        <f t="shared" ref="V45" si="134">(V44-V$3)^2</f>
        <v>3.3189991186961469</v>
      </c>
      <c r="W45" s="3">
        <f t="shared" ref="W45" si="135">(W44-W$3)^2</f>
        <v>8.7866688612348796</v>
      </c>
      <c r="X45" s="3">
        <f t="shared" ref="X45" si="136">(X44-X$3)^2</f>
        <v>15.271961265899886</v>
      </c>
      <c r="Y45" s="3">
        <f t="shared" ref="Y45" si="137">(Y44-Y$3)^2</f>
        <v>18.847669969594801</v>
      </c>
      <c r="Z45" s="3">
        <f t="shared" ref="Z45" si="138">(Z44-Z$3)^2</f>
        <v>59.972845870527486</v>
      </c>
      <c r="AA45" s="3">
        <f t="shared" ref="AA45" si="139">(AA44-AA$3)^2</f>
        <v>232.83114297646438</v>
      </c>
      <c r="AB45" s="46">
        <f t="shared" ref="AB45" si="140">(AB44-AB$3)^2</f>
        <v>656.56175066751371</v>
      </c>
      <c r="AC45" s="47">
        <f t="shared" ref="AC45" si="141">(AC44-AC$3)^2</f>
        <v>895.9955879195071</v>
      </c>
      <c r="AD45" s="47">
        <f t="shared" ref="AD45" si="142">(AD44-AD$3)^2</f>
        <v>1339.8645851289743</v>
      </c>
      <c r="AE45" s="47">
        <f t="shared" ref="AE45" si="143">(AE44-AE$3)^2</f>
        <v>1625.8929993397435</v>
      </c>
      <c r="AF45" s="48">
        <f t="shared" ref="AF45" si="144">(AF44-AF$3)^2</f>
        <v>3361.843427049957</v>
      </c>
    </row>
    <row r="46" spans="1:32" ht="15.75" thickBot="1" x14ac:dyDescent="0.3">
      <c r="A46" s="19" t="s">
        <v>30</v>
      </c>
      <c r="B46" s="20">
        <f>(B45/$AF$3)*100</f>
        <v>-60.931665422963796</v>
      </c>
      <c r="C46" s="21">
        <f>((C45)/($AF$3-$AA$3))*100</f>
        <v>-58.036362411992961</v>
      </c>
      <c r="D46" s="4" t="s">
        <v>10</v>
      </c>
      <c r="E46" s="5">
        <f>SUM(F46:AA46)</f>
        <v>36.962105669693614</v>
      </c>
      <c r="F46">
        <f>SQRT(F45)</f>
        <v>4.9978885517872624E-3</v>
      </c>
      <c r="G46">
        <f t="shared" ref="G46" si="145">SQRT(G45)</f>
        <v>4.9583108164192912E-3</v>
      </c>
      <c r="H46">
        <f t="shared" ref="H46" si="146">SQRT(H45)</f>
        <v>4.8764605163418018E-3</v>
      </c>
      <c r="I46">
        <f t="shared" ref="I46" si="147">SQRT(I45)</f>
        <v>4.7479607941560047E-3</v>
      </c>
      <c r="J46">
        <f t="shared" ref="J46" si="148">SQRT(J45)</f>
        <v>5.5236329266100262E-3</v>
      </c>
      <c r="K46">
        <f t="shared" ref="K46" si="149">SQRT(K45)</f>
        <v>9.0911072644499942E-3</v>
      </c>
      <c r="L46">
        <f t="shared" ref="L46" si="150">SQRT(L45)</f>
        <v>1.0322159604648115E-2</v>
      </c>
      <c r="M46">
        <f t="shared" ref="M46" si="151">SQRT(M45)</f>
        <v>1.2082878805806749E-2</v>
      </c>
      <c r="N46">
        <f t="shared" ref="N46" si="152">SQRT(N45)</f>
        <v>1.2011349293830256E-2</v>
      </c>
      <c r="O46">
        <f t="shared" ref="O46" si="153">SQRT(O45)</f>
        <v>8.7502248079911731E-3</v>
      </c>
      <c r="P46">
        <f t="shared" ref="P46" si="154">SQRT(P45)</f>
        <v>7.0275066682258134E-3</v>
      </c>
      <c r="Q46">
        <f t="shared" ref="Q46" si="155">SQRT(Q45)</f>
        <v>3.7811759445831275E-2</v>
      </c>
      <c r="R46">
        <f t="shared" ref="R46" si="156">SQRT(R45)</f>
        <v>3.227613251457466E-2</v>
      </c>
      <c r="S46">
        <f t="shared" ref="S46" si="157">SQRT(S45)</f>
        <v>3.0082960557011304E-2</v>
      </c>
      <c r="T46">
        <f t="shared" ref="T46" si="158">SQRT(T45)</f>
        <v>4.2075797958866429E-2</v>
      </c>
      <c r="U46">
        <f t="shared" ref="U46" si="159">SQRT(U45)</f>
        <v>0.69708078435384602</v>
      </c>
      <c r="V46">
        <f t="shared" ref="V46" si="160">SQRT(V45)</f>
        <v>1.8218120426367115</v>
      </c>
      <c r="W46">
        <f t="shared" ref="W46" si="161">SQRT(W45)</f>
        <v>2.9642315802303436</v>
      </c>
      <c r="X46">
        <f t="shared" ref="X46" si="162">SQRT(X45)</f>
        <v>3.9079356783217256</v>
      </c>
      <c r="Y46">
        <f t="shared" ref="Y46" si="163">SQRT(Y45)</f>
        <v>4.3413903267956453</v>
      </c>
      <c r="Z46">
        <f t="shared" ref="Z46" si="164">SQRT(Z45)</f>
        <v>7.7442137025347826</v>
      </c>
      <c r="AA46">
        <f t="shared" ref="AA46" si="165">SQRT(AA45)</f>
        <v>15.258805424294012</v>
      </c>
      <c r="AB46" s="43">
        <f t="shared" ref="AB46" si="166">SQRT(AB45)</f>
        <v>25.62346094241591</v>
      </c>
      <c r="AC46" s="44">
        <f t="shared" ref="AC46" si="167">SQRT(AC45)</f>
        <v>29.933185395468808</v>
      </c>
      <c r="AD46" s="44">
        <f t="shared" ref="AD46" si="168">SQRT(AD45)</f>
        <v>36.604160762527727</v>
      </c>
      <c r="AE46" s="44">
        <f t="shared" ref="AE46" si="169">SQRT(AE45)</f>
        <v>40.322363513808853</v>
      </c>
      <c r="AF46" s="45">
        <f t="shared" ref="AF46" si="170">SQRT(AF45)</f>
        <v>57.981405873348372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3.4945901221187939E-5</v>
      </c>
      <c r="G53">
        <f t="shared" ref="G53" si="171">H54-G54</f>
        <v>7.3544254293081424E-5</v>
      </c>
      <c r="H53">
        <f t="shared" ref="H53" si="172">I54-H54</f>
        <v>1.1846323892193071E-4</v>
      </c>
      <c r="I53">
        <f t="shared" ref="I53" si="173">J54-I54</f>
        <v>2.199385626734027E-4</v>
      </c>
      <c r="J53">
        <f t="shared" ref="J53" si="174">K54-J54</f>
        <v>4.5002901585074391E-4</v>
      </c>
      <c r="K53">
        <f t="shared" ref="K53" si="175">L54-K54</f>
        <v>7.6435723690460792E-4</v>
      </c>
      <c r="L53">
        <f t="shared" ref="L53" si="176">M54-L54</f>
        <v>1.2481935177687626E-3</v>
      </c>
      <c r="M53">
        <f t="shared" ref="M53" si="177">N54-M54</f>
        <v>2.0791491204506579E-3</v>
      </c>
      <c r="N53">
        <f t="shared" ref="N53" si="178">O54-N54</f>
        <v>3.2709306594454444E-3</v>
      </c>
      <c r="O53">
        <f t="shared" ref="O53" si="179">P54-O54</f>
        <v>4.8420207008773378E-3</v>
      </c>
      <c r="P53">
        <f t="shared" ref="P53" si="180">Q54-P54</f>
        <v>7.050065008455236E-3</v>
      </c>
      <c r="Q53">
        <f t="shared" ref="Q53" si="181">R54-Q54</f>
        <v>9.6640216884038635E-3</v>
      </c>
      <c r="R53">
        <f t="shared" ref="R53" si="182">S54-R54</f>
        <v>1.4346860753264305E-2</v>
      </c>
      <c r="S53">
        <f t="shared" ref="S53" si="183">T54-S54</f>
        <v>2.6188273584745361E-2</v>
      </c>
      <c r="T53">
        <f t="shared" ref="T53" si="184">U54-T54</f>
        <v>5.9220875270643361E-2</v>
      </c>
      <c r="U53">
        <f t="shared" ref="U53" si="185">V54-U54</f>
        <v>0.14744238440837243</v>
      </c>
      <c r="V53">
        <f t="shared" ref="V53" si="186">W54-V54</f>
        <v>0.19100066237233515</v>
      </c>
      <c r="W53">
        <f t="shared" ref="W53" si="187">X54-W54</f>
        <v>0.53054133665668712</v>
      </c>
      <c r="X53">
        <f t="shared" ref="X53" si="188">Y54-X54</f>
        <v>1.2200139821101668</v>
      </c>
      <c r="Y53">
        <f t="shared" ref="Y53" si="189">Z54-Y54</f>
        <v>1.5859785792762873</v>
      </c>
      <c r="Z53">
        <f t="shared" ref="Z53" si="190">AA54-Z54</f>
        <v>2.4891045853262077</v>
      </c>
      <c r="AA53">
        <f t="shared" ref="AA53" si="191">AB54-AA54</f>
        <v>4.4884528902283893</v>
      </c>
      <c r="AB53" s="43">
        <f t="shared" ref="AB53" si="192">AC54-AB54</f>
        <v>5.8025626898998475</v>
      </c>
      <c r="AC53" s="44">
        <f t="shared" ref="AC53" si="193">AD54-AC54</f>
        <v>6.0777388597215563</v>
      </c>
      <c r="AD53" s="44">
        <f t="shared" ref="AD53" si="194">AE54-AD54</f>
        <v>6.4430136206652513</v>
      </c>
      <c r="AE53" s="44">
        <f t="shared" ref="AE53" si="195">AF54-AE54</f>
        <v>10.158301330680452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1.0539805658328204E-3</v>
      </c>
      <c r="G54" s="12">
        <f t="shared" ref="G54:AF54" si="196">$E$3+($C53/($C53+F5))*F4*(1/(1+EXP(-$A53*(G52-$B53))))</f>
        <v>1.0889264670540084E-3</v>
      </c>
      <c r="H54" s="12">
        <f t="shared" si="196"/>
        <v>1.1624707213470898E-3</v>
      </c>
      <c r="I54" s="12">
        <f t="shared" si="196"/>
        <v>1.2809339602690205E-3</v>
      </c>
      <c r="J54" s="12">
        <f t="shared" si="196"/>
        <v>1.5008725229424232E-3</v>
      </c>
      <c r="K54" s="12">
        <f t="shared" si="196"/>
        <v>1.9509015387931671E-3</v>
      </c>
      <c r="L54" s="12">
        <f t="shared" si="196"/>
        <v>2.715258775697775E-3</v>
      </c>
      <c r="M54" s="12">
        <f t="shared" si="196"/>
        <v>3.9634522934665377E-3</v>
      </c>
      <c r="N54" s="12">
        <f t="shared" si="196"/>
        <v>6.0426014139171955E-3</v>
      </c>
      <c r="O54" s="12">
        <f t="shared" si="196"/>
        <v>9.31353207336264E-3</v>
      </c>
      <c r="P54" s="12">
        <f t="shared" si="196"/>
        <v>1.4155552774239978E-2</v>
      </c>
      <c r="Q54" s="12">
        <f t="shared" si="196"/>
        <v>2.1205617782695214E-2</v>
      </c>
      <c r="R54" s="12">
        <f t="shared" si="196"/>
        <v>3.0869639471099077E-2</v>
      </c>
      <c r="S54" s="12">
        <f t="shared" si="196"/>
        <v>4.5216500224363382E-2</v>
      </c>
      <c r="T54" s="12">
        <f t="shared" si="196"/>
        <v>7.1404773809108743E-2</v>
      </c>
      <c r="U54" s="12">
        <f t="shared" si="196"/>
        <v>0.1306256490797521</v>
      </c>
      <c r="V54" s="12">
        <f t="shared" si="196"/>
        <v>0.27806803348812453</v>
      </c>
      <c r="W54" s="12">
        <f t="shared" si="196"/>
        <v>0.46906869586045968</v>
      </c>
      <c r="X54" s="12">
        <f t="shared" si="196"/>
        <v>0.99961003251714686</v>
      </c>
      <c r="Y54" s="12">
        <f t="shared" si="196"/>
        <v>2.2196240146273136</v>
      </c>
      <c r="Z54" s="12">
        <f t="shared" si="196"/>
        <v>3.8056025939036009</v>
      </c>
      <c r="AA54" s="12">
        <f t="shared" si="196"/>
        <v>6.2947071792298086</v>
      </c>
      <c r="AB54" s="52">
        <f t="shared" si="196"/>
        <v>10.783160069458198</v>
      </c>
      <c r="AC54" s="53">
        <f t="shared" si="196"/>
        <v>16.585722759358045</v>
      </c>
      <c r="AD54" s="53">
        <f t="shared" si="196"/>
        <v>22.663461619079602</v>
      </c>
      <c r="AE54" s="53">
        <f t="shared" si="196"/>
        <v>29.106475239744853</v>
      </c>
      <c r="AF54" s="54">
        <f t="shared" si="196"/>
        <v>39.264776570425305</v>
      </c>
    </row>
    <row r="55" spans="1:32" x14ac:dyDescent="0.25">
      <c r="A55" s="16" t="s">
        <v>27</v>
      </c>
      <c r="B55" s="17">
        <f>AF54-$AF$3</f>
        <v>-55.893308262582501</v>
      </c>
      <c r="C55" s="18">
        <f>((AF54-AA54)-($AF$3-$AA$3))</f>
        <v>-40.643435441812315</v>
      </c>
      <c r="D55" s="4" t="s">
        <v>9</v>
      </c>
      <c r="E55" s="5">
        <f>SUM(F55:AA55)</f>
        <v>339.39602896443722</v>
      </c>
      <c r="F55" s="3">
        <f>(F54-F$3)^2</f>
        <v>2.5066298844913395E-5</v>
      </c>
      <c r="G55" s="3">
        <f t="shared" ref="G55" si="197">(G54-G$3)^2</f>
        <v>2.4717597980941904E-5</v>
      </c>
      <c r="H55" s="3">
        <f t="shared" ref="H55" si="198">(H54-H$3)^2</f>
        <v>2.3991729801697598E-5</v>
      </c>
      <c r="I55" s="3">
        <f t="shared" ref="I55" si="199">(I54-I$3)^2</f>
        <v>2.2845265386740296E-5</v>
      </c>
      <c r="J55" s="3">
        <f t="shared" ref="J55" si="200">(J54-J$3)^2</f>
        <v>3.1023056889472622E-5</v>
      </c>
      <c r="K55" s="3">
        <f t="shared" ref="K55" si="201">(K54-K$3)^2</f>
        <v>8.3909439408785249E-5</v>
      </c>
      <c r="L55" s="3">
        <f t="shared" ref="L55" si="202">(L54-L$3)^2</f>
        <v>1.0849418833913359E-4</v>
      </c>
      <c r="M55" s="3">
        <f t="shared" ref="M55" si="203">(M54-M$3)^2</f>
        <v>1.4879520175423098E-4</v>
      </c>
      <c r="N55" s="3">
        <f t="shared" ref="N55" si="204">(N54-N$3)^2</f>
        <v>1.4736058373808844E-4</v>
      </c>
      <c r="O55" s="3">
        <f t="shared" ref="O55" si="205">(O54-O$3)^2</f>
        <v>7.8646498501425528E-5</v>
      </c>
      <c r="P55" s="3">
        <f t="shared" ref="P55" si="206">(P54-P$3)^2</f>
        <v>4.8379714395237444E-5</v>
      </c>
      <c r="Q55" s="3">
        <f t="shared" ref="Q55" si="207">(Q54-Q$3)^2</f>
        <v>1.4284153271877243E-3</v>
      </c>
      <c r="R55" s="3">
        <f t="shared" ref="R55" si="208">(R54-R$3)^2</f>
        <v>1.0323600677171541E-3</v>
      </c>
      <c r="S55" s="3">
        <f t="shared" ref="S55" si="209">(S54-S$3)^2</f>
        <v>8.8705685888534631E-4</v>
      </c>
      <c r="T55" s="3">
        <f t="shared" ref="T55" si="210">(T54-T$3)^2</f>
        <v>1.7301628418714063E-3</v>
      </c>
      <c r="U55" s="3">
        <f t="shared" ref="U55" si="211">(U54-U$3)^2</f>
        <v>0.48493723661959676</v>
      </c>
      <c r="V55" s="3">
        <f t="shared" ref="V55" si="212">(V54-V$3)^2</f>
        <v>3.3157932266648067</v>
      </c>
      <c r="W55" s="3">
        <f t="shared" ref="W55" si="213">(W54-W$3)^2</f>
        <v>8.7848887756583167</v>
      </c>
      <c r="X55" s="3">
        <f t="shared" ref="X55" si="214">(X54-X$3)^2</f>
        <v>15.283329917855582</v>
      </c>
      <c r="Y55" s="3">
        <f t="shared" ref="Y55" si="215">(Y54-Y$3)^2</f>
        <v>18.894287596373289</v>
      </c>
      <c r="Z55" s="3">
        <f t="shared" ref="Z55" si="216">(Z54-Z$3)^2</f>
        <v>60.06834993692955</v>
      </c>
      <c r="AA55" s="3">
        <f t="shared" ref="AA55" si="217">(AA54-AA$3)^2</f>
        <v>232.55862104966539</v>
      </c>
      <c r="AB55" s="46">
        <f t="shared" ref="AB55" si="218">(AB54-AB$3)^2</f>
        <v>652.70796487344251</v>
      </c>
      <c r="AC55" s="47">
        <f t="shared" ref="AC55" si="219">(AC54-AC$3)^2</f>
        <v>881.0197729139868</v>
      </c>
      <c r="AD55" s="47">
        <f t="shared" ref="AD55" si="220">(AD54-AD$3)^2</f>
        <v>1297.4408193954757</v>
      </c>
      <c r="AE55" s="47">
        <f t="shared" ref="AE55" si="221">(AE54-AE$3)^2</f>
        <v>1536.5879228469062</v>
      </c>
      <c r="AF55" s="48">
        <f t="shared" ref="AF55" si="222">(AF54-AF$3)^2</f>
        <v>3124.0619085360731</v>
      </c>
    </row>
    <row r="56" spans="1:32" ht="15.75" thickBot="1" x14ac:dyDescent="0.3">
      <c r="A56" s="19" t="s">
        <v>30</v>
      </c>
      <c r="B56" s="20">
        <f>(B55/$AF$3)*100</f>
        <v>-58.737319441295234</v>
      </c>
      <c r="C56" s="21">
        <f>((C55)/($AF$3-$AA$3))*100</f>
        <v>-55.211928210743288</v>
      </c>
      <c r="D56" s="4" t="s">
        <v>10</v>
      </c>
      <c r="E56" s="5">
        <f>SUM(F56:AA56)</f>
        <v>36.963900700528896</v>
      </c>
      <c r="F56">
        <f>SQRT(F55)</f>
        <v>5.0066254947732404E-3</v>
      </c>
      <c r="G56">
        <f t="shared" ref="G56" si="223">SQRT(G55)</f>
        <v>4.9716795935520527E-3</v>
      </c>
      <c r="H56">
        <f t="shared" ref="H56" si="224">SQRT(H55)</f>
        <v>4.8981353392589713E-3</v>
      </c>
      <c r="I56">
        <f t="shared" ref="I56" si="225">SQRT(I55)</f>
        <v>4.7796721003370403E-3</v>
      </c>
      <c r="J56">
        <f t="shared" ref="J56" si="226">SQRT(J55)</f>
        <v>5.5698345477646479E-3</v>
      </c>
      <c r="K56">
        <f t="shared" ref="K56" si="227">SQRT(K55)</f>
        <v>9.1602095723179421E-3</v>
      </c>
      <c r="L56">
        <f t="shared" ref="L56" si="228">SQRT(L55)</f>
        <v>1.0416054355615354E-2</v>
      </c>
      <c r="M56">
        <f t="shared" ref="M56" si="229">SQRT(M55)</f>
        <v>1.2198163868149623E-2</v>
      </c>
      <c r="N56">
        <f t="shared" ref="N56" si="230">SQRT(N55)</f>
        <v>1.2139216767900985E-2</v>
      </c>
      <c r="O56">
        <f t="shared" ref="O56" si="231">SQRT(O55)</f>
        <v>8.868286108455541E-3</v>
      </c>
      <c r="P56">
        <f t="shared" ref="P56" si="232">SQRT(P55)</f>
        <v>6.9555527742399771E-3</v>
      </c>
      <c r="Q56">
        <f t="shared" ref="Q56" si="233">SQRT(Q55)</f>
        <v>3.7794382217304787E-2</v>
      </c>
      <c r="R56">
        <f t="shared" ref="R56" si="234">SQRT(R55)</f>
        <v>3.213036052890092E-2</v>
      </c>
      <c r="S56">
        <f t="shared" ref="S56" si="235">SQRT(S55)</f>
        <v>2.9783499775636615E-2</v>
      </c>
      <c r="T56">
        <f t="shared" ref="T56" si="236">SQRT(T55)</f>
        <v>4.159522619089126E-2</v>
      </c>
      <c r="U56">
        <f t="shared" ref="U56" si="237">SQRT(U55)</f>
        <v>0.69637435092024802</v>
      </c>
      <c r="V56">
        <f t="shared" ref="V56" si="238">SQRT(V55)</f>
        <v>1.8209319665118757</v>
      </c>
      <c r="W56">
        <f t="shared" ref="W56" si="239">SQRT(W55)</f>
        <v>2.9639313041395403</v>
      </c>
      <c r="X56">
        <f t="shared" ref="X56" si="240">SQRT(X55)</f>
        <v>3.9093899674828529</v>
      </c>
      <c r="Y56">
        <f t="shared" ref="Y56" si="241">SQRT(Y55)</f>
        <v>4.3467559853726883</v>
      </c>
      <c r="Z56">
        <f t="shared" ref="Z56" si="242">SQRT(Z55)</f>
        <v>7.7503774060963995</v>
      </c>
      <c r="AA56">
        <f t="shared" ref="AA56" si="243">SQRT(AA55)</f>
        <v>15.249872820770191</v>
      </c>
      <c r="AB56" s="43">
        <f t="shared" ref="AB56" si="244">SQRT(AB55)</f>
        <v>25.54814993054179</v>
      </c>
      <c r="AC56" s="44">
        <f t="shared" ref="AC56" si="245">SQRT(AC55)</f>
        <v>29.681977240641952</v>
      </c>
      <c r="AD56" s="44">
        <f t="shared" ref="AD56" si="246">SQRT(AD55)</f>
        <v>36.020005821702412</v>
      </c>
      <c r="AE56" s="44">
        <f t="shared" ref="AE56" si="247">SQRT(AE55)</f>
        <v>39.199335744970298</v>
      </c>
      <c r="AF56" s="45">
        <f t="shared" ref="AF56" si="248">SQRT(AF55)</f>
        <v>55.893308262582501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1.9506509626481812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6.1631629731670525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32.002927760042454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56.565944951601978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98.986924154216013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144.47644617664787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3.0746230936634094</v>
      </c>
      <c r="G63">
        <f t="shared" ref="G63:AF63" si="274">$E$3+($C62)*(EXP(-EXP($A62-$B62*G61)))</f>
        <v>5.0252740563115905</v>
      </c>
      <c r="H63">
        <f t="shared" si="274"/>
        <v>7.9702471081544317</v>
      </c>
      <c r="I63">
        <f t="shared" si="274"/>
        <v>12.289077173514022</v>
      </c>
      <c r="J63">
        <f t="shared" si="274"/>
        <v>18.452240146681074</v>
      </c>
      <c r="K63">
        <f t="shared" si="274"/>
        <v>27.024925466608991</v>
      </c>
      <c r="L63">
        <f t="shared" si="274"/>
        <v>38.665778648545611</v>
      </c>
      <c r="M63">
        <f t="shared" si="274"/>
        <v>54.119929702682747</v>
      </c>
      <c r="N63">
        <f t="shared" si="274"/>
        <v>74.206085111406566</v>
      </c>
      <c r="O63">
        <f t="shared" si="274"/>
        <v>99.797969664878323</v>
      </c>
      <c r="P63">
        <f t="shared" si="274"/>
        <v>131.80089742492078</v>
      </c>
      <c r="Q63">
        <f t="shared" si="274"/>
        <v>171.12467062350069</v>
      </c>
      <c r="R63">
        <f t="shared" si="274"/>
        <v>218.65430680418058</v>
      </c>
      <c r="S63">
        <f t="shared" si="274"/>
        <v>275.22025175578256</v>
      </c>
      <c r="T63">
        <f t="shared" si="274"/>
        <v>341.56974246852303</v>
      </c>
      <c r="U63">
        <f t="shared" si="274"/>
        <v>418.34085236007587</v>
      </c>
      <c r="V63">
        <f t="shared" si="274"/>
        <v>506.04050633483189</v>
      </c>
      <c r="W63">
        <f t="shared" si="274"/>
        <v>605.0274304890479</v>
      </c>
      <c r="X63">
        <f t="shared" si="274"/>
        <v>715.50063819787829</v>
      </c>
      <c r="Y63">
        <f t="shared" si="274"/>
        <v>837.4936868836711</v>
      </c>
      <c r="Z63">
        <f t="shared" si="274"/>
        <v>970.87459851042854</v>
      </c>
      <c r="AA63">
        <f t="shared" si="274"/>
        <v>1115.3510446870764</v>
      </c>
      <c r="AB63" s="43">
        <f t="shared" si="274"/>
        <v>1270.4801686485159</v>
      </c>
      <c r="AC63" s="44">
        <f t="shared" si="274"/>
        <v>1435.682257645165</v>
      </c>
      <c r="AD63" s="44">
        <f t="shared" si="274"/>
        <v>1610.2573897428451</v>
      </c>
      <c r="AE63" s="44">
        <f t="shared" si="274"/>
        <v>1793.4041526579288</v>
      </c>
      <c r="AF63" s="45">
        <f t="shared" si="274"/>
        <v>1984.2395593355914</v>
      </c>
    </row>
    <row r="64" spans="1:32" x14ac:dyDescent="0.25">
      <c r="A64" s="16" t="s">
        <v>27</v>
      </c>
      <c r="B64" s="17">
        <f>AF63-$AF$3</f>
        <v>1889.0814745025837</v>
      </c>
      <c r="C64" s="18">
        <f>((AF63-AA63)-($AF$3-$AA$3))</f>
        <v>795.27500981550713</v>
      </c>
      <c r="D64" s="4" t="s">
        <v>9</v>
      </c>
      <c r="E64" s="5">
        <f>SUM(F64:AA64)</f>
        <v>4410188.9711355306</v>
      </c>
      <c r="F64" s="3">
        <f>(F63-F$3)^2</f>
        <v>9.4160757403231052</v>
      </c>
      <c r="G64" s="3">
        <f t="shared" ref="G64" si="275">(G63-G$3)^2</f>
        <v>25.192503659180392</v>
      </c>
      <c r="H64" s="3">
        <f t="shared" ref="H64" si="276">(H63-H$3)^2</f>
        <v>63.428266640133486</v>
      </c>
      <c r="I64" s="3">
        <f t="shared" ref="I64" si="277">(I63-I$3)^2</f>
        <v>150.87249599633509</v>
      </c>
      <c r="J64" s="3">
        <f t="shared" ref="J64" si="278">(J63-J$3)^2</f>
        <v>340.22427565593625</v>
      </c>
      <c r="K64" s="3">
        <f t="shared" ref="K64" si="279">(K63-K$3)^2</f>
        <v>729.74616603330321</v>
      </c>
      <c r="L64" s="3">
        <f t="shared" ref="L64" si="280">(L63-L$3)^2</f>
        <v>1494.0271460359102</v>
      </c>
      <c r="M64" s="3">
        <f t="shared" ref="M64" si="281">(M63-M$3)^2</f>
        <v>2927.217721160062</v>
      </c>
      <c r="N64" s="3">
        <f t="shared" ref="N64" si="282">(N63-N$3)^2</f>
        <v>5503.8449950448676</v>
      </c>
      <c r="O64" s="3">
        <f t="shared" ref="O64" si="283">(O63-O$3)^2</f>
        <v>9956.0060627317634</v>
      </c>
      <c r="P64" s="3">
        <f t="shared" ref="P64" si="284">(P63-P$3)^2</f>
        <v>17369.578680931565</v>
      </c>
      <c r="Q64" s="3">
        <f t="shared" ref="Q64" si="285">(Q63-Q$3)^2</f>
        <v>29263.463665868028</v>
      </c>
      <c r="R64" s="3">
        <f t="shared" ref="R64" si="286">(R63-R$3)^2</f>
        <v>47782.159410359411</v>
      </c>
      <c r="S64" s="3">
        <f t="shared" ref="S64" si="287">(S63-S$3)^2</f>
        <v>75704.909563752968</v>
      </c>
      <c r="T64" s="3">
        <f t="shared" ref="T64" si="288">(T63-T$3)^2</f>
        <v>116592.70697721526</v>
      </c>
      <c r="U64" s="3">
        <f t="shared" ref="U64" si="289">(U63-U$3)^2</f>
        <v>174317.81691255124</v>
      </c>
      <c r="V64" s="3">
        <f t="shared" ref="V64" si="290">(V63-V$3)^2</f>
        <v>253957.04180701941</v>
      </c>
      <c r="W64" s="3">
        <f t="shared" ref="W64" si="291">(W63-W$3)^2</f>
        <v>361915.85879544192</v>
      </c>
      <c r="X64" s="3">
        <f t="shared" ref="X64" si="292">(X63-X$3)^2</f>
        <v>504940.47627674439</v>
      </c>
      <c r="Y64" s="3">
        <f t="shared" ref="Y64" si="293">(Y63-Y$3)^2</f>
        <v>690440.18932495057</v>
      </c>
      <c r="Z64" s="3">
        <f t="shared" ref="Z64" si="294">(Z63-Z$3)^2</f>
        <v>920292.21182075713</v>
      </c>
      <c r="AA64" s="3">
        <f t="shared" ref="AA64" si="295">(AA63-AA$3)^2</f>
        <v>1196412.5821912405</v>
      </c>
      <c r="AB64" s="46">
        <f t="shared" ref="AB64" si="296">(AB63-AB$3)^2</f>
        <v>1523123.4053034345</v>
      </c>
      <c r="AC64" s="47">
        <f t="shared" ref="AC64" si="297">(AC63-AC$3)^2</f>
        <v>1930472.8129963093</v>
      </c>
      <c r="AD64" s="47">
        <f t="shared" ref="AD64" si="298">(AD63-AD$3)^2</f>
        <v>2407381.6363678081</v>
      </c>
      <c r="AE64" s="47">
        <f t="shared" ref="AE64" si="299">(AE63-AE$3)^2</f>
        <v>2975964.2884436715</v>
      </c>
      <c r="AF64" s="48">
        <f t="shared" ref="AF64" si="300">(AF63-AF$3)^2</f>
        <v>3568628.8173088557</v>
      </c>
    </row>
    <row r="65" spans="1:32" ht="15.75" thickBot="1" x14ac:dyDescent="0.3">
      <c r="A65" s="19" t="s">
        <v>30</v>
      </c>
      <c r="B65" s="20">
        <f>(B64/$AF$3)*100</f>
        <v>1985.2033359201357</v>
      </c>
      <c r="C65" s="21">
        <f>((C64)/($AF$3-$AA$3))*100</f>
        <v>1080.3384672684556</v>
      </c>
      <c r="D65" s="4" t="s">
        <v>10</v>
      </c>
      <c r="E65" s="5">
        <f>SUM(F65:AA65)</f>
        <v>6596.264555904284</v>
      </c>
      <c r="F65">
        <f>SQRT(F64)</f>
        <v>3.0685624876028035</v>
      </c>
      <c r="G65">
        <f t="shared" ref="G65" si="301">SQRT(G64)</f>
        <v>5.0192134502509846</v>
      </c>
      <c r="H65">
        <f t="shared" ref="H65" si="302">SQRT(H64)</f>
        <v>7.9641865020938258</v>
      </c>
      <c r="I65">
        <f t="shared" ref="I65" si="303">SQRT(I64)</f>
        <v>12.283016567453416</v>
      </c>
      <c r="J65">
        <f t="shared" ref="J65" si="304">SQRT(J64)</f>
        <v>18.445169439610368</v>
      </c>
      <c r="K65">
        <f t="shared" ref="K65" si="305">SQRT(K64)</f>
        <v>27.013814355497878</v>
      </c>
      <c r="L65">
        <f t="shared" ref="L65" si="306">SQRT(L64)</f>
        <v>38.652647335414301</v>
      </c>
      <c r="M65">
        <f t="shared" ref="M65" si="307">SQRT(M64)</f>
        <v>54.103768086521129</v>
      </c>
      <c r="N65">
        <f t="shared" ref="N65" si="308">SQRT(N64)</f>
        <v>74.18790329322475</v>
      </c>
      <c r="O65">
        <f t="shared" ref="O65" si="309">SQRT(O64)</f>
        <v>99.779787846696507</v>
      </c>
      <c r="P65">
        <f t="shared" ref="P65" si="310">SQRT(P64)</f>
        <v>131.79369742492077</v>
      </c>
      <c r="Q65">
        <f t="shared" ref="Q65" si="311">SQRT(Q64)</f>
        <v>171.06567062350069</v>
      </c>
      <c r="R65">
        <f t="shared" ref="R65" si="312">SQRT(R64)</f>
        <v>218.59130680418059</v>
      </c>
      <c r="S65">
        <f t="shared" ref="S65" si="313">SQRT(S64)</f>
        <v>275.14525175578257</v>
      </c>
      <c r="T65">
        <f t="shared" ref="T65" si="314">SQRT(T64)</f>
        <v>341.45674246852303</v>
      </c>
      <c r="U65">
        <f t="shared" ref="U65" si="315">SQRT(U64)</f>
        <v>417.51385236007587</v>
      </c>
      <c r="V65">
        <f t="shared" ref="V65" si="316">SQRT(V64)</f>
        <v>503.9415063348319</v>
      </c>
      <c r="W65">
        <f t="shared" ref="W65" si="317">SQRT(W64)</f>
        <v>601.59443048904791</v>
      </c>
      <c r="X65">
        <f t="shared" ref="X65" si="318">SQRT(X64)</f>
        <v>710.5916381978783</v>
      </c>
      <c r="Y65">
        <f t="shared" ref="Y65" si="319">SQRT(Y64)</f>
        <v>830.92730688367112</v>
      </c>
      <c r="Z65">
        <f t="shared" ref="Z65" si="320">SQRT(Z64)</f>
        <v>959.31861851042856</v>
      </c>
      <c r="AA65">
        <f t="shared" ref="AA65" si="321">SQRT(AA64)</f>
        <v>1093.8064646870764</v>
      </c>
      <c r="AB65" s="43">
        <f t="shared" ref="AB65" si="322">SQRT(AB64)</f>
        <v>1234.1488586485159</v>
      </c>
      <c r="AC65" s="44">
        <f t="shared" ref="AC65" si="323">SQRT(AC64)</f>
        <v>1389.4145576451649</v>
      </c>
      <c r="AD65" s="44">
        <f t="shared" ref="AD65" si="324">SQRT(AD64)</f>
        <v>1551.573922302063</v>
      </c>
      <c r="AE65" s="44">
        <f t="shared" ref="AE65" si="325">SQRT(AE64)</f>
        <v>1725.0983416732136</v>
      </c>
      <c r="AF65" s="45">
        <f t="shared" ref="AF65" si="326">SQRT(AF64)</f>
        <v>1889.0814745025837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2.177748034086404E-5</v>
      </c>
      <c r="G72">
        <f t="shared" ref="G72" si="327">H73-G73</f>
        <v>5.0859813263513928E-5</v>
      </c>
      <c r="H72">
        <f t="shared" ref="H72" si="328">I73-H73</f>
        <v>9.31743303231329E-5</v>
      </c>
      <c r="I72">
        <f t="shared" ref="I72" si="329">J73-I73</f>
        <v>1.8705301837462795E-4</v>
      </c>
      <c r="J72">
        <f t="shared" ref="J72" si="330">K73-J73</f>
        <v>4.0442469378654733E-4</v>
      </c>
      <c r="K72">
        <f t="shared" ref="K72" si="331">L73-K73</f>
        <v>7.2928414977208467E-4</v>
      </c>
      <c r="L72">
        <f t="shared" ref="L72" si="332">M73-L73</f>
        <v>1.2416300068727047E-3</v>
      </c>
      <c r="M72">
        <f t="shared" ref="M72" si="333">N73-M73</f>
        <v>2.1173356201373713E-3</v>
      </c>
      <c r="N72">
        <f t="shared" ref="N72" si="334">O73-N73</f>
        <v>3.3778256970457658E-3</v>
      </c>
      <c r="O72">
        <f t="shared" ref="O72" si="335">P73-O73</f>
        <v>5.0245536123463223E-3</v>
      </c>
      <c r="P72">
        <f t="shared" ref="P72" si="336">Q73-P73</f>
        <v>7.2882455709316635E-3</v>
      </c>
      <c r="Q72">
        <f t="shared" ref="Q72" si="337">R73-Q73</f>
        <v>9.9020402024081119E-3</v>
      </c>
      <c r="R72">
        <f t="shared" ref="R72" si="338">S73-R73</f>
        <v>1.4529238642628839E-2</v>
      </c>
      <c r="S72">
        <f t="shared" ref="S72" si="339">T73-S73</f>
        <v>2.6285536573056933E-2</v>
      </c>
      <c r="T72">
        <f t="shared" ref="T72" si="340">U73-T73</f>
        <v>5.9135469573427427E-2</v>
      </c>
      <c r="U72">
        <f t="shared" ref="U72" si="341">V73-U73</f>
        <v>0.14665817960093011</v>
      </c>
      <c r="V72">
        <f t="shared" ref="V72" si="342">W73-V73</f>
        <v>0.18884476645140674</v>
      </c>
      <c r="W72">
        <f t="shared" ref="W72" si="343">X73-W73</f>
        <v>0.5258805811149404</v>
      </c>
      <c r="X72">
        <f t="shared" ref="X72" si="344">Y73-X73</f>
        <v>1.2135017887882666</v>
      </c>
      <c r="Y72">
        <f t="shared" ref="Y72" si="345">Z73-Y73</f>
        <v>1.5926653148133165</v>
      </c>
      <c r="Z72">
        <f t="shared" ref="Z72" si="346">AA73-Z73</f>
        <v>2.5344013909774841</v>
      </c>
      <c r="AA72">
        <f t="shared" ref="AA72" si="347">AB73-AA73</f>
        <v>4.6400789643364959</v>
      </c>
      <c r="AB72" s="43">
        <f t="shared" ref="AB72" si="348">AC73-AB73</f>
        <v>6.1531797252242111</v>
      </c>
      <c r="AC72" s="44">
        <f t="shared" ref="AC72" si="349">AD73-AC73</f>
        <v>6.6874292486690656</v>
      </c>
      <c r="AD72" s="44">
        <f t="shared" ref="AD72" si="350">AE73-AD73</f>
        <v>7.3812672376754414</v>
      </c>
      <c r="AE72" s="44">
        <f t="shared" ref="AE72" si="351">AF73-AE73</f>
        <v>11.807727075626431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1.0292522275279499E-3</v>
      </c>
      <c r="G73">
        <f t="shared" ref="G73:AF73" si="352">$E$3+(F4*$C72)*(EXP(-EXP($A72-$B72*G71)))</f>
        <v>1.0510297078688139E-3</v>
      </c>
      <c r="H73">
        <f t="shared" si="352"/>
        <v>1.1018895211323278E-3</v>
      </c>
      <c r="I73">
        <f t="shared" si="352"/>
        <v>1.1950638514554607E-3</v>
      </c>
      <c r="J73">
        <f t="shared" si="352"/>
        <v>1.3821168698300887E-3</v>
      </c>
      <c r="K73">
        <f t="shared" si="352"/>
        <v>1.786541563616636E-3</v>
      </c>
      <c r="L73">
        <f t="shared" si="352"/>
        <v>2.5158257133887207E-3</v>
      </c>
      <c r="M73">
        <f t="shared" si="352"/>
        <v>3.7574557202614254E-3</v>
      </c>
      <c r="N73">
        <f t="shared" si="352"/>
        <v>5.8747913403987967E-3</v>
      </c>
      <c r="O73">
        <f t="shared" si="352"/>
        <v>9.2526170374445625E-3</v>
      </c>
      <c r="P73">
        <f t="shared" si="352"/>
        <v>1.4277170649790885E-2</v>
      </c>
      <c r="Q73">
        <f t="shared" si="352"/>
        <v>2.1565416220722548E-2</v>
      </c>
      <c r="R73">
        <f t="shared" si="352"/>
        <v>3.146745642313066E-2</v>
      </c>
      <c r="S73">
        <f t="shared" si="352"/>
        <v>4.5996695065759499E-2</v>
      </c>
      <c r="T73">
        <f t="shared" si="352"/>
        <v>7.2282231638816433E-2</v>
      </c>
      <c r="U73">
        <f t="shared" si="352"/>
        <v>0.13141770121224386</v>
      </c>
      <c r="V73">
        <f t="shared" si="352"/>
        <v>0.27807588081317397</v>
      </c>
      <c r="W73">
        <f t="shared" si="352"/>
        <v>0.46692064726458071</v>
      </c>
      <c r="X73">
        <f t="shared" si="352"/>
        <v>0.99280122837952112</v>
      </c>
      <c r="Y73">
        <f t="shared" si="352"/>
        <v>2.2063030171677878</v>
      </c>
      <c r="Z73">
        <f t="shared" si="352"/>
        <v>3.7989683319811043</v>
      </c>
      <c r="AA73">
        <f t="shared" si="352"/>
        <v>6.3333697229585884</v>
      </c>
      <c r="AB73" s="43">
        <f t="shared" si="352"/>
        <v>10.973448687295084</v>
      </c>
      <c r="AC73" s="44">
        <f t="shared" si="352"/>
        <v>17.126628412519295</v>
      </c>
      <c r="AD73" s="44">
        <f t="shared" si="352"/>
        <v>23.814057661188361</v>
      </c>
      <c r="AE73" s="44">
        <f t="shared" si="352"/>
        <v>31.195324898863802</v>
      </c>
      <c r="AF73" s="45">
        <f t="shared" si="352"/>
        <v>43.003051974490234</v>
      </c>
    </row>
    <row r="74" spans="1:32" x14ac:dyDescent="0.25">
      <c r="A74" s="16" t="s">
        <v>27</v>
      </c>
      <c r="B74" s="17">
        <f>AF73-$AF$3</f>
        <v>-52.155032858517572</v>
      </c>
      <c r="C74" s="18">
        <f>((AF73-AA73)-($AF$3-$AA$3))</f>
        <v>-36.943822581476162</v>
      </c>
      <c r="D74" s="4" t="s">
        <v>9</v>
      </c>
      <c r="E74" s="5">
        <f>SUM(F74:AA74)</f>
        <v>338.50191892394724</v>
      </c>
      <c r="F74" s="3">
        <f>(F73-F$3)^2</f>
        <v>2.5314521393629794E-5</v>
      </c>
      <c r="G74" s="3">
        <f t="shared" ref="G74" si="353">(G73-G$3)^2</f>
        <v>2.5095855233904213E-5</v>
      </c>
      <c r="H74" s="3">
        <f t="shared" ref="H74" si="354">(H73-H$3)^2</f>
        <v>2.4588869718850357E-5</v>
      </c>
      <c r="I74" s="3">
        <f t="shared" ref="I74" si="355">(I73-I$3)^2</f>
        <v>2.3673500989026101E-5</v>
      </c>
      <c r="J74" s="3">
        <f t="shared" ref="J74" si="356">(J73-J$3)^2</f>
        <v>3.2360058473513624E-5</v>
      </c>
      <c r="K74" s="3">
        <f t="shared" ref="K74" si="357">(K73-K$3)^2</f>
        <v>8.6947597246061315E-5</v>
      </c>
      <c r="L74" s="3">
        <f t="shared" ref="L74" si="358">(L73-L$3)^2</f>
        <v>1.1268857312011143E-4</v>
      </c>
      <c r="M74" s="3">
        <f t="shared" ref="M74" si="359">(M73-M$3)^2</f>
        <v>1.5386319625486974E-4</v>
      </c>
      <c r="N74" s="3">
        <f t="shared" ref="N74" si="360">(N73-N$3)^2</f>
        <v>1.5146290967541718E-4</v>
      </c>
      <c r="O74" s="3">
        <f t="shared" ref="O74" si="361">(O73-O$3)^2</f>
        <v>7.9730633076683142E-5</v>
      </c>
      <c r="P74" s="3">
        <f t="shared" ref="P74" si="362">(P73-P$3)^2</f>
        <v>5.0086344406261527E-5</v>
      </c>
      <c r="Q74" s="3">
        <f t="shared" ref="Q74" si="363">(Q73-Q$3)^2</f>
        <v>1.4013480627277422E-3</v>
      </c>
      <c r="R74" s="3">
        <f t="shared" ref="R74" si="364">(R73-R$3)^2</f>
        <v>9.9430130442716399E-4</v>
      </c>
      <c r="S74" s="3">
        <f t="shared" ref="S74" si="365">(S73-S$3)^2</f>
        <v>8.4119169710853922E-4</v>
      </c>
      <c r="T74" s="3">
        <f t="shared" ref="T74" si="366">(T73-T$3)^2</f>
        <v>1.6579366603150017E-3</v>
      </c>
      <c r="U74" s="3">
        <f t="shared" ref="U74" si="367">(U73-U$3)^2</f>
        <v>0.48383473438685937</v>
      </c>
      <c r="V74" s="3">
        <f t="shared" ref="V74" si="368">(V73-V$3)^2</f>
        <v>3.3157646478363185</v>
      </c>
      <c r="W74" s="3">
        <f t="shared" ref="W74" si="369">(W73-W$3)^2</f>
        <v>8.7976267267233634</v>
      </c>
      <c r="X74" s="3">
        <f t="shared" ref="X74" si="370">(X73-X$3)^2</f>
        <v>15.336612818841747</v>
      </c>
      <c r="Y74" s="3">
        <f t="shared" ref="Y74" si="371">(Y73-Y$3)^2</f>
        <v>19.010271296223255</v>
      </c>
      <c r="Z74" s="3">
        <f t="shared" ref="Z74" si="372">(Z73-Z$3)^2</f>
        <v>60.171230017781291</v>
      </c>
      <c r="AA74" s="3">
        <f t="shared" ref="AA74" si="373">(AA73-AA$3)^2</f>
        <v>231.38091809237025</v>
      </c>
      <c r="AB74" s="46">
        <f t="shared" ref="AB74" si="374">(AB73-AB$3)^2</f>
        <v>643.02113035437617</v>
      </c>
      <c r="AC74" s="47">
        <f t="shared" ref="AC74" si="375">(AC73-AC$3)^2</f>
        <v>849.20205326667508</v>
      </c>
      <c r="AD74" s="47">
        <f t="shared" ref="AD74" si="376">(AD73-AD$3)^2</f>
        <v>1215.8757383772215</v>
      </c>
      <c r="AE74" s="47">
        <f t="shared" ref="AE74" si="377">(AE73-AE$3)^2</f>
        <v>1377.1881775281665</v>
      </c>
      <c r="AF74" s="48">
        <f t="shared" ref="AF74" si="378">(AF73-AF$3)^2</f>
        <v>2720.1474524730475</v>
      </c>
    </row>
    <row r="75" spans="1:32" ht="15.75" thickBot="1" x14ac:dyDescent="0.3">
      <c r="A75" s="19" t="s">
        <v>30</v>
      </c>
      <c r="B75" s="20">
        <f>(B74/$AF$3)*100</f>
        <v>-54.808829906617021</v>
      </c>
      <c r="C75" s="21">
        <f>((C74)/($AF$3-$AA$3))*100</f>
        <v>-50.186202470977584</v>
      </c>
      <c r="D75" s="4" t="s">
        <v>10</v>
      </c>
      <c r="E75" s="5">
        <f>SUM(F75:AA75)</f>
        <v>36.951983066052243</v>
      </c>
      <c r="F75">
        <f>SQRT(F74)</f>
        <v>5.0313538330781105E-3</v>
      </c>
      <c r="G75">
        <f t="shared" ref="G75" si="379">SQRT(G74)</f>
        <v>5.0095763527372465E-3</v>
      </c>
      <c r="H75">
        <f t="shared" ref="H75" si="380">SQRT(H74)</f>
        <v>4.9587165394737332E-3</v>
      </c>
      <c r="I75">
        <f t="shared" ref="I75" si="381">SQRT(I74)</f>
        <v>4.8655422091506001E-3</v>
      </c>
      <c r="J75">
        <f t="shared" ref="J75" si="382">SQRT(J74)</f>
        <v>5.688590200876982E-3</v>
      </c>
      <c r="K75">
        <f t="shared" ref="K75" si="383">SQRT(K74)</f>
        <v>9.3245695474944747E-3</v>
      </c>
      <c r="L75">
        <f t="shared" ref="L75" si="384">SQRT(L74)</f>
        <v>1.0615487417924408E-2</v>
      </c>
      <c r="M75">
        <f t="shared" ref="M75" si="385">SQRT(M74)</f>
        <v>1.2404160441354737E-2</v>
      </c>
      <c r="N75">
        <f t="shared" ref="N75" si="386">SQRT(N74)</f>
        <v>1.2307026841419384E-2</v>
      </c>
      <c r="O75">
        <f t="shared" ref="O75" si="387">SQRT(O74)</f>
        <v>8.9292011443736184E-3</v>
      </c>
      <c r="P75">
        <f t="shared" ref="P75" si="388">SQRT(P74)</f>
        <v>7.0771706497908841E-3</v>
      </c>
      <c r="Q75">
        <f t="shared" ref="Q75" si="389">SQRT(Q74)</f>
        <v>3.7434583779277449E-2</v>
      </c>
      <c r="R75">
        <f t="shared" ref="R75" si="390">SQRT(R74)</f>
        <v>3.153254357686934E-2</v>
      </c>
      <c r="S75">
        <f t="shared" ref="S75" si="391">SQRT(S74)</f>
        <v>2.9003304934240498E-2</v>
      </c>
      <c r="T75">
        <f t="shared" ref="T75" si="392">SQRT(T74)</f>
        <v>4.0717768361183571E-2</v>
      </c>
      <c r="U75">
        <f t="shared" ref="U75" si="393">SQRT(U74)</f>
        <v>0.69558229878775624</v>
      </c>
      <c r="V75">
        <f t="shared" ref="V75" si="394">SQRT(V74)</f>
        <v>1.8209241191868262</v>
      </c>
      <c r="W75">
        <f t="shared" ref="W75" si="395">SQRT(W74)</f>
        <v>2.9660793527354192</v>
      </c>
      <c r="X75">
        <f t="shared" ref="X75" si="396">SQRT(X74)</f>
        <v>3.9161987716204787</v>
      </c>
      <c r="Y75">
        <f t="shared" ref="Y75" si="397">SQRT(Y74)</f>
        <v>4.3600769828322132</v>
      </c>
      <c r="Z75">
        <f t="shared" ref="Z75" si="398">SQRT(Z74)</f>
        <v>7.7570116680188956</v>
      </c>
      <c r="AA75">
        <f t="shared" ref="AA75" si="399">SQRT(AA74)</f>
        <v>15.211210277041411</v>
      </c>
      <c r="AB75" s="43">
        <f t="shared" ref="AB75" si="400">SQRT(AB74)</f>
        <v>25.357861312704905</v>
      </c>
      <c r="AC75" s="44">
        <f t="shared" ref="AC75" si="401">SQRT(AC74)</f>
        <v>29.141071587480702</v>
      </c>
      <c r="AD75" s="44">
        <f t="shared" ref="AD75" si="402">SQRT(AD74)</f>
        <v>34.869409779593653</v>
      </c>
      <c r="AE75" s="44">
        <f t="shared" ref="AE75" si="403">SQRT(AE74)</f>
        <v>37.110486085851349</v>
      </c>
      <c r="AF75" s="45">
        <f t="shared" ref="AF75" si="404">SQRT(AF74)</f>
        <v>52.155032858517572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2.1280084617842287E-5</v>
      </c>
      <c r="G82">
        <f t="shared" ref="G82" si="405">H83-G83</f>
        <v>4.9996415444739442E-5</v>
      </c>
      <c r="H82">
        <f t="shared" ref="H82" si="406">I83-H83</f>
        <v>9.2182748942015507E-5</v>
      </c>
      <c r="I82">
        <f t="shared" ref="I82" si="407">J83-I83</f>
        <v>1.8575260147137376E-4</v>
      </c>
      <c r="J82">
        <f t="shared" ref="J82" si="408">K83-J83</f>
        <v>4.0259759832545123E-4</v>
      </c>
      <c r="K82">
        <f t="shared" ref="K82" si="409">L83-K83</f>
        <v>7.2775013707557625E-4</v>
      </c>
      <c r="L82">
        <f t="shared" ref="L82" si="410">M83-L83</f>
        <v>1.2409577190854336E-3</v>
      </c>
      <c r="M82">
        <f t="shared" ref="M82" si="411">N83-M83</f>
        <v>2.1179192853561539E-3</v>
      </c>
      <c r="N82">
        <f t="shared" ref="N82" si="412">O83-N83</f>
        <v>3.3803150691586858E-3</v>
      </c>
      <c r="O82">
        <f t="shared" ref="O82" si="413">P83-O83</f>
        <v>5.0290786184387405E-3</v>
      </c>
      <c r="P82">
        <f t="shared" ref="P82" si="414">Q83-P83</f>
        <v>7.294163113439946E-3</v>
      </c>
      <c r="Q82">
        <f t="shared" ref="Q82" si="415">R83-Q83</f>
        <v>9.9080020967225527E-3</v>
      </c>
      <c r="R82">
        <f t="shared" ref="R82" si="416">S83-R83</f>
        <v>1.4533959830723323E-2</v>
      </c>
      <c r="S82">
        <f t="shared" ref="S82" si="417">T83-S83</f>
        <v>2.6288653453739798E-2</v>
      </c>
      <c r="T82">
        <f t="shared" ref="T82" si="418">U83-T83</f>
        <v>5.91359913270353E-2</v>
      </c>
      <c r="U82">
        <f t="shared" ref="U82" si="419">V83-U83</f>
        <v>0.14664842679942003</v>
      </c>
      <c r="V82">
        <f t="shared" ref="V82" si="420">W83-V83</f>
        <v>0.18881056280140862</v>
      </c>
      <c r="W82">
        <f t="shared" ref="W82" si="421">X83-W83</f>
        <v>0.52580902073034608</v>
      </c>
      <c r="X82">
        <f t="shared" ref="X82" si="422">Y83-X83</f>
        <v>1.2134065027835543</v>
      </c>
      <c r="Y82">
        <f t="shared" ref="Y82" si="423">Z83-Y83</f>
        <v>1.592794653957839</v>
      </c>
      <c r="Z82">
        <f t="shared" ref="Z82" si="424">AA83-Z83</f>
        <v>2.5352005588986972</v>
      </c>
      <c r="AA82">
        <f t="shared" ref="AA82" si="425">AB83-AA83</f>
        <v>4.6427454716610219</v>
      </c>
      <c r="AB82" s="43">
        <f t="shared" ref="AB82" si="426">AC83-AB83</f>
        <v>6.1593887165380234</v>
      </c>
      <c r="AC82" s="44">
        <f t="shared" ref="AC82" si="427">AD83-AC83</f>
        <v>6.6983934054323484</v>
      </c>
      <c r="AD82" s="44">
        <f t="shared" ref="AD82" si="428">AE83-AD83</f>
        <v>7.398486479421468</v>
      </c>
      <c r="AE82" s="44">
        <f t="shared" ref="AE82" si="429">AF83-AE83</f>
        <v>11.838565303447378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1.028446852530241E-3</v>
      </c>
      <c r="G83">
        <f>$E$3+($C82/($C82+F5))*F4*(EXP(-EXP($A82-$B82*G81)))</f>
        <v>1.0497269371480833E-3</v>
      </c>
      <c r="H83">
        <f>$E$3+($C82/($C82+G5))*G4*(EXP(-EXP($A82-$B82*H81)))</f>
        <v>1.0997233525928227E-3</v>
      </c>
      <c r="I83">
        <f t="shared" ref="I83:AF83" si="430">$E$3+($C82/($C82+H5))*H4*(EXP(-EXP($A82-$B82*I81)))</f>
        <v>1.1919061015348382E-3</v>
      </c>
      <c r="J83">
        <f t="shared" si="430"/>
        <v>1.377658703006212E-3</v>
      </c>
      <c r="K83">
        <f t="shared" si="430"/>
        <v>1.7802563013316632E-3</v>
      </c>
      <c r="L83">
        <f t="shared" si="430"/>
        <v>2.5080064384072395E-3</v>
      </c>
      <c r="M83">
        <f t="shared" si="430"/>
        <v>3.748964157492673E-3</v>
      </c>
      <c r="N83">
        <f t="shared" si="430"/>
        <v>5.8668834428488269E-3</v>
      </c>
      <c r="O83">
        <f t="shared" si="430"/>
        <v>9.2471985120075127E-3</v>
      </c>
      <c r="P83">
        <f t="shared" si="430"/>
        <v>1.4276277130446253E-2</v>
      </c>
      <c r="Q83">
        <f t="shared" si="430"/>
        <v>2.1570440243886199E-2</v>
      </c>
      <c r="R83">
        <f t="shared" si="430"/>
        <v>3.1478442340608752E-2</v>
      </c>
      <c r="S83">
        <f t="shared" si="430"/>
        <v>4.6012402171332074E-2</v>
      </c>
      <c r="T83">
        <f t="shared" si="430"/>
        <v>7.2301055625071872E-2</v>
      </c>
      <c r="U83">
        <f t="shared" si="430"/>
        <v>0.13143704695210717</v>
      </c>
      <c r="V83">
        <f t="shared" si="430"/>
        <v>0.2780854737515272</v>
      </c>
      <c r="W83">
        <f t="shared" si="430"/>
        <v>0.46689603655293582</v>
      </c>
      <c r="X83">
        <f t="shared" si="430"/>
        <v>0.99270505728328196</v>
      </c>
      <c r="Y83">
        <f t="shared" si="430"/>
        <v>2.2061115600668364</v>
      </c>
      <c r="Z83">
        <f t="shared" si="430"/>
        <v>3.7989062140246754</v>
      </c>
      <c r="AA83">
        <f t="shared" si="430"/>
        <v>6.3341067729233727</v>
      </c>
      <c r="AB83" s="43">
        <f t="shared" si="430"/>
        <v>10.976852244584395</v>
      </c>
      <c r="AC83" s="44">
        <f t="shared" si="430"/>
        <v>17.136240961122418</v>
      </c>
      <c r="AD83" s="44">
        <f t="shared" si="430"/>
        <v>23.834634366554766</v>
      </c>
      <c r="AE83" s="44">
        <f t="shared" si="430"/>
        <v>31.233120845976234</v>
      </c>
      <c r="AF83" s="45">
        <f t="shared" si="430"/>
        <v>43.071686149423613</v>
      </c>
    </row>
    <row r="84" spans="1:32" x14ac:dyDescent="0.25">
      <c r="A84" s="16" t="s">
        <v>27</v>
      </c>
      <c r="B84" s="17">
        <f>AF83-$AF$3</f>
        <v>-52.086398683584193</v>
      </c>
      <c r="C84" s="28">
        <f>((AF83-AA83)-($AF$3-$AA$3))</f>
        <v>-36.875925456507566</v>
      </c>
      <c r="D84" s="4" t="s">
        <v>9</v>
      </c>
      <c r="E84" s="5">
        <f>SUM(F84:AA84)</f>
        <v>338.48296468938258</v>
      </c>
      <c r="F84" s="3">
        <f>(F83-F$3)^2</f>
        <v>2.5322626295422264E-5</v>
      </c>
      <c r="G84" s="3">
        <f t="shared" ref="G84" si="431">(G83-G$3)^2</f>
        <v>2.510890958990699E-5</v>
      </c>
      <c r="H84" s="3">
        <f t="shared" ref="H84" si="432">(H83-H$3)^2</f>
        <v>2.4610357242664758E-5</v>
      </c>
      <c r="I84" s="3">
        <f t="shared" ref="I84" si="433">(I83-I$3)^2</f>
        <v>2.3704239291460123E-5</v>
      </c>
      <c r="J84" s="3">
        <f t="shared" ref="J84" si="434">(J83-J$3)^2</f>
        <v>3.2410799716981422E-5</v>
      </c>
      <c r="K84" s="3">
        <f t="shared" ref="K84" si="435">(K83-K$3)^2</f>
        <v>8.7064851481184218E-5</v>
      </c>
      <c r="L84" s="3">
        <f t="shared" ref="L84" si="436">(L83-L$3)^2</f>
        <v>1.1285464509153907E-4</v>
      </c>
      <c r="M84" s="3">
        <f t="shared" ref="M84" si="437">(M83-M$3)^2</f>
        <v>1.5407392977547088E-4</v>
      </c>
      <c r="N84" s="3">
        <f t="shared" ref="N84" si="438">(N83-N$3)^2</f>
        <v>1.5165761762507419E-4</v>
      </c>
      <c r="O84" s="3">
        <f t="shared" ref="O84" si="439">(O83-O$3)^2</f>
        <v>7.9827428644167693E-5</v>
      </c>
      <c r="P84" s="3">
        <f t="shared" ref="P84" si="440">(P83-P$3)^2</f>
        <v>5.0073698026876649E-5</v>
      </c>
      <c r="Q84" s="3">
        <f t="shared" ref="Q84" si="441">(Q83-Q$3)^2</f>
        <v>1.4009719435364935E-3</v>
      </c>
      <c r="R84" s="3">
        <f t="shared" ref="R84" si="442">(R83-R$3)^2</f>
        <v>9.9360859727432699E-4</v>
      </c>
      <c r="S84" s="3">
        <f t="shared" ref="S84" si="443">(S83-S$3)^2</f>
        <v>8.4028082787659323E-4</v>
      </c>
      <c r="T84" s="3">
        <f t="shared" ref="T84" si="444">(T83-T$3)^2</f>
        <v>1.6564040732334941E-3</v>
      </c>
      <c r="U84" s="3">
        <f t="shared" ref="U84" si="445">(U83-U$3)^2</f>
        <v>0.48380782165270519</v>
      </c>
      <c r="V84" s="3">
        <f t="shared" ref="V84" si="446">(V83-V$3)^2</f>
        <v>3.3157297119027005</v>
      </c>
      <c r="W84" s="3">
        <f t="shared" ref="W84" si="447">(W83-W$3)^2</f>
        <v>8.797772721976381</v>
      </c>
      <c r="X84" s="3">
        <f t="shared" ref="X84" si="448">(X83-X$3)^2</f>
        <v>15.337366078348539</v>
      </c>
      <c r="Y84" s="3">
        <f t="shared" ref="Y84" si="449">(Y83-Y$3)^2</f>
        <v>19.011940868277197</v>
      </c>
      <c r="Z84" s="3">
        <f t="shared" ref="Z84" si="450">(Z83-Z$3)^2</f>
        <v>60.172193721065547</v>
      </c>
      <c r="AA84" s="3">
        <f t="shared" ref="AA84" si="451">(AA83-AA$3)^2</f>
        <v>231.35849579161484</v>
      </c>
      <c r="AB84" s="46">
        <f t="shared" ref="AB84" si="452">(AB83-AB$3)^2</f>
        <v>642.84852807115396</v>
      </c>
      <c r="AC84" s="47">
        <f t="shared" ref="AC84" si="453">(AC83-AC$3)^2</f>
        <v>848.64190573380222</v>
      </c>
      <c r="AD84" s="47">
        <f t="shared" ref="AD84" si="454">(AD83-AD$3)^2</f>
        <v>1214.4411666353551</v>
      </c>
      <c r="AE84" s="47">
        <f t="shared" ref="AE84" si="455">(AE83-AE$3)^2</f>
        <v>1374.3843541229501</v>
      </c>
      <c r="AF84" s="48">
        <f t="shared" ref="AF84" si="456">(AF83-AF$3)^2</f>
        <v>2712.9929278252812</v>
      </c>
    </row>
    <row r="85" spans="1:32" ht="15.75" thickBot="1" x14ac:dyDescent="0.3">
      <c r="A85" s="19" t="s">
        <v>30</v>
      </c>
      <c r="B85" s="20">
        <f>(B84/$AF$3)*100</f>
        <v>-54.736703428815545</v>
      </c>
      <c r="C85" s="29">
        <f>((C84)/($AF$3-$AA$3))*100</f>
        <v>-50.093967866576364</v>
      </c>
      <c r="D85" s="4" t="s">
        <v>10</v>
      </c>
      <c r="E85" s="5">
        <f>SUM(F85:AA85)</f>
        <v>36.951587812476717</v>
      </c>
      <c r="F85">
        <f>SQRT(F84)</f>
        <v>5.0321592080758201E-3</v>
      </c>
      <c r="G85">
        <f t="shared" ref="G85" si="457">SQRT(G84)</f>
        <v>5.0108791234579775E-3</v>
      </c>
      <c r="H85">
        <f t="shared" ref="H85" si="458">SQRT(H84)</f>
        <v>4.9608827080132381E-3</v>
      </c>
      <c r="I85">
        <f t="shared" ref="I85" si="459">SQRT(I84)</f>
        <v>4.8686999590712224E-3</v>
      </c>
      <c r="J85">
        <f t="shared" ref="J85" si="460">SQRT(J84)</f>
        <v>5.6930483677008594E-3</v>
      </c>
      <c r="K85">
        <f t="shared" ref="K85" si="461">SQRT(K84)</f>
        <v>9.3308548097794462E-3</v>
      </c>
      <c r="L85">
        <f t="shared" ref="L85" si="462">SQRT(L84)</f>
        <v>1.062330669290589E-2</v>
      </c>
      <c r="M85">
        <f t="shared" ref="M85" si="463">SQRT(M84)</f>
        <v>1.2412652004123489E-2</v>
      </c>
      <c r="N85">
        <f t="shared" ref="N85" si="464">SQRT(N84)</f>
        <v>1.2314934738969354E-2</v>
      </c>
      <c r="O85">
        <f t="shared" ref="O85" si="465">SQRT(O84)</f>
        <v>8.9346196698106683E-3</v>
      </c>
      <c r="P85">
        <f t="shared" ref="P85" si="466">SQRT(P84)</f>
        <v>7.0762771304462525E-3</v>
      </c>
      <c r="Q85">
        <f t="shared" ref="Q85" si="467">SQRT(Q84)</f>
        <v>3.7429559756113798E-2</v>
      </c>
      <c r="R85">
        <f t="shared" ref="R85" si="468">SQRT(R84)</f>
        <v>3.1521557659391249E-2</v>
      </c>
      <c r="S85">
        <f t="shared" ref="S85" si="469">SQRT(S84)</f>
        <v>2.8987597828667923E-2</v>
      </c>
      <c r="T85">
        <f t="shared" ref="T85" si="470">SQRT(T84)</f>
        <v>4.0698944374928131E-2</v>
      </c>
      <c r="U85">
        <f t="shared" ref="U85" si="471">SQRT(U84)</f>
        <v>0.69556295304789284</v>
      </c>
      <c r="V85">
        <f t="shared" ref="V85" si="472">SQRT(V84)</f>
        <v>1.8209145262484729</v>
      </c>
      <c r="W85">
        <f t="shared" ref="W85" si="473">SQRT(W84)</f>
        <v>2.9661039634470638</v>
      </c>
      <c r="X85">
        <f t="shared" ref="X85" si="474">SQRT(X84)</f>
        <v>3.9162949427167177</v>
      </c>
      <c r="Y85">
        <f t="shared" ref="Y85" si="475">SQRT(Y84)</f>
        <v>4.360268439933165</v>
      </c>
      <c r="Z85">
        <f t="shared" ref="Z85" si="476">SQRT(Z84)</f>
        <v>7.757073785975324</v>
      </c>
      <c r="AA85">
        <f t="shared" ref="AA85" si="477">SQRT(AA84)</f>
        <v>15.210473227076626</v>
      </c>
      <c r="AB85" s="43">
        <f t="shared" ref="AB85" si="478">SQRT(AB84)</f>
        <v>25.354457755415595</v>
      </c>
      <c r="AC85" s="44">
        <f t="shared" ref="AC85" si="479">SQRT(AC84)</f>
        <v>29.13145903887758</v>
      </c>
      <c r="AD85" s="44">
        <f t="shared" ref="AD85" si="480">SQRT(AD84)</f>
        <v>34.848833074227251</v>
      </c>
      <c r="AE85" s="44">
        <f t="shared" ref="AE85" si="481">SQRT(AE84)</f>
        <v>37.07269013873892</v>
      </c>
      <c r="AF85" s="45">
        <f t="shared" ref="AF85" si="482">SQRT(AF84)</f>
        <v>52.086398683584193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7.066010101010102E-2</v>
      </c>
      <c r="B2" s="61">
        <f>'Models check 1995-2017-2022'!$F$4</f>
        <v>9.8160606060606059E-2</v>
      </c>
      <c r="C2" s="61">
        <f>'Models check 1995-2017-2022'!$G$4</f>
        <v>0.14701545195101701</v>
      </c>
      <c r="D2" s="61">
        <f>'Models check 1995-2017-2022'!$H$4</f>
        <v>0.20291885606060611</v>
      </c>
      <c r="E2" s="61">
        <f>'Models check 1995-2017-2022'!$I$4</f>
        <v>0.28626660606060611</v>
      </c>
      <c r="F2" s="61">
        <f>'Models check 1995-2017-2022'!$J$4</f>
        <v>0.42849942624878928</v>
      </c>
      <c r="G2" s="61">
        <f>'Models check 1995-2017-2022'!$K$4</f>
        <v>0.60852142628919337</v>
      </c>
      <c r="H2" s="61">
        <f>'Models check 1995-2017-2022'!$L$4</f>
        <v>0.82912642513131307</v>
      </c>
      <c r="I2" s="61">
        <f>'Models check 1995-2017-2022'!$M$4</f>
        <v>1.1165856081616159</v>
      </c>
      <c r="J2" s="61">
        <f>'Models check 1995-2017-2022'!$N$4</f>
        <v>1.463806013469489</v>
      </c>
      <c r="K2" s="61">
        <f>'Models check 1995-2017-2022'!$O$4</f>
        <v>1.8525675274694899</v>
      </c>
      <c r="L2" s="61">
        <f>'Models check 1995-2017-2022'!$P$4</f>
        <v>2.2911237799999991</v>
      </c>
      <c r="M2" s="61">
        <f>'Models check 1995-2017-2022'!$Q$4</f>
        <v>2.7484078751515151</v>
      </c>
      <c r="N2" s="61">
        <f>'Models check 1995-2017-2022'!$R$4</f>
        <v>3.3303571682129509</v>
      </c>
      <c r="O2" s="61">
        <f>'Models check 1995-2017-2022'!$S$4</f>
        <v>4.3826757587597651</v>
      </c>
      <c r="P2" s="61">
        <f>'Models check 1995-2017-2022'!$T$4</f>
        <v>6.7389046300174407</v>
      </c>
      <c r="Q2" s="61">
        <f>'Models check 1995-2017-2022'!$U$4</f>
        <v>12.16393079496509</v>
      </c>
      <c r="R2" s="61">
        <f>'Models check 1995-2017-2022'!$V$4</f>
        <v>17.556538376216551</v>
      </c>
      <c r="S2" s="61">
        <f>'Models check 1995-2017-2022'!$W$4</f>
        <v>32.386497215403303</v>
      </c>
      <c r="T2" s="61">
        <f>'Models check 1995-2017-2022'!$X$4</f>
        <v>62.967796824061253</v>
      </c>
      <c r="U2" s="61">
        <f>'Models check 1995-2017-2022'!$Y$4</f>
        <v>95.624065743606096</v>
      </c>
      <c r="V2" s="61">
        <f>'Models check 1995-2017-2022'!$Z$4</f>
        <v>141.70148508443501</v>
      </c>
      <c r="W2" s="61">
        <f>'Models check 1995-2017-2022'!$AA$4</f>
        <v>219.84462125800599</v>
      </c>
      <c r="X2" s="61">
        <f>'Models check 1995-2017-2022'!$AB$4</f>
        <v>309.36656131676813</v>
      </c>
      <c r="Y2" s="61">
        <f>'Models check 1995-2017-2022'!$AC$4</f>
        <v>390.37162542473442</v>
      </c>
      <c r="Z2" s="61">
        <f>'Models check 1995-2017-2022'!$AD$4</f>
        <v>466.8954102833199</v>
      </c>
      <c r="AA2" s="61">
        <f>'Models check 1995-2017-2022'!$AE$4</f>
        <v>591.00746619838731</v>
      </c>
      <c r="AB2" s="61">
        <f>'Models check 1995-2017-2022'!$AF$4</f>
        <v>743.17852652375313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7.066010101010102E-2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9.8160606060606059E-2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0.14701545195101701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0.20291885606060611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0.28626660606060611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0.42849942624878928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0.60852142628919337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0.82912642513131307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1.1165856081616159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1.463806013469489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1.8525675274694899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2.2911237799999991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2.7484078751515151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3.3303571682129509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4.3826757587597651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6.7389046300174407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12.16393079496509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17.556538376216551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32.386497215403303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62.967796824061253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95.624065743606096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141.70148508443501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219.84462125800599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309.36656131676813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390.37162542473442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466.8954102833199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591.00746619838731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743.17852652375313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1.0101010101010101E-3</v>
      </c>
      <c r="F3" s="7">
        <f>'Models check 1995-2017-2022'!F3</f>
        <v>6.0606060606060606E-3</v>
      </c>
      <c r="G3" s="7">
        <f>'Models check 1995-2017-2022'!G3</f>
        <v>6.0606060606060606E-3</v>
      </c>
      <c r="H3" s="7">
        <f>'Models check 1995-2017-2022'!H3</f>
        <v>6.0606060606060606E-3</v>
      </c>
      <c r="I3" s="7">
        <f>'Models check 1995-2017-2022'!I3</f>
        <v>6.0606060606060606E-3</v>
      </c>
      <c r="J3" s="7">
        <f>'Models check 1995-2017-2022'!J3</f>
        <v>7.0707070707070711E-3</v>
      </c>
      <c r="K3" s="7">
        <f>'Models check 1995-2017-2022'!K3</f>
        <v>1.111111111111111E-2</v>
      </c>
      <c r="L3" s="7">
        <f>'Models check 1995-2017-2022'!L3</f>
        <v>1.3131313131313129E-2</v>
      </c>
      <c r="M3" s="7">
        <f>'Models check 1995-2017-2022'!M3</f>
        <v>1.6161616161616162E-2</v>
      </c>
      <c r="N3" s="7">
        <f>'Models check 1995-2017-2022'!N3</f>
        <v>1.8181818181818181E-2</v>
      </c>
      <c r="O3" s="7">
        <f>'Models check 1995-2017-2022'!O3</f>
        <v>1.8181818181818181E-2</v>
      </c>
      <c r="P3" s="7">
        <f>'Models check 1995-2017-2022'!P3</f>
        <v>7.2000000000000007E-3</v>
      </c>
      <c r="Q3" s="7">
        <f>'Models check 1995-2017-2022'!Q3</f>
        <v>5.8999999999999997E-2</v>
      </c>
      <c r="R3" s="7">
        <f>'Models check 1995-2017-2022'!R3</f>
        <v>6.3E-2</v>
      </c>
      <c r="S3" s="7">
        <f>'Models check 1995-2017-2022'!S3</f>
        <v>7.4999999999999997E-2</v>
      </c>
      <c r="T3" s="7">
        <f>'Models check 1995-2017-2022'!T3</f>
        <v>0.113</v>
      </c>
      <c r="U3" s="7">
        <f>'Models check 1995-2017-2022'!U3</f>
        <v>0.82700000000000007</v>
      </c>
      <c r="V3" s="7">
        <f>'Models check 1995-2017-2022'!V3</f>
        <v>2.0990000000000002</v>
      </c>
      <c r="W3" s="7">
        <f>'Models check 1995-2017-2022'!W3</f>
        <v>3.4329999999999998</v>
      </c>
      <c r="X3" s="7">
        <f>'Models check 1995-2017-2022'!X3</f>
        <v>4.9089999999999998</v>
      </c>
      <c r="Y3" s="7">
        <f>'Models check 1995-2017-2022'!Y3</f>
        <v>6.5663800000000014</v>
      </c>
      <c r="Z3" s="7">
        <f>'Models check 1995-2017-2022'!Z3</f>
        <v>11.55598</v>
      </c>
      <c r="AA3" s="7">
        <f>'Models check 1995-2017-2022'!AA3</f>
        <v>21.54458</v>
      </c>
      <c r="AB3" s="36">
        <f>'Models check 1995-2017-2022'!AB3</f>
        <v>36.331309999999988</v>
      </c>
      <c r="AC3" s="7">
        <f>'Models check 1995-2017-2022'!AC3</f>
        <v>46.267699999999998</v>
      </c>
      <c r="AD3" s="7">
        <f>'Models check 1995-2017-2022'!AD3</f>
        <v>58.683467440782017</v>
      </c>
      <c r="AE3" s="7">
        <f>'Models check 1995-2017-2022'!AE3</f>
        <v>68.305810984715151</v>
      </c>
      <c r="AF3" s="37">
        <f>'Models check 1995-2017-2022'!AF3</f>
        <v>95.158084833007806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5.0505050505050501E-3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1.0101010101010105E-3</v>
      </c>
      <c r="K8" s="3">
        <f t="shared" si="0"/>
        <v>4.0404040404040387E-3</v>
      </c>
      <c r="L8" s="3">
        <f t="shared" si="0"/>
        <v>2.0202020202020193E-3</v>
      </c>
      <c r="M8" s="3">
        <f t="shared" si="0"/>
        <v>3.0303030303030325E-3</v>
      </c>
      <c r="N8" s="3">
        <f t="shared" si="0"/>
        <v>2.0202020202020193E-3</v>
      </c>
      <c r="O8" s="3">
        <f t="shared" si="0"/>
        <v>0</v>
      </c>
      <c r="P8" s="3">
        <f t="shared" si="0"/>
        <v>-1.0981818181818179E-2</v>
      </c>
      <c r="Q8" s="3">
        <f t="shared" si="0"/>
        <v>5.1799999999999999E-2</v>
      </c>
      <c r="R8" s="3">
        <f t="shared" si="0"/>
        <v>4.0000000000000036E-3</v>
      </c>
      <c r="S8" s="3">
        <f t="shared" si="0"/>
        <v>1.1999999999999997E-2</v>
      </c>
      <c r="T8" s="3">
        <f t="shared" si="0"/>
        <v>3.8000000000000006E-2</v>
      </c>
      <c r="U8" s="3">
        <f t="shared" si="0"/>
        <v>0.71400000000000008</v>
      </c>
      <c r="V8" s="3">
        <f t="shared" si="0"/>
        <v>1.2720000000000002</v>
      </c>
      <c r="W8" s="3">
        <f t="shared" si="0"/>
        <v>1.3339999999999996</v>
      </c>
      <c r="X8" s="3">
        <f t="shared" si="0"/>
        <v>1.476</v>
      </c>
      <c r="Y8" s="3">
        <f t="shared" si="0"/>
        <v>1.6573800000000016</v>
      </c>
      <c r="Z8" s="3">
        <f t="shared" si="0"/>
        <v>4.9895999999999985</v>
      </c>
      <c r="AA8" s="3">
        <f t="shared" si="0"/>
        <v>9.9885999999999999</v>
      </c>
      <c r="AB8" s="46">
        <f t="shared" si="0"/>
        <v>14.786729999999988</v>
      </c>
      <c r="AC8" s="47">
        <f t="shared" si="0"/>
        <v>9.93639000000001</v>
      </c>
      <c r="AD8" s="47">
        <f t="shared" si="0"/>
        <v>12.41576744078202</v>
      </c>
      <c r="AE8" s="47">
        <f t="shared" si="0"/>
        <v>9.622343543933134</v>
      </c>
      <c r="AF8" s="48">
        <f t="shared" si="0"/>
        <v>26.852273848292654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3.0299705617051602</v>
      </c>
      <c r="G9">
        <f>$A9*$C9+($B9-$A9)*F$10-($B9/$C9)*(F$10^2)</f>
        <v>3.6562384012113949</v>
      </c>
      <c r="H9">
        <f t="shared" ref="H9:AF9" si="1">$A9*$C9+($B9-$A9)*G$10-($B9/$C9)*(G$10^2)</f>
        <v>4.4106716342448493</v>
      </c>
      <c r="I9">
        <f t="shared" si="1"/>
        <v>5.3189147532001106</v>
      </c>
      <c r="J9">
        <f t="shared" si="1"/>
        <v>6.4114761776444205</v>
      </c>
      <c r="K9">
        <f t="shared" si="1"/>
        <v>7.7245277693642365</v>
      </c>
      <c r="L9">
        <f t="shared" si="1"/>
        <v>9.3007775257374128</v>
      </c>
      <c r="M9">
        <f t="shared" si="1"/>
        <v>11.190391453705855</v>
      </c>
      <c r="N9">
        <f t="shared" si="1"/>
        <v>13.451920290283029</v>
      </c>
      <c r="O9">
        <f t="shared" si="1"/>
        <v>16.153157037224432</v>
      </c>
      <c r="P9">
        <f t="shared" si="1"/>
        <v>19.371809225122369</v>
      </c>
      <c r="Q9">
        <f t="shared" si="1"/>
        <v>23.195812159176562</v>
      </c>
      <c r="R9">
        <f t="shared" si="1"/>
        <v>27.723033184139084</v>
      </c>
      <c r="S9">
        <f t="shared" si="1"/>
        <v>33.060020801363976</v>
      </c>
      <c r="T9">
        <f t="shared" si="1"/>
        <v>39.319338489459263</v>
      </c>
      <c r="U9">
        <f t="shared" si="1"/>
        <v>46.614900714199074</v>
      </c>
      <c r="V9">
        <f t="shared" si="1"/>
        <v>55.054619697278348</v>
      </c>
      <c r="W9">
        <f t="shared" si="1"/>
        <v>64.729617269449818</v>
      </c>
      <c r="X9">
        <f t="shared" si="1"/>
        <v>75.699324679944525</v>
      </c>
      <c r="Y9">
        <f t="shared" si="1"/>
        <v>87.972084354933017</v>
      </c>
      <c r="Z9">
        <f t="shared" si="1"/>
        <v>101.48150788426805</v>
      </c>
      <c r="AA9">
        <f t="shared" si="1"/>
        <v>116.0599614332865</v>
      </c>
      <c r="AB9" s="43">
        <f>$A9*$C9+($B9-$A9)*AA$10-($B9/$C9)*(AA$10^2)</f>
        <v>131.41221010599673</v>
      </c>
      <c r="AC9" s="44">
        <f t="shared" si="1"/>
        <v>147.09435517031366</v>
      </c>
      <c r="AD9" s="44">
        <f t="shared" si="1"/>
        <v>162.50533087979159</v>
      </c>
      <c r="AE9" s="44">
        <f t="shared" si="1"/>
        <v>176.89955130624037</v>
      </c>
      <c r="AF9" s="45">
        <f t="shared" si="1"/>
        <v>189.42857850813056</v>
      </c>
      <c r="AG9" s="45">
        <f t="shared" ref="AG9" si="2">$A9*$C9+($B9-$A9)*AF$10-($B9/$C9)*(AF$10^2)</f>
        <v>199.21565015941721</v>
      </c>
      <c r="AH9" s="45">
        <f t="shared" ref="AH9" si="3">$A9*$C9+($B9-$A9)*AG$10-($B9/$C9)*(AG$10^2)</f>
        <v>205.45902129538337</v>
      </c>
      <c r="AI9" s="45">
        <f t="shared" ref="AI9" si="4">$A9*$C9+($B9-$A9)*AH$10-($B9/$C9)*(AH$10^2)</f>
        <v>207.54953106001736</v>
      </c>
      <c r="AJ9" s="45">
        <f t="shared" ref="AJ9" si="5">$A9*$C9+($B9-$A9)*AI$10-($B9/$C9)*(AI$10^2)</f>
        <v>205.17807387575959</v>
      </c>
      <c r="AK9" s="45">
        <f t="shared" ref="AK9" si="6">$A9*$C9+($B9-$A9)*AJ$10-($B9/$C9)*(AJ$10^2)</f>
        <v>198.40471564595407</v>
      </c>
      <c r="AL9" s="45">
        <f t="shared" ref="AL9" si="7">$A9*$C9+($B9-$A9)*AK$10-($B9/$C9)*(AK$10^2)</f>
        <v>187.66706718606002</v>
      </c>
      <c r="AM9" s="45">
        <f t="shared" ref="AM9" si="8">$A9*$C9+($B9-$A9)*AL$10-($B9/$C9)*(AL$10^2)</f>
        <v>173.72116891612421</v>
      </c>
      <c r="AN9" s="69">
        <f t="shared" ref="AN9" si="9">$A9*$C9+($B9-$A9)*AM$10-($B9/$C9)*(AM$10^2)</f>
        <v>157.52811184186919</v>
      </c>
      <c r="AO9" s="45">
        <f t="shared" ref="AO9" si="10">$A9*$C9+($B9-$A9)*AN$10-($B9/$C9)*(AN$10^2)</f>
        <v>140.11532853386404</v>
      </c>
      <c r="AP9" s="45">
        <f t="shared" ref="AP9" si="11">$A9*$C9+($B9-$A9)*AO$10-($B9/$C9)*(AO$10^2)</f>
        <v>122.4461258737914</v>
      </c>
      <c r="AQ9" s="45">
        <f t="shared" ref="AQ9" si="12">$A9*$C9+($B9-$A9)*AP$10-($B9/$C9)*(AP$10^2)</f>
        <v>105.3236312194739</v>
      </c>
      <c r="AR9" s="45">
        <f t="shared" ref="AR9" si="13">$A9*$C9+($B9-$A9)*AQ$10-($B9/$C9)*(AQ$10^2)</f>
        <v>89.340814677169305</v>
      </c>
      <c r="AS9" s="45">
        <f t="shared" ref="AS9" si="14">$A9*$C9+($B9-$A9)*AR$10-($B9/$C9)*(AR$10^2)</f>
        <v>74.873789989096622</v>
      </c>
      <c r="AT9" s="45">
        <f t="shared" ref="AT9" si="15">$A9*$C9+($B9-$A9)*AS$10-($B9/$C9)*(AS$10^2)</f>
        <v>62.106359837881428</v>
      </c>
      <c r="AU9" s="45">
        <f t="shared" ref="AU9" si="16">$A9*$C9+($B9-$A9)*AT$10-($B9/$C9)*(AT$10^2)</f>
        <v>51.07108031548637</v>
      </c>
      <c r="AV9" s="45">
        <f t="shared" ref="AV9" si="17">$A9*$C9+($B9-$A9)*AU$10-($B9/$C9)*(AU$10^2)</f>
        <v>41.69428324897774</v>
      </c>
      <c r="AW9" s="45">
        <f t="shared" ref="AW9" si="18">$A9*$C9+($B9-$A9)*AV$10-($B9/$C9)*(AV$10^2)</f>
        <v>33.83680357640003</v>
      </c>
      <c r="AX9" s="69">
        <f t="shared" ref="AX9" si="19">$A9*$C9+($B9-$A9)*AW$10-($B9/$C9)*(AW$10^2)</f>
        <v>27.326434573172151</v>
      </c>
      <c r="AY9" s="45">
        <f t="shared" ref="AY9" si="20">$A9*$C9+($B9-$A9)*AX$10-($B9/$C9)*(AX$10^2)</f>
        <v>21.981278206103525</v>
      </c>
      <c r="AZ9" s="45">
        <f t="shared" ref="AZ9" si="21">$A9*$C9+($B9-$A9)*AY$10-($B9/$C9)*(AY$10^2)</f>
        <v>17.624968729293641</v>
      </c>
      <c r="BA9" s="45">
        <f t="shared" ref="BA9" si="22">$A9*$C9+($B9-$A9)*AZ$10-($B9/$C9)*(AZ$10^2)</f>
        <v>14.095495251520674</v>
      </c>
      <c r="BB9" s="45">
        <f t="shared" ref="BB9" si="23">$A9*$C9+($B9-$A9)*BA$10-($B9/$C9)*(BA$10^2)</f>
        <v>11.249428907330525</v>
      </c>
      <c r="BC9" s="45">
        <f t="shared" ref="BC9" si="24">$A9*$C9+($B9-$A9)*BB$10-($B9/$C9)*(BB$10^2)</f>
        <v>8.9631090035554735</v>
      </c>
      <c r="BD9" s="45">
        <f t="shared" ref="BD9" si="25">$A9*$C9+($B9-$A9)*BC$10-($B9/$C9)*(BC$10^2)</f>
        <v>7.1319826605919161</v>
      </c>
      <c r="BE9" s="45">
        <f t="shared" ref="BE9" si="26">$A9*$C9+($B9-$A9)*BD$10-($B9/$C9)*(BD$10^2)</f>
        <v>5.6689442654811728</v>
      </c>
      <c r="BF9" s="45">
        <f t="shared" ref="BF9" si="27">$A9*$C9+($B9-$A9)*BE$10-($B9/$C9)*(BE$10^2)</f>
        <v>4.5022348024746179</v>
      </c>
      <c r="BG9" s="45">
        <f t="shared" ref="BG9" si="28">$A9*$C9+($B9-$A9)*BF$10-($B9/$C9)*(BF$10^2)</f>
        <v>3.5732475032751836</v>
      </c>
      <c r="BH9" s="69">
        <f t="shared" ref="BH9" si="29">$A9*$C9+($B9-$A9)*BG$10-($B9/$C9)*(BG$10^2)</f>
        <v>2.8344374680008286</v>
      </c>
    </row>
    <row r="10" spans="1:60" ht="15.75" thickBot="1" x14ac:dyDescent="0.3">
      <c r="A10" s="13" t="s">
        <v>68</v>
      </c>
      <c r="B10" s="65">
        <f>AN10</f>
        <v>3112.9944515490101</v>
      </c>
      <c r="C10" s="74">
        <f>AN10/$AN$4</f>
        <v>9.3006019350816857E-2</v>
      </c>
      <c r="D10" s="4" t="s">
        <v>8</v>
      </c>
      <c r="F10" s="6">
        <f>E$3+F9</f>
        <v>3.0309806627152613</v>
      </c>
      <c r="G10" s="6">
        <f>F10+G9</f>
        <v>6.6872190639266567</v>
      </c>
      <c r="H10" s="6">
        <f t="shared" ref="H10:AF10" si="30">G10+H9</f>
        <v>11.097890698171506</v>
      </c>
      <c r="I10" s="6">
        <f t="shared" si="30"/>
        <v>16.416805451371616</v>
      </c>
      <c r="J10" s="6">
        <f t="shared" si="30"/>
        <v>22.828281629016036</v>
      </c>
      <c r="K10" s="6">
        <f t="shared" si="30"/>
        <v>30.552809398380273</v>
      </c>
      <c r="L10" s="6">
        <f t="shared" si="30"/>
        <v>39.853586924117685</v>
      </c>
      <c r="M10" s="6">
        <f t="shared" si="30"/>
        <v>51.043978377823542</v>
      </c>
      <c r="N10" s="6">
        <f t="shared" si="30"/>
        <v>64.495898668106577</v>
      </c>
      <c r="O10" s="6">
        <f t="shared" si="30"/>
        <v>80.649055705331008</v>
      </c>
      <c r="P10" s="6">
        <f t="shared" si="30"/>
        <v>100.02086493045337</v>
      </c>
      <c r="Q10" s="6">
        <f t="shared" si="30"/>
        <v>123.21667708962994</v>
      </c>
      <c r="R10" s="6">
        <f t="shared" si="30"/>
        <v>150.93971027376904</v>
      </c>
      <c r="S10" s="6">
        <f t="shared" si="30"/>
        <v>183.99973107513301</v>
      </c>
      <c r="T10" s="6">
        <f t="shared" si="30"/>
        <v>223.31906956459227</v>
      </c>
      <c r="U10" s="6">
        <f t="shared" si="30"/>
        <v>269.93397027879132</v>
      </c>
      <c r="V10" s="6">
        <f t="shared" si="30"/>
        <v>324.98858997606965</v>
      </c>
      <c r="W10" s="6">
        <f t="shared" si="30"/>
        <v>389.71820724551947</v>
      </c>
      <c r="X10" s="6">
        <f t="shared" si="30"/>
        <v>465.417531925464</v>
      </c>
      <c r="Y10" s="6">
        <f t="shared" si="30"/>
        <v>553.38961628039704</v>
      </c>
      <c r="Z10" s="6">
        <f t="shared" si="30"/>
        <v>654.87112416466505</v>
      </c>
      <c r="AA10" s="6">
        <f t="shared" si="30"/>
        <v>770.93108559795155</v>
      </c>
      <c r="AB10" s="49">
        <f t="shared" si="30"/>
        <v>902.34329570394834</v>
      </c>
      <c r="AC10" s="50">
        <f t="shared" si="30"/>
        <v>1049.4376508742621</v>
      </c>
      <c r="AD10" s="50">
        <f t="shared" si="30"/>
        <v>1211.9429817540536</v>
      </c>
      <c r="AE10" s="50">
        <f t="shared" si="30"/>
        <v>1388.842533060294</v>
      </c>
      <c r="AF10" s="51">
        <f t="shared" si="30"/>
        <v>1578.2711115684247</v>
      </c>
      <c r="AG10" s="51">
        <f t="shared" ref="AG10" si="31">AF10+AG9</f>
        <v>1777.4867617278419</v>
      </c>
      <c r="AH10" s="51">
        <f t="shared" ref="AH10" si="32">AG10+AH9</f>
        <v>1982.9457830232252</v>
      </c>
      <c r="AI10" s="51">
        <f t="shared" ref="AI10" si="33">AH10+AI9</f>
        <v>2190.4953140832426</v>
      </c>
      <c r="AJ10" s="51">
        <f t="shared" ref="AJ10" si="34">AI10+AJ9</f>
        <v>2395.6733879590024</v>
      </c>
      <c r="AK10" s="51">
        <f t="shared" ref="AK10" si="35">AJ10+AK9</f>
        <v>2594.0781036049566</v>
      </c>
      <c r="AL10" s="51">
        <f t="shared" ref="AL10" si="36">AK10+AL9</f>
        <v>2781.7451707910168</v>
      </c>
      <c r="AM10" s="51">
        <f t="shared" ref="AM10" si="37">AL10+AM9</f>
        <v>2955.4663397071408</v>
      </c>
      <c r="AN10" s="70">
        <f t="shared" ref="AN10" si="38">AM10+AN9</f>
        <v>3112.9944515490101</v>
      </c>
      <c r="AO10" s="51">
        <f t="shared" ref="AO10" si="39">AN10+AO9</f>
        <v>3253.1097800828743</v>
      </c>
      <c r="AP10" s="51">
        <f t="shared" ref="AP10" si="40">AO10+AP9</f>
        <v>3375.5559059566658</v>
      </c>
      <c r="AQ10" s="51">
        <f t="shared" ref="AQ10" si="41">AP10+AQ9</f>
        <v>3480.8795371761398</v>
      </c>
      <c r="AR10" s="51">
        <f t="shared" ref="AR10" si="42">AQ10+AR9</f>
        <v>3570.2203518533092</v>
      </c>
      <c r="AS10" s="51">
        <f t="shared" ref="AS10" si="43">AR10+AS9</f>
        <v>3645.0941418424059</v>
      </c>
      <c r="AT10" s="51">
        <f t="shared" ref="AT10" si="44">AS10+AT9</f>
        <v>3707.2005016802873</v>
      </c>
      <c r="AU10" s="51">
        <f t="shared" ref="AU10" si="45">AT10+AU9</f>
        <v>3758.2715819957739</v>
      </c>
      <c r="AV10" s="51">
        <f t="shared" ref="AV10" si="46">AU10+AV9</f>
        <v>3799.9658652447515</v>
      </c>
      <c r="AW10" s="51">
        <f t="shared" ref="AW10" si="47">AV10+AW9</f>
        <v>3833.8026688211517</v>
      </c>
      <c r="AX10" s="70">
        <f t="shared" ref="AX10" si="48">AW10+AX9</f>
        <v>3861.1291033943239</v>
      </c>
      <c r="AY10" s="51">
        <f t="shared" ref="AY10" si="49">AX10+AY9</f>
        <v>3883.1103816004274</v>
      </c>
      <c r="AZ10" s="51">
        <f t="shared" ref="AZ10" si="50">AY10+AZ9</f>
        <v>3900.7353503297209</v>
      </c>
      <c r="BA10" s="51">
        <f t="shared" ref="BA10" si="51">AZ10+BA9</f>
        <v>3914.8308455812416</v>
      </c>
      <c r="BB10" s="51">
        <f t="shared" ref="BB10" si="52">BA10+BB9</f>
        <v>3926.0802744885723</v>
      </c>
      <c r="BC10" s="51">
        <f t="shared" ref="BC10" si="53">BB10+BC9</f>
        <v>3935.0433834921278</v>
      </c>
      <c r="BD10" s="51">
        <f t="shared" ref="BD10" si="54">BC10+BD9</f>
        <v>3942.1753661527196</v>
      </c>
      <c r="BE10" s="51">
        <f t="shared" ref="BE10" si="55">BD10+BE9</f>
        <v>3947.8443104182006</v>
      </c>
      <c r="BF10" s="51">
        <f t="shared" ref="BF10" si="56">BE10+BF9</f>
        <v>3952.3465452206751</v>
      </c>
      <c r="BG10" s="51">
        <f t="shared" ref="BG10" si="57">BF10+BG9</f>
        <v>3955.9197927239502</v>
      </c>
      <c r="BH10" s="70">
        <f t="shared" ref="BH10" si="58">BG10+BH9</f>
        <v>3958.7542301919511</v>
      </c>
    </row>
    <row r="11" spans="1:60" ht="15.75" thickBot="1" x14ac:dyDescent="0.3">
      <c r="A11" s="13" t="s">
        <v>69</v>
      </c>
      <c r="B11" s="17">
        <f>AX10</f>
        <v>3861.1291033943239</v>
      </c>
      <c r="C11" s="73">
        <f>AX10/$AX$4</f>
        <v>9.7957245475126201E-2</v>
      </c>
      <c r="D11" s="4" t="s">
        <v>9</v>
      </c>
      <c r="E11" s="5">
        <f>SUM(F11:AF11)</f>
        <v>8990519.6113342494</v>
      </c>
      <c r="F11">
        <f>(F10-F3)^2</f>
        <v>9.1501413491516033</v>
      </c>
      <c r="G11">
        <f t="shared" ref="G11:AF11" si="59">(G10-G3)^2</f>
        <v>44.637878339115069</v>
      </c>
      <c r="H11">
        <f t="shared" si="59"/>
        <v>123.0286947922569</v>
      </c>
      <c r="I11">
        <f t="shared" si="59"/>
        <v>269.31254637790181</v>
      </c>
      <c r="J11">
        <f t="shared" si="59"/>
        <v>520.80766794391684</v>
      </c>
      <c r="K11">
        <f t="shared" si="59"/>
        <v>932.79533427057993</v>
      </c>
      <c r="L11">
        <f t="shared" si="59"/>
        <v>1587.2619032909756</v>
      </c>
      <c r="M11">
        <f t="shared" si="59"/>
        <v>2603.8380834617456</v>
      </c>
      <c r="N11">
        <f t="shared" si="59"/>
        <v>4157.3759701790714</v>
      </c>
      <c r="O11">
        <f t="shared" si="59"/>
        <v>6501.3378238053574</v>
      </c>
      <c r="P11">
        <f t="shared" si="59"/>
        <v>10002.733172820999</v>
      </c>
      <c r="Q11">
        <f t="shared" si="59"/>
        <v>15167.81342611356</v>
      </c>
      <c r="R11">
        <f t="shared" si="59"/>
        <v>22763.781703034849</v>
      </c>
      <c r="S11">
        <f t="shared" si="59"/>
        <v>33828.306701060006</v>
      </c>
      <c r="T11">
        <f t="shared" si="59"/>
        <v>49820.949490473606</v>
      </c>
      <c r="U11">
        <f t="shared" si="59"/>
        <v>72418.561452630282</v>
      </c>
      <c r="V11">
        <f t="shared" si="59"/>
        <v>104257.68731491438</v>
      </c>
      <c r="W11">
        <f t="shared" si="59"/>
        <v>149216.26133671394</v>
      </c>
      <c r="X11">
        <f t="shared" si="59"/>
        <v>212068.1079761461</v>
      </c>
      <c r="Y11">
        <f t="shared" si="59"/>
        <v>299015.65173616697</v>
      </c>
      <c r="Z11">
        <f t="shared" si="59"/>
        <v>413854.3747116038</v>
      </c>
      <c r="AA11">
        <f t="shared" si="59"/>
        <v>561580.13477230864</v>
      </c>
      <c r="AB11" s="43">
        <f t="shared" si="59"/>
        <v>749976.75938289554</v>
      </c>
      <c r="AC11" s="44">
        <f t="shared" si="59"/>
        <v>1006349.9503370695</v>
      </c>
      <c r="AD11" s="44">
        <f t="shared" si="59"/>
        <v>1330007.5073540828</v>
      </c>
      <c r="AE11" s="44">
        <f t="shared" si="59"/>
        <v>1743817.2343501146</v>
      </c>
      <c r="AF11" s="45">
        <f t="shared" si="59"/>
        <v>2199624.2500722897</v>
      </c>
    </row>
    <row r="12" spans="1:60" ht="15.75" thickBot="1" x14ac:dyDescent="0.3">
      <c r="A12" s="13" t="s">
        <v>70</v>
      </c>
      <c r="B12" s="66">
        <f>BH10</f>
        <v>3958.7542301919511</v>
      </c>
      <c r="C12" s="75">
        <f>BH10/$BH$4</f>
        <v>8.7270172630151979E-2</v>
      </c>
      <c r="D12" s="4" t="s">
        <v>10</v>
      </c>
      <c r="E12" s="5">
        <f>SUM(F12:AF12)</f>
        <v>10312.133663875793</v>
      </c>
      <c r="F12">
        <f>SQRT(F11)</f>
        <v>3.0249200566546555</v>
      </c>
      <c r="G12">
        <f t="shared" ref="G12:AF12" si="60">SQRT(G11)</f>
        <v>6.6811584578660508</v>
      </c>
      <c r="H12">
        <f t="shared" si="60"/>
        <v>11.0918300921109</v>
      </c>
      <c r="I12">
        <f t="shared" si="60"/>
        <v>16.410744845311008</v>
      </c>
      <c r="J12">
        <f t="shared" si="60"/>
        <v>22.82121092194533</v>
      </c>
      <c r="K12">
        <f t="shared" si="60"/>
        <v>30.54169828726916</v>
      </c>
      <c r="L12">
        <f t="shared" si="60"/>
        <v>39.840455610986375</v>
      </c>
      <c r="M12">
        <f t="shared" si="60"/>
        <v>51.027816761661924</v>
      </c>
      <c r="N12">
        <f t="shared" si="60"/>
        <v>64.477716849924761</v>
      </c>
      <c r="O12">
        <f t="shared" si="60"/>
        <v>80.630873887149193</v>
      </c>
      <c r="P12">
        <f t="shared" si="60"/>
        <v>100.01366493045337</v>
      </c>
      <c r="Q12">
        <f t="shared" si="60"/>
        <v>123.15767708962994</v>
      </c>
      <c r="R12">
        <f t="shared" si="60"/>
        <v>150.87671027376905</v>
      </c>
      <c r="S12">
        <f t="shared" si="60"/>
        <v>183.92473107513302</v>
      </c>
      <c r="T12">
        <f t="shared" si="60"/>
        <v>223.20606956459227</v>
      </c>
      <c r="U12">
        <f t="shared" si="60"/>
        <v>269.10697027879132</v>
      </c>
      <c r="V12">
        <f t="shared" si="60"/>
        <v>322.88958997606966</v>
      </c>
      <c r="W12">
        <f t="shared" si="60"/>
        <v>386.28520724551947</v>
      </c>
      <c r="X12">
        <f t="shared" si="60"/>
        <v>460.50853192546401</v>
      </c>
      <c r="Y12">
        <f t="shared" si="60"/>
        <v>546.82323628039705</v>
      </c>
      <c r="Z12">
        <f t="shared" si="60"/>
        <v>643.31514416466507</v>
      </c>
      <c r="AA12">
        <f t="shared" si="60"/>
        <v>749.38650559795155</v>
      </c>
      <c r="AB12" s="43">
        <f t="shared" si="60"/>
        <v>866.01198570394831</v>
      </c>
      <c r="AC12" s="44">
        <f t="shared" si="60"/>
        <v>1003.1699508742621</v>
      </c>
      <c r="AD12" s="44">
        <f t="shared" si="60"/>
        <v>1153.2595143132714</v>
      </c>
      <c r="AE12" s="44">
        <f t="shared" si="60"/>
        <v>1320.5367220755788</v>
      </c>
      <c r="AF12" s="45">
        <f t="shared" si="60"/>
        <v>1483.113026735417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5.0505050505050501E-3</v>
      </c>
      <c r="G15" s="3">
        <f t="shared" ref="G15:AF15" si="61">G$3-F$3</f>
        <v>0</v>
      </c>
      <c r="H15" s="3">
        <f t="shared" si="61"/>
        <v>0</v>
      </c>
      <c r="I15" s="3">
        <f t="shared" si="61"/>
        <v>0</v>
      </c>
      <c r="J15" s="3">
        <f t="shared" si="61"/>
        <v>1.0101010101010105E-3</v>
      </c>
      <c r="K15" s="3">
        <f t="shared" si="61"/>
        <v>4.0404040404040387E-3</v>
      </c>
      <c r="L15" s="3">
        <f t="shared" si="61"/>
        <v>2.0202020202020193E-3</v>
      </c>
      <c r="M15" s="3">
        <f t="shared" si="61"/>
        <v>3.0303030303030325E-3</v>
      </c>
      <c r="N15" s="3">
        <f t="shared" si="61"/>
        <v>2.0202020202020193E-3</v>
      </c>
      <c r="O15" s="3">
        <f t="shared" si="61"/>
        <v>0</v>
      </c>
      <c r="P15" s="3">
        <f t="shared" si="61"/>
        <v>-1.0981818181818179E-2</v>
      </c>
      <c r="Q15" s="3">
        <f t="shared" si="61"/>
        <v>5.1799999999999999E-2</v>
      </c>
      <c r="R15" s="3">
        <f t="shared" si="61"/>
        <v>4.0000000000000036E-3</v>
      </c>
      <c r="S15" s="3">
        <f t="shared" si="61"/>
        <v>1.1999999999999997E-2</v>
      </c>
      <c r="T15" s="3">
        <f t="shared" si="61"/>
        <v>3.8000000000000006E-2</v>
      </c>
      <c r="U15" s="3">
        <f t="shared" si="61"/>
        <v>0.71400000000000008</v>
      </c>
      <c r="V15" s="3">
        <f t="shared" si="61"/>
        <v>1.2720000000000002</v>
      </c>
      <c r="W15" s="3">
        <f t="shared" si="61"/>
        <v>1.3339999999999996</v>
      </c>
      <c r="X15" s="3">
        <f t="shared" si="61"/>
        <v>1.476</v>
      </c>
      <c r="Y15" s="3">
        <f t="shared" si="61"/>
        <v>1.6573800000000016</v>
      </c>
      <c r="Z15" s="3">
        <f t="shared" si="61"/>
        <v>4.9895999999999985</v>
      </c>
      <c r="AA15" s="3">
        <f t="shared" si="61"/>
        <v>9.9885999999999999</v>
      </c>
      <c r="AB15" s="46">
        <f t="shared" si="61"/>
        <v>14.786729999999988</v>
      </c>
      <c r="AC15" s="47">
        <f t="shared" si="61"/>
        <v>9.93639000000001</v>
      </c>
      <c r="AD15" s="47">
        <f t="shared" si="61"/>
        <v>12.41576744078202</v>
      </c>
      <c r="AE15" s="47">
        <f t="shared" si="61"/>
        <v>9.622343543933134</v>
      </c>
      <c r="AF15" s="48">
        <f t="shared" si="61"/>
        <v>26.852273848292654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2.4687601570381763</v>
      </c>
      <c r="G16">
        <f>$A16*($C16*F$4)+($B16-$A16)*(F$17)-($B16/($C16*F$4))*(F17^2)</f>
        <v>3.1085401529555039</v>
      </c>
      <c r="H16">
        <f t="shared" ref="H16:AF16" si="62">$A16*($C16*G$4)+($B16-$A16)*(G$17)-($B16/($C16*G$4))*(G17^2)</f>
        <v>3.8822092380856259</v>
      </c>
      <c r="I16">
        <f t="shared" si="62"/>
        <v>4.8169212926017622</v>
      </c>
      <c r="J16">
        <f t="shared" si="62"/>
        <v>5.9449659500274272</v>
      </c>
      <c r="K16">
        <f t="shared" si="62"/>
        <v>7.3045785265337306</v>
      </c>
      <c r="L16">
        <f t="shared" si="62"/>
        <v>8.9408048249486143</v>
      </c>
      <c r="M16">
        <f t="shared" si="62"/>
        <v>10.906386938726248</v>
      </c>
      <c r="N16">
        <f t="shared" si="62"/>
        <v>13.262613254346734</v>
      </c>
      <c r="O16">
        <f t="shared" si="62"/>
        <v>16.08004393947488</v>
      </c>
      <c r="P16">
        <f t="shared" si="62"/>
        <v>19.438980285302666</v>
      </c>
      <c r="Q16">
        <f t="shared" si="62"/>
        <v>23.429490751379639</v>
      </c>
      <c r="R16">
        <f t="shared" si="62"/>
        <v>28.150738127294812</v>
      </c>
      <c r="S16">
        <f t="shared" si="62"/>
        <v>33.709273264600078</v>
      </c>
      <c r="T16">
        <f t="shared" si="62"/>
        <v>40.21587859076849</v>
      </c>
      <c r="U16">
        <f t="shared" si="62"/>
        <v>47.78047417584262</v>
      </c>
      <c r="V16">
        <f t="shared" si="62"/>
        <v>56.50456696338896</v>
      </c>
      <c r="W16">
        <f t="shared" si="62"/>
        <v>66.470771085278443</v>
      </c>
      <c r="X16">
        <f t="shared" si="62"/>
        <v>77.729110936456763</v>
      </c>
      <c r="Y16">
        <f t="shared" si="62"/>
        <v>90.280207065955807</v>
      </c>
      <c r="Z16">
        <f t="shared" si="62"/>
        <v>104.05610194583861</v>
      </c>
      <c r="AA16">
        <f t="shared" si="62"/>
        <v>118.9004365730446</v>
      </c>
      <c r="AB16" s="43">
        <f t="shared" si="62"/>
        <v>134.55088214905575</v>
      </c>
      <c r="AC16" s="44">
        <f t="shared" si="62"/>
        <v>150.62795971696616</v>
      </c>
      <c r="AD16" s="44">
        <f t="shared" si="62"/>
        <v>166.63524846180511</v>
      </c>
      <c r="AE16" s="44">
        <f t="shared" si="62"/>
        <v>181.97592057148631</v>
      </c>
      <c r="AF16" s="45">
        <f t="shared" si="62"/>
        <v>195.9889453887327</v>
      </c>
      <c r="AG16" s="45">
        <f t="shared" ref="AG16" si="63">$A16*($C16*AF$4)+($B16-$A16)*(AF$17)-($B16/($C16*AF$4))*(AF17^2)</f>
        <v>208.00483913778899</v>
      </c>
      <c r="AH16" s="45">
        <f t="shared" ref="AH16" si="64">$A16*($C16*AG$4)+($B16-$A16)*(AG$17)-($B16/($C16*AG$4))*(AG17^2)</f>
        <v>221.01650338457239</v>
      </c>
      <c r="AI16" s="45">
        <f t="shared" ref="AI16" si="65">$A16*($C16*AH$4)+($B16-$A16)*(AH$17)-($B16/($C16*AH$4))*(AH17^2)</f>
        <v>223.75378094214756</v>
      </c>
      <c r="AJ16" s="45">
        <f t="shared" ref="AJ16" si="66">$A16*($C16*AI$4)+($B16-$A16)*(AI$17)-($B16/($C16*AI$4))*(AI17^2)</f>
        <v>226.67076676298382</v>
      </c>
      <c r="AK16" s="45">
        <f t="shared" ref="AK16" si="67">$A16*($C16*AJ$4)+($B16-$A16)*(AJ$17)-($B16/($C16*AJ$4))*(AJ17^2)</f>
        <v>226.20688090528574</v>
      </c>
      <c r="AL16" s="45">
        <f t="shared" ref="AL16" si="68">$A16*($C16*AK$4)+($B16-$A16)*(AK$17)-($B16/($C16*AK$4))*(AK17^2)</f>
        <v>222.57417177037564</v>
      </c>
      <c r="AM16" s="45">
        <f t="shared" ref="AM16" si="69">$A16*($C16*AL$4)+($B16-$A16)*(AL$17)-($B16/($C16*AL$4))*(AL17^2)</f>
        <v>216.19403641235408</v>
      </c>
      <c r="AN16" s="69">
        <f t="shared" ref="AN16" si="70">$A16*($C16*AM$4)+($B16-$A16)*(AM$17)-($B16/($C16*AM$4))*(AM17^2)</f>
        <v>207.63616945721799</v>
      </c>
      <c r="AO16" s="45">
        <f t="shared" ref="AO16" si="71">$A16*($C16*AN$4)+($B16-$A16)*(AN$17)-($B16/($C16*AN$4))*(AN17^2)</f>
        <v>197.54307444893664</v>
      </c>
      <c r="AP16" s="45">
        <f t="shared" ref="AP16" si="72">$A16*($C16*AO$4)+($B16-$A16)*(AO$17)-($B16/($C16*AO$4))*(AO17^2)</f>
        <v>186.55593164256493</v>
      </c>
      <c r="AQ16" s="45">
        <f t="shared" ref="AQ16" si="73">$A16*($C16*AP$4)+($B16-$A16)*(AP$17)-($B16/($C16*AP$4))*(AP17^2)</f>
        <v>175.25461382208789</v>
      </c>
      <c r="AR16" s="45">
        <f t="shared" ref="AR16" si="74">$A16*($C16*AQ$4)+($B16-$A16)*(AQ$17)-($B16/($C16*AQ$4))*(AQ17^2)</f>
        <v>164.11878477919208</v>
      </c>
      <c r="AS16" s="45">
        <f t="shared" ref="AS16" si="75">$A16*($C16*AR$4)+($B16-$A16)*(AR$17)-($B16/($C16*AR$4))*(AR17^2)</f>
        <v>153.51085339124609</v>
      </c>
      <c r="AT16" s="45">
        <f t="shared" ref="AT16" si="76">$A16*($C16*AS$4)+($B16-$A16)*(AS$17)-($B16/($C16*AS$4))*(AS17^2)</f>
        <v>143.67703594415502</v>
      </c>
      <c r="AU16" s="45">
        <f t="shared" ref="AU16" si="77">$A16*($C16*AT$4)+($B16-$A16)*(AT$17)-($B16/($C16*AT$4))*(AT17^2)</f>
        <v>134.76064276198497</v>
      </c>
      <c r="AV16" s="45">
        <f t="shared" ref="AV16" si="78">$A16*($C16*AU$4)+($B16-$A16)*(AU$17)-($B16/($C16*AU$4))*(AU17^2)</f>
        <v>126.82164497623444</v>
      </c>
      <c r="AW16" s="45">
        <f t="shared" ref="AW16" si="79">$A16*($C16*AV$4)+($B16-$A16)*(AV$17)-($B16/($C16*AV$4))*(AV17^2)</f>
        <v>119.85777464077296</v>
      </c>
      <c r="AX16" s="69">
        <f t="shared" ref="AX16" si="80">$A16*($C16*AW$4)+($B16-$A16)*(AW$17)-($B16/($C16*AW$4))*(AW17^2)</f>
        <v>113.82404201976203</v>
      </c>
      <c r="AY16" s="45">
        <f t="shared" ref="AY16" si="81">$A16*($C16*AX$4)+($B16-$A16)*(AX$17)-($B16/($C16*AX$4))*(AX17^2)</f>
        <v>108.64905593794845</v>
      </c>
      <c r="AZ16" s="45">
        <f t="shared" ref="AZ16" si="82">$A16*($C16*AY$4)+($B16-$A16)*(AY$17)-($B16/($C16*AY$4))*(AY17^2)</f>
        <v>104.24764791149323</v>
      </c>
      <c r="BA16" s="45">
        <f t="shared" ref="BA16" si="83">$A16*($C16*AZ$4)+($B16-$A16)*(AZ$17)-($B16/($C16*AZ$4))*(AZ17^2)</f>
        <v>100.52999113266435</v>
      </c>
      <c r="BB16" s="45">
        <f t="shared" ref="BB16" si="84">$A16*($C16*BA$4)+($B16-$A16)*(BA$17)-($B16/($C16*BA$4))*(BA17^2)</f>
        <v>97.407748669388525</v>
      </c>
      <c r="BC16" s="45">
        <f t="shared" ref="BC16" si="85">$A16*($C16*BB$4)+($B16-$A16)*(BB$17)-($B16/($C16*BB$4))*(BB17^2)</f>
        <v>94.797892318809772</v>
      </c>
      <c r="BD16" s="45">
        <f t="shared" ref="BD16" si="86">$A16*($C16*BC$4)+($B16-$A16)*(BC$17)-($B16/($C16*BC$4))*(BC17^2)</f>
        <v>92.624804249274803</v>
      </c>
      <c r="BE16" s="45">
        <f t="shared" ref="BE16" si="87">$A16*($C16*BD$4)+($B16-$A16)*(BD$17)-($B16/($C16*BD$4))*(BD17^2)</f>
        <v>90.821180578322128</v>
      </c>
      <c r="BF16" s="45">
        <f t="shared" ref="BF16" si="88">$A16*($C16*BE$4)+($B16-$A16)*(BE$17)-($B16/($C16*BE$4))*(BE17^2)</f>
        <v>89.328144804059548</v>
      </c>
      <c r="BG16" s="45">
        <f t="shared" ref="BG16" si="89">$A16*($C16*BF$4)+($B16-$A16)*(BF$17)-($B16/($C16*BF$4))*(BF17^2)</f>
        <v>88.094873940687648</v>
      </c>
      <c r="BH16" s="69">
        <f t="shared" ref="BH16" si="90">$A16*($C16*BG$4)+($B16-$A16)*(BG$17)-($B16/($C16*BG$4))*(BG17^2)</f>
        <v>87.077951859356517</v>
      </c>
    </row>
    <row r="17" spans="1:62" ht="15.75" thickBot="1" x14ac:dyDescent="0.3">
      <c r="A17" s="13" t="s">
        <v>68</v>
      </c>
      <c r="B17" s="65">
        <f>AN17</f>
        <v>3365.2189692016718</v>
      </c>
      <c r="C17" s="74">
        <f>AN17/$AN$4</f>
        <v>0.10054165705742477</v>
      </c>
      <c r="D17" s="4" t="s">
        <v>8</v>
      </c>
      <c r="F17" s="6">
        <f>E$3+F16</f>
        <v>2.4697702580482774</v>
      </c>
      <c r="G17" s="6">
        <f>F17+G16</f>
        <v>5.5783104110037813</v>
      </c>
      <c r="H17" s="6">
        <f t="shared" ref="H17:AF17" si="91">G17+H16</f>
        <v>9.4605196490894077</v>
      </c>
      <c r="I17" s="6">
        <f t="shared" si="91"/>
        <v>14.27744094169117</v>
      </c>
      <c r="J17" s="6">
        <f t="shared" si="91"/>
        <v>20.222406891718599</v>
      </c>
      <c r="K17" s="6">
        <f t="shared" si="91"/>
        <v>27.52698541825233</v>
      </c>
      <c r="L17" s="6">
        <f t="shared" si="91"/>
        <v>36.467790243200945</v>
      </c>
      <c r="M17" s="6">
        <f t="shared" si="91"/>
        <v>47.374177181927195</v>
      </c>
      <c r="N17" s="6">
        <f t="shared" si="91"/>
        <v>60.636790436273927</v>
      </c>
      <c r="O17" s="6">
        <f t="shared" si="91"/>
        <v>76.716834375748803</v>
      </c>
      <c r="P17" s="6">
        <f t="shared" si="91"/>
        <v>96.155814661051465</v>
      </c>
      <c r="Q17" s="6">
        <f t="shared" si="91"/>
        <v>119.5853054124311</v>
      </c>
      <c r="R17" s="6">
        <f t="shared" si="91"/>
        <v>147.7360435397259</v>
      </c>
      <c r="S17" s="6">
        <f t="shared" si="91"/>
        <v>181.44531680432598</v>
      </c>
      <c r="T17" s="6">
        <f t="shared" si="91"/>
        <v>221.66119539509447</v>
      </c>
      <c r="U17" s="6">
        <f t="shared" si="91"/>
        <v>269.44166957093711</v>
      </c>
      <c r="V17" s="6">
        <f t="shared" si="91"/>
        <v>325.94623653432609</v>
      </c>
      <c r="W17" s="6">
        <f t="shared" si="91"/>
        <v>392.41700761960453</v>
      </c>
      <c r="X17" s="6">
        <f t="shared" si="91"/>
        <v>470.14611855606131</v>
      </c>
      <c r="Y17" s="6">
        <f t="shared" si="91"/>
        <v>560.42632562201709</v>
      </c>
      <c r="Z17" s="6">
        <f t="shared" si="91"/>
        <v>664.48242756785567</v>
      </c>
      <c r="AA17" s="6">
        <f t="shared" si="91"/>
        <v>783.38286414090021</v>
      </c>
      <c r="AB17" s="49">
        <f t="shared" si="91"/>
        <v>917.93374628995593</v>
      </c>
      <c r="AC17" s="50">
        <f t="shared" si="91"/>
        <v>1068.5617060069221</v>
      </c>
      <c r="AD17" s="50">
        <f t="shared" si="91"/>
        <v>1235.1969544687272</v>
      </c>
      <c r="AE17" s="50">
        <f t="shared" si="91"/>
        <v>1417.1728750402135</v>
      </c>
      <c r="AF17" s="51">
        <f t="shared" si="91"/>
        <v>1613.1618204289462</v>
      </c>
      <c r="AG17" s="51">
        <f t="shared" ref="AG17" si="92">AF17+AG16</f>
        <v>1821.1666595667352</v>
      </c>
      <c r="AH17" s="51">
        <f t="shared" ref="AH17" si="93">AG17+AH16</f>
        <v>2042.1831629513076</v>
      </c>
      <c r="AI17" s="51">
        <f t="shared" ref="AI17" si="94">AH17+AI16</f>
        <v>2265.936943893455</v>
      </c>
      <c r="AJ17" s="51">
        <f t="shared" ref="AJ17" si="95">AI17+AJ16</f>
        <v>2492.6077106564389</v>
      </c>
      <c r="AK17" s="51">
        <f t="shared" ref="AK17" si="96">AJ17+AK16</f>
        <v>2718.8145915617247</v>
      </c>
      <c r="AL17" s="51">
        <f t="shared" ref="AL17" si="97">AK17+AL16</f>
        <v>2941.3887633321001</v>
      </c>
      <c r="AM17" s="51">
        <f t="shared" ref="AM17" si="98">AL17+AM16</f>
        <v>3157.582799744454</v>
      </c>
      <c r="AN17" s="70">
        <f t="shared" ref="AN17" si="99">AM17+AN16</f>
        <v>3365.2189692016718</v>
      </c>
      <c r="AO17" s="51">
        <f t="shared" ref="AO17" si="100">AN17+AO16</f>
        <v>3562.7620436506086</v>
      </c>
      <c r="AP17" s="51">
        <f t="shared" ref="AP17" si="101">AO17+AP16</f>
        <v>3749.3179752931737</v>
      </c>
      <c r="AQ17" s="51">
        <f t="shared" ref="AQ17" si="102">AP17+AQ16</f>
        <v>3924.5725891152615</v>
      </c>
      <c r="AR17" s="51">
        <f t="shared" ref="AR17" si="103">AQ17+AR16</f>
        <v>4088.6913738944536</v>
      </c>
      <c r="AS17" s="51">
        <f t="shared" ref="AS17" si="104">AR17+AS16</f>
        <v>4242.2022272856993</v>
      </c>
      <c r="AT17" s="51">
        <f t="shared" ref="AT17" si="105">AS17+AT16</f>
        <v>4385.8792632298546</v>
      </c>
      <c r="AU17" s="51">
        <f t="shared" ref="AU17" si="106">AT17+AU16</f>
        <v>4520.6399059918394</v>
      </c>
      <c r="AV17" s="51">
        <f t="shared" ref="AV17" si="107">AU17+AV16</f>
        <v>4647.4615509680734</v>
      </c>
      <c r="AW17" s="51">
        <f t="shared" ref="AW17" si="108">AV17+AW16</f>
        <v>4767.3193256088462</v>
      </c>
      <c r="AX17" s="70">
        <f t="shared" ref="AX17" si="109">AW17+AX16</f>
        <v>4881.1433676286078</v>
      </c>
      <c r="AY17" s="51">
        <f t="shared" ref="AY17" si="110">AX17+AY16</f>
        <v>4989.792423566556</v>
      </c>
      <c r="AZ17" s="51">
        <f t="shared" ref="AZ17" si="111">AY17+AZ16</f>
        <v>5094.040071478049</v>
      </c>
      <c r="BA17" s="51">
        <f t="shared" ref="BA17" si="112">AZ17+BA16</f>
        <v>5194.5700626107136</v>
      </c>
      <c r="BB17" s="51">
        <f t="shared" ref="BB17" si="113">BA17+BB16</f>
        <v>5291.9778112801023</v>
      </c>
      <c r="BC17" s="51">
        <f t="shared" ref="BC17" si="114">BB17+BC16</f>
        <v>5386.7757035989125</v>
      </c>
      <c r="BD17" s="51">
        <f t="shared" ref="BD17" si="115">BC17+BD16</f>
        <v>5479.4005078481878</v>
      </c>
      <c r="BE17" s="51">
        <f t="shared" ref="BE17" si="116">BD17+BE16</f>
        <v>5570.2216884265099</v>
      </c>
      <c r="BF17" s="51">
        <f t="shared" ref="BF17" si="117">BE17+BF16</f>
        <v>5659.5498332305697</v>
      </c>
      <c r="BG17" s="51">
        <f t="shared" ref="BG17" si="118">BF17+BG16</f>
        <v>5747.6447071712573</v>
      </c>
      <c r="BH17" s="70">
        <f t="shared" ref="BH17" si="119">BG17+BH16</f>
        <v>5834.7226590306136</v>
      </c>
    </row>
    <row r="18" spans="1:62" ht="15.75" thickBot="1" x14ac:dyDescent="0.3">
      <c r="A18" s="13" t="s">
        <v>69</v>
      </c>
      <c r="B18" s="17">
        <f>AX17</f>
        <v>4881.1433676286078</v>
      </c>
      <c r="C18" s="73">
        <f>AX17/$AX$4</f>
        <v>0.12383511306103265</v>
      </c>
      <c r="D18" s="4" t="s">
        <v>9</v>
      </c>
      <c r="E18" s="5">
        <f>SUM(F18:AF18)</f>
        <v>9330468.1389603131</v>
      </c>
      <c r="F18">
        <f>(F3-F17)^2</f>
        <v>6.069865249297214</v>
      </c>
      <c r="G18">
        <f t="shared" ref="G18:AF18" si="120">(G3-G17)^2</f>
        <v>31.049967888689256</v>
      </c>
      <c r="H18">
        <f t="shared" si="120"/>
        <v>89.386795796309087</v>
      </c>
      <c r="I18">
        <f>(I3-I17)^2</f>
        <v>203.67229668422274</v>
      </c>
      <c r="J18">
        <f t="shared" si="120"/>
        <v>408.6598170583344</v>
      </c>
      <c r="K18">
        <f t="shared" si="120"/>
        <v>757.12333888639421</v>
      </c>
      <c r="L18">
        <f t="shared" si="120"/>
        <v>1328.9421577077057</v>
      </c>
      <c r="M18">
        <f t="shared" si="120"/>
        <v>2242.7816383272948</v>
      </c>
      <c r="N18">
        <f t="shared" si="120"/>
        <v>3674.6157107934309</v>
      </c>
      <c r="O18">
        <f t="shared" si="120"/>
        <v>5882.6833041463769</v>
      </c>
      <c r="P18">
        <f t="shared" si="120"/>
        <v>9244.5561012393609</v>
      </c>
      <c r="Q18">
        <f t="shared" si="120"/>
        <v>14286.537685545756</v>
      </c>
      <c r="R18">
        <f t="shared" si="120"/>
        <v>21807.327788285784</v>
      </c>
      <c r="S18">
        <f t="shared" si="120"/>
        <v>32895.191817701576</v>
      </c>
      <c r="T18">
        <f t="shared" si="120"/>
        <v>49083.602882822954</v>
      </c>
      <c r="U18">
        <f t="shared" si="120"/>
        <v>72153.840708703734</v>
      </c>
      <c r="V18">
        <f t="shared" si="120"/>
        <v>104877.03261091976</v>
      </c>
      <c r="W18">
        <f t="shared" si="120"/>
        <v>151308.55818380855</v>
      </c>
      <c r="X18">
        <f t="shared" si="120"/>
        <v>216445.57648234666</v>
      </c>
      <c r="Y18">
        <f t="shared" si="120"/>
        <v>306760.83936442377</v>
      </c>
      <c r="Z18">
        <f t="shared" si="120"/>
        <v>426312.94593357982</v>
      </c>
      <c r="AA18">
        <f t="shared" si="120"/>
        <v>580397.57118275098</v>
      </c>
      <c r="AB18" s="43">
        <f t="shared" si="120"/>
        <v>777222.85567238578</v>
      </c>
      <c r="AC18" s="44">
        <f t="shared" si="120"/>
        <v>1045085.0347176809</v>
      </c>
      <c r="AD18" s="44">
        <f t="shared" si="120"/>
        <v>1384183.9851586546</v>
      </c>
      <c r="AE18" s="44">
        <f t="shared" si="120"/>
        <v>1819442.3564936998</v>
      </c>
      <c r="AF18" s="45">
        <f t="shared" si="120"/>
        <v>2304335.3412832236</v>
      </c>
    </row>
    <row r="19" spans="1:62" ht="15.75" thickBot="1" x14ac:dyDescent="0.3">
      <c r="A19" s="13" t="s">
        <v>70</v>
      </c>
      <c r="B19" s="66">
        <f>BH17</f>
        <v>5834.7226590306136</v>
      </c>
      <c r="C19" s="75">
        <f>BH17/$BH$4</f>
        <v>0.12862562919900467</v>
      </c>
      <c r="D19" s="4" t="s">
        <v>10</v>
      </c>
      <c r="E19" s="5">
        <f>SUM(F19:AF19)</f>
        <v>10429.477859399467</v>
      </c>
      <c r="F19">
        <f>SQRT(F18)</f>
        <v>2.4637096519876716</v>
      </c>
      <c r="G19">
        <f t="shared" ref="G19:AF19" si="121">SQRT(G18)</f>
        <v>5.5722498049431755</v>
      </c>
      <c r="H19">
        <f t="shared" si="121"/>
        <v>9.4544590430288018</v>
      </c>
      <c r="I19">
        <f t="shared" si="121"/>
        <v>14.271380335630564</v>
      </c>
      <c r="J19">
        <f t="shared" si="121"/>
        <v>20.215336184647892</v>
      </c>
      <c r="K19">
        <f t="shared" si="121"/>
        <v>27.515874307141218</v>
      </c>
      <c r="L19">
        <f t="shared" si="121"/>
        <v>36.454658930069634</v>
      </c>
      <c r="M19">
        <f t="shared" si="121"/>
        <v>47.358015565765577</v>
      </c>
      <c r="N19">
        <f t="shared" si="121"/>
        <v>60.618608618092111</v>
      </c>
      <c r="O19">
        <f t="shared" si="121"/>
        <v>76.698652557566987</v>
      </c>
      <c r="P19">
        <f t="shared" si="121"/>
        <v>96.148614661051468</v>
      </c>
      <c r="Q19">
        <f t="shared" si="121"/>
        <v>119.5263054124311</v>
      </c>
      <c r="R19">
        <f t="shared" si="121"/>
        <v>147.67304353972591</v>
      </c>
      <c r="S19">
        <f t="shared" si="121"/>
        <v>181.370316804326</v>
      </c>
      <c r="T19">
        <f t="shared" si="121"/>
        <v>221.54819539509447</v>
      </c>
      <c r="U19">
        <f t="shared" si="121"/>
        <v>268.61466957093711</v>
      </c>
      <c r="V19">
        <f t="shared" si="121"/>
        <v>323.8472365343261</v>
      </c>
      <c r="W19">
        <f t="shared" si="121"/>
        <v>388.98400761960454</v>
      </c>
      <c r="X19">
        <f t="shared" si="121"/>
        <v>465.23711855606132</v>
      </c>
      <c r="Y19">
        <f t="shared" si="121"/>
        <v>553.85994562201711</v>
      </c>
      <c r="Z19">
        <f t="shared" si="121"/>
        <v>652.92644756785569</v>
      </c>
      <c r="AA19">
        <f t="shared" si="121"/>
        <v>761.83828414090021</v>
      </c>
      <c r="AB19" s="43">
        <f t="shared" si="121"/>
        <v>881.6024362899559</v>
      </c>
      <c r="AC19" s="44">
        <f t="shared" si="121"/>
        <v>1022.2940060069221</v>
      </c>
      <c r="AD19" s="44">
        <f t="shared" si="121"/>
        <v>1176.5134870279451</v>
      </c>
      <c r="AE19" s="44">
        <f t="shared" si="121"/>
        <v>1348.8670640554983</v>
      </c>
      <c r="AF19" s="45">
        <f t="shared" si="121"/>
        <v>1518.0037355959385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5.0505050505050501E-3</v>
      </c>
      <c r="G23" s="3">
        <f t="shared" ref="G23:AF23" si="122">G$3-F$3</f>
        <v>0</v>
      </c>
      <c r="H23" s="3">
        <f t="shared" si="122"/>
        <v>0</v>
      </c>
      <c r="I23" s="3">
        <f t="shared" si="122"/>
        <v>0</v>
      </c>
      <c r="J23" s="3">
        <f t="shared" si="122"/>
        <v>1.0101010101010105E-3</v>
      </c>
      <c r="K23" s="3">
        <f t="shared" si="122"/>
        <v>4.0404040404040387E-3</v>
      </c>
      <c r="L23" s="3">
        <f t="shared" si="122"/>
        <v>2.0202020202020193E-3</v>
      </c>
      <c r="M23" s="3">
        <f t="shared" si="122"/>
        <v>3.0303030303030325E-3</v>
      </c>
      <c r="N23" s="3">
        <f t="shared" si="122"/>
        <v>2.0202020202020193E-3</v>
      </c>
      <c r="O23" s="3">
        <f t="shared" si="122"/>
        <v>0</v>
      </c>
      <c r="P23" s="3">
        <f t="shared" si="122"/>
        <v>-1.0981818181818179E-2</v>
      </c>
      <c r="Q23" s="3">
        <f t="shared" si="122"/>
        <v>5.1799999999999999E-2</v>
      </c>
      <c r="R23" s="3">
        <f t="shared" si="122"/>
        <v>4.0000000000000036E-3</v>
      </c>
      <c r="S23" s="3">
        <f t="shared" si="122"/>
        <v>1.1999999999999997E-2</v>
      </c>
      <c r="T23" s="3">
        <f t="shared" si="122"/>
        <v>3.8000000000000006E-2</v>
      </c>
      <c r="U23" s="3">
        <f t="shared" si="122"/>
        <v>0.71400000000000008</v>
      </c>
      <c r="V23" s="3">
        <f t="shared" si="122"/>
        <v>1.2720000000000002</v>
      </c>
      <c r="W23" s="3">
        <f t="shared" si="122"/>
        <v>1.3339999999999996</v>
      </c>
      <c r="X23" s="3">
        <f t="shared" si="122"/>
        <v>1.476</v>
      </c>
      <c r="Y23" s="3">
        <f t="shared" si="122"/>
        <v>1.6573800000000016</v>
      </c>
      <c r="Z23" s="3">
        <f t="shared" si="122"/>
        <v>4.9895999999999985</v>
      </c>
      <c r="AA23" s="3">
        <f t="shared" si="122"/>
        <v>9.9885999999999999</v>
      </c>
      <c r="AB23" s="46">
        <f t="shared" si="122"/>
        <v>14.786729999999988</v>
      </c>
      <c r="AC23" s="47">
        <f t="shared" si="122"/>
        <v>9.93639000000001</v>
      </c>
      <c r="AD23" s="47">
        <f t="shared" si="122"/>
        <v>12.41576744078202</v>
      </c>
      <c r="AE23" s="47">
        <f t="shared" si="122"/>
        <v>9.622343543933134</v>
      </c>
      <c r="AF23" s="48">
        <f t="shared" si="122"/>
        <v>26.852273848292654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1.7935335396737853</v>
      </c>
      <c r="G24">
        <f>$A24*($C24/($C24+F5))*F$4+($B24-$A24)*(F$25)-($B24/(($C24/($C24+F5))*F$4)*(F$25^2))</f>
        <v>2.3828899753222852</v>
      </c>
      <c r="H24">
        <f t="shared" ref="H24:AF24" si="123">$A24*($C24/($C24+G5))*G$4+($B24-$A24)*(G$25)-($B24/(($C24/($C24+G5))*G$4)*(G$25^2))</f>
        <v>3.1153689242015967</v>
      </c>
      <c r="I24">
        <f t="shared" si="123"/>
        <v>4.0216884059543672</v>
      </c>
      <c r="J24">
        <f t="shared" si="123"/>
        <v>5.1384304925499658</v>
      </c>
      <c r="K24">
        <f t="shared" si="123"/>
        <v>6.5089100689060073</v>
      </c>
      <c r="L24">
        <f t="shared" si="123"/>
        <v>8.1840657196726116</v>
      </c>
      <c r="M24">
        <f t="shared" si="123"/>
        <v>10.22331824667981</v>
      </c>
      <c r="N24">
        <f t="shared" si="123"/>
        <v>12.695313735441646</v>
      </c>
      <c r="O24">
        <f t="shared" si="123"/>
        <v>15.6784311478877</v>
      </c>
      <c r="P24">
        <f t="shared" si="123"/>
        <v>19.260888868124162</v>
      </c>
      <c r="Q24">
        <f t="shared" si="123"/>
        <v>23.540231756888627</v>
      </c>
      <c r="R24">
        <f t="shared" si="123"/>
        <v>28.621924031262498</v>
      </c>
      <c r="S24">
        <f t="shared" si="123"/>
        <v>34.616721763251014</v>
      </c>
      <c r="T24">
        <f t="shared" si="123"/>
        <v>41.636465859125245</v>
      </c>
      <c r="U24">
        <f t="shared" si="123"/>
        <v>49.787943129925033</v>
      </c>
      <c r="V24">
        <f t="shared" si="123"/>
        <v>59.164538121963894</v>
      </c>
      <c r="W24">
        <f t="shared" si="123"/>
        <v>69.835575745626272</v>
      </c>
      <c r="X24">
        <f t="shared" si="123"/>
        <v>81.833567265420399</v>
      </c>
      <c r="Y24">
        <f t="shared" si="123"/>
        <v>95.140038879049456</v>
      </c>
      <c r="Z24">
        <f t="shared" si="123"/>
        <v>109.67122861599191</v>
      </c>
      <c r="AA24">
        <f t="shared" si="123"/>
        <v>125.26561261462058</v>
      </c>
      <c r="AB24" s="43">
        <f t="shared" si="123"/>
        <v>141.67581916333117</v>
      </c>
      <c r="AC24" s="44">
        <f t="shared" si="123"/>
        <v>158.56778563620406</v>
      </c>
      <c r="AD24" s="44">
        <f t="shared" si="123"/>
        <v>175.5297487567438</v>
      </c>
      <c r="AE24" s="44">
        <f t="shared" si="123"/>
        <v>192.09261994006437</v>
      </c>
      <c r="AF24" s="45">
        <f t="shared" si="123"/>
        <v>207.76144574132749</v>
      </c>
      <c r="AG24" s="45">
        <f t="shared" ref="AG24" si="124">$A24*($C24/($C24+AF5))*AF$4+($B24-$A24)*(AF$25)-($B24/(($C24/($C24+AF5))*AF$4)*(AF$25^2))</f>
        <v>222.05524074472305</v>
      </c>
      <c r="AH24" s="45">
        <f t="shared" ref="AH24" si="125">$A24*($C24/($C24+AG5))*AG$4+($B24-$A24)*(AG$25)-($B24/(($C24/($C24+AG5))*AG$4)*(AG$25^2))</f>
        <v>238.98568649052419</v>
      </c>
      <c r="AI24" s="45">
        <f t="shared" ref="AI24" si="126">$A24*($C24/($C24+AH5))*AH$4+($B24-$A24)*(AH$25)-($B24/(($C24/($C24+AH5))*AH$4)*(AH$25^2))</f>
        <v>244.87225972141948</v>
      </c>
      <c r="AJ24" s="45">
        <f t="shared" ref="AJ24" si="127">$A24*($C24/($C24+AI5))*AI$4+($B24-$A24)*(AI$25)-($B24/(($C24/($C24+AI5))*AI$4)*(AI$25^2))</f>
        <v>252.84401236095471</v>
      </c>
      <c r="AK24" s="45">
        <f t="shared" ref="AK24" si="128">$A24*($C24/($C24+AJ5))*AJ$4+($B24-$A24)*(AJ$25)-($B24/(($C24/($C24+AJ5))*AJ$4)*(AJ$25^2))</f>
        <v>258.43436584245489</v>
      </c>
      <c r="AL24" s="45">
        <f t="shared" ref="AL24" si="129">$A24*($C24/($C24+AK5))*AK$4+($B24-$A24)*(AK$25)-($B24/(($C24/($C24+AK5))*AK$4)*(AK$25^2))</f>
        <v>261.72205154339457</v>
      </c>
      <c r="AM24" s="45">
        <f t="shared" ref="AM24" si="130">$A24*($C24/($C24+AL5))*AL$4+($B24-$A24)*(AL$25)-($B24/(($C24/($C24+AL5))*AL$4)*(AL$25^2))</f>
        <v>262.90171672441608</v>
      </c>
      <c r="AN24" s="69">
        <f t="shared" ref="AN24" si="131">$A24*($C24/($C24+AM5))*AM$4+($B24-$A24)*(AM$25)-($B24/(($C24/($C24+AM5))*AM$4)*(AM$25^2))</f>
        <v>262.25305937154667</v>
      </c>
      <c r="AO24" s="45">
        <f t="shared" ref="AO24" si="132">$A24*($C24/($C24+AN5))*AN$4+($B24-$A24)*(AN$25)-($B24/(($C24/($C24+AN5))*AN$4)*(AN$25^2))</f>
        <v>260.10504929219076</v>
      </c>
      <c r="AP24" s="45">
        <f t="shared" ref="AP24" si="133">$A24*($C24/($C24+AO5))*AO$4+($B24-$A24)*(AO$25)-($B24/(($C24/($C24+AO5))*AO$4)*(AO$25^2))</f>
        <v>256.80128923613415</v>
      </c>
      <c r="AQ24" s="45">
        <f t="shared" ref="AQ24" si="134">$A24*($C24/($C24+AP5))*AP$4+($B24-$A24)*(AP$25)-($B24/(($C24/($C24+AP5))*AP$4)*(AP$25^2))</f>
        <v>252.67110847432843</v>
      </c>
      <c r="AR24" s="45">
        <f t="shared" ref="AR24" si="135">$A24*($C24/($C24+AQ5))*AQ$4+($B24-$A24)*(AQ$25)-($B24/(($C24/($C24+AQ5))*AQ$4)*(AQ$25^2))</f>
        <v>248.00888510095695</v>
      </c>
      <c r="AS24" s="45">
        <f t="shared" ref="AS24" si="136">$A24*($C24/($C24+AR5))*AR$4+($B24-$A24)*(AR$25)-($B24/(($C24/($C24+AR5))*AR$4)*(AR$25^2))</f>
        <v>243.06206158983593</v>
      </c>
      <c r="AT24" s="45">
        <f t="shared" ref="AT24" si="137">$A24*($C24/($C24+AS5))*AS$4+($B24-$A24)*(AS$25)-($B24/(($C24/($C24+AS5))*AS$4)*(AS$25^2))</f>
        <v>238.02681719429017</v>
      </c>
      <c r="AU24" s="45">
        <f t="shared" ref="AU24" si="138">$A24*($C24/($C24+AT5))*AT$4+($B24-$A24)*(AT$25)-($B24/(($C24/($C24+AT5))*AT$4)*(AT$25^2))</f>
        <v>233.04955216447127</v>
      </c>
      <c r="AV24" s="45">
        <f t="shared" ref="AV24" si="139">$A24*($C24/($C24+AU5))*AU$4+($B24-$A24)*(AU$25)-($B24/(($C24/($C24+AU5))*AU$4)*(AU$25^2))</f>
        <v>228.23214375531404</v>
      </c>
      <c r="AW24" s="45">
        <f t="shared" ref="AW24" si="140">$A24*($C24/($C24+AV5))*AV$4+($B24-$A24)*(AV$25)-($B24/(($C24/($C24+AV5))*AV$4)*(AV$25^2))</f>
        <v>223.63915398726135</v>
      </c>
      <c r="AX24" s="69">
        <f t="shared" ref="AX24" si="141">$A24*($C24/($C24+AW5))*AW$4+($B24-$A24)*(AW$25)-($B24/(($C24/($C24+AW5))*AW$4)*(AW$25^2))</f>
        <v>219.30559220143891</v>
      </c>
      <c r="AY24" s="45">
        <f t="shared" ref="AY24" si="142">$A24*($C24/($C24+AX5))*AX$4+($B24-$A24)*(AX$25)-($B24/(($C24/($C24+AX5))*AX$4)*(AX$25^2))</f>
        <v>215.24429796993604</v>
      </c>
      <c r="AZ24" s="45">
        <f t="shared" ref="AZ24" si="143">$A24*($C24/($C24+AY5))*AY$4+($B24-$A24)*(AY$25)-($B24/(($C24/($C24+AY5))*AY$4)*(AY$25^2))</f>
        <v>211.45241436415586</v>
      </c>
      <c r="BA24" s="45">
        <f t="shared" ref="BA24" si="144">$A24*($C24/($C24+AZ5))*AZ$4+($B24-$A24)*(AZ$25)-($B24/(($C24/($C24+AZ5))*AZ$4)*(AZ$25^2))</f>
        <v>207.9167273899543</v>
      </c>
      <c r="BB24" s="45">
        <f t="shared" ref="BB24" si="145">$A24*($C24/($C24+BA5))*BA$4+($B24-$A24)*(BA$25)-($B24/(($C24/($C24+BA5))*BA$4)*(BA$25^2))</f>
        <v>204.6178517161195</v>
      </c>
      <c r="BC24" s="45">
        <f t="shared" ref="BC24" si="146">$A24*($C24/($C24+BB5))*BB$4+($B24-$A24)*(BB$25)-($B24/(($C24/($C24+BB5))*BB$4)*(BB$25^2))</f>
        <v>201.53336208535939</v>
      </c>
      <c r="BD24" s="45">
        <f t="shared" ref="BD24" si="147">$A24*($C24/($C24+BC5))*BC$4+($B24-$A24)*(BC$25)-($B24/(($C24/($C24+BC5))*BC$4)*(BC$25^2))</f>
        <v>198.6400266157209</v>
      </c>
      <c r="BE24" s="45">
        <f t="shared" ref="BE24" si="148">$A24*($C24/($C24+BD5))*BD$4+($B24-$A24)*(BD$25)-($B24/(($C24/($C24+BD5))*BD$4)*(BD$25^2))</f>
        <v>195.91531394808953</v>
      </c>
      <c r="BF24" s="45">
        <f t="shared" ref="BF24" si="149">$A24*($C24/($C24+BE5))*BE$4+($B24-$A24)*(BE$25)-($B24/(($C24/($C24+BE5))*BE$4)*(BE$25^2))</f>
        <v>193.33833786388095</v>
      </c>
      <c r="BG24" s="45">
        <f t="shared" ref="BG24" si="150">$A24*($C24/($C24+BF5))*BF$4+($B24-$A24)*(BF$25)-($B24/(($C24/($C24+BF5))*BF$4)*(BF$25^2))</f>
        <v>190.89038262239183</v>
      </c>
      <c r="BH24" s="69">
        <f t="shared" ref="BH24" si="151">$A24*($C24/($C24+BG5))*BG$4+($B24-$A24)*(BG$25)-($B24/(($C24/($C24+BG5))*BG$4)*(BG$25^2))</f>
        <v>188.55512759558178</v>
      </c>
    </row>
    <row r="25" spans="1:62" ht="15.75" thickBot="1" x14ac:dyDescent="0.3">
      <c r="A25" s="13" t="s">
        <v>68</v>
      </c>
      <c r="B25" s="65">
        <f>AN25</f>
        <v>3687.8135090456535</v>
      </c>
      <c r="C25" s="74">
        <f>AN25/$AN$4</f>
        <v>0.11017971921338773</v>
      </c>
      <c r="D25" s="4" t="s">
        <v>8</v>
      </c>
      <c r="F25" s="6">
        <f>E$3+F24</f>
        <v>1.7945436406838862</v>
      </c>
      <c r="G25" s="6">
        <f>F$25+G24</f>
        <v>4.1774336160061711</v>
      </c>
      <c r="H25" s="6">
        <f t="shared" ref="H25:BH25" si="152">G$25+H24</f>
        <v>7.2928025402077683</v>
      </c>
      <c r="I25" s="6">
        <f t="shared" si="152"/>
        <v>11.314490946162135</v>
      </c>
      <c r="J25" s="6">
        <f t="shared" si="152"/>
        <v>16.452921438712099</v>
      </c>
      <c r="K25" s="6">
        <f t="shared" si="152"/>
        <v>22.961831507618108</v>
      </c>
      <c r="L25" s="6">
        <f t="shared" si="152"/>
        <v>31.145897227290718</v>
      </c>
      <c r="M25" s="6">
        <f t="shared" si="152"/>
        <v>41.369215473970527</v>
      </c>
      <c r="N25" s="6">
        <f t="shared" si="152"/>
        <v>54.064529209412171</v>
      </c>
      <c r="O25" s="6">
        <f t="shared" si="152"/>
        <v>69.742960357299864</v>
      </c>
      <c r="P25" s="6">
        <f t="shared" si="152"/>
        <v>89.003849225424034</v>
      </c>
      <c r="Q25" s="6">
        <f t="shared" si="152"/>
        <v>112.54408098231266</v>
      </c>
      <c r="R25" s="6">
        <f t="shared" si="152"/>
        <v>141.16600501357516</v>
      </c>
      <c r="S25" s="6">
        <f t="shared" si="152"/>
        <v>175.78272677682617</v>
      </c>
      <c r="T25" s="6">
        <f t="shared" si="152"/>
        <v>217.41919263595142</v>
      </c>
      <c r="U25" s="6">
        <f t="shared" si="152"/>
        <v>267.20713576587644</v>
      </c>
      <c r="V25" s="6">
        <f t="shared" si="152"/>
        <v>326.37167388784036</v>
      </c>
      <c r="W25" s="6">
        <f t="shared" si="152"/>
        <v>396.20724963346663</v>
      </c>
      <c r="X25" s="6">
        <f t="shared" si="152"/>
        <v>478.04081689888704</v>
      </c>
      <c r="Y25" s="6">
        <f t="shared" si="152"/>
        <v>573.18085577793647</v>
      </c>
      <c r="Z25" s="6">
        <f t="shared" si="152"/>
        <v>682.85208439392841</v>
      </c>
      <c r="AA25" s="6">
        <f t="shared" si="152"/>
        <v>808.11769700854893</v>
      </c>
      <c r="AB25" s="6">
        <f t="shared" si="152"/>
        <v>949.79351617188013</v>
      </c>
      <c r="AC25" s="6">
        <f t="shared" si="152"/>
        <v>1108.3613018080841</v>
      </c>
      <c r="AD25" s="6">
        <f t="shared" si="152"/>
        <v>1283.891050564828</v>
      </c>
      <c r="AE25" s="6">
        <f t="shared" si="152"/>
        <v>1475.9836705048924</v>
      </c>
      <c r="AF25" s="6">
        <f t="shared" si="152"/>
        <v>1683.7451162462198</v>
      </c>
      <c r="AG25" s="6">
        <f t="shared" si="152"/>
        <v>1905.8003569909429</v>
      </c>
      <c r="AH25" s="6">
        <f t="shared" si="152"/>
        <v>2144.786043481467</v>
      </c>
      <c r="AI25" s="6">
        <f t="shared" si="152"/>
        <v>2389.6583032028866</v>
      </c>
      <c r="AJ25" s="6">
        <f t="shared" si="152"/>
        <v>2642.5023155638414</v>
      </c>
      <c r="AK25" s="6">
        <f t="shared" si="152"/>
        <v>2900.9366814062964</v>
      </c>
      <c r="AL25" s="6">
        <f t="shared" si="152"/>
        <v>3162.6587329496911</v>
      </c>
      <c r="AM25" s="6">
        <f t="shared" si="152"/>
        <v>3425.5604496741071</v>
      </c>
      <c r="AN25" s="71">
        <f t="shared" si="152"/>
        <v>3687.8135090456535</v>
      </c>
      <c r="AO25" s="6">
        <f t="shared" si="152"/>
        <v>3947.9185583378444</v>
      </c>
      <c r="AP25" s="6">
        <f t="shared" si="152"/>
        <v>4204.7198475739788</v>
      </c>
      <c r="AQ25" s="6">
        <f t="shared" si="152"/>
        <v>4457.3909560483071</v>
      </c>
      <c r="AR25" s="6">
        <f t="shared" si="152"/>
        <v>4705.3998411492639</v>
      </c>
      <c r="AS25" s="6">
        <f t="shared" si="152"/>
        <v>4948.4619027391</v>
      </c>
      <c r="AT25" s="6">
        <f t="shared" si="152"/>
        <v>5186.4887199333898</v>
      </c>
      <c r="AU25" s="6">
        <f t="shared" si="152"/>
        <v>5419.5382720978614</v>
      </c>
      <c r="AV25" s="6">
        <f t="shared" si="152"/>
        <v>5647.7704158531751</v>
      </c>
      <c r="AW25" s="6">
        <f t="shared" si="152"/>
        <v>5871.4095698404362</v>
      </c>
      <c r="AX25" s="71">
        <f t="shared" si="152"/>
        <v>6090.7151620418754</v>
      </c>
      <c r="AY25" s="6">
        <f t="shared" si="152"/>
        <v>6305.9594600118116</v>
      </c>
      <c r="AZ25" s="6">
        <f t="shared" si="152"/>
        <v>6517.4118743759673</v>
      </c>
      <c r="BA25" s="6">
        <f t="shared" si="152"/>
        <v>6725.3286017659211</v>
      </c>
      <c r="BB25" s="6">
        <f t="shared" si="152"/>
        <v>6929.9464534820409</v>
      </c>
      <c r="BC25" s="6">
        <f t="shared" si="152"/>
        <v>7131.4798155673998</v>
      </c>
      <c r="BD25" s="6">
        <f t="shared" si="152"/>
        <v>7330.1198421831205</v>
      </c>
      <c r="BE25" s="6">
        <f t="shared" si="152"/>
        <v>7526.03515613121</v>
      </c>
      <c r="BF25" s="6">
        <f>BE$25+BF24</f>
        <v>7719.3734939950909</v>
      </c>
      <c r="BG25" s="6">
        <f t="shared" si="152"/>
        <v>7910.2638766174823</v>
      </c>
      <c r="BH25" s="71">
        <f t="shared" si="152"/>
        <v>8098.8190042130645</v>
      </c>
    </row>
    <row r="26" spans="1:62" ht="15.75" thickBot="1" x14ac:dyDescent="0.3">
      <c r="A26" s="13" t="s">
        <v>69</v>
      </c>
      <c r="B26" s="17">
        <f>AX25</f>
        <v>6090.7151620418754</v>
      </c>
      <c r="C26" s="73">
        <f>AX25/$AX$4</f>
        <v>0.15452207483109309</v>
      </c>
      <c r="D26" s="4" t="s">
        <v>9</v>
      </c>
      <c r="E26" s="5">
        <f>SUM(F26:AF26)</f>
        <v>10043418.714878039</v>
      </c>
      <c r="F26">
        <f>(F3-F25)^2</f>
        <v>3.1986715651352968</v>
      </c>
      <c r="G26">
        <f t="shared" ref="G26:AF26" si="153">(G3-G25)^2</f>
        <v>17.400352788102325</v>
      </c>
      <c r="H26">
        <f t="shared" si="153"/>
        <v>53.096608014858731</v>
      </c>
      <c r="I26">
        <f t="shared" si="153"/>
        <v>127.88059675692878</v>
      </c>
      <c r="J26">
        <f t="shared" si="153"/>
        <v>270.46600628742976</v>
      </c>
      <c r="K26">
        <f t="shared" si="153"/>
        <v>526.73556671864219</v>
      </c>
      <c r="L26">
        <f t="shared" si="153"/>
        <v>969.24911346584554</v>
      </c>
      <c r="M26">
        <f t="shared" si="153"/>
        <v>1710.0750633668442</v>
      </c>
      <c r="N26">
        <f t="shared" si="153"/>
        <v>2921.0076663335522</v>
      </c>
      <c r="O26">
        <f t="shared" si="153"/>
        <v>4861.544742329057</v>
      </c>
      <c r="P26">
        <f t="shared" si="153"/>
        <v>7920.4035733531691</v>
      </c>
      <c r="Q26">
        <f t="shared" si="153"/>
        <v>12652.893443597439</v>
      </c>
      <c r="R26">
        <f t="shared" si="153"/>
        <v>19910.05802386102</v>
      </c>
      <c r="S26">
        <f t="shared" si="153"/>
        <v>30873.205249079798</v>
      </c>
      <c r="T26">
        <f t="shared" si="153"/>
        <v>47221.981357933226</v>
      </c>
      <c r="U26">
        <f t="shared" si="153"/>
        <v>70958.376730646763</v>
      </c>
      <c r="V26">
        <f t="shared" si="153"/>
        <v>105152.76703036967</v>
      </c>
      <c r="W26">
        <f t="shared" si="153"/>
        <v>154271.61117513277</v>
      </c>
      <c r="X26">
        <f t="shared" si="153"/>
        <v>223853.71616204199</v>
      </c>
      <c r="Y26">
        <f t="shared" si="153"/>
        <v>321051.9641611058</v>
      </c>
      <c r="Z26">
        <f t="shared" si="153"/>
        <v>450638.45977446408</v>
      </c>
      <c r="AA26">
        <f t="shared" si="153"/>
        <v>618697.26840054442</v>
      </c>
      <c r="AB26" s="43">
        <f t="shared" si="153"/>
        <v>834413.2021043984</v>
      </c>
      <c r="AC26" s="44">
        <f t="shared" si="153"/>
        <v>1128042.8190016691</v>
      </c>
      <c r="AD26" s="44">
        <f t="shared" si="153"/>
        <v>1501133.6217446658</v>
      </c>
      <c r="AE26" s="44">
        <f t="shared" si="153"/>
        <v>1981556.9561833078</v>
      </c>
      <c r="AF26" s="45">
        <f t="shared" si="153"/>
        <v>2523608.7563742418</v>
      </c>
    </row>
    <row r="27" spans="1:62" ht="15.75" thickBot="1" x14ac:dyDescent="0.3">
      <c r="A27" s="13" t="s">
        <v>70</v>
      </c>
      <c r="B27" s="66">
        <f>BH25</f>
        <v>8098.8190042130645</v>
      </c>
      <c r="C27" s="75">
        <f>BH25/$BH$4</f>
        <v>0.17853731035072598</v>
      </c>
      <c r="D27" s="4" t="s">
        <v>10</v>
      </c>
      <c r="E27" s="5">
        <f>SUM(F27:AF27)</f>
        <v>10673.878055187255</v>
      </c>
      <c r="F27">
        <f>SQRT(F26)</f>
        <v>1.7884830346232801</v>
      </c>
      <c r="G27">
        <f t="shared" ref="G27:AF27" si="154">SQRT(G26)</f>
        <v>4.1713730099455653</v>
      </c>
      <c r="H27">
        <f t="shared" si="154"/>
        <v>7.2867419341471624</v>
      </c>
      <c r="I27">
        <f t="shared" si="154"/>
        <v>11.308430340101529</v>
      </c>
      <c r="J27">
        <f t="shared" si="154"/>
        <v>16.445850731641393</v>
      </c>
      <c r="K27">
        <f t="shared" si="154"/>
        <v>22.950720396506995</v>
      </c>
      <c r="L27">
        <f t="shared" si="154"/>
        <v>31.132765914159403</v>
      </c>
      <c r="M27">
        <f t="shared" si="154"/>
        <v>41.353053857808909</v>
      </c>
      <c r="N27">
        <f t="shared" si="154"/>
        <v>54.046347391230356</v>
      </c>
      <c r="O27">
        <f t="shared" si="154"/>
        <v>69.724778539118049</v>
      </c>
      <c r="P27">
        <f t="shared" si="154"/>
        <v>88.996649225424036</v>
      </c>
      <c r="Q27">
        <f t="shared" si="154"/>
        <v>112.48508098231267</v>
      </c>
      <c r="R27">
        <f t="shared" si="154"/>
        <v>141.10300501357517</v>
      </c>
      <c r="S27">
        <f t="shared" si="154"/>
        <v>175.70772677682618</v>
      </c>
      <c r="T27">
        <f t="shared" si="154"/>
        <v>217.30619263595142</v>
      </c>
      <c r="U27">
        <f t="shared" si="154"/>
        <v>266.38013576587645</v>
      </c>
      <c r="V27">
        <f t="shared" si="154"/>
        <v>324.27267388784037</v>
      </c>
      <c r="W27">
        <f t="shared" si="154"/>
        <v>392.77424963346664</v>
      </c>
      <c r="X27">
        <f t="shared" si="154"/>
        <v>473.13181689888705</v>
      </c>
      <c r="Y27">
        <f t="shared" si="154"/>
        <v>566.61447577793649</v>
      </c>
      <c r="Z27">
        <f t="shared" si="154"/>
        <v>671.29610439392843</v>
      </c>
      <c r="AA27">
        <f t="shared" si="154"/>
        <v>786.57311700854893</v>
      </c>
      <c r="AB27" s="43">
        <f t="shared" si="154"/>
        <v>913.4622061718801</v>
      </c>
      <c r="AC27" s="44">
        <f t="shared" si="154"/>
        <v>1062.093601808084</v>
      </c>
      <c r="AD27" s="44">
        <f t="shared" si="154"/>
        <v>1225.2075831240459</v>
      </c>
      <c r="AE27" s="44">
        <f t="shared" si="154"/>
        <v>1407.6778595201772</v>
      </c>
      <c r="AF27" s="45">
        <f t="shared" si="154"/>
        <v>1588.5870314132121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27.618256268196305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48.513985654759125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94.721939384911764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155.98972626329919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3253.566366387819</v>
      </c>
      <c r="C34" s="74">
        <f>AN34/$AN$4</f>
        <v>9.720584509261157E-2</v>
      </c>
      <c r="D34" s="4" t="s">
        <v>8</v>
      </c>
      <c r="F34" s="12">
        <f>$E$3+$C33*(1/(1+EXP(-$A33*(F32-$B33))))</f>
        <v>19.510516267431328</v>
      </c>
      <c r="G34" s="12">
        <f t="shared" ref="G34:BH34" si="156">$E$3+$C33*(1/(1+EXP(-$A33*(G32-$B33))))</f>
        <v>24.008091478310842</v>
      </c>
      <c r="H34" s="12">
        <f t="shared" si="156"/>
        <v>29.534346317527859</v>
      </c>
      <c r="I34" s="12">
        <f t="shared" si="156"/>
        <v>36.32038151031017</v>
      </c>
      <c r="J34" s="12">
        <f t="shared" si="156"/>
        <v>44.647085522542703</v>
      </c>
      <c r="K34" s="12">
        <f t="shared" si="156"/>
        <v>54.854776008463496</v>
      </c>
      <c r="L34" s="12">
        <f t="shared" si="156"/>
        <v>67.354151023679421</v>
      </c>
      <c r="M34" s="12">
        <f t="shared" si="156"/>
        <v>82.638424954781129</v>
      </c>
      <c r="N34" s="12">
        <f t="shared" si="156"/>
        <v>101.29631429470525</v>
      </c>
      <c r="O34" s="12">
        <f t="shared" si="156"/>
        <v>124.02521826470682</v>
      </c>
      <c r="P34" s="12">
        <f t="shared" si="156"/>
        <v>151.64347453290313</v>
      </c>
      <c r="Q34" s="12">
        <f t="shared" si="156"/>
        <v>185.09992899698349</v>
      </c>
      <c r="R34" s="12">
        <f t="shared" si="156"/>
        <v>225.47822454235691</v>
      </c>
      <c r="S34" s="12">
        <f t="shared" si="156"/>
        <v>273.99221019711604</v>
      </c>
      <c r="T34" s="12">
        <f t="shared" si="156"/>
        <v>331.96779974710694</v>
      </c>
      <c r="U34" s="12">
        <f t="shared" si="156"/>
        <v>400.8056960896734</v>
      </c>
      <c r="V34" s="12">
        <f t="shared" si="156"/>
        <v>481.91905373129526</v>
      </c>
      <c r="W34" s="12">
        <f t="shared" si="156"/>
        <v>576.64099311620703</v>
      </c>
      <c r="X34" s="12">
        <f t="shared" si="156"/>
        <v>686.09967351226703</v>
      </c>
      <c r="Y34" s="12">
        <f t="shared" si="156"/>
        <v>811.06407752975247</v>
      </c>
      <c r="Z34" s="12">
        <f t="shared" si="156"/>
        <v>951.77196276333461</v>
      </c>
      <c r="AA34" s="12">
        <f t="shared" si="156"/>
        <v>1107.7616890266338</v>
      </c>
      <c r="AB34" s="52">
        <f t="shared" si="156"/>
        <v>1277.7392903727746</v>
      </c>
      <c r="AC34" s="53">
        <f t="shared" si="156"/>
        <v>1459.5171060313496</v>
      </c>
      <c r="AD34" s="53">
        <f t="shared" si="156"/>
        <v>1650.0559963429653</v>
      </c>
      <c r="AE34" s="53">
        <f t="shared" si="156"/>
        <v>1845.6271087780312</v>
      </c>
      <c r="AF34" s="54">
        <f t="shared" si="156"/>
        <v>2042.0833243966667</v>
      </c>
      <c r="AG34" s="54">
        <f>$E$3+$C33*(1/(1+EXP(-$A33*(AG32-$B33))))</f>
        <v>2235.202291199661</v>
      </c>
      <c r="AH34" s="54">
        <f t="shared" si="156"/>
        <v>2421.0427192669581</v>
      </c>
      <c r="AI34" s="54">
        <f t="shared" si="156"/>
        <v>2596.2517267384428</v>
      </c>
      <c r="AJ34" s="54">
        <f t="shared" si="156"/>
        <v>2758.2751589071931</v>
      </c>
      <c r="AK34" s="54">
        <f t="shared" si="156"/>
        <v>2905.4489713302605</v>
      </c>
      <c r="AL34" s="54">
        <f t="shared" si="156"/>
        <v>3036.9777594163652</v>
      </c>
      <c r="AM34" s="54">
        <f t="shared" si="156"/>
        <v>3152.8272128010353</v>
      </c>
      <c r="AN34" s="69">
        <f t="shared" si="156"/>
        <v>3253.566366387819</v>
      </c>
      <c r="AO34" s="54">
        <f t="shared" si="156"/>
        <v>3340.1939213824448</v>
      </c>
      <c r="AP34" s="54">
        <f t="shared" si="156"/>
        <v>3413.9746475840489</v>
      </c>
      <c r="AQ34" s="54">
        <f t="shared" si="156"/>
        <v>3476.3014606410966</v>
      </c>
      <c r="AR34" s="54">
        <f t="shared" si="156"/>
        <v>3528.589457695844</v>
      </c>
      <c r="AS34" s="54">
        <f t="shared" si="156"/>
        <v>3572.2015348593309</v>
      </c>
      <c r="AT34" s="54">
        <f t="shared" si="156"/>
        <v>3608.4013808776535</v>
      </c>
      <c r="AU34" s="54">
        <f t="shared" si="156"/>
        <v>3638.3280837618245</v>
      </c>
      <c r="AV34" s="54">
        <f t="shared" si="156"/>
        <v>3662.9865235930552</v>
      </c>
      <c r="AW34" s="54">
        <f t="shared" si="156"/>
        <v>3683.2484621617714</v>
      </c>
      <c r="AX34" s="69">
        <f t="shared" si="156"/>
        <v>3699.8602830333848</v>
      </c>
      <c r="AY34" s="54">
        <f t="shared" si="156"/>
        <v>3713.4543861020302</v>
      </c>
      <c r="AZ34" s="54">
        <f t="shared" si="156"/>
        <v>3724.5621515651992</v>
      </c>
      <c r="BA34" s="54">
        <f t="shared" si="156"/>
        <v>3733.6271094336771</v>
      </c>
      <c r="BB34" s="54">
        <f t="shared" si="156"/>
        <v>3741.0174855841592</v>
      </c>
      <c r="BC34" s="54">
        <f t="shared" si="156"/>
        <v>3747.0376714873701</v>
      </c>
      <c r="BD34" s="54">
        <f t="shared" si="156"/>
        <v>3751.9384164997678</v>
      </c>
      <c r="BE34" s="54">
        <f t="shared" si="156"/>
        <v>3755.9257015155631</v>
      </c>
      <c r="BF34" s="54">
        <f t="shared" si="156"/>
        <v>3759.1683479341382</v>
      </c>
      <c r="BG34" s="54">
        <f t="shared" si="156"/>
        <v>3761.804467237444</v>
      </c>
      <c r="BH34" s="69">
        <f t="shared" si="156"/>
        <v>3763.9468793364467</v>
      </c>
    </row>
    <row r="35" spans="1:60" ht="15.75" thickBot="1" x14ac:dyDescent="0.3">
      <c r="A35" s="13" t="s">
        <v>69</v>
      </c>
      <c r="B35" s="17">
        <f>AX34</f>
        <v>3699.8602830333848</v>
      </c>
      <c r="C35" s="73">
        <f>AX34/$AX$4</f>
        <v>9.3865838790565204E-2</v>
      </c>
      <c r="D35" s="4" t="s">
        <v>9</v>
      </c>
      <c r="E35" s="5">
        <f>SUM(F35:AF35)</f>
        <v>17252459.653673306</v>
      </c>
      <c r="F35" s="3">
        <f>(F34-F$3)^2</f>
        <v>380.42379064637635</v>
      </c>
      <c r="G35" s="3">
        <f t="shared" ref="G35:AF35" si="157">(G34-G$3)^2</f>
        <v>576.09748599245336</v>
      </c>
      <c r="H35" s="3">
        <f t="shared" si="157"/>
        <v>871.91965705804103</v>
      </c>
      <c r="I35" s="3">
        <f t="shared" si="157"/>
        <v>1318.7299027368167</v>
      </c>
      <c r="J35" s="3">
        <f t="shared" si="157"/>
        <v>1992.7309227255589</v>
      </c>
      <c r="K35" s="3">
        <f t="shared" si="157"/>
        <v>3007.8275793730818</v>
      </c>
      <c r="L35" s="3">
        <f t="shared" si="157"/>
        <v>4534.8129356564295</v>
      </c>
      <c r="M35" s="3">
        <f t="shared" si="157"/>
        <v>6826.4383991961913</v>
      </c>
      <c r="N35" s="3">
        <f t="shared" si="157"/>
        <v>10257.260117932232</v>
      </c>
      <c r="O35" s="3">
        <f t="shared" si="157"/>
        <v>15377.745088249781</v>
      </c>
      <c r="P35" s="3">
        <f t="shared" si="157"/>
        <v>22993.55975421796</v>
      </c>
      <c r="Q35" s="3">
        <f t="shared" si="157"/>
        <v>34240.145404066687</v>
      </c>
      <c r="R35" s="3">
        <f t="shared" si="157"/>
        <v>50812.02345548119</v>
      </c>
      <c r="S35" s="3">
        <f t="shared" si="157"/>
        <v>75030.638042171049</v>
      </c>
      <c r="T35" s="3">
        <f t="shared" si="157"/>
        <v>110127.60811519244</v>
      </c>
      <c r="U35" s="3">
        <f t="shared" si="157"/>
        <v>159982.95732559531</v>
      </c>
      <c r="V35" s="3">
        <f t="shared" si="157"/>
        <v>230227.28396270308</v>
      </c>
      <c r="W35" s="3">
        <f t="shared" si="157"/>
        <v>328567.40337230964</v>
      </c>
      <c r="X35" s="3">
        <f t="shared" si="157"/>
        <v>464020.73368009599</v>
      </c>
      <c r="Y35" s="3">
        <f t="shared" si="157"/>
        <v>647216.54533067311</v>
      </c>
      <c r="Z35" s="3">
        <f t="shared" si="157"/>
        <v>884006.0942436232</v>
      </c>
      <c r="AA35" s="3">
        <f t="shared" si="157"/>
        <v>1179867.6079421781</v>
      </c>
      <c r="AB35" s="46">
        <f t="shared" si="157"/>
        <v>1541093.773733211</v>
      </c>
      <c r="AC35" s="47">
        <f t="shared" si="157"/>
        <v>1997273.8836479622</v>
      </c>
      <c r="AD35" s="47">
        <f t="shared" si="157"/>
        <v>2532466.5257445299</v>
      </c>
      <c r="AE35" s="47">
        <f t="shared" si="157"/>
        <v>3158870.9955897173</v>
      </c>
      <c r="AF35" s="48">
        <f t="shared" si="157"/>
        <v>3790517.8884500111</v>
      </c>
    </row>
    <row r="36" spans="1:60" ht="15.75" thickBot="1" x14ac:dyDescent="0.3">
      <c r="A36" s="13" t="s">
        <v>70</v>
      </c>
      <c r="B36" s="66">
        <f>BH34</f>
        <v>3763.9468793364467</v>
      </c>
      <c r="C36" s="75">
        <f>BH34/$BH$4</f>
        <v>8.2975672352988236E-2</v>
      </c>
      <c r="D36" s="4" t="s">
        <v>10</v>
      </c>
      <c r="E36" s="5">
        <f>SUM(F36:AF36)</f>
        <v>14687.350321283291</v>
      </c>
      <c r="F36">
        <f>SQRT(F35)</f>
        <v>19.50445566137072</v>
      </c>
      <c r="G36">
        <f t="shared" ref="G36:AF36" si="158">SQRT(G35)</f>
        <v>24.002030872250234</v>
      </c>
      <c r="H36">
        <f t="shared" si="158"/>
        <v>29.528285711467252</v>
      </c>
      <c r="I36">
        <f t="shared" si="158"/>
        <v>36.314320904249563</v>
      </c>
      <c r="J36">
        <f t="shared" si="158"/>
        <v>44.640014815471993</v>
      </c>
      <c r="K36">
        <f t="shared" si="158"/>
        <v>54.843664897352383</v>
      </c>
      <c r="L36">
        <f t="shared" si="158"/>
        <v>67.34101971054811</v>
      </c>
      <c r="M36">
        <f t="shared" si="158"/>
        <v>82.622263338619518</v>
      </c>
      <c r="N36">
        <f t="shared" si="158"/>
        <v>101.27813247652344</v>
      </c>
      <c r="O36">
        <f t="shared" si="158"/>
        <v>124.00703644652501</v>
      </c>
      <c r="P36">
        <f t="shared" si="158"/>
        <v>151.63627453290312</v>
      </c>
      <c r="Q36">
        <f t="shared" si="158"/>
        <v>185.0409289969835</v>
      </c>
      <c r="R36">
        <f t="shared" si="158"/>
        <v>225.41522454235692</v>
      </c>
      <c r="S36">
        <f t="shared" si="158"/>
        <v>273.91721019711605</v>
      </c>
      <c r="T36">
        <f t="shared" si="158"/>
        <v>331.85479974710694</v>
      </c>
      <c r="U36">
        <f t="shared" si="158"/>
        <v>399.97869608967341</v>
      </c>
      <c r="V36">
        <f t="shared" si="158"/>
        <v>479.82005373129527</v>
      </c>
      <c r="W36">
        <f t="shared" si="158"/>
        <v>573.20799311620704</v>
      </c>
      <c r="X36">
        <f t="shared" si="158"/>
        <v>681.19067351226704</v>
      </c>
      <c r="Y36">
        <f t="shared" si="158"/>
        <v>804.49769752975249</v>
      </c>
      <c r="Z36">
        <f t="shared" si="158"/>
        <v>940.21598276333464</v>
      </c>
      <c r="AA36">
        <f t="shared" si="158"/>
        <v>1086.2171090266338</v>
      </c>
      <c r="AB36" s="43">
        <f t="shared" si="158"/>
        <v>1241.4079803727745</v>
      </c>
      <c r="AC36" s="44">
        <f t="shared" si="158"/>
        <v>1413.2494060313495</v>
      </c>
      <c r="AD36" s="44">
        <f t="shared" si="158"/>
        <v>1591.3725289021831</v>
      </c>
      <c r="AE36" s="44">
        <f t="shared" si="158"/>
        <v>1777.321297793316</v>
      </c>
      <c r="AF36" s="45">
        <f t="shared" si="158"/>
        <v>1946.925239563659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28.236638170695144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49.623078379344037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95.343592121030952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154.15117662850992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203.52942043756775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-5538.0540348877275</v>
      </c>
    </row>
    <row r="44" spans="1:60" ht="15.75" thickBot="1" x14ac:dyDescent="0.3">
      <c r="A44" s="13" t="s">
        <v>68</v>
      </c>
      <c r="B44" s="65">
        <f>AN44</f>
        <v>3530.9618996375571</v>
      </c>
      <c r="C44" s="74">
        <f>AN44/$AN$4</f>
        <v>0.10549350982661636</v>
      </c>
      <c r="D44" s="4" t="s">
        <v>8</v>
      </c>
      <c r="F44" s="12">
        <f>$E$3+$C43*E4*(1/(1+EXP(-$A43*(F42-$B43))))</f>
        <v>16.218635677539876</v>
      </c>
      <c r="G44" s="12">
        <f>$E$3+$C43*F4*(1/(1+EXP(-$A43*(G42-$B43))))</f>
        <v>20.466194548004662</v>
      </c>
      <c r="H44" s="12">
        <f t="shared" ref="H44:AF44" si="188">$E$3+$C43*G4*(1/(1+EXP(-$A43*(H42-$B43))))</f>
        <v>25.762957785247778</v>
      </c>
      <c r="I44" s="12">
        <f t="shared" si="188"/>
        <v>32.35377731446777</v>
      </c>
      <c r="J44" s="12">
        <f t="shared" si="188"/>
        <v>40.536234823039472</v>
      </c>
      <c r="K44" s="12">
        <f>$E$3+$C43*J4*(1/(1+EXP(-$A43*(K42-$B43))))</f>
        <v>50.670269145994311</v>
      </c>
      <c r="L44" s="12">
        <f t="shared" si="188"/>
        <v>63.188786265138802</v>
      </c>
      <c r="M44" s="12">
        <f t="shared" si="188"/>
        <v>78.608957916458735</v>
      </c>
      <c r="N44" s="12">
        <f t="shared" si="188"/>
        <v>97.543664683854431</v>
      </c>
      <c r="O44" s="12">
        <f t="shared" si="188"/>
        <v>120.71219200503363</v>
      </c>
      <c r="P44" s="12">
        <f t="shared" si="188"/>
        <v>148.94883017572877</v>
      </c>
      <c r="Q44" s="12">
        <f t="shared" si="188"/>
        <v>183.20746508131106</v>
      </c>
      <c r="R44" s="12">
        <f t="shared" si="188"/>
        <v>224.55960823945551</v>
      </c>
      <c r="S44" s="12">
        <f t="shared" si="188"/>
        <v>274.18268661879955</v>
      </c>
      <c r="T44" s="12">
        <f t="shared" si="188"/>
        <v>333.33495152689864</v>
      </c>
      <c r="U44" s="12">
        <f t="shared" si="188"/>
        <v>403.31331798114599</v>
      </c>
      <c r="V44" s="12">
        <f t="shared" si="188"/>
        <v>485.39114096066589</v>
      </c>
      <c r="W44" s="12">
        <f t="shared" si="188"/>
        <v>580.73473308169685</v>
      </c>
      <c r="X44" s="12">
        <f t="shared" si="188"/>
        <v>690.30059789161828</v>
      </c>
      <c r="Y44" s="12">
        <f t="shared" si="188"/>
        <v>814.7198725276661</v>
      </c>
      <c r="Z44" s="12">
        <f t="shared" si="188"/>
        <v>954.18180052303876</v>
      </c>
      <c r="AA44" s="12">
        <f t="shared" si="188"/>
        <v>1108.3329771515487</v>
      </c>
      <c r="AB44" s="52">
        <f t="shared" si="188"/>
        <v>1276.211844754906</v>
      </c>
      <c r="AC44" s="53">
        <f t="shared" si="188"/>
        <v>1456.2366090898215</v>
      </c>
      <c r="AD44" s="53">
        <f t="shared" si="188"/>
        <v>1646.2583167326566</v>
      </c>
      <c r="AE44" s="53">
        <f t="shared" si="188"/>
        <v>1843.6798268115385</v>
      </c>
      <c r="AF44" s="54">
        <f t="shared" si="188"/>
        <v>2045.6283319082822</v>
      </c>
      <c r="AG44" s="54">
        <f t="shared" ref="AG44" si="189">$E$3+$C43*AF4*(1/(1+EXP(-$A43*(AG42-$B43))))</f>
        <v>2249.15775234585</v>
      </c>
      <c r="AH44" s="54">
        <f t="shared" ref="AH44" si="190">$E$3+$C43*AG4*(1/(1+EXP(-$A43*(AH42-$B43))))</f>
        <v>2501.1811692347883</v>
      </c>
      <c r="AI44" s="54">
        <f t="shared" ref="AI44" si="191">$E$3+$C43*AH4*(1/(1+EXP(-$A43*(AI42-$B43))))</f>
        <v>2649.9964624798445</v>
      </c>
      <c r="AJ44" s="54">
        <f t="shared" ref="AJ44" si="192">$E$3+$C43*AI4*(1/(1+EXP(-$A43*(AJ42-$B43))))</f>
        <v>2842.7100553214755</v>
      </c>
      <c r="AK44" s="54">
        <f t="shared" ref="AK44" si="193">$E$3+$C43*AJ4*(1/(1+EXP(-$A43*(AK42-$B43))))</f>
        <v>3028.0070140855105</v>
      </c>
      <c r="AL44" s="54">
        <f t="shared" ref="AL44" si="194">$E$3+$C43*AK4*(1/(1+EXP(-$A43*(AL42-$B43))))</f>
        <v>3204.8120016589605</v>
      </c>
      <c r="AM44" s="54">
        <f t="shared" ref="AM44" si="195">$E$3+$C43*AL4*(1/(1+EXP(-$A43*(AM42-$B43))))</f>
        <v>3372.5259965485798</v>
      </c>
      <c r="AN44" s="69">
        <f t="shared" ref="AN44" si="196">$E$3+$C43*AM4*(1/(1+EXP(-$A43*(AN42-$B43))))</f>
        <v>3530.9618996375571</v>
      </c>
      <c r="AO44" s="54">
        <f t="shared" ref="AO44" si="197">$E$3+$C43*AN4*(1/(1+EXP(-$A43*(AO42-$B43))))</f>
        <v>3680.2641963346555</v>
      </c>
      <c r="AP44" s="54">
        <f t="shared" ref="AP44" si="198">$E$3+$C43*AO4*(1/(1+EXP(-$A43*(AP42-$B43))))</f>
        <v>3820.8252670994375</v>
      </c>
      <c r="AQ44" s="54">
        <f t="shared" ref="AQ44" si="199">$E$3+$C43*AP4*(1/(1+EXP(-$A43*(AQ42-$B43))))</f>
        <v>3953.2073273540591</v>
      </c>
      <c r="AR44" s="54">
        <f t="shared" ref="AR44" si="200">$E$3+$C43*AQ4*(1/(1+EXP(-$A43*(AR42-$B43))))</f>
        <v>4078.0752810798008</v>
      </c>
      <c r="AS44" s="54">
        <f t="shared" ref="AS44" si="201">$E$3+$C43*AR4*(1/(1+EXP(-$A43*(AS42-$B43))))</f>
        <v>4196.142694285817</v>
      </c>
      <c r="AT44" s="54">
        <f t="shared" ref="AT44" si="202">$E$3+$C43*AS4*(1/(1+EXP(-$A43*(AT42-$B43))))</f>
        <v>4308.1309061098245</v>
      </c>
      <c r="AU44" s="54">
        <f t="shared" ref="AU44" si="203">$E$3+$C43*AT4*(1/(1+EXP(-$A43*(AU42-$B43))))</f>
        <v>4414.7399722287428</v>
      </c>
      <c r="AV44" s="54">
        <f t="shared" ref="AV44" si="204">$E$3+$C43*AU4*(1/(1+EXP(-$A43*(AV42-$B43))))</f>
        <v>4516.6295042678285</v>
      </c>
      <c r="AW44" s="54">
        <f t="shared" ref="AW44" si="205">$E$3+$C43*AV4*(1/(1+EXP(-$A43*(AW42-$B43))))</f>
        <v>4614.4073166872913</v>
      </c>
      <c r="AX44" s="69">
        <f t="shared" ref="AX44" si="206">$E$3+$C43*AW4*(1/(1+EXP(-$A43*(AX42-$B43))))</f>
        <v>4708.6239276938286</v>
      </c>
      <c r="AY44" s="54">
        <f t="shared" ref="AY44" si="207">$E$3+$C43*AX4*(1/(1+EXP(-$A43*(AY42-$B43))))</f>
        <v>4799.7712380025669</v>
      </c>
      <c r="AZ44" s="54">
        <f t="shared" ref="AZ44" si="208">$E$3+$C43*AY4*(1/(1+EXP(-$A43*(AZ42-$B43))))</f>
        <v>4888.2840341209712</v>
      </c>
      <c r="BA44" s="54">
        <f t="shared" ref="BA44" si="209">$E$3+$C43*AZ4*(1/(1+EXP(-$A43*(BA42-$B43))))</f>
        <v>4974.5432744875679</v>
      </c>
      <c r="BB44" s="54">
        <f t="shared" ref="BB44" si="210">$E$3+$C43*BA4*(1/(1+EXP(-$A43*(BB42-$B43))))</f>
        <v>5058.8803890673889</v>
      </c>
      <c r="BC44" s="54">
        <f t="shared" ref="BC44" si="211">$E$3+$C43*BB4*(1/(1+EXP(-$A43*(BC42-$B43))))</f>
        <v>5141.5820459453425</v>
      </c>
      <c r="BD44" s="54">
        <f t="shared" ref="BD44" si="212">$E$3+$C43*BC4*(1/(1+EXP(-$A43*(BD42-$B43))))</f>
        <v>5222.8950125801457</v>
      </c>
      <c r="BE44" s="54">
        <f t="shared" ref="BE44" si="213">$E$3+$C43*BD4*(1/(1+EXP(-$A43*(BE42-$B43))))</f>
        <v>5303.0308703363053</v>
      </c>
      <c r="BF44" s="54">
        <f t="shared" ref="BF44" si="214">$E$3+$C43*BE4*(1/(1+EXP(-$A43*(BF42-$B43))))</f>
        <v>5382.1704362250148</v>
      </c>
      <c r="BG44" s="54">
        <f t="shared" ref="BG44" si="215">$E$3+$C43*BF4*(1/(1+EXP(-$A43*(BG42-$B43))))</f>
        <v>5460.4678130269131</v>
      </c>
      <c r="BH44" s="69">
        <f t="shared" ref="BH44" si="216">$E$3+$C43*BG4*(1/(1+EXP(-$A43*(BH42-$B43))))</f>
        <v>5538.0540348877275</v>
      </c>
    </row>
    <row r="45" spans="1:60" ht="15.75" thickBot="1" x14ac:dyDescent="0.3">
      <c r="A45" s="13" t="s">
        <v>69</v>
      </c>
      <c r="B45" s="17">
        <f>AX44</f>
        <v>4708.6239276938286</v>
      </c>
      <c r="C45" s="73">
        <f>AX44/$AX$4</f>
        <v>0.11945827699200143</v>
      </c>
      <c r="D45" s="4" t="s">
        <v>9</v>
      </c>
      <c r="E45" s="77">
        <f>SUM(F45:AF45)</f>
        <v>17256511.101271376</v>
      </c>
      <c r="F45" s="3">
        <f>(F44-F$3)^2</f>
        <v>262.84759044835101</v>
      </c>
      <c r="G45" s="3">
        <f t="shared" ref="G45:AF45" si="217">(G44-G$3)^2</f>
        <v>418.61708092229117</v>
      </c>
      <c r="H45" s="3">
        <f t="shared" si="217"/>
        <v>663.41775229922007</v>
      </c>
      <c r="I45" s="3">
        <f t="shared" si="217"/>
        <v>1046.3747762473638</v>
      </c>
      <c r="J45" s="3">
        <f t="shared" si="217"/>
        <v>1642.6131439391299</v>
      </c>
      <c r="K45" s="3">
        <f t="shared" si="217"/>
        <v>2566.3502928032708</v>
      </c>
      <c r="L45" s="3">
        <f t="shared" si="217"/>
        <v>3991.1633786151087</v>
      </c>
      <c r="M45" s="3">
        <f t="shared" si="217"/>
        <v>6176.8276302999975</v>
      </c>
      <c r="N45" s="3">
        <f t="shared" si="217"/>
        <v>9511.2198081826027</v>
      </c>
      <c r="O45" s="3">
        <f t="shared" si="217"/>
        <v>14567.044094983888</v>
      </c>
      <c r="P45" s="3">
        <f t="shared" si="217"/>
        <v>22183.609199403556</v>
      </c>
      <c r="Q45" s="3">
        <f t="shared" si="217"/>
        <v>33543.360261640213</v>
      </c>
      <c r="R45" s="3">
        <f t="shared" si="217"/>
        <v>50398.727111019572</v>
      </c>
      <c r="S45" s="3">
        <f t="shared" si="217"/>
        <v>75135.023863510025</v>
      </c>
      <c r="T45" s="3">
        <f t="shared" si="217"/>
        <v>111036.86897939479</v>
      </c>
      <c r="U45" s="3">
        <f t="shared" si="217"/>
        <v>161995.23616202016</v>
      </c>
      <c r="V45" s="3">
        <f t="shared" si="217"/>
        <v>233571.29351434417</v>
      </c>
      <c r="W45" s="3">
        <f t="shared" si="217"/>
        <v>333277.29101913073</v>
      </c>
      <c r="X45" s="3">
        <f t="shared" si="217"/>
        <v>469761.64246042579</v>
      </c>
      <c r="Y45" s="3">
        <f t="shared" si="217"/>
        <v>653112.0674846645</v>
      </c>
      <c r="Z45" s="3">
        <f t="shared" si="217"/>
        <v>888543.43751673214</v>
      </c>
      <c r="AA45" s="3">
        <f t="shared" si="217"/>
        <v>1181109.0201832324</v>
      </c>
      <c r="AB45" s="46">
        <f t="shared" si="217"/>
        <v>1537303.7404641116</v>
      </c>
      <c r="AC45" s="47">
        <f t="shared" si="217"/>
        <v>1988012.324599941</v>
      </c>
      <c r="AD45" s="47">
        <f t="shared" si="217"/>
        <v>2520393.9021041179</v>
      </c>
      <c r="AE45" s="47">
        <f t="shared" si="217"/>
        <v>3151952.8960730615</v>
      </c>
      <c r="AF45" s="48">
        <f t="shared" si="217"/>
        <v>3804334.1847258825</v>
      </c>
    </row>
    <row r="46" spans="1:60" ht="15.75" thickBot="1" x14ac:dyDescent="0.3">
      <c r="A46" s="13" t="s">
        <v>70</v>
      </c>
      <c r="B46" s="66">
        <f>BH44</f>
        <v>5538.0540348877275</v>
      </c>
      <c r="C46" s="75">
        <f>BH44/$BH$4</f>
        <v>0.12208561167393492</v>
      </c>
      <c r="D46" s="4" t="s">
        <v>10</v>
      </c>
      <c r="E46" s="5">
        <f>SUM(F46:AF46)</f>
        <v>14659.177987154972</v>
      </c>
      <c r="F46">
        <f>SQRT(F45)</f>
        <v>16.212575071479268</v>
      </c>
      <c r="G46">
        <f t="shared" ref="G46:AF46" si="218">SQRT(G45)</f>
        <v>20.460133941944054</v>
      </c>
      <c r="H46">
        <f t="shared" si="218"/>
        <v>25.75689717918717</v>
      </c>
      <c r="I46">
        <f t="shared" si="218"/>
        <v>32.347716708407162</v>
      </c>
      <c r="J46">
        <f t="shared" si="218"/>
        <v>40.529164115968761</v>
      </c>
      <c r="K46">
        <f t="shared" si="218"/>
        <v>50.659158034883198</v>
      </c>
      <c r="L46">
        <f t="shared" si="218"/>
        <v>63.175654952007491</v>
      </c>
      <c r="M46">
        <f t="shared" si="218"/>
        <v>78.592796300297124</v>
      </c>
      <c r="N46">
        <f t="shared" si="218"/>
        <v>97.525482865672615</v>
      </c>
      <c r="O46">
        <f t="shared" si="218"/>
        <v>120.69401018685181</v>
      </c>
      <c r="P46">
        <f t="shared" si="218"/>
        <v>148.94163017572876</v>
      </c>
      <c r="Q46">
        <f t="shared" si="218"/>
        <v>183.14846508131106</v>
      </c>
      <c r="R46">
        <f t="shared" si="218"/>
        <v>224.49660823945553</v>
      </c>
      <c r="S46">
        <f t="shared" si="218"/>
        <v>274.10768661879956</v>
      </c>
      <c r="T46">
        <f t="shared" si="218"/>
        <v>333.22195152689864</v>
      </c>
      <c r="U46">
        <f t="shared" si="218"/>
        <v>402.48631798114599</v>
      </c>
      <c r="V46">
        <f t="shared" si="218"/>
        <v>483.2921409606659</v>
      </c>
      <c r="W46">
        <f t="shared" si="218"/>
        <v>577.30173308169685</v>
      </c>
      <c r="X46">
        <f t="shared" si="218"/>
        <v>685.39159789161829</v>
      </c>
      <c r="Y46">
        <f t="shared" si="218"/>
        <v>808.15349252766612</v>
      </c>
      <c r="Z46">
        <f t="shared" si="218"/>
        <v>942.62582052303878</v>
      </c>
      <c r="AA46">
        <f t="shared" si="218"/>
        <v>1086.7883971515487</v>
      </c>
      <c r="AB46" s="43">
        <f t="shared" si="218"/>
        <v>1239.880534754906</v>
      </c>
      <c r="AC46" s="44">
        <f t="shared" si="218"/>
        <v>1409.9689090898214</v>
      </c>
      <c r="AD46" s="44">
        <f t="shared" si="218"/>
        <v>1587.5748492918744</v>
      </c>
      <c r="AE46" s="44">
        <f t="shared" si="218"/>
        <v>1775.3740158268233</v>
      </c>
      <c r="AF46" s="45">
        <f t="shared" si="218"/>
        <v>1950.4702470752745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15.407599401213908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28.897537452225635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51.009554249878818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96.180335077009602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152.15721824347327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207.17143832147053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-7482.3021448171339</v>
      </c>
    </row>
    <row r="54" spans="1:60" ht="15.75" thickBot="1" x14ac:dyDescent="0.3">
      <c r="A54" s="13" t="s">
        <v>68</v>
      </c>
      <c r="B54" s="65">
        <f>AN54</f>
        <v>3807.5209940097607</v>
      </c>
      <c r="C54" s="74">
        <f>AN54/$AN$4</f>
        <v>0.1137561845223668</v>
      </c>
      <c r="D54" s="4" t="s">
        <v>8</v>
      </c>
      <c r="F54" s="12">
        <f>$E$3+($C53/($C53+E5))*E4*(1/(1+EXP(-$A53*(F52-$B53))))</f>
        <v>13.053964061534119</v>
      </c>
      <c r="G54" s="12">
        <f t="shared" ref="G54:AF54" si="248">$E$3+($C53/($C53+F5))*F4*(1/(1+EXP(-$A53*(G52-$B53))))</f>
        <v>16.890722481517564</v>
      </c>
      <c r="H54" s="12">
        <f t="shared" si="248"/>
        <v>21.777302016423121</v>
      </c>
      <c r="I54" s="12">
        <f t="shared" si="248"/>
        <v>27.977599670254104</v>
      </c>
      <c r="J54" s="12">
        <f t="shared" si="248"/>
        <v>35.813768439264379</v>
      </c>
      <c r="K54" s="12">
        <f t="shared" si="248"/>
        <v>45.675995694311041</v>
      </c>
      <c r="L54" s="12">
        <f t="shared" si="248"/>
        <v>58.03265816689963</v>
      </c>
      <c r="M54" s="12">
        <f t="shared" si="248"/>
        <v>73.440257568113537</v>
      </c>
      <c r="N54" s="12">
        <f t="shared" si="248"/>
        <v>92.552250414542826</v>
      </c>
      <c r="O54" s="12">
        <f t="shared" si="248"/>
        <v>116.12554569799079</v>
      </c>
      <c r="P54" s="12">
        <f t="shared" si="248"/>
        <v>145.02308315021642</v>
      </c>
      <c r="Q54" s="12">
        <f t="shared" si="248"/>
        <v>180.21057767894999</v>
      </c>
      <c r="R54" s="12">
        <f t="shared" si="248"/>
        <v>222.74530855046703</v>
      </c>
      <c r="S54" s="12">
        <f t="shared" si="248"/>
        <v>273.75486280034585</v>
      </c>
      <c r="T54" s="12">
        <f t="shared" si="248"/>
        <v>334.40414761281022</v>
      </c>
      <c r="U54" s="12">
        <f t="shared" si="248"/>
        <v>405.84989092909211</v>
      </c>
      <c r="V54" s="12">
        <f t="shared" si="248"/>
        <v>489.18331683555226</v>
      </c>
      <c r="W54" s="12">
        <f t="shared" si="248"/>
        <v>585.36365191256186</v>
      </c>
      <c r="X54" s="12">
        <f t="shared" si="248"/>
        <v>695.14735127498284</v>
      </c>
      <c r="Y54" s="12">
        <f t="shared" si="248"/>
        <v>819.01999502537706</v>
      </c>
      <c r="Z54" s="12">
        <f t="shared" si="248"/>
        <v>957.13912858384663</v>
      </c>
      <c r="AA54" s="12">
        <f t="shared" si="248"/>
        <v>1109.2963468273199</v>
      </c>
      <c r="AB54" s="52">
        <f t="shared" si="248"/>
        <v>1274.9053133026559</v>
      </c>
      <c r="AC54" s="53">
        <f t="shared" si="248"/>
        <v>1453.0192303912015</v>
      </c>
      <c r="AD54" s="53">
        <f t="shared" si="248"/>
        <v>1642.3770822615088</v>
      </c>
      <c r="AE54" s="53">
        <f t="shared" si="248"/>
        <v>1841.4736760315893</v>
      </c>
      <c r="AF54" s="54">
        <f t="shared" si="248"/>
        <v>2048.6451143530599</v>
      </c>
      <c r="AG54" s="54">
        <f t="shared" ref="AG54" si="249">$E$3+($C53/($C53+AF5))*AF4*(1/(1+EXP(-$A53*(AG52-$B53))))</f>
        <v>2262.1596063896163</v>
      </c>
      <c r="AH54" s="54">
        <f t="shared" ref="AH54" si="250">$E$3+($C53/($C53+AG5))*AG4*(1/(1+EXP(-$A53*(AH52-$B53))))</f>
        <v>2530.6188170576397</v>
      </c>
      <c r="AI54" s="54">
        <f t="shared" ref="AI54" si="251">$E$3+($C53/($C53+AH5))*AH4*(1/(1+EXP(-$A53*(AI52-$B53))))</f>
        <v>2701.4562009661431</v>
      </c>
      <c r="AJ54" s="54">
        <f t="shared" ref="AJ54" si="252">$E$3+($C53/($C53+AI5))*AI4*(1/(1+EXP(-$A53*(AJ52-$B53))))</f>
        <v>2924.143922363171</v>
      </c>
      <c r="AK54" s="54">
        <f t="shared" ref="AK54" si="253">$E$3+($C53/($C53+AJ5))*AJ4*(1/(1+EXP(-$A53*(AK52-$B53))))</f>
        <v>3147.0786317030334</v>
      </c>
      <c r="AL54" s="54">
        <f t="shared" ref="AL54" si="254">$E$3+($C53/($C53+AK5))*AK4*(1/(1+EXP(-$A53*(AL52-$B53))))</f>
        <v>3369.1747205942652</v>
      </c>
      <c r="AM54" s="54">
        <f t="shared" ref="AM54" si="255">$E$3+($C53/($C53+AL5))*AL4*(1/(1+EXP(-$A53*(AM52-$B53))))</f>
        <v>3589.5511232422837</v>
      </c>
      <c r="AN54" s="69">
        <f t="shared" ref="AN54" si="256">$E$3+($C53/($C53+AM5))*AM4*(1/(1+EXP(-$A53*(AN52-$B53))))</f>
        <v>3807.5209940097607</v>
      </c>
      <c r="AO54" s="54">
        <f t="shared" ref="AO54" si="257">$E$3+($C53/($C53+AN5))*AN4*(1/(1+EXP(-$A53*(AO52-$B53))))</f>
        <v>4022.5731652865725</v>
      </c>
      <c r="AP54" s="54">
        <f t="shared" ref="AP54" si="258">$E$3+($C53/($C53+AO5))*AO4*(1/(1+EXP(-$A53*(AP52-$B53))))</f>
        <v>4234.3490128371832</v>
      </c>
      <c r="AQ54" s="54">
        <f t="shared" ref="AQ54" si="259">$E$3+($C53/($C53+AP5))*AP4*(1/(1+EXP(-$A53*(AQ52-$B53))))</f>
        <v>4442.617677713939</v>
      </c>
      <c r="AR54" s="54">
        <f t="shared" ref="AR54" si="260">$E$3+($C53/($C53+AQ5))*AQ4*(1/(1+EXP(-$A53*(AR52-$B53))))</f>
        <v>4647.2518073803467</v>
      </c>
      <c r="AS54" s="54">
        <f t="shared" ref="AS54" si="261">$E$3+($C53/($C53+AR5))*AR4*(1/(1+EXP(-$A53*(AS52-$B53))))</f>
        <v>4848.2052310262115</v>
      </c>
      <c r="AT54" s="54">
        <f t="shared" ref="AT54" si="262">$E$3+($C53/($C53+AS5))*AS4*(1/(1+EXP(-$A53*(AT52-$B53))))</f>
        <v>5045.493356831259</v>
      </c>
      <c r="AU54" s="54">
        <f t="shared" ref="AU54" si="263">$E$3+($C53/($C53+AT5))*AT4*(1/(1+EXP(-$A53*(AU52-$B53))))</f>
        <v>5239.1766021114545</v>
      </c>
      <c r="AV54" s="54">
        <f t="shared" ref="AV54" si="264">$E$3+($C53/($C53+AU5))*AU4*(1/(1+EXP(-$A53*(AV52-$B53))))</f>
        <v>5429.3468369331877</v>
      </c>
      <c r="AW54" s="54">
        <f t="shared" ref="AW54" si="265">$E$3+($C53/($C53+AV5))*AV4*(1/(1+EXP(-$A53*(AW52-$B53))))</f>
        <v>5616.1166159353334</v>
      </c>
      <c r="AX54" s="69">
        <f t="shared" ref="AX54" si="266">$E$3+($C53/($C53+AW5))*AW4*(1/(1+EXP(-$A53*(AX52-$B53))))</f>
        <v>5799.610863317399</v>
      </c>
      <c r="AY54" s="54">
        <f t="shared" ref="AY54" si="267">$E$3+($C53/($C53+AX5))*AX4*(1/(1+EXP(-$A53*(AY52-$B53))))</f>
        <v>5979.9606344067879</v>
      </c>
      <c r="AZ54" s="54">
        <f t="shared" ref="AZ54" si="268">$E$3+($C53/($C53+AY5))*AY4*(1/(1+EXP(-$A53*(AZ52-$B53))))</f>
        <v>6157.2985802642779</v>
      </c>
      <c r="BA54" s="54">
        <f t="shared" ref="BA54" si="269">$E$3+($C53/($C53+AZ5))*AZ4*(1/(1+EXP(-$A53*(BA52-$B53))))</f>
        <v>6331.7557711319205</v>
      </c>
      <c r="BB54" s="54">
        <f t="shared" ref="BB54" si="270">$E$3+($C53/($C53+BA5))*BA4*(1/(1+EXP(-$A53*(BB52-$B53))))</f>
        <v>6503.4595770491132</v>
      </c>
      <c r="BC54" s="54">
        <f t="shared" ref="BC54" si="271">$E$3+($C53/($C53+BB5))*BB4*(1/(1+EXP(-$A53*(BC52-$B53))))</f>
        <v>6672.5323508883894</v>
      </c>
      <c r="BD54" s="54">
        <f t="shared" ref="BD54" si="272">$E$3+($C53/($C53+BC5))*BC4*(1/(1+EXP(-$A53*(BD52-$B53))))</f>
        <v>6839.090704966954</v>
      </c>
      <c r="BE54" s="54">
        <f t="shared" ref="BE54" si="273">$E$3+($C53/($C53+BD5))*BD4*(1/(1+EXP(-$A53*(BE52-$B53))))</f>
        <v>7003.2452142521388</v>
      </c>
      <c r="BF54" s="54">
        <f t="shared" ref="BF54" si="274">$E$3+($C53/($C53+BE5))*BE4*(1/(1+EXP(-$A53*(BF52-$B53))))</f>
        <v>7165.1004156064273</v>
      </c>
      <c r="BG54" s="54">
        <f t="shared" ref="BG54" si="275">$E$3+($C53/($C53+BF5))*BF4*(1/(1+EXP(-$A53*(BG52-$B53))))</f>
        <v>7324.755003141594</v>
      </c>
      <c r="BH54" s="69">
        <f t="shared" ref="BH54" si="276">$E$3+($C53/($C53+BG5))*BG4*(1/(1+EXP(-$A53*(BH52-$B53))))</f>
        <v>7482.3021448171339</v>
      </c>
    </row>
    <row r="55" spans="1:60" ht="15.75" thickBot="1" x14ac:dyDescent="0.3">
      <c r="A55" s="13" t="s">
        <v>69</v>
      </c>
      <c r="B55" s="17">
        <f>AX54</f>
        <v>5799.610863317399</v>
      </c>
      <c r="C55" s="73">
        <f>AX54/$AX$4</f>
        <v>0.14713672860582708</v>
      </c>
      <c r="D55" s="4" t="s">
        <v>9</v>
      </c>
      <c r="E55" s="5">
        <f>SUM(F55:AF55)</f>
        <v>17260718.77896728</v>
      </c>
      <c r="F55" s="3">
        <f>(F54-F$3)^2</f>
        <v>170.24778458335763</v>
      </c>
      <c r="G55" s="3">
        <f t="shared" ref="G55:AF55" si="277">(G54-G$3)^2</f>
        <v>285.09180664850959</v>
      </c>
      <c r="H55" s="3">
        <f t="shared" si="277"/>
        <v>473.98695254828351</v>
      </c>
      <c r="I55" s="3">
        <f t="shared" si="277"/>
        <v>782.40699761970279</v>
      </c>
      <c r="J55" s="3">
        <f t="shared" si="277"/>
        <v>1282.1196024846831</v>
      </c>
      <c r="K55" s="3">
        <f t="shared" si="277"/>
        <v>2085.2816839969705</v>
      </c>
      <c r="L55" s="3">
        <f t="shared" si="277"/>
        <v>3366.2654963351433</v>
      </c>
      <c r="M55" s="3">
        <f t="shared" si="277"/>
        <v>5391.0978663614433</v>
      </c>
      <c r="N55" s="3">
        <f t="shared" si="277"/>
        <v>8562.5538509960443</v>
      </c>
      <c r="O55" s="3">
        <f t="shared" si="277"/>
        <v>13480.919947118369</v>
      </c>
      <c r="P55" s="3">
        <f t="shared" si="277"/>
        <v>21029.606365837219</v>
      </c>
      <c r="Q55" s="3">
        <f t="shared" si="277"/>
        <v>32454.590940214752</v>
      </c>
      <c r="R55" s="3">
        <f t="shared" si="277"/>
        <v>49587.410541365403</v>
      </c>
      <c r="S55" s="3">
        <f t="shared" si="277"/>
        <v>74900.667302416128</v>
      </c>
      <c r="T55" s="3">
        <f t="shared" si="277"/>
        <v>111750.57137228968</v>
      </c>
      <c r="U55" s="3">
        <f t="shared" si="277"/>
        <v>164043.54217655925</v>
      </c>
      <c r="V55" s="3">
        <f t="shared" si="277"/>
        <v>237251.13170715666</v>
      </c>
      <c r="W55" s="3">
        <f t="shared" si="277"/>
        <v>338643.28363537922</v>
      </c>
      <c r="X55" s="3">
        <f t="shared" si="277"/>
        <v>476428.98157080659</v>
      </c>
      <c r="Y55" s="3">
        <f t="shared" si="277"/>
        <v>660080.87656780367</v>
      </c>
      <c r="Z55" s="3">
        <f t="shared" si="277"/>
        <v>894127.49088574096</v>
      </c>
      <c r="AA55" s="3">
        <f t="shared" si="277"/>
        <v>1183203.9062359561</v>
      </c>
      <c r="AB55" s="46">
        <f t="shared" si="277"/>
        <v>1534065.5616571675</v>
      </c>
      <c r="AC55" s="47">
        <f t="shared" si="277"/>
        <v>1978949.8682579873</v>
      </c>
      <c r="AD55" s="47">
        <f t="shared" si="277"/>
        <v>2508085.4656239403</v>
      </c>
      <c r="AE55" s="47">
        <f t="shared" si="277"/>
        <v>3144124.2776348894</v>
      </c>
      <c r="AF55" s="48">
        <f t="shared" si="277"/>
        <v>3816111.5745030772</v>
      </c>
    </row>
    <row r="56" spans="1:60" ht="15.75" thickBot="1" x14ac:dyDescent="0.3">
      <c r="A56" s="13" t="s">
        <v>70</v>
      </c>
      <c r="B56" s="66">
        <f>BH54</f>
        <v>7482.3021448171339</v>
      </c>
      <c r="C56" s="75">
        <f>BH54/$BH$4</f>
        <v>0.16494628407823289</v>
      </c>
      <c r="D56" s="4" t="s">
        <v>10</v>
      </c>
      <c r="E56" s="5">
        <f>SUM(F56:AF56)</f>
        <v>14622.791547665804</v>
      </c>
      <c r="F56">
        <f>SQRT(F55)</f>
        <v>13.047903455473513</v>
      </c>
      <c r="G56">
        <f t="shared" ref="G56:AF56" si="278">SQRT(G55)</f>
        <v>16.884661875456956</v>
      </c>
      <c r="H56">
        <f t="shared" si="278"/>
        <v>21.771241410362514</v>
      </c>
      <c r="I56">
        <f t="shared" si="278"/>
        <v>27.971539064193497</v>
      </c>
      <c r="J56">
        <f t="shared" si="278"/>
        <v>35.806697732193669</v>
      </c>
      <c r="K56">
        <f t="shared" si="278"/>
        <v>45.664884583199928</v>
      </c>
      <c r="L56">
        <f t="shared" si="278"/>
        <v>58.019526853768319</v>
      </c>
      <c r="M56">
        <f t="shared" si="278"/>
        <v>73.424095951951927</v>
      </c>
      <c r="N56">
        <f t="shared" si="278"/>
        <v>92.53406859636101</v>
      </c>
      <c r="O56">
        <f t="shared" si="278"/>
        <v>116.10736387980897</v>
      </c>
      <c r="P56">
        <f t="shared" si="278"/>
        <v>145.01588315021641</v>
      </c>
      <c r="Q56">
        <f t="shared" si="278"/>
        <v>180.15157767894999</v>
      </c>
      <c r="R56">
        <f t="shared" si="278"/>
        <v>222.68230855046704</v>
      </c>
      <c r="S56">
        <f t="shared" si="278"/>
        <v>273.67986280034586</v>
      </c>
      <c r="T56">
        <f t="shared" si="278"/>
        <v>334.29114761281022</v>
      </c>
      <c r="U56">
        <f t="shared" si="278"/>
        <v>405.02289092909211</v>
      </c>
      <c r="V56">
        <f t="shared" si="278"/>
        <v>487.08431683555227</v>
      </c>
      <c r="W56">
        <f t="shared" si="278"/>
        <v>581.93065191256187</v>
      </c>
      <c r="X56">
        <f t="shared" si="278"/>
        <v>690.23835127498285</v>
      </c>
      <c r="Y56">
        <f t="shared" si="278"/>
        <v>812.45361502537708</v>
      </c>
      <c r="Z56">
        <f t="shared" si="278"/>
        <v>945.58314858384665</v>
      </c>
      <c r="AA56">
        <f t="shared" si="278"/>
        <v>1087.7517668273199</v>
      </c>
      <c r="AB56" s="43">
        <f t="shared" si="278"/>
        <v>1238.5740033026559</v>
      </c>
      <c r="AC56" s="44">
        <f t="shared" si="278"/>
        <v>1406.7515303912014</v>
      </c>
      <c r="AD56" s="44">
        <f t="shared" si="278"/>
        <v>1583.6936148207267</v>
      </c>
      <c r="AE56" s="44">
        <f t="shared" si="278"/>
        <v>1773.1678650468741</v>
      </c>
      <c r="AF56" s="45">
        <f t="shared" si="278"/>
        <v>1953.4870295200521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5.3425125411962018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</v>
      </c>
      <c r="N62">
        <f t="shared" si="279"/>
        <v>25.231142390375453</v>
      </c>
      <c r="O62">
        <f t="shared" si="279"/>
        <v>31.050484610825436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53.743911034486956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96.024281957936921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148.62023116131036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218.12986605830201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-10540.94364242086</v>
      </c>
    </row>
    <row r="63" spans="1:60" ht="15.75" thickBot="1" x14ac:dyDescent="0.3">
      <c r="A63" s="13" t="s">
        <v>68</v>
      </c>
      <c r="B63" s="65">
        <f>AN63</f>
        <v>4221.5765179507443</v>
      </c>
      <c r="C63" s="74">
        <f>AN63/$AN$4</f>
        <v>0.12612679959134179</v>
      </c>
      <c r="D63" s="4" t="s">
        <v>8</v>
      </c>
      <c r="F63" s="12">
        <f>$E$3+($C62)*(EXP(-EXP($A62-$B62*F61)))</f>
        <v>5.6933220175906376</v>
      </c>
      <c r="G63" s="12">
        <f t="shared" ref="G63:AF63" si="308">$E$3+($C62)*(EXP(-EXP($A62-$B62*G61)))</f>
        <v>8.472024752625801</v>
      </c>
      <c r="H63" s="12">
        <f t="shared" si="308"/>
        <v>12.3619445997111</v>
      </c>
      <c r="I63" s="12">
        <f t="shared" si="308"/>
        <v>17.704457140907301</v>
      </c>
      <c r="J63" s="12">
        <f t="shared" si="308"/>
        <v>24.909977666134655</v>
      </c>
      <c r="K63" s="12">
        <f t="shared" si="308"/>
        <v>34.461851712206617</v>
      </c>
      <c r="L63" s="12">
        <f t="shared" si="308"/>
        <v>46.918025199271867</v>
      </c>
      <c r="M63" s="12">
        <f t="shared" si="308"/>
        <v>62.910099600225074</v>
      </c>
      <c r="N63" s="12">
        <f t="shared" si="308"/>
        <v>83.139501168048184</v>
      </c>
      <c r="O63" s="12">
        <f t="shared" si="308"/>
        <v>108.37064355842364</v>
      </c>
      <c r="P63" s="12">
        <f t="shared" si="308"/>
        <v>139.42112816924907</v>
      </c>
      <c r="Q63" s="12">
        <f t="shared" si="308"/>
        <v>177.14919293724148</v>
      </c>
      <c r="R63" s="12">
        <f t="shared" si="308"/>
        <v>222.43877521048555</v>
      </c>
      <c r="S63" s="12">
        <f t="shared" si="308"/>
        <v>276.1826862449725</v>
      </c>
      <c r="T63" s="12">
        <f t="shared" si="308"/>
        <v>339.26449501252762</v>
      </c>
      <c r="U63" s="12">
        <f t="shared" si="308"/>
        <v>412.5397817078433</v>
      </c>
      <c r="V63" s="12">
        <f t="shared" si="308"/>
        <v>496.81744436211881</v>
      </c>
      <c r="W63" s="12">
        <f t="shared" si="308"/>
        <v>592.84172632005573</v>
      </c>
      <c r="X63" s="12">
        <f t="shared" si="308"/>
        <v>701.275581821895</v>
      </c>
      <c r="Y63" s="12">
        <f t="shared" si="308"/>
        <v>822.68591749728557</v>
      </c>
      <c r="Z63" s="12">
        <f t="shared" si="308"/>
        <v>957.53114654765204</v>
      </c>
      <c r="AA63" s="12">
        <f t="shared" si="308"/>
        <v>1106.1513777089624</v>
      </c>
      <c r="AB63" s="52">
        <f t="shared" si="308"/>
        <v>1268.7614406098669</v>
      </c>
      <c r="AC63" s="53">
        <f t="shared" si="308"/>
        <v>1445.4468300848393</v>
      </c>
      <c r="AD63" s="53">
        <f t="shared" si="308"/>
        <v>1636.1625405150489</v>
      </c>
      <c r="AE63" s="53">
        <f t="shared" si="308"/>
        <v>1840.7346621731704</v>
      </c>
      <c r="AF63" s="54">
        <f t="shared" si="308"/>
        <v>2058.8645282314724</v>
      </c>
      <c r="AG63" s="54">
        <f t="shared" ref="AG63:BH63" si="309">$E$3+($C62)*(EXP(-EXP($A62-$B62*AG61)))</f>
        <v>2290.1351355324418</v>
      </c>
      <c r="AH63" s="54">
        <f t="shared" si="309"/>
        <v>2534.0195151030744</v>
      </c>
      <c r="AI63" s="54">
        <f t="shared" si="309"/>
        <v>2789.8906992992715</v>
      </c>
      <c r="AJ63" s="54">
        <f t="shared" si="309"/>
        <v>3057.0329201007971</v>
      </c>
      <c r="AK63" s="54">
        <f t="shared" si="309"/>
        <v>3334.6536755081092</v>
      </c>
      <c r="AL63" s="54">
        <f t="shared" si="309"/>
        <v>3621.8963158837932</v>
      </c>
      <c r="AM63" s="54">
        <f t="shared" si="309"/>
        <v>3917.8528269003759</v>
      </c>
      <c r="AN63" s="76">
        <f t="shared" si="309"/>
        <v>4221.5765179507443</v>
      </c>
      <c r="AO63" s="54">
        <f t="shared" si="309"/>
        <v>4532.0943620144935</v>
      </c>
      <c r="AP63" s="54">
        <f t="shared" si="309"/>
        <v>4848.4187728420884</v>
      </c>
      <c r="AQ63" s="54">
        <f t="shared" si="309"/>
        <v>5169.5586459961496</v>
      </c>
      <c r="AR63" s="54">
        <f t="shared" si="309"/>
        <v>5494.5295301761089</v>
      </c>
      <c r="AS63" s="54">
        <f t="shared" si="309"/>
        <v>5822.3628330835591</v>
      </c>
      <c r="AT63" s="54">
        <f t="shared" si="309"/>
        <v>6152.1140009183682</v>
      </c>
      <c r="AU63" s="54">
        <f t="shared" si="309"/>
        <v>6482.869641786252</v>
      </c>
      <c r="AV63" s="54">
        <f t="shared" si="309"/>
        <v>6813.7535904669294</v>
      </c>
      <c r="AW63" s="54">
        <f t="shared" si="309"/>
        <v>7143.9319349827711</v>
      </c>
      <c r="AX63" s="76">
        <f t="shared" si="309"/>
        <v>7472.6170442485236</v>
      </c>
      <c r="AY63" s="54">
        <f t="shared" si="309"/>
        <v>7799.0706509430302</v>
      </c>
      <c r="AZ63" s="54">
        <f t="shared" si="309"/>
        <v>8122.6060548992546</v>
      </c>
      <c r="BA63" s="54">
        <f t="shared" si="309"/>
        <v>8442.5895201054773</v>
      </c>
      <c r="BB63" s="54">
        <f t="shared" si="309"/>
        <v>8758.440943236963</v>
      </c>
      <c r="BC63" s="54">
        <f t="shared" si="309"/>
        <v>9069.6338739014791</v>
      </c>
      <c r="BD63" s="54">
        <f t="shared" si="309"/>
        <v>9375.6949668902616</v>
      </c>
      <c r="BE63" s="54">
        <f t="shared" si="309"/>
        <v>9676.2029450704013</v>
      </c>
      <c r="BF63" s="54">
        <f t="shared" si="309"/>
        <v>9970.7871485013347</v>
      </c>
      <c r="BG63" s="54">
        <f t="shared" si="309"/>
        <v>10259.125741240743</v>
      </c>
      <c r="BH63" s="76">
        <f t="shared" si="309"/>
        <v>10540.94364242086</v>
      </c>
    </row>
    <row r="64" spans="1:60" ht="15.75" thickBot="1" x14ac:dyDescent="0.3">
      <c r="A64" s="13" t="s">
        <v>69</v>
      </c>
      <c r="B64" s="17">
        <f>AX63</f>
        <v>7472.6170442485236</v>
      </c>
      <c r="C64" s="73">
        <f>AX63/$AX$4</f>
        <v>0.18958106878673522</v>
      </c>
      <c r="D64" s="4" t="s">
        <v>9</v>
      </c>
      <c r="E64" s="5">
        <f>SUM(F64:AF64)</f>
        <v>17265237.766137566</v>
      </c>
      <c r="F64" s="3">
        <f>(F63-F$3)^2</f>
        <v>32.344942363078566</v>
      </c>
      <c r="G64" s="3">
        <f t="shared" ref="G64:AF64" si="310">(G63-G$3)^2</f>
        <v>71.672548930927348</v>
      </c>
      <c r="H64" s="3">
        <f t="shared" si="310"/>
        <v>152.66786926454847</v>
      </c>
      <c r="I64" s="3">
        <f t="shared" si="310"/>
        <v>313.23323990467344</v>
      </c>
      <c r="J64" s="3">
        <f t="shared" si="310"/>
        <v>620.15477501179566</v>
      </c>
      <c r="K64" s="3">
        <f t="shared" si="310"/>
        <v>1186.8535279639702</v>
      </c>
      <c r="L64" s="3">
        <f t="shared" si="310"/>
        <v>2200.0690704701055</v>
      </c>
      <c r="M64" s="3">
        <f t="shared" si="310"/>
        <v>3955.6474351432198</v>
      </c>
      <c r="N64" s="3">
        <f t="shared" si="310"/>
        <v>6909.153730462469</v>
      </c>
      <c r="O64" s="3">
        <f t="shared" si="310"/>
        <v>11740.255965170567</v>
      </c>
      <c r="P64" s="3">
        <f t="shared" si="310"/>
        <v>19436.243367580537</v>
      </c>
      <c r="Q64" s="3">
        <f t="shared" si="310"/>
        <v>31360.936434549414</v>
      </c>
      <c r="R64" s="3">
        <f t="shared" si="310"/>
        <v>49450.9854004644</v>
      </c>
      <c r="S64" s="3">
        <f t="shared" si="310"/>
        <v>76235.454403552183</v>
      </c>
      <c r="T64" s="3">
        <f t="shared" si="310"/>
        <v>115023.73656923254</v>
      </c>
      <c r="U64" s="3">
        <f t="shared" si="310"/>
        <v>169507.41462161022</v>
      </c>
      <c r="V64" s="3">
        <f t="shared" si="310"/>
        <v>244746.33919207484</v>
      </c>
      <c r="W64" s="3">
        <f t="shared" si="310"/>
        <v>347402.64666223037</v>
      </c>
      <c r="X64" s="3">
        <f t="shared" si="310"/>
        <v>484926.41627831</v>
      </c>
      <c r="Y64" s="3">
        <f t="shared" si="310"/>
        <v>666051.09948478336</v>
      </c>
      <c r="Z64" s="3">
        <f t="shared" si="310"/>
        <v>894869.01572485804</v>
      </c>
      <c r="AA64" s="3">
        <f t="shared" si="310"/>
        <v>1176371.9056364901</v>
      </c>
      <c r="AB64" s="46">
        <f t="shared" si="310"/>
        <v>1518884.0268350535</v>
      </c>
      <c r="AC64" s="47">
        <f t="shared" si="310"/>
        <v>1957702.2380649676</v>
      </c>
      <c r="AD64" s="47">
        <f t="shared" si="310"/>
        <v>2488440.2259872481</v>
      </c>
      <c r="AE64" s="47">
        <f t="shared" si="310"/>
        <v>3141504.0325252269</v>
      </c>
      <c r="AF64" s="48">
        <f t="shared" si="310"/>
        <v>3856142.9958446478</v>
      </c>
    </row>
    <row r="65" spans="1:60" ht="15.75" thickBot="1" x14ac:dyDescent="0.3">
      <c r="A65" s="13" t="s">
        <v>70</v>
      </c>
      <c r="B65" s="66">
        <f>BH63</f>
        <v>10540.94364242086</v>
      </c>
      <c r="C65" s="75">
        <f>BH63/$BH$4</f>
        <v>0.23237359984182879</v>
      </c>
      <c r="D65" s="4" t="s">
        <v>10</v>
      </c>
      <c r="E65" s="5">
        <f>SUM(F65:AF65)</f>
        <v>14543.104508503247</v>
      </c>
      <c r="F65">
        <f>SQRT(F64)</f>
        <v>5.6872614115300317</v>
      </c>
      <c r="G65">
        <f t="shared" ref="G65:AF65" si="311">SQRT(G64)</f>
        <v>8.4659641465651951</v>
      </c>
      <c r="H65">
        <f t="shared" si="311"/>
        <v>12.355883993650494</v>
      </c>
      <c r="I65">
        <f t="shared" si="311"/>
        <v>17.698396534846694</v>
      </c>
      <c r="J65">
        <f t="shared" si="311"/>
        <v>24.902906959063948</v>
      </c>
      <c r="K65">
        <f t="shared" si="311"/>
        <v>34.450740601095504</v>
      </c>
      <c r="L65">
        <f t="shared" si="311"/>
        <v>46.904893886140556</v>
      </c>
      <c r="M65">
        <f t="shared" si="311"/>
        <v>62.893937984063456</v>
      </c>
      <c r="N65">
        <f t="shared" si="311"/>
        <v>83.121319349866368</v>
      </c>
      <c r="O65">
        <f t="shared" si="311"/>
        <v>108.35246174024182</v>
      </c>
      <c r="P65">
        <f t="shared" si="311"/>
        <v>139.41392816924906</v>
      </c>
      <c r="Q65">
        <f t="shared" si="311"/>
        <v>177.09019293724148</v>
      </c>
      <c r="R65">
        <f t="shared" si="311"/>
        <v>222.37577521048556</v>
      </c>
      <c r="S65">
        <f t="shared" si="311"/>
        <v>276.10768624497251</v>
      </c>
      <c r="T65">
        <f t="shared" si="311"/>
        <v>339.15149501252762</v>
      </c>
      <c r="U65">
        <f t="shared" si="311"/>
        <v>411.71278170784331</v>
      </c>
      <c r="V65">
        <f t="shared" si="311"/>
        <v>494.71844436211882</v>
      </c>
      <c r="W65">
        <f t="shared" si="311"/>
        <v>589.40872632005573</v>
      </c>
      <c r="X65">
        <f t="shared" si="311"/>
        <v>696.36658182189501</v>
      </c>
      <c r="Y65">
        <f t="shared" si="311"/>
        <v>816.11953749728559</v>
      </c>
      <c r="Z65">
        <f t="shared" si="311"/>
        <v>945.97516654765207</v>
      </c>
      <c r="AA65">
        <f t="shared" si="311"/>
        <v>1084.6067977089624</v>
      </c>
      <c r="AB65" s="43">
        <f t="shared" si="311"/>
        <v>1232.4301306098669</v>
      </c>
      <c r="AC65" s="44">
        <f t="shared" si="311"/>
        <v>1399.1791300848392</v>
      </c>
      <c r="AD65" s="44">
        <f t="shared" si="311"/>
        <v>1577.4790730742668</v>
      </c>
      <c r="AE65" s="44">
        <f t="shared" si="311"/>
        <v>1772.4288511884552</v>
      </c>
      <c r="AF65" s="45">
        <f t="shared" si="311"/>
        <v>1963.7064433984647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5.273551607588896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20.302693973007756</v>
      </c>
      <c r="N72">
        <f t="shared" si="312"/>
        <v>25.342256231145129</v>
      </c>
      <c r="O72">
        <f t="shared" si="312"/>
        <v>31.195196078569253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53.924396215656003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96.02336804225007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148.39217533152623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218.83886206606712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-11506.134489179472</v>
      </c>
    </row>
    <row r="73" spans="1:60" ht="15.75" thickBot="1" x14ac:dyDescent="0.3">
      <c r="A73" s="13" t="s">
        <v>68</v>
      </c>
      <c r="B73" s="65">
        <f>AN73</f>
        <v>4262.953650251121</v>
      </c>
      <c r="C73" s="74">
        <f>AN73/$AN$4</f>
        <v>0.12736301199946068</v>
      </c>
      <c r="D73" s="4" t="s">
        <v>8</v>
      </c>
      <c r="F73" s="12">
        <f>$E$3+(E4*$C72)*(EXP(-EXP($A72-$B72*F71)))</f>
        <v>5.3074219594081695</v>
      </c>
      <c r="G73" s="12">
        <f t="shared" ref="G73:AF73" si="341">$E$3+(F4*$C72)*(EXP(-EXP($A72-$B72*G71)))</f>
        <v>8.0069482180345357</v>
      </c>
      <c r="H73" s="12">
        <f t="shared" si="341"/>
        <v>11.819567874150067</v>
      </c>
      <c r="I73" s="12">
        <f t="shared" si="341"/>
        <v>17.093119481738963</v>
      </c>
      <c r="J73" s="12">
        <f t="shared" si="341"/>
        <v>24.245312510501066</v>
      </c>
      <c r="K73" s="12">
        <f t="shared" si="341"/>
        <v>33.766978122197571</v>
      </c>
      <c r="L73" s="12">
        <f t="shared" si="341"/>
        <v>46.222927651017812</v>
      </c>
      <c r="M73" s="12">
        <f t="shared" si="341"/>
        <v>62.250095131320059</v>
      </c>
      <c r="N73" s="12">
        <f t="shared" si="341"/>
        <v>82.552789104327815</v>
      </c>
      <c r="O73" s="12">
        <f t="shared" si="341"/>
        <v>107.89504533547294</v>
      </c>
      <c r="P73" s="12">
        <f t="shared" si="341"/>
        <v>139.0902414140422</v>
      </c>
      <c r="Q73" s="12">
        <f t="shared" si="341"/>
        <v>176.98829231191513</v>
      </c>
      <c r="R73" s="12">
        <f t="shared" si="341"/>
        <v>222.4608805879125</v>
      </c>
      <c r="S73" s="12">
        <f t="shared" si="341"/>
        <v>276.3852768035685</v>
      </c>
      <c r="T73" s="12">
        <f t="shared" si="341"/>
        <v>339.62736927619619</v>
      </c>
      <c r="U73" s="12">
        <f t="shared" si="341"/>
        <v>413.02454571904553</v>
      </c>
      <c r="V73" s="12">
        <f t="shared" si="341"/>
        <v>497.36905426058848</v>
      </c>
      <c r="W73" s="12">
        <f t="shared" si="341"/>
        <v>593.39242230283855</v>
      </c>
      <c r="X73" s="12">
        <f t="shared" si="341"/>
        <v>701.75143522600069</v>
      </c>
      <c r="Y73" s="12">
        <f t="shared" si="341"/>
        <v>823.01608080488666</v>
      </c>
      <c r="Z73" s="12">
        <f t="shared" si="341"/>
        <v>957.65975745354467</v>
      </c>
      <c r="AA73" s="12">
        <f t="shared" si="341"/>
        <v>1106.0519327850709</v>
      </c>
      <c r="AB73" s="52">
        <f t="shared" si="341"/>
        <v>1268.4533302957896</v>
      </c>
      <c r="AC73" s="53">
        <f t="shared" si="341"/>
        <v>1445.0136218354605</v>
      </c>
      <c r="AD73" s="53">
        <f t="shared" si="341"/>
        <v>1635.7715160559503</v>
      </c>
      <c r="AE73" s="53">
        <f t="shared" si="341"/>
        <v>1840.6570609271275</v>
      </c>
      <c r="AF73" s="54">
        <f t="shared" si="341"/>
        <v>2059.4959229931947</v>
      </c>
      <c r="AG73" s="54">
        <f t="shared" ref="AG73" si="342">$E$3+(AF4*$C72)*(EXP(-EXP($A72-$B72*AG71)))</f>
        <v>2292.0153674498424</v>
      </c>
      <c r="AH73" s="54">
        <f t="shared" ref="AH73" si="343">$E$3+(AG4*$C72)*(EXP(-EXP($A72-$B72*AH71)))</f>
        <v>2589.334129515149</v>
      </c>
      <c r="AI73" s="54">
        <f t="shared" ref="AI73" si="344">$E$3+(AH4*$C72)*(EXP(-EXP($A72-$B72*AI71)))</f>
        <v>2796.5584475217938</v>
      </c>
      <c r="AJ73" s="54">
        <f t="shared" ref="AJ73" si="345">$E$3+(AI4*$C72)*(EXP(-EXP($A72-$B72*AJ71)))</f>
        <v>3067.6162241356401</v>
      </c>
      <c r="AK73" s="54">
        <f t="shared" ref="AK73" si="346">$E$3+(AJ4*$C72)*(EXP(-EXP($A72-$B72*AK71)))</f>
        <v>3350.4419132385783</v>
      </c>
      <c r="AL73" s="54">
        <f t="shared" ref="AL73" si="347">$E$3+(AK4*$C72)*(EXP(-EXP($A72-$B72*AL71)))</f>
        <v>3644.3989815096297</v>
      </c>
      <c r="AM73" s="54">
        <f t="shared" ref="AM73" si="348">$E$3+(AL4*$C72)*(EXP(-EXP($A72-$B72*AM71)))</f>
        <v>3948.8074382758828</v>
      </c>
      <c r="AN73" s="76">
        <f t="shared" ref="AN73" si="349">$E$3+(AM4*$C72)*(EXP(-EXP($A72-$B72*AN71)))</f>
        <v>4262.953650251121</v>
      </c>
      <c r="AO73" s="54">
        <f t="shared" ref="AO73" si="350">$E$3+(AN4*$C72)*(EXP(-EXP($A72-$B72*AO71)))</f>
        <v>4586.0997789076155</v>
      </c>
      <c r="AP73" s="54">
        <f t="shared" ref="AP73" si="351">$E$3+(AO4*$C72)*(EXP(-EXP($A72-$B72*AP71)))</f>
        <v>4917.492700374678</v>
      </c>
      <c r="AQ73" s="54">
        <f t="shared" ref="AQ73" si="352">$E$3+(AP4*$C72)*(EXP(-EXP($A72-$B72*AQ71)))</f>
        <v>5256.3722998116464</v>
      </c>
      <c r="AR73" s="54">
        <f t="shared" ref="AR73" si="353">$E$3+(AQ4*$C72)*(EXP(-EXP($A72-$B72*AR71)))</f>
        <v>5601.9790622171522</v>
      </c>
      <c r="AS73" s="54">
        <f t="shared" ref="AS73" si="354">$E$3+(AR4*$C72)*(EXP(-EXP($A72-$B72*AS71)))</f>
        <v>5953.5609089515528</v>
      </c>
      <c r="AT73" s="54">
        <f t="shared" ref="AT73" si="355">$E$3+(AS4*$C72)*(EXP(-EXP($A72-$B72*AT71)))</f>
        <v>6310.379253449888</v>
      </c>
      <c r="AU73" s="54">
        <f t="shared" ref="AU73" si="356">$E$3+(AT4*$C72)*(EXP(-EXP($A72-$B72*AU71)))</f>
        <v>6671.7142704785538</v>
      </c>
      <c r="AV73" s="54">
        <f t="shared" ref="AV73" si="357">$E$3+(AU4*$C72)*(EXP(-EXP($A72-$B72*AV71)))</f>
        <v>7036.869390804145</v>
      </c>
      <c r="AW73" s="54">
        <f t="shared" ref="AW73" si="358">$E$3+(AV4*$C72)*(EXP(-EXP($A72-$B72*AW71)))</f>
        <v>7405.1750473855682</v>
      </c>
      <c r="AX73" s="76">
        <f t="shared" ref="AX73" si="359">$E$3+(AW4*$C72)*(EXP(-EXP($A72-$B72*AX71)))</f>
        <v>7775.9917103664266</v>
      </c>
      <c r="AY73" s="54">
        <f t="shared" ref="AY73" si="360">$E$3+(AX4*$C72)*(EXP(-EXP($A72-$B72*AY71)))</f>
        <v>8148.7122564893807</v>
      </c>
      <c r="AZ73" s="54">
        <f t="shared" ref="AZ73" si="361">$E$3+(AY4*$C72)*(EXP(-EXP($A72-$B72*AZ71)))</f>
        <v>8522.7637243797126</v>
      </c>
      <c r="BA73" s="54">
        <f t="shared" ref="BA73" si="362">$E$3+(AZ4*$C72)*(EXP(-EXP($A72-$B72*BA71)))</f>
        <v>8897.6085107721719</v>
      </c>
      <c r="BB73" s="54">
        <f t="shared" ref="BB73" si="363">$E$3+(BA4*$C72)*(EXP(-EXP($A72-$B72*BB71)))</f>
        <v>9272.745064508259</v>
      </c>
      <c r="BC73" s="54">
        <f t="shared" ref="BC73" si="364">$E$3+(BB4*$C72)*(EXP(-EXP($A72-$B72*BC71)))</f>
        <v>9647.7081353252979</v>
      </c>
      <c r="BD73" s="54">
        <f t="shared" ref="BD73" si="365">$E$3+(BC4*$C72)*(EXP(-EXP($A72-$B72*BD71)))</f>
        <v>10022.068633391167</v>
      </c>
      <c r="BE73" s="54">
        <f t="shared" ref="BE73" si="366">$E$3+(BD4*$C72)*(EXP(-EXP($A72-$B72*BE71)))</f>
        <v>10395.433153479411</v>
      </c>
      <c r="BF73" s="54">
        <f t="shared" ref="BF73" si="367">$E$3+(BE4*$C72)*(EXP(-EXP($A72-$B72*BF71)))</f>
        <v>10767.443214876081</v>
      </c>
      <c r="BG73" s="54">
        <f t="shared" ref="BG73" si="368">$E$3+(BF4*$C72)*(EXP(-EXP($A72-$B72*BG71)))</f>
        <v>11137.774264768777</v>
      </c>
      <c r="BH73" s="76">
        <f t="shared" ref="BH73" si="369">$E$3+(BG4*$C72)*(EXP(-EXP($A72-$B72*BH71)))</f>
        <v>11506.134489179472</v>
      </c>
    </row>
    <row r="74" spans="1:60" ht="15.75" thickBot="1" x14ac:dyDescent="0.3">
      <c r="A74" s="13" t="s">
        <v>69</v>
      </c>
      <c r="B74" s="17">
        <f>AX73</f>
        <v>7775.9917103664266</v>
      </c>
      <c r="C74" s="73">
        <f>AX73/$AX$4</f>
        <v>0.19727771550432904</v>
      </c>
      <c r="D74" s="4" t="s">
        <v>9</v>
      </c>
      <c r="E74" s="5">
        <f>SUM(F74:AF74)</f>
        <v>17266807.691297982</v>
      </c>
      <c r="F74" s="3">
        <f>(F73-F$3)^2</f>
        <v>28.10443219876711</v>
      </c>
      <c r="G74" s="3">
        <f t="shared" ref="G74:AF74" si="370">(G73-G$3)^2</f>
        <v>64.014202579437892</v>
      </c>
      <c r="H74" s="3">
        <f t="shared" si="370"/>
        <v>139.55895397320253</v>
      </c>
      <c r="I74" s="3">
        <f t="shared" si="370"/>
        <v>291.96758102089848</v>
      </c>
      <c r="J74" s="3">
        <f t="shared" si="370"/>
        <v>587.49236572155894</v>
      </c>
      <c r="K74" s="3">
        <f t="shared" si="370"/>
        <v>1139.458557670155</v>
      </c>
      <c r="L74" s="3">
        <f t="shared" si="370"/>
        <v>2135.3452775889486</v>
      </c>
      <c r="M74" s="3">
        <f t="shared" si="370"/>
        <v>3873.0624807691611</v>
      </c>
      <c r="N74" s="3">
        <f t="shared" si="370"/>
        <v>6811.9613998783443</v>
      </c>
      <c r="O74" s="3">
        <f t="shared" si="370"/>
        <v>11637.417682328258</v>
      </c>
      <c r="P74" s="3">
        <f t="shared" si="370"/>
        <v>19344.092408980174</v>
      </c>
      <c r="Q74" s="3">
        <f t="shared" si="370"/>
        <v>31303.974477995111</v>
      </c>
      <c r="R74" s="3">
        <f t="shared" si="370"/>
        <v>49460.817289995393</v>
      </c>
      <c r="S74" s="3">
        <f t="shared" si="370"/>
        <v>76347.369067264648</v>
      </c>
      <c r="T74" s="3">
        <f t="shared" si="370"/>
        <v>115270.00694501332</v>
      </c>
      <c r="U74" s="3">
        <f t="shared" si="370"/>
        <v>169906.81669680463</v>
      </c>
      <c r="V74" s="3">
        <f t="shared" si="370"/>
        <v>245292.42664728628</v>
      </c>
      <c r="W74" s="3">
        <f t="shared" si="370"/>
        <v>348052.11996389902</v>
      </c>
      <c r="X74" s="3">
        <f t="shared" si="370"/>
        <v>485589.37953170296</v>
      </c>
      <c r="Y74" s="3">
        <f t="shared" si="370"/>
        <v>666590.11394438893</v>
      </c>
      <c r="Z74" s="3">
        <f t="shared" si="370"/>
        <v>895112.35771186638</v>
      </c>
      <c r="AA74" s="3">
        <f t="shared" si="370"/>
        <v>1176156.1982448823</v>
      </c>
      <c r="AB74" s="46">
        <f t="shared" si="370"/>
        <v>1518124.672897778</v>
      </c>
      <c r="AC74" s="47">
        <f t="shared" si="370"/>
        <v>1956490.1538513319</v>
      </c>
      <c r="AD74" s="47">
        <f t="shared" si="370"/>
        <v>2487206.7130847992</v>
      </c>
      <c r="AE74" s="47">
        <f t="shared" si="370"/>
        <v>3141228.9531724313</v>
      </c>
      <c r="AF74" s="48">
        <f t="shared" si="370"/>
        <v>3858623.142427837</v>
      </c>
    </row>
    <row r="75" spans="1:60" ht="15.75" thickBot="1" x14ac:dyDescent="0.3">
      <c r="A75" s="13" t="s">
        <v>70</v>
      </c>
      <c r="B75" s="66">
        <f>BH73</f>
        <v>11506.134489179472</v>
      </c>
      <c r="C75" s="75">
        <f>BH73/$BH$4</f>
        <v>0.25365109445749795</v>
      </c>
      <c r="D75" s="4" t="s">
        <v>10</v>
      </c>
      <c r="E75" s="5">
        <f>SUM(F75:AF75)</f>
        <v>14539.262352374715</v>
      </c>
      <c r="F75">
        <f>SQRT(F74)</f>
        <v>5.3013613533475636</v>
      </c>
      <c r="G75">
        <f t="shared" ref="G75:AF75" si="371">SQRT(G74)</f>
        <v>8.0008876119739298</v>
      </c>
      <c r="H75">
        <f t="shared" si="371"/>
        <v>11.813507268089461</v>
      </c>
      <c r="I75">
        <f t="shared" si="371"/>
        <v>17.087058875678355</v>
      </c>
      <c r="J75">
        <f t="shared" si="371"/>
        <v>24.238241803430359</v>
      </c>
      <c r="K75">
        <f t="shared" si="371"/>
        <v>33.755867011086458</v>
      </c>
      <c r="L75">
        <f t="shared" si="371"/>
        <v>46.209796337886502</v>
      </c>
      <c r="M75">
        <f t="shared" si="371"/>
        <v>62.233933515158441</v>
      </c>
      <c r="N75">
        <f t="shared" si="371"/>
        <v>82.534607286145999</v>
      </c>
      <c r="O75">
        <f t="shared" si="371"/>
        <v>107.87686351729113</v>
      </c>
      <c r="P75">
        <f t="shared" si="371"/>
        <v>139.08304141404219</v>
      </c>
      <c r="Q75">
        <f t="shared" si="371"/>
        <v>176.92929231191513</v>
      </c>
      <c r="R75">
        <f t="shared" si="371"/>
        <v>222.39788058791251</v>
      </c>
      <c r="S75">
        <f t="shared" si="371"/>
        <v>276.31027680356851</v>
      </c>
      <c r="T75">
        <f t="shared" si="371"/>
        <v>339.51436927619619</v>
      </c>
      <c r="U75">
        <f t="shared" si="371"/>
        <v>412.19754571904554</v>
      </c>
      <c r="V75">
        <f t="shared" si="371"/>
        <v>495.27005426058849</v>
      </c>
      <c r="W75">
        <f t="shared" si="371"/>
        <v>589.95942230283856</v>
      </c>
      <c r="X75">
        <f t="shared" si="371"/>
        <v>696.8424352260007</v>
      </c>
      <c r="Y75">
        <f t="shared" si="371"/>
        <v>816.44970080488667</v>
      </c>
      <c r="Z75">
        <f t="shared" si="371"/>
        <v>946.10377745354469</v>
      </c>
      <c r="AA75">
        <f t="shared" si="371"/>
        <v>1084.5073527850709</v>
      </c>
      <c r="AB75" s="43">
        <f t="shared" si="371"/>
        <v>1232.1220202957895</v>
      </c>
      <c r="AC75" s="44">
        <f t="shared" si="371"/>
        <v>1398.7459218354604</v>
      </c>
      <c r="AD75" s="44">
        <f t="shared" si="371"/>
        <v>1577.0880486151682</v>
      </c>
      <c r="AE75" s="44">
        <f t="shared" si="371"/>
        <v>1772.3512499424123</v>
      </c>
      <c r="AF75" s="45">
        <f t="shared" si="371"/>
        <v>1964.3378381601869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5.2374218075035603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20.267410626925248</v>
      </c>
      <c r="N82">
        <f t="shared" si="372"/>
        <v>25.313394493221864</v>
      </c>
      <c r="O82">
        <f t="shared" si="372"/>
        <v>31.176192851238667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53.960164092094885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96.170603251975137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148.50513849057506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217.96448125561847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-10994.745199813957</v>
      </c>
    </row>
    <row r="83" spans="1:60" ht="15.75" thickBot="1" x14ac:dyDescent="0.3">
      <c r="A83" s="13" t="s">
        <v>68</v>
      </c>
      <c r="B83" s="65">
        <f>AN83</f>
        <v>4230.9351392398357</v>
      </c>
      <c r="C83" s="74">
        <f>AN83/$AN$4</f>
        <v>0.12640640436618394</v>
      </c>
      <c r="D83" s="4" t="s">
        <v>8</v>
      </c>
      <c r="F83" s="12">
        <f>$E$3+($C82/($C82+E5))*E4*(EXP(-EXP($A82-$B82*F81)))</f>
        <v>5.1906021320526792</v>
      </c>
      <c r="G83" s="12">
        <f>$E$3+($C82/($C82+F5))*F4*(EXP(-EXP($A82-$B82*G81)))</f>
        <v>7.8606223498697734</v>
      </c>
      <c r="H83" s="12">
        <f>$E$3+($C82/($C82+G5))*G4*(EXP(-EXP($A82-$B82*H81)))</f>
        <v>11.640200355967581</v>
      </c>
      <c r="I83" s="12">
        <f t="shared" ref="I83:AF83" si="401">$E$3+($C82/($C82+H5))*H4*(EXP(-EXP($A82-$B82*I81)))</f>
        <v>16.877622163471141</v>
      </c>
      <c r="J83" s="12">
        <f t="shared" si="401"/>
        <v>23.991257658657627</v>
      </c>
      <c r="K83" s="12">
        <f t="shared" si="401"/>
        <v>33.472858140625824</v>
      </c>
      <c r="L83" s="12">
        <f t="shared" si="401"/>
        <v>45.888486494996108</v>
      </c>
      <c r="M83" s="12">
        <f t="shared" si="401"/>
        <v>61.876752302539693</v>
      </c>
      <c r="N83" s="12">
        <f t="shared" si="401"/>
        <v>82.14416292946494</v>
      </c>
      <c r="O83" s="12">
        <f t="shared" si="401"/>
        <v>107.4575574226868</v>
      </c>
      <c r="P83" s="12">
        <f t="shared" si="401"/>
        <v>138.63375027392547</v>
      </c>
      <c r="Q83" s="12">
        <f t="shared" si="401"/>
        <v>176.52666457820735</v>
      </c>
      <c r="R83" s="12">
        <f t="shared" si="401"/>
        <v>222.01236802994782</v>
      </c>
      <c r="S83" s="12">
        <f t="shared" si="401"/>
        <v>275.97253212204271</v>
      </c>
      <c r="T83" s="12">
        <f t="shared" si="401"/>
        <v>339.27690918457819</v>
      </c>
      <c r="U83" s="12">
        <f t="shared" si="401"/>
        <v>412.7654607967068</v>
      </c>
      <c r="V83" s="12">
        <f t="shared" si="401"/>
        <v>497.23077468389937</v>
      </c>
      <c r="W83" s="12">
        <f t="shared" si="401"/>
        <v>593.40137793587451</v>
      </c>
      <c r="X83" s="12">
        <f t="shared" si="401"/>
        <v>701.92649660674147</v>
      </c>
      <c r="Y83" s="12">
        <f t="shared" si="401"/>
        <v>823.36273116814243</v>
      </c>
      <c r="Z83" s="12">
        <f t="shared" si="401"/>
        <v>958.16302030331758</v>
      </c>
      <c r="AA83" s="12">
        <f t="shared" si="401"/>
        <v>1106.6681587938926</v>
      </c>
      <c r="AB83" s="52">
        <f t="shared" si="401"/>
        <v>1269.1010251623038</v>
      </c>
      <c r="AC83" s="53">
        <f t="shared" si="401"/>
        <v>1445.5635670915774</v>
      </c>
      <c r="AD83" s="53">
        <f t="shared" si="401"/>
        <v>1636.0364923951693</v>
      </c>
      <c r="AE83" s="53">
        <f t="shared" si="401"/>
        <v>1840.3815243764502</v>
      </c>
      <c r="AF83" s="54">
        <f t="shared" si="401"/>
        <v>2058.3460056320687</v>
      </c>
      <c r="AG83" s="54">
        <f t="shared" ref="AG83" si="402">$E$3+($C82/($C82+AF5))*AF4*(EXP(-EXP($A82-$B82*AG81)))</f>
        <v>2289.5695754588769</v>
      </c>
      <c r="AH83" s="54">
        <f t="shared" ref="AH83" si="403">$E$3+($C82/($C82+AG5))*AG4*(EXP(-EXP($A82-$B82*AH81)))</f>
        <v>2584.9886944938753</v>
      </c>
      <c r="AI83" s="54">
        <f t="shared" ref="AI83" si="404">$E$3+($C82/($C82+AH5))*AH4*(EXP(-EXP($A82-$B82*AI81)))</f>
        <v>2789.8660383255251</v>
      </c>
      <c r="AJ83" s="54">
        <f t="shared" ref="AJ83" si="405">$E$3+($C82/($C82+AI5))*AI4*(EXP(-EXP($A82-$B82*AJ81)))</f>
        <v>3057.7623125215423</v>
      </c>
      <c r="AK83" s="54">
        <f t="shared" ref="AK83" si="406">$E$3+($C82/($C82+AJ5))*AJ4*(EXP(-EXP($A82-$B82*AK81)))</f>
        <v>3336.5869628405253</v>
      </c>
      <c r="AL83" s="54">
        <f t="shared" ref="AL83" si="407">$E$3+($C82/($C82+AK5))*AK4*(EXP(-EXP($A82-$B82*AL81)))</f>
        <v>3625.590622609287</v>
      </c>
      <c r="AM83" s="54">
        <f t="shared" ref="AM83" si="408">$E$3+($C82/($C82+AL5))*AL4*(EXP(-EXP($A82-$B82*AM81)))</f>
        <v>3923.9810822097634</v>
      </c>
      <c r="AN83" s="76">
        <f t="shared" ref="AN83" si="409">$E$3+($C82/($C82+AM5))*AM4*(EXP(-EXP($A82-$B82*AN81)))</f>
        <v>4230.9351392398357</v>
      </c>
      <c r="AO83" s="54">
        <f t="shared" ref="AO83" si="410">$E$3+($C82/($C82+AN5))*AN4*(EXP(-EXP($A82-$B82*AO81)))</f>
        <v>4545.6099994424785</v>
      </c>
      <c r="AP83" s="54">
        <f t="shared" ref="AP83" si="411">$E$3+($C82/($C82+AO5))*AO4*(EXP(-EXP($A82-$B82*AP81)))</f>
        <v>4867.1540296700823</v>
      </c>
      <c r="AQ83" s="54">
        <f t="shared" ref="AQ83" si="412">$E$3+($C82/($C82+AP5))*AP4*(EXP(-EXP($A82-$B82*AQ81)))</f>
        <v>5194.716705471621</v>
      </c>
      <c r="AR83" s="54">
        <f t="shared" ref="AR83" si="413">$E$3+($C82/($C82+AQ5))*AQ4*(EXP(-EXP($A82-$B82*AR81)))</f>
        <v>5527.4576364340865</v>
      </c>
      <c r="AS83" s="54">
        <f t="shared" ref="AS83" si="414">$E$3+($C82/($C82+AR5))*AR4*(EXP(-EXP($A82-$B82*AS81)))</f>
        <v>5864.5545908076456</v>
      </c>
      <c r="AT83" s="54">
        <f t="shared" ref="AT83" si="415">$E$3+($C82/($C82+AS5))*AS4*(EXP(-EXP($A82-$B82*AT81)))</f>
        <v>6205.2104761491173</v>
      </c>
      <c r="AU83" s="54">
        <f t="shared" ref="AU83" si="416">$E$3+($C82/($C82+AT5))*AT4*(EXP(-EXP($A82-$B82*AU81)))</f>
        <v>6548.6592639935197</v>
      </c>
      <c r="AV83" s="54">
        <f t="shared" ref="AV83" si="417">$E$3+($C82/($C82+AU5))*AU4*(EXP(-EXP($A82-$B82*AV81)))</f>
        <v>6894.1708734647573</v>
      </c>
      <c r="AW83" s="54">
        <f t="shared" ref="AW83" si="418">$E$3+($C82/($C82+AV5))*AV4*(EXP(-EXP($A82-$B82*AW81)))</f>
        <v>7241.0550510672392</v>
      </c>
      <c r="AX83" s="76">
        <f t="shared" ref="AX83" si="419">$E$3+($C82/($C82+AW5))*AW4*(EXP(-EXP($A82-$B82*AX81)))</f>
        <v>7588.6643016881326</v>
      </c>
      <c r="AY83" s="54">
        <f t="shared" ref="AY83" si="420">$E$3+($C82/($C82+AX5))*AX4*(EXP(-EXP($A82-$B82*AY81)))</f>
        <v>7936.3959392768375</v>
      </c>
      <c r="AZ83" s="54">
        <f t="shared" ref="AZ83" si="421">$E$3+($C82/($C82+AY5))*AY4*(EXP(-EXP($A82-$B82*AZ81)))</f>
        <v>8283.693335080201</v>
      </c>
      <c r="BA83" s="54">
        <f t="shared" ref="BA83" si="422">$E$3+($C82/($C82+AZ5))*AZ4*(EXP(-EXP($A82-$B82*BA81)))</f>
        <v>8630.0464471129253</v>
      </c>
      <c r="BB83" s="54">
        <f t="shared" ref="BB83" si="423">$E$3+($C82/($C82+BA5))*BA4*(EXP(-EXP($A82-$B82*BB81)))</f>
        <v>8974.9917171999914</v>
      </c>
      <c r="BC83" s="54">
        <f t="shared" ref="BC83" si="424">$E$3+($C82/($C82+BB5))*BB4*(EXP(-EXP($A82-$B82*BC81)))</f>
        <v>9318.1114219325846</v>
      </c>
      <c r="BD83" s="54">
        <f t="shared" ref="BD83" si="425">$E$3+($C82/($C82+BC5))*BC4*(EXP(-EXP($A82-$B82*BD81)))</f>
        <v>9659.0325617193685</v>
      </c>
      <c r="BE83" s="54">
        <f t="shared" ref="BE83" si="426">$E$3+($C82/($C82+BD5))*BD4*(EXP(-EXP($A82-$B82*BE81)))</f>
        <v>9997.4253682561975</v>
      </c>
      <c r="BF83" s="54">
        <f t="shared" ref="BF83" si="427">$E$3+($C82/($C82+BE5))*BE4*(EXP(-EXP($A82-$B82*BF81)))</f>
        <v>10333.001505614473</v>
      </c>
      <c r="BG83" s="54">
        <f t="shared" ref="BG83" si="428">$E$3+($C82/($C82+BF5))*BF4*(EXP(-EXP($A82-$B82*BG81)))</f>
        <v>10665.512034141118</v>
      </c>
      <c r="BH83" s="76">
        <f t="shared" ref="BH83" si="429">$E$3+($C82/($C82+BG5))*BG4*(EXP(-EXP($A82-$B82*BH81)))</f>
        <v>10994.745199813957</v>
      </c>
    </row>
    <row r="84" spans="1:60" ht="15.75" thickBot="1" x14ac:dyDescent="0.3">
      <c r="A84" s="13" t="s">
        <v>69</v>
      </c>
      <c r="B84" s="17">
        <f>AX83</f>
        <v>7588.6643016881326</v>
      </c>
      <c r="C84" s="73">
        <f>AX83/$AX$4</f>
        <v>0.19252519973375112</v>
      </c>
      <c r="D84" s="4" t="s">
        <v>9</v>
      </c>
      <c r="E84" s="5">
        <f>SUM(F84:AF84)</f>
        <v>17266804.970409963</v>
      </c>
      <c r="F84" s="3">
        <f>(F83-F$3)^2</f>
        <v>26.879470834736217</v>
      </c>
      <c r="G84" s="3">
        <f t="shared" ref="G84:AF84" si="430">(G83-G$3)^2</f>
        <v>61.694140187310509</v>
      </c>
      <c r="H84" s="3">
        <f t="shared" si="430"/>
        <v>135.35320772036553</v>
      </c>
      <c r="I84" s="3">
        <f t="shared" si="430"/>
        <v>284.64958938549296</v>
      </c>
      <c r="J84" s="3">
        <f t="shared" si="430"/>
        <v>575.24122372867225</v>
      </c>
      <c r="K84" s="3">
        <f t="shared" si="430"/>
        <v>1119.6885142672365</v>
      </c>
      <c r="L84" s="3">
        <f t="shared" si="430"/>
        <v>2104.5482130622495</v>
      </c>
      <c r="M84" s="3">
        <f t="shared" si="430"/>
        <v>3826.732680067606</v>
      </c>
      <c r="N84" s="3">
        <f t="shared" si="430"/>
        <v>6744.6767734908326</v>
      </c>
      <c r="O84" s="3">
        <f t="shared" si="430"/>
        <v>11543.219430285902</v>
      </c>
      <c r="P84" s="3">
        <f t="shared" si="430"/>
        <v>19217.320440849184</v>
      </c>
      <c r="Q84" s="3">
        <f t="shared" si="430"/>
        <v>31140.836641686696</v>
      </c>
      <c r="R84" s="3">
        <f t="shared" si="430"/>
        <v>49261.521968893227</v>
      </c>
      <c r="S84" s="3">
        <f t="shared" si="430"/>
        <v>76119.448231033588</v>
      </c>
      <c r="T84" s="3">
        <f t="shared" si="430"/>
        <v>115032.1572933648</v>
      </c>
      <c r="U84" s="3">
        <f t="shared" si="430"/>
        <v>169693.29548355995</v>
      </c>
      <c r="V84" s="3">
        <f t="shared" si="430"/>
        <v>245155.47430162769</v>
      </c>
      <c r="W84" s="3">
        <f t="shared" si="430"/>
        <v>348062.68696428684</v>
      </c>
      <c r="X84" s="3">
        <f t="shared" si="430"/>
        <v>485833.39057592885</v>
      </c>
      <c r="Y84" s="3">
        <f t="shared" si="430"/>
        <v>667156.27928159153</v>
      </c>
      <c r="Z84" s="3">
        <f t="shared" si="430"/>
        <v>896064.88875180681</v>
      </c>
      <c r="AA84" s="3">
        <f t="shared" si="430"/>
        <v>1177493.1812544654</v>
      </c>
      <c r="AB84" s="46">
        <f t="shared" si="430"/>
        <v>1519721.1706213476</v>
      </c>
      <c r="AC84" s="47">
        <f t="shared" si="430"/>
        <v>1958028.9236595691</v>
      </c>
      <c r="AD84" s="47">
        <f t="shared" si="430"/>
        <v>2488042.5653327554</v>
      </c>
      <c r="AE84" s="47">
        <f t="shared" si="430"/>
        <v>3140252.3339928268</v>
      </c>
      <c r="AF84" s="48">
        <f t="shared" si="430"/>
        <v>3854106.8123713401</v>
      </c>
    </row>
    <row r="85" spans="1:60" ht="15.75" thickBot="1" x14ac:dyDescent="0.3">
      <c r="A85" s="13" t="s">
        <v>70</v>
      </c>
      <c r="B85" s="66">
        <f>BH83</f>
        <v>10994.745199813957</v>
      </c>
      <c r="C85" s="75">
        <f>BH83/$BH$4</f>
        <v>0.24237759047895585</v>
      </c>
      <c r="D85" s="4" t="s">
        <v>10</v>
      </c>
      <c r="E85" s="5">
        <f>SUM(F85:AF85)</f>
        <v>14535.66238701859</v>
      </c>
      <c r="F85">
        <f>SQRT(F84)</f>
        <v>5.1845415259920733</v>
      </c>
      <c r="G85">
        <f t="shared" ref="G85:AF85" si="431">SQRT(G84)</f>
        <v>7.8545617438091675</v>
      </c>
      <c r="H85">
        <f t="shared" si="431"/>
        <v>11.634139749906975</v>
      </c>
      <c r="I85">
        <f t="shared" si="431"/>
        <v>16.871561557410534</v>
      </c>
      <c r="J85">
        <f t="shared" si="431"/>
        <v>23.984186951586921</v>
      </c>
      <c r="K85">
        <f t="shared" si="431"/>
        <v>33.461747029514711</v>
      </c>
      <c r="L85">
        <f t="shared" si="431"/>
        <v>45.875355181864798</v>
      </c>
      <c r="M85">
        <f t="shared" si="431"/>
        <v>61.860590686378075</v>
      </c>
      <c r="N85">
        <f t="shared" si="431"/>
        <v>82.125981111283124</v>
      </c>
      <c r="O85">
        <f t="shared" si="431"/>
        <v>107.43937560450499</v>
      </c>
      <c r="P85">
        <f t="shared" si="431"/>
        <v>138.62655027392546</v>
      </c>
      <c r="Q85">
        <f t="shared" si="431"/>
        <v>176.46766457820735</v>
      </c>
      <c r="R85">
        <f t="shared" si="431"/>
        <v>221.94936802994783</v>
      </c>
      <c r="S85">
        <f t="shared" si="431"/>
        <v>275.89753212204272</v>
      </c>
      <c r="T85">
        <f t="shared" si="431"/>
        <v>339.16390918457819</v>
      </c>
      <c r="U85">
        <f t="shared" si="431"/>
        <v>411.93846079670681</v>
      </c>
      <c r="V85">
        <f t="shared" si="431"/>
        <v>495.13177468389938</v>
      </c>
      <c r="W85">
        <f t="shared" si="431"/>
        <v>589.96837793587451</v>
      </c>
      <c r="X85">
        <f t="shared" si="431"/>
        <v>697.01749660674147</v>
      </c>
      <c r="Y85">
        <f t="shared" si="431"/>
        <v>816.79635116814245</v>
      </c>
      <c r="Z85">
        <f t="shared" si="431"/>
        <v>946.6070403033176</v>
      </c>
      <c r="AA85">
        <f t="shared" si="431"/>
        <v>1085.1235787938926</v>
      </c>
      <c r="AB85" s="43">
        <f t="shared" si="431"/>
        <v>1232.7697151623038</v>
      </c>
      <c r="AC85" s="44">
        <f t="shared" si="431"/>
        <v>1399.2958670915773</v>
      </c>
      <c r="AD85" s="44">
        <f t="shared" si="431"/>
        <v>1577.3530249543871</v>
      </c>
      <c r="AE85" s="44">
        <f t="shared" si="431"/>
        <v>1772.075713391735</v>
      </c>
      <c r="AF85" s="45">
        <f t="shared" si="431"/>
        <v>1963.187920799061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2024-02-07T07:54:01Z</dcterms:modified>
</cp:coreProperties>
</file>