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C64" i="1" s="1"/>
  <c r="C65" i="1" s="1"/>
  <c r="F63" i="1"/>
  <c r="C74" i="1" l="1"/>
  <c r="C75" i="1" s="1"/>
  <c r="B74" i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A55" i="1" s="1"/>
  <c r="AA56" i="1" s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K44" i="1"/>
  <c r="G44" i="1"/>
  <c r="F44" i="1"/>
  <c r="F45" i="1" s="1"/>
  <c r="H44" i="1"/>
  <c r="I44" i="1"/>
  <c r="I45" i="1" s="1"/>
  <c r="I46" i="1" s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M27" i="1"/>
  <c r="L11" i="1"/>
  <c r="O24" i="1" l="1"/>
  <c r="O25" i="1" s="1"/>
  <c r="O26" i="1" s="1"/>
  <c r="Z11" i="3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N27" i="1"/>
  <c r="L12" i="1"/>
  <c r="M10" i="1"/>
  <c r="P24" i="1" l="1"/>
  <c r="P25" i="1" s="1"/>
  <c r="P26" i="1" s="1"/>
  <c r="AA18" i="3"/>
  <c r="AB16" i="3"/>
  <c r="AB17" i="3" s="1"/>
  <c r="AB9" i="3"/>
  <c r="AB10" i="3" s="1"/>
  <c r="AA11" i="3"/>
  <c r="AB24" i="3"/>
  <c r="AB25" i="3" s="1"/>
  <c r="AA26" i="3"/>
  <c r="O27" i="1"/>
  <c r="N9" i="1"/>
  <c r="M11" i="1"/>
  <c r="Q24" i="1" l="1"/>
  <c r="Q25" i="1" s="1"/>
  <c r="Q26" i="1" s="1"/>
  <c r="AC9" i="3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P27" i="1"/>
  <c r="M12" i="1"/>
  <c r="N10" i="1"/>
  <c r="R24" i="1" l="1"/>
  <c r="R25" i="1" s="1"/>
  <c r="R26" i="1" s="1"/>
  <c r="AC18" i="3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Q27" i="1"/>
  <c r="O9" i="1"/>
  <c r="N11" i="1"/>
  <c r="S24" i="1" l="1"/>
  <c r="S25" i="1" s="1"/>
  <c r="S26" i="1" s="1"/>
  <c r="AE9" i="3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AF27" i="1" s="1"/>
  <c r="B26" i="1"/>
  <c r="B27" i="1" s="1"/>
  <c r="C26" i="1"/>
  <c r="C27" i="1" s="1"/>
  <c r="AE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 s="1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 s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<sst xmlns="http://schemas.openxmlformats.org/spreadsheetml/2006/main" count="307" uniqueCount="74">
  <si>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</si>
  <si>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</si>
  <si>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</si>
  <si>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</si>
  <si>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</si>
  <si>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</si>
  <si>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</si>
  <si>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</si>
  <si>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</si>
  <si>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</si>
  <si>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</si>
  <si>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</si>
  <si>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</si>
  <si>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</si>
  <si>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</si>
  <si>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</si>
  <si>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</si>
  <si>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</si>
  <si>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</si>
  <si>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</si>
  <si>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</si>
  <si>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</si>
  <si>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</si>
  <si>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</si>
  <si>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</si>
  <si>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</si>
  <si>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</si>
  <si>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</si>
  <si>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</si>
  <si>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</si>
  <si>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</si>
  <si>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</si>
  <si>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</si>
  <si>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</si>
  <si>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</si>
  <si>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</si>
  <si>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</si>
  <si>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</si>
  <si>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</si>
  <si>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</si>
  <si>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</si>
  <si>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</si>
  <si>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</si>
  <si>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</si>
  <si>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</si>
  <si>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</si>
  <si>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</si>
  <si>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</si>
  <si>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</si>
  <si>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</si>
  <si>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</si>
  <si>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</si>
  <si>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</si>
  <si>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</si>
  <si>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</si>
  <si>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</si>
  <si>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</si>
  <si>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</si>
  <si>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</si>
  <si>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</si>
  <si>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</si>
  <si>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</si>
  <si>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</si>
  <si>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</si>
  <si>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</si>
  <si>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</si>
  <si>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</si>
  <si>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</si>
  <si>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</si>
  <si>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</si>
  <si>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</si>
  <si>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</si>
  <si>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</si>
  <si>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TotalAsiaPacific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</si>
</sst>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219.84462125800599</c:v>
                </c:pt>
                <c:pt idx="1">
                  <c:v>309.36656131676813</c:v>
                </c:pt>
                <c:pt idx="2">
                  <c:v>390.37162542473442</c:v>
                </c:pt>
                <c:pt idx="3">
                  <c:v>466.8954102833199</c:v>
                </c:pt>
                <c:pt idx="4">
                  <c:v>591.00746619838731</c:v>
                </c:pt>
                <c:pt idx="5">
                  <c:v>743.17852652375313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457.43284512626946</c:v>
                </c:pt>
                <c:pt idx="1">
                  <c:v>552.78486858822089</c:v>
                </c:pt>
                <c:pt idx="2">
                  <c:v>660.69346668591425</c:v>
                </c:pt>
                <c:pt idx="3">
                  <c:v>779.83381733243721</c:v>
                </c:pt>
                <c:pt idx="4">
                  <c:v>907.70178021717902</c:v>
                </c:pt>
                <c:pt idx="5">
                  <c:v>1040.6478514305991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1.5599427594290074</c:v>
                </c:pt>
                <c:pt idx="1">
                  <c:v>1.9943787138384612</c:v>
                </c:pt>
                <c:pt idx="2">
                  <c:v>2.5503299892586071</c:v>
                </c:pt>
                <c:pt idx="3">
                  <c:v>3.2585812845939186</c:v>
                </c:pt>
                <c:pt idx="4">
                  <c:v>4.1592784955200655</c:v>
                </c:pt>
                <c:pt idx="5">
                  <c:v>5.3059634333076211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121.72119041482257</c:v>
                </c:pt>
                <c:pt idx="1">
                  <c:v>186.75226962624438</c:v>
                </c:pt>
                <c:pt idx="2">
                  <c:v>244.70668286813554</c:v>
                </c:pt>
                <c:pt idx="3">
                  <c:v>300.2731225226072</c:v>
                </c:pt>
                <c:pt idx="4">
                  <c:v>359.03814214814065</c:v>
                </c:pt>
                <c:pt idx="5">
                  <c:v>474.78825671205493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8560"/>
        <c:axId val="-85361616"/>
      </c:lineChart>
      <c:catAx>
        <c:axId val="-8534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1616"/>
        <c:crosses val="autoZero"/>
        <c:auto val="1"/>
        <c:lblAlgn val="ctr"/>
        <c:lblOffset val="100"/>
        <c:noMultiLvlLbl val="0"/>
      </c:catAx>
      <c:valAx>
        <c:axId val="-8536161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309.36656131676813</c:v>
                </c:pt>
                <c:pt idx="1">
                  <c:v>390.37162542473442</c:v>
                </c:pt>
                <c:pt idx="2">
                  <c:v>466.8954102833199</c:v>
                </c:pt>
                <c:pt idx="3">
                  <c:v>591.00746619838731</c:v>
                </c:pt>
                <c:pt idx="4">
                  <c:v>743.17852652375313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1229.522635555948</c:v>
                </c:pt>
                <c:pt idx="1">
                  <c:v>1347.0917364277839</c:v>
                </c:pt>
                <c:pt idx="2">
                  <c:v>1454.1689298122117</c:v>
                </c:pt>
                <c:pt idx="3">
                  <c:v>1548.9825887276211</c:v>
                </c:pt>
                <c:pt idx="4">
                  <c:v>1630.866452096921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21.766356690580288</c:v>
                </c:pt>
                <c:pt idx="1">
                  <c:v>30.468846975283622</c:v>
                </c:pt>
                <c:pt idx="2">
                  <c:v>39.956167066901855</c:v>
                </c:pt>
                <c:pt idx="3">
                  <c:v>51.275891757413042</c:v>
                </c:pt>
                <c:pt idx="4">
                  <c:v>66.702561318290776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21.918962410167691</c:v>
                </c:pt>
                <c:pt idx="1">
                  <c:v>30.936368959504581</c:v>
                </c:pt>
                <c:pt idx="2">
                  <c:v>41.011471124437826</c:v>
                </c:pt>
                <c:pt idx="3">
                  <c:v>53.330927074737311</c:v>
                </c:pt>
                <c:pt idx="4">
                  <c:v>70.44516819004906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7472"/>
        <c:axId val="-85353456"/>
      </c:lineChart>
      <c:catAx>
        <c:axId val="-853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3456"/>
        <c:crosses val="autoZero"/>
        <c:auto val="1"/>
        <c:lblAlgn val="ctr"/>
        <c:lblOffset val="100"/>
        <c:noMultiLvlLbl val="0"/>
      </c:catAx>
      <c:valAx>
        <c:axId val="-8535345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309.36656131676813</c:v>
                </c:pt>
                <c:pt idx="1">
                  <c:v>390.37162542473442</c:v>
                </c:pt>
                <c:pt idx="2">
                  <c:v>466.8954102833199</c:v>
                </c:pt>
                <c:pt idx="3">
                  <c:v>591.00746619838731</c:v>
                </c:pt>
                <c:pt idx="4">
                  <c:v>743.17852652375313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1270.5498186485161</c:v>
                </c:pt>
                <c:pt idx="1">
                  <c:v>1435.7519076451651</c:v>
                </c:pt>
                <c:pt idx="2">
                  <c:v>1610.3270397428453</c:v>
                </c:pt>
                <c:pt idx="3">
                  <c:v>1793.4738026579289</c:v>
                </c:pt>
                <c:pt idx="4">
                  <c:v>1984.3092093355915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22.304551857602398</c:v>
                </c:pt>
                <c:pt idx="1">
                  <c:v>31.943045213372944</c:v>
                </c:pt>
                <c:pt idx="2">
                  <c:v>43.090078334550071</c:v>
                </c:pt>
                <c:pt idx="3">
                  <c:v>57.153325719883675</c:v>
                </c:pt>
                <c:pt idx="4">
                  <c:v>77.145475275141109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22.311448622051138</c:v>
                </c:pt>
                <c:pt idx="1">
                  <c:v>31.960935069693292</c:v>
                </c:pt>
                <c:pt idx="2">
                  <c:v>43.127251144615173</c:v>
                </c:pt>
                <c:pt idx="3">
                  <c:v>57.222488752466646</c:v>
                </c:pt>
                <c:pt idx="4">
                  <c:v>77.268491906843948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6384"/>
        <c:axId val="-85357808"/>
      </c:lineChart>
      <c:catAx>
        <c:axId val="-853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7808"/>
        <c:crosses val="autoZero"/>
        <c:auto val="1"/>
        <c:lblAlgn val="ctr"/>
        <c:lblOffset val="100"/>
        <c:noMultiLvlLbl val="0"/>
      </c:catAx>
      <c:valAx>
        <c:axId val="-8535780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0.63888277948860384</c:v>
                </c:pt>
                <c:pt idx="1">
                  <c:v>0.6992299715988195</c:v>
                </c:pt>
                <c:pt idx="2">
                  <c:v>0.74965579192971099</c:v>
                </c:pt>
                <c:pt idx="3">
                  <c:v>0.81185196528479286</c:v>
                </c:pt>
                <c:pt idx="4">
                  <c:v>0.90528789922853969</c:v>
                </c:pt>
                <c:pt idx="5">
                  <c:v>1.0594311355048751</c:v>
                </c:pt>
                <c:pt idx="6">
                  <c:v>1.423788417945723</c:v>
                </c:pt>
                <c:pt idx="7">
                  <c:v>1.7994765721321591</c:v>
                </c:pt>
                <c:pt idx="8">
                  <c:v>2.255640902039568</c:v>
                </c:pt>
                <c:pt idx="9">
                  <c:v>2.9718345488807878</c:v>
                </c:pt>
                <c:pt idx="10">
                  <c:v>4.1876869395573308</c:v>
                </c:pt>
                <c:pt idx="11">
                  <c:v>5.7628250982908593</c:v>
                </c:pt>
                <c:pt idx="12">
                  <c:v>7.8187626848272016</c:v>
                </c:pt>
                <c:pt idx="13">
                  <c:v>12.698194298744079</c:v>
                </c:pt>
                <c:pt idx="14">
                  <c:v>21.073503873656769</c:v>
                </c:pt>
                <c:pt idx="15">
                  <c:v>33.912263179829672</c:v>
                </c:pt>
                <c:pt idx="16">
                  <c:v>65.648612993412343</c:v>
                </c:pt>
                <c:pt idx="17">
                  <c:v>101.52151966290219</c:v>
                </c:pt>
                <c:pt idx="18">
                  <c:v>138.59293640973411</c:v>
                </c:pt>
                <c:pt idx="19">
                  <c:v>197.26150234678809</c:v>
                </c:pt>
                <c:pt idx="20">
                  <c:v>255.9794773336148</c:v>
                </c:pt>
                <c:pt idx="21">
                  <c:v>328.41494798557272</c:v>
                </c:pt>
                <c:pt idx="22">
                  <c:v>445.47996089304161</c:v>
                </c:pt>
                <c:pt idx="23">
                  <c:v>575.760244320575</c:v>
                </c:pt>
                <c:pt idx="24">
                  <c:v>705.2251576877859</c:v>
                </c:pt>
                <c:pt idx="25">
                  <c:v>854.37473965683262</c:v>
                </c:pt>
                <c:pt idx="26">
                  <c:v>1059.2936809324981</c:v>
                </c:pt>
                <c:pt idx="27">
                  <c:v>1322.6156827866339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4208"/>
        <c:axId val="-85345840"/>
      </c:lineChart>
      <c:catAx>
        <c:axId val="-853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5840"/>
        <c:crosses val="autoZero"/>
        <c:auto val="1"/>
        <c:lblAlgn val="ctr"/>
        <c:lblOffset val="100"/>
        <c:noMultiLvlLbl val="0"/>
      </c:catAx>
      <c:valAx>
        <c:axId val="-853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3.1150374791026807</c:v>
                </c:pt>
                <c:pt idx="1">
                  <c:v>6.7886359830454719</c:v>
                </c:pt>
                <c:pt idx="2">
                  <c:v>11.220214191685592</c:v>
                </c:pt>
                <c:pt idx="3">
                  <c:v>16.564288732014898</c:v>
                </c:pt>
                <c:pt idx="4">
                  <c:v>23.006017372260818</c:v>
                </c:pt>
                <c:pt idx="5">
                  <c:v>30.766883650784649</c:v>
                </c:pt>
                <c:pt idx="6">
                  <c:v>40.111255803653997</c:v>
                </c:pt>
                <c:pt idx="7">
                  <c:v>51.35386833669574</c:v>
                </c:pt>
                <c:pt idx="8">
                  <c:v>64.868229631234925</c:v>
                </c:pt>
                <c:pt idx="9">
                  <c:v>81.095884044707148</c:v>
                </c:pt>
                <c:pt idx="10">
                  <c:v>100.55633963339339</c:v>
                </c:pt>
                <c:pt idx="11">
                  <c:v>123.85729719246417</c:v>
                </c:pt>
                <c:pt idx="12">
                  <c:v>151.70456416512806</c:v>
                </c:pt>
                <c:pt idx="13">
                  <c:v>184.91068812747847</c:v>
                </c:pt>
                <c:pt idx="14">
                  <c:v>224.40088136214194</c:v>
                </c:pt>
                <c:pt idx="15">
                  <c:v>271.21422247950136</c:v>
                </c:pt>
                <c:pt idx="16">
                  <c:v>326.4974273494928</c:v>
                </c:pt>
                <c:pt idx="17">
                  <c:v>391.48773579995611</c:v>
                </c:pt>
                <c:pt idx="18">
                  <c:v>467.48078753065585</c:v>
                </c:pt>
                <c:pt idx="19">
                  <c:v>555.7789859778901</c:v>
                </c:pt>
                <c:pt idx="20">
                  <c:v>657.61612498624299</c:v>
                </c:pt>
                <c:pt idx="21">
                  <c:v>774.0554595164084</c:v>
                </c:pt>
                <c:pt idx="22">
                  <c:v>905.86148171322907</c:v>
                </c:pt>
                <c:pt idx="23">
                  <c:v>1053.350853583077</c:v>
                </c:pt>
                <c:pt idx="24">
                  <c:v>1216.2352621120945</c:v>
                </c:pt>
                <c:pt idx="25">
                  <c:v>1393.477565788173</c:v>
                </c:pt>
                <c:pt idx="26">
                  <c:v>1583.1904164030909</c:v>
                </c:pt>
                <c:pt idx="27">
                  <c:v>1782.6102259670261</c:v>
                </c:pt>
                <c:pt idx="28">
                  <c:v>1988.1750601141225</c:v>
                </c:pt>
                <c:pt idx="29">
                  <c:v>2195.7201755357496</c:v>
                </c:pt>
                <c:pt idx="30">
                  <c:v>2400.7804062151281</c:v>
                </c:pt>
                <c:pt idx="31">
                  <c:v>2598.9603607590543</c:v>
                </c:pt>
                <c:pt idx="32">
                  <c:v>2786.31129173215</c:v>
                </c:pt>
                <c:pt idx="33">
                  <c:v>2959.6472356524077</c:v>
                </c:pt>
                <c:pt idx="34">
                  <c:v>3116.7467329359315</c:v>
                </c:pt>
                <c:pt idx="35">
                  <c:v>3256.4156421627827</c:v>
                </c:pt>
                <c:pt idx="36">
                  <c:v>3378.4200856997209</c:v>
                </c:pt>
                <c:pt idx="37">
                  <c:v>3483.3244272579095</c:v>
                </c:pt>
                <c:pt idx="38">
                  <c:v>3572.2804504858032</c:v>
                </c:pt>
                <c:pt idx="39">
                  <c:v>3646.8107991353477</c:v>
                </c:pt>
                <c:pt idx="40">
                  <c:v>3708.6175591569695</c:v>
                </c:pt>
                <c:pt idx="41">
                  <c:v>3759.4321436913697</c:v>
                </c:pt>
                <c:pt idx="42">
                  <c:v>3800.9101740876586</c:v>
                </c:pt>
                <c:pt idx="43">
                  <c:v>3834.56691246218</c:v>
                </c:pt>
                <c:pt idx="44">
                  <c:v>3861.7449197331043</c:v>
                </c:pt>
                <c:pt idx="45">
                  <c:v>3883.6048419191843</c:v>
                </c:pt>
                <c:pt idx="46">
                  <c:v>3901.1312359170233</c:v>
                </c:pt>
                <c:pt idx="47">
                  <c:v>3915.1470803025563</c:v>
                </c:pt>
                <c:pt idx="48">
                  <c:v>3926.3324188882357</c:v>
                </c:pt>
                <c:pt idx="49">
                  <c:v>3935.2441307021822</c:v>
                </c:pt>
                <c:pt idx="50">
                  <c:v>3942.3350053184622</c:v>
                </c:pt>
                <c:pt idx="51">
                  <c:v>3947.9711406954511</c:v>
                </c:pt>
                <c:pt idx="52">
                  <c:v>3952.4472344700644</c:v>
                </c:pt>
                <c:pt idx="53">
                  <c:v>3955.9996815995401</c:v>
                </c:pt>
                <c:pt idx="54">
                  <c:v>3958.8175858594905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2.5542192018327525</c:v>
                </c:pt>
                <c:pt idx="1">
                  <c:v>5.6806538850991384</c:v>
                </c:pt>
                <c:pt idx="2">
                  <c:v>9.5844806840293089</c:v>
                </c:pt>
                <c:pt idx="3">
                  <c:v>14.427488655926835</c:v>
                </c:pt>
                <c:pt idx="4">
                  <c:v>20.403893876370191</c:v>
                </c:pt>
                <c:pt idx="5">
                  <c:v>27.746305159301919</c:v>
                </c:pt>
                <c:pt idx="6">
                  <c:v>36.732555109386702</c:v>
                </c:pt>
                <c:pt idx="7">
                  <c:v>47.693416211270154</c:v>
                </c:pt>
                <c:pt idx="8">
                  <c:v>61.021164121427972</c:v>
                </c:pt>
                <c:pt idx="9">
                  <c:v>77.17886061694206</c:v>
                </c:pt>
                <c:pt idx="10">
                  <c:v>96.710095719911209</c:v>
                </c:pt>
                <c:pt idx="11">
                  <c:v>120.24873973576476</c:v>
                </c:pt>
                <c:pt idx="12">
                  <c:v>148.5279984410947</c:v>
                </c:pt>
                <c:pt idx="13">
                  <c:v>182.38772804542617</c:v>
                </c:pt>
                <c:pt idx="14">
                  <c:v>222.77854786537665</c:v>
                </c:pt>
                <c:pt idx="15">
                  <c:v>270.76080026553655</c:v>
                </c:pt>
                <c:pt idx="16">
                  <c:v>327.49588855013019</c:v>
                </c:pt>
                <c:pt idx="17">
                  <c:v>394.22705494104844</c:v>
                </c:pt>
                <c:pt idx="18">
                  <c:v>472.24638070001646</c:v>
                </c:pt>
                <c:pt idx="19">
                  <c:v>562.84490524788816</c:v>
                </c:pt>
                <c:pt idx="20">
                  <c:v>667.24354062947009</c:v>
                </c:pt>
                <c:pt idx="21">
                  <c:v>786.50419823682182</c:v>
                </c:pt>
                <c:pt idx="22">
                  <c:v>921.4234819327462</c:v>
                </c:pt>
                <c:pt idx="23">
                  <c:v>1072.4154623589432</c:v>
                </c:pt>
                <c:pt idx="24">
                  <c:v>1239.3950566824426</c:v>
                </c:pt>
                <c:pt idx="25">
                  <c:v>1421.6784490414116</c:v>
                </c:pt>
                <c:pt idx="26">
                  <c:v>1617.9202539753037</c:v>
                </c:pt>
                <c:pt idx="27">
                  <c:v>1826.1068771860014</c:v>
                </c:pt>
                <c:pt idx="28">
                  <c:v>2047.2398534959136</c:v>
                </c:pt>
                <c:pt idx="29">
                  <c:v>2270.9970509045806</c:v>
                </c:pt>
                <c:pt idx="30">
                  <c:v>2497.5771312243314</c:v>
                </c:pt>
                <c:pt idx="31">
                  <c:v>2723.6046458888063</c:v>
                </c:pt>
                <c:pt idx="32">
                  <c:v>2945.9223843837713</c:v>
                </c:pt>
                <c:pt idx="33">
                  <c:v>3161.7991564595713</c:v>
                </c:pt>
                <c:pt idx="34">
                  <c:v>3369.0759771959047</c:v>
                </c:pt>
                <c:pt idx="35">
                  <c:v>3566.2366731460133</c:v>
                </c:pt>
                <c:pt idx="36">
                  <c:v>3752.4046779754685</c:v>
                </c:pt>
                <c:pt idx="37">
                  <c:v>3927.2804264630295</c:v>
                </c:pt>
                <c:pt idx="38">
                  <c:v>4091.0405043918818</c:v>
                </c:pt>
                <c:pt idx="39">
                  <c:v>4244.2203311095236</c:v>
                </c:pt>
                <c:pt idx="40">
                  <c:v>4387.5983179424547</c:v>
                </c:pt>
                <c:pt idx="41">
                  <c:v>4522.0935431145854</c:v>
                </c:pt>
                <c:pt idx="42">
                  <c:v>4648.6830674000948</c:v>
                </c:pt>
                <c:pt idx="43">
                  <c:v>4768.3403159449808</c:v>
                </c:pt>
                <c:pt idx="44">
                  <c:v>4881.9928837351763</c:v>
                </c:pt>
                <c:pt idx="45">
                  <c:v>4990.4965458812403</c:v>
                </c:pt>
                <c:pt idx="46">
                  <c:v>5094.6217791453673</c:v>
                </c:pt>
                <c:pt idx="47">
                  <c:v>5195.049305145656</c:v>
                </c:pt>
                <c:pt idx="48">
                  <c:v>5292.3717047069831</c:v>
                </c:pt>
                <c:pt idx="49">
                  <c:v>5387.0987939709239</c:v>
                </c:pt>
                <c:pt idx="50">
                  <c:v>5479.6650622659399</c:v>
                </c:pt>
                <c:pt idx="51">
                  <c:v>5570.4379873244652</c:v>
                </c:pt>
                <c:pt idx="52">
                  <c:v>5659.7264478812685</c:v>
                </c:pt>
                <c:pt idx="53">
                  <c:v>5747.7887535756017</c:v>
                </c:pt>
                <c:pt idx="54">
                  <c:v>5834.8400242452608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1.879998331528614</c:v>
                </c:pt>
                <c:pt idx="1">
                  <c:v>4.2821673388037604</c:v>
                </c:pt>
                <c:pt idx="2">
                  <c:v>7.4210112493611966</c:v>
                </c:pt>
                <c:pt idx="3">
                  <c:v>11.471225472044033</c:v>
                </c:pt>
                <c:pt idx="4">
                  <c:v>16.644238611829653</c:v>
                </c:pt>
                <c:pt idx="5">
                  <c:v>23.19496261176139</c:v>
                </c:pt>
                <c:pt idx="6">
                  <c:v>31.429431624452356</c:v>
                </c:pt>
                <c:pt idx="7">
                  <c:v>41.713294866725349</c:v>
                </c:pt>
                <c:pt idx="8">
                  <c:v>54.481044677325201</c:v>
                </c:pt>
                <c:pt idx="9">
                  <c:v>70.245739827679103</c:v>
                </c:pt>
                <c:pt idx="10">
                  <c:v>89.608817268611901</c:v>
                </c:pt>
                <c:pt idx="11">
                  <c:v>113.26936573262827</c:v>
                </c:pt>
                <c:pt idx="12">
                  <c:v>142.03195881664405</c:v>
                </c:pt>
                <c:pt idx="13">
                  <c:v>176.81181844580254</c:v>
                </c:pt>
                <c:pt idx="14">
                  <c:v>218.6357211297028</c:v>
                </c:pt>
                <c:pt idx="15">
                  <c:v>268.63670961295259</c:v>
                </c:pt>
                <c:pt idx="16">
                  <c:v>328.04040059522583</c:v>
                </c:pt>
                <c:pt idx="17">
                  <c:v>398.14058830326348</c:v>
                </c:pt>
                <c:pt idx="18">
                  <c:v>480.26206943397835</c:v>
                </c:pt>
                <c:pt idx="19">
                  <c:v>575.709311002032</c:v>
                </c:pt>
                <c:pt idx="20">
                  <c:v>685.70088668133417</c:v>
                </c:pt>
                <c:pt idx="21">
                  <c:v>811.29158395250101</c:v>
                </c:pt>
                <c:pt idx="22">
                  <c:v>953.28664939163582</c:v>
                </c:pt>
                <c:pt idx="23">
                  <c:v>1112.1554846577599</c:v>
                </c:pt>
                <c:pt idx="24">
                  <c:v>1287.9546634752703</c:v>
                </c:pt>
                <c:pt idx="25">
                  <c:v>1480.2716348947965</c:v>
                </c:pt>
                <c:pt idx="26">
                  <c:v>1688.2001046657551</c:v>
                </c:pt>
                <c:pt idx="27">
                  <c:v>1910.3553011092176</c:v>
                </c:pt>
                <c:pt idx="28">
                  <c:v>2149.387797988712</c:v>
                </c:pt>
                <c:pt idx="29">
                  <c:v>2394.2095107044825</c:v>
                </c:pt>
                <c:pt idx="30">
                  <c:v>2646.9309393605299</c:v>
                </c:pt>
                <c:pt idx="31">
                  <c:v>2905.1780362806639</c:v>
                </c:pt>
                <c:pt idx="32">
                  <c:v>3166.6588621796086</c:v>
                </c:pt>
                <c:pt idx="33">
                  <c:v>3429.278279364331</c:v>
                </c:pt>
                <c:pt idx="34">
                  <c:v>3691.2216704818402</c:v>
                </c:pt>
                <c:pt idx="35">
                  <c:v>3951.0029844644532</c:v>
                </c:pt>
                <c:pt idx="36">
                  <c:v>4207.4784067673645</c:v>
                </c:pt>
                <c:pt idx="37">
                  <c:v>4459.8314627734126</c:v>
                </c:pt>
                <c:pt idx="38">
                  <c:v>4707.5377829680647</c:v>
                </c:pt>
                <c:pt idx="39">
                  <c:v>4950.3181683258654</c:v>
                </c:pt>
                <c:pt idx="40">
                  <c:v>5188.0875309449402</c:v>
                </c:pt>
                <c:pt idx="41">
                  <c:v>5420.9054369887763</c:v>
                </c:pt>
                <c:pt idx="42">
                  <c:v>5648.9319516884134</c:v>
                </c:pt>
                <c:pt idx="43">
                  <c:v>5872.3906857815118</c:v>
                </c:pt>
                <c:pt idx="44">
                  <c:v>6091.5395658326715</c:v>
                </c:pt>
                <c:pt idx="45">
                  <c:v>6306.6489331000457</c:v>
                </c:pt>
                <c:pt idx="46">
                  <c:v>6517.9860575714301</c:v>
                </c:pt>
                <c:pt idx="47">
                  <c:v>6725.8049370432109</c:v>
                </c:pt>
                <c:pt idx="48">
                  <c:v>6930.3402350880469</c:v>
                </c:pt>
                <c:pt idx="49">
                  <c:v>7131.804312487774</c:v>
                </c:pt>
                <c:pt idx="50">
                  <c:v>7330.3864627188905</c:v>
                </c:pt>
                <c:pt idx="51">
                  <c:v>7526.2536330279345</c:v>
                </c:pt>
                <c:pt idx="52">
                  <c:v>7719.5520749339457</c:v>
                </c:pt>
                <c:pt idx="53">
                  <c:v>7910.4095098964654</c:v>
                </c:pt>
                <c:pt idx="54">
                  <c:v>8098.9375132475852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9.8160606060606059E-2</c:v>
                </c:pt>
                <c:pt idx="1">
                  <c:v>0.14701545195101701</c:v>
                </c:pt>
                <c:pt idx="2">
                  <c:v>0.20291885606060611</c:v>
                </c:pt>
                <c:pt idx="3">
                  <c:v>0.28626660606060611</c:v>
                </c:pt>
                <c:pt idx="4">
                  <c:v>0.42849942624878928</c:v>
                </c:pt>
                <c:pt idx="5">
                  <c:v>0.60852142628919337</c:v>
                </c:pt>
                <c:pt idx="6">
                  <c:v>0.82912642513131307</c:v>
                </c:pt>
                <c:pt idx="7">
                  <c:v>1.1165856081616159</c:v>
                </c:pt>
                <c:pt idx="8">
                  <c:v>1.463806013469489</c:v>
                </c:pt>
                <c:pt idx="9">
                  <c:v>1.8525675274694899</c:v>
                </c:pt>
                <c:pt idx="10">
                  <c:v>2.2911237799999991</c:v>
                </c:pt>
                <c:pt idx="11">
                  <c:v>2.7484078751515151</c:v>
                </c:pt>
                <c:pt idx="12">
                  <c:v>3.3303571682129509</c:v>
                </c:pt>
                <c:pt idx="13">
                  <c:v>4.3826757587597651</c:v>
                </c:pt>
                <c:pt idx="14">
                  <c:v>6.7389046300174407</c:v>
                </c:pt>
                <c:pt idx="15">
                  <c:v>12.16393079496509</c:v>
                </c:pt>
                <c:pt idx="16">
                  <c:v>17.556538376216551</c:v>
                </c:pt>
                <c:pt idx="17">
                  <c:v>32.386497215403303</c:v>
                </c:pt>
                <c:pt idx="18">
                  <c:v>62.967796824061253</c:v>
                </c:pt>
                <c:pt idx="19">
                  <c:v>95.624065743606096</c:v>
                </c:pt>
                <c:pt idx="20">
                  <c:v>141.70148508443501</c:v>
                </c:pt>
                <c:pt idx="21">
                  <c:v>219.84462125800599</c:v>
                </c:pt>
                <c:pt idx="22">
                  <c:v>309.36656131676813</c:v>
                </c:pt>
                <c:pt idx="23">
                  <c:v>390.37162542473442</c:v>
                </c:pt>
                <c:pt idx="24">
                  <c:v>466.8954102833199</c:v>
                </c:pt>
                <c:pt idx="25">
                  <c:v>591.00746619838731</c:v>
                </c:pt>
                <c:pt idx="26">
                  <c:v>743.17852652375313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2576"/>
        <c:axId val="-85361072"/>
      </c:lineChart>
      <c:catAx>
        <c:axId val="-8534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1072"/>
        <c:crosses val="autoZero"/>
        <c:auto val="1"/>
        <c:lblAlgn val="ctr"/>
        <c:lblOffset val="100"/>
        <c:noMultiLvlLbl val="0"/>
      </c:catAx>
      <c:valAx>
        <c:axId val="-853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19.580166267431327</c:v>
                </c:pt>
                <c:pt idx="1">
                  <c:v>24.077741478310841</c:v>
                </c:pt>
                <c:pt idx="2">
                  <c:v>29.603996317527859</c:v>
                </c:pt>
                <c:pt idx="3">
                  <c:v>36.390031510310166</c:v>
                </c:pt>
                <c:pt idx="4">
                  <c:v>44.716735522542699</c:v>
                </c:pt>
                <c:pt idx="5">
                  <c:v>54.924426008463492</c:v>
                </c:pt>
                <c:pt idx="6">
                  <c:v>67.423801023679431</c:v>
                </c:pt>
                <c:pt idx="7">
                  <c:v>82.708074954781139</c:v>
                </c:pt>
                <c:pt idx="8">
                  <c:v>101.36596429470526</c:v>
                </c:pt>
                <c:pt idx="9">
                  <c:v>124.09486826470683</c:v>
                </c:pt>
                <c:pt idx="10">
                  <c:v>151.71312453290312</c:v>
                </c:pt>
                <c:pt idx="11">
                  <c:v>185.16957899698349</c:v>
                </c:pt>
                <c:pt idx="12">
                  <c:v>225.54787454235691</c:v>
                </c:pt>
                <c:pt idx="13">
                  <c:v>274.06186019711606</c:v>
                </c:pt>
                <c:pt idx="14">
                  <c:v>332.03744974710696</c:v>
                </c:pt>
                <c:pt idx="15">
                  <c:v>400.87534608967343</c:v>
                </c:pt>
                <c:pt idx="16">
                  <c:v>481.98870373129529</c:v>
                </c:pt>
                <c:pt idx="17">
                  <c:v>576.71064311620694</c:v>
                </c:pt>
                <c:pt idx="18">
                  <c:v>686.16932351226694</c:v>
                </c:pt>
                <c:pt idx="19">
                  <c:v>811.13372752975238</c:v>
                </c:pt>
                <c:pt idx="20">
                  <c:v>951.84161276333452</c:v>
                </c:pt>
                <c:pt idx="21">
                  <c:v>1107.8313390266339</c:v>
                </c:pt>
                <c:pt idx="22">
                  <c:v>1277.8089403727747</c:v>
                </c:pt>
                <c:pt idx="23">
                  <c:v>1459.5867560313498</c:v>
                </c:pt>
                <c:pt idx="24">
                  <c:v>1650.1256463429654</c:v>
                </c:pt>
                <c:pt idx="25">
                  <c:v>1845.6967587780314</c:v>
                </c:pt>
                <c:pt idx="26">
                  <c:v>2042.1529743966669</c:v>
                </c:pt>
                <c:pt idx="27">
                  <c:v>2235.2719411996609</c:v>
                </c:pt>
                <c:pt idx="28">
                  <c:v>2421.112369266958</c:v>
                </c:pt>
                <c:pt idx="29">
                  <c:v>2596.3213767384427</c:v>
                </c:pt>
                <c:pt idx="30">
                  <c:v>2758.3448089071931</c:v>
                </c:pt>
                <c:pt idx="31">
                  <c:v>2905.5186213302604</c:v>
                </c:pt>
                <c:pt idx="32">
                  <c:v>3037.0474094163651</c:v>
                </c:pt>
                <c:pt idx="33">
                  <c:v>3152.8968628010352</c:v>
                </c:pt>
                <c:pt idx="34">
                  <c:v>3253.6360163878189</c:v>
                </c:pt>
                <c:pt idx="35">
                  <c:v>3340.2635713824448</c:v>
                </c:pt>
                <c:pt idx="36">
                  <c:v>3414.0442975840488</c:v>
                </c:pt>
                <c:pt idx="37">
                  <c:v>3476.3711106410965</c:v>
                </c:pt>
                <c:pt idx="38">
                  <c:v>3528.6591076958439</c:v>
                </c:pt>
                <c:pt idx="39">
                  <c:v>3572.2711848593308</c:v>
                </c:pt>
                <c:pt idx="40">
                  <c:v>3608.4710308776534</c:v>
                </c:pt>
                <c:pt idx="41">
                  <c:v>3638.3977337618244</c:v>
                </c:pt>
                <c:pt idx="42">
                  <c:v>3663.0561735930551</c:v>
                </c:pt>
                <c:pt idx="43">
                  <c:v>3683.3181121617713</c:v>
                </c:pt>
                <c:pt idx="44">
                  <c:v>3699.9299330333847</c:v>
                </c:pt>
                <c:pt idx="45">
                  <c:v>3713.5240361020301</c:v>
                </c:pt>
                <c:pt idx="46">
                  <c:v>3724.6318015651991</c:v>
                </c:pt>
                <c:pt idx="47">
                  <c:v>3733.696759433677</c:v>
                </c:pt>
                <c:pt idx="48">
                  <c:v>3741.0871355841591</c:v>
                </c:pt>
                <c:pt idx="49">
                  <c:v>3747.10732148737</c:v>
                </c:pt>
                <c:pt idx="50">
                  <c:v>3752.0080664997677</c:v>
                </c:pt>
                <c:pt idx="51">
                  <c:v>3755.995351515563</c:v>
                </c:pt>
                <c:pt idx="52">
                  <c:v>3759.2379979341381</c:v>
                </c:pt>
                <c:pt idx="53">
                  <c:v>3761.8741172374439</c:v>
                </c:pt>
                <c:pt idx="54">
                  <c:v>3764.0165293364466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16.288285677539875</c:v>
                </c:pt>
                <c:pt idx="1">
                  <c:v>20.535844548004661</c:v>
                </c:pt>
                <c:pt idx="2">
                  <c:v>25.832607785247777</c:v>
                </c:pt>
                <c:pt idx="3">
                  <c:v>32.423427314467766</c:v>
                </c:pt>
                <c:pt idx="4">
                  <c:v>40.605884823039467</c:v>
                </c:pt>
                <c:pt idx="5">
                  <c:v>50.739919145994307</c:v>
                </c:pt>
                <c:pt idx="6">
                  <c:v>63.258436265138798</c:v>
                </c:pt>
                <c:pt idx="7">
                  <c:v>78.678607916458745</c:v>
                </c:pt>
                <c:pt idx="8">
                  <c:v>97.613314683854441</c:v>
                </c:pt>
                <c:pt idx="9">
                  <c:v>120.78184200503364</c:v>
                </c:pt>
                <c:pt idx="10">
                  <c:v>149.01848017572877</c:v>
                </c:pt>
                <c:pt idx="11">
                  <c:v>183.27711508131105</c:v>
                </c:pt>
                <c:pt idx="12">
                  <c:v>224.62925823945551</c:v>
                </c:pt>
                <c:pt idx="13">
                  <c:v>274.25233661879957</c:v>
                </c:pt>
                <c:pt idx="14">
                  <c:v>333.40460152689866</c:v>
                </c:pt>
                <c:pt idx="15">
                  <c:v>403.38296798114601</c:v>
                </c:pt>
                <c:pt idx="16">
                  <c:v>485.46079096066592</c:v>
                </c:pt>
                <c:pt idx="17">
                  <c:v>580.80438308169676</c:v>
                </c:pt>
                <c:pt idx="18">
                  <c:v>690.37024789161819</c:v>
                </c:pt>
                <c:pt idx="19">
                  <c:v>814.78952252766601</c:v>
                </c:pt>
                <c:pt idx="20">
                  <c:v>954.25145052303867</c:v>
                </c:pt>
                <c:pt idx="21">
                  <c:v>1108.4026271515488</c:v>
                </c:pt>
                <c:pt idx="22">
                  <c:v>1276.2814947549061</c:v>
                </c:pt>
                <c:pt idx="23">
                  <c:v>1456.3062590898217</c:v>
                </c:pt>
                <c:pt idx="24">
                  <c:v>1646.3279667326567</c:v>
                </c:pt>
                <c:pt idx="25">
                  <c:v>1843.7494768115387</c:v>
                </c:pt>
                <c:pt idx="26">
                  <c:v>2045.6979819082824</c:v>
                </c:pt>
                <c:pt idx="27">
                  <c:v>2249.2274023458499</c:v>
                </c:pt>
                <c:pt idx="28">
                  <c:v>2501.2508192347882</c:v>
                </c:pt>
                <c:pt idx="29">
                  <c:v>2650.0661124798444</c:v>
                </c:pt>
                <c:pt idx="30">
                  <c:v>2842.7797053214754</c:v>
                </c:pt>
                <c:pt idx="31">
                  <c:v>3028.0766640855104</c:v>
                </c:pt>
                <c:pt idx="32">
                  <c:v>3204.8816516589604</c:v>
                </c:pt>
                <c:pt idx="33">
                  <c:v>3372.5956465485797</c:v>
                </c:pt>
                <c:pt idx="34">
                  <c:v>3531.031549637557</c:v>
                </c:pt>
                <c:pt idx="35">
                  <c:v>3680.3338463346554</c:v>
                </c:pt>
                <c:pt idx="36">
                  <c:v>3820.8949170994374</c:v>
                </c:pt>
                <c:pt idx="37">
                  <c:v>3953.276977354059</c:v>
                </c:pt>
                <c:pt idx="38">
                  <c:v>4078.1449310798007</c:v>
                </c:pt>
                <c:pt idx="39">
                  <c:v>4196.2123442858165</c:v>
                </c:pt>
                <c:pt idx="40">
                  <c:v>4308.200556109824</c:v>
                </c:pt>
                <c:pt idx="41">
                  <c:v>4414.8096222287422</c:v>
                </c:pt>
                <c:pt idx="42">
                  <c:v>4516.6991542678279</c:v>
                </c:pt>
                <c:pt idx="43">
                  <c:v>4614.4769666872908</c:v>
                </c:pt>
                <c:pt idx="44">
                  <c:v>4708.693577693828</c:v>
                </c:pt>
                <c:pt idx="45">
                  <c:v>4799.8408880025663</c:v>
                </c:pt>
                <c:pt idx="46">
                  <c:v>4888.3536841209707</c:v>
                </c:pt>
                <c:pt idx="47">
                  <c:v>4974.6129244875674</c:v>
                </c:pt>
                <c:pt idx="48">
                  <c:v>5058.9500390673884</c:v>
                </c:pt>
                <c:pt idx="49">
                  <c:v>5141.651695945342</c:v>
                </c:pt>
                <c:pt idx="50">
                  <c:v>5222.9646625801452</c:v>
                </c:pt>
                <c:pt idx="51">
                  <c:v>5303.1005203363047</c:v>
                </c:pt>
                <c:pt idx="52">
                  <c:v>5382.2400862250142</c:v>
                </c:pt>
                <c:pt idx="53">
                  <c:v>5460.5374630269125</c:v>
                </c:pt>
                <c:pt idx="54">
                  <c:v>5538.123684887727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13.12361406153412</c:v>
                </c:pt>
                <c:pt idx="1">
                  <c:v>16.960372481517563</c:v>
                </c:pt>
                <c:pt idx="2">
                  <c:v>21.846952016423121</c:v>
                </c:pt>
                <c:pt idx="3">
                  <c:v>28.047249670254104</c:v>
                </c:pt>
                <c:pt idx="4">
                  <c:v>35.883418439264375</c:v>
                </c:pt>
                <c:pt idx="5">
                  <c:v>45.745645694311037</c:v>
                </c:pt>
                <c:pt idx="6">
                  <c:v>58.102308166899626</c:v>
                </c:pt>
                <c:pt idx="7">
                  <c:v>73.509907568113547</c:v>
                </c:pt>
                <c:pt idx="8">
                  <c:v>92.621900414542836</c:v>
                </c:pt>
                <c:pt idx="9">
                  <c:v>116.1951956979908</c:v>
                </c:pt>
                <c:pt idx="10">
                  <c:v>145.09273315021642</c:v>
                </c:pt>
                <c:pt idx="11">
                  <c:v>180.28022767894998</c:v>
                </c:pt>
                <c:pt idx="12">
                  <c:v>222.81495855046703</c:v>
                </c:pt>
                <c:pt idx="13">
                  <c:v>273.82451280034587</c:v>
                </c:pt>
                <c:pt idx="14">
                  <c:v>334.47379761281024</c:v>
                </c:pt>
                <c:pt idx="15">
                  <c:v>405.91954092909214</c:v>
                </c:pt>
                <c:pt idx="16">
                  <c:v>489.25296683555229</c:v>
                </c:pt>
                <c:pt idx="17">
                  <c:v>585.43330191256177</c:v>
                </c:pt>
                <c:pt idx="18">
                  <c:v>695.21700127498275</c:v>
                </c:pt>
                <c:pt idx="19">
                  <c:v>819.08964502537697</c:v>
                </c:pt>
                <c:pt idx="20">
                  <c:v>957.20877858384654</c:v>
                </c:pt>
                <c:pt idx="21">
                  <c:v>1109.36599682732</c:v>
                </c:pt>
                <c:pt idx="22">
                  <c:v>1274.9749633026561</c:v>
                </c:pt>
                <c:pt idx="23">
                  <c:v>1453.0888803912017</c:v>
                </c:pt>
                <c:pt idx="24">
                  <c:v>1642.4467322615089</c:v>
                </c:pt>
                <c:pt idx="25">
                  <c:v>1841.5433260315895</c:v>
                </c:pt>
                <c:pt idx="26">
                  <c:v>2048.7147643530598</c:v>
                </c:pt>
                <c:pt idx="27">
                  <c:v>2262.2292563896162</c:v>
                </c:pt>
                <c:pt idx="28">
                  <c:v>2530.6884670576396</c:v>
                </c:pt>
                <c:pt idx="29">
                  <c:v>2701.525850966143</c:v>
                </c:pt>
                <c:pt idx="30">
                  <c:v>2924.2135723631709</c:v>
                </c:pt>
                <c:pt idx="31">
                  <c:v>3147.1482817030333</c:v>
                </c:pt>
                <c:pt idx="32">
                  <c:v>3369.2443705942651</c:v>
                </c:pt>
                <c:pt idx="33">
                  <c:v>3589.6207732422836</c:v>
                </c:pt>
                <c:pt idx="34">
                  <c:v>3807.5906440097606</c:v>
                </c:pt>
                <c:pt idx="35">
                  <c:v>4022.6428152865724</c:v>
                </c:pt>
                <c:pt idx="36">
                  <c:v>4234.4186628371826</c:v>
                </c:pt>
                <c:pt idx="37">
                  <c:v>4442.6873277139384</c:v>
                </c:pt>
                <c:pt idx="38">
                  <c:v>4647.3214573803461</c:v>
                </c:pt>
                <c:pt idx="39">
                  <c:v>4848.274881026211</c:v>
                </c:pt>
                <c:pt idx="40">
                  <c:v>5045.5630068312585</c:v>
                </c:pt>
                <c:pt idx="41">
                  <c:v>5239.2462521114539</c:v>
                </c:pt>
                <c:pt idx="42">
                  <c:v>5429.4164869331871</c:v>
                </c:pt>
                <c:pt idx="43">
                  <c:v>5616.1862659353328</c:v>
                </c:pt>
                <c:pt idx="44">
                  <c:v>5799.6805133173984</c:v>
                </c:pt>
                <c:pt idx="45">
                  <c:v>5980.0302844067874</c:v>
                </c:pt>
                <c:pt idx="46">
                  <c:v>6157.3682302642774</c:v>
                </c:pt>
                <c:pt idx="47">
                  <c:v>6331.8254211319199</c:v>
                </c:pt>
                <c:pt idx="48">
                  <c:v>6503.5292270491127</c:v>
                </c:pt>
                <c:pt idx="49">
                  <c:v>6672.6020008883888</c:v>
                </c:pt>
                <c:pt idx="50">
                  <c:v>6839.1603549669535</c:v>
                </c:pt>
                <c:pt idx="51">
                  <c:v>7003.3148642521382</c:v>
                </c:pt>
                <c:pt idx="52">
                  <c:v>7165.1700656064268</c:v>
                </c:pt>
                <c:pt idx="53">
                  <c:v>7324.8246531415934</c:v>
                </c:pt>
                <c:pt idx="54">
                  <c:v>7482.3717948171334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9.8160606060606059E-2</c:v>
                </c:pt>
                <c:pt idx="1">
                  <c:v>0.14701545195101701</c:v>
                </c:pt>
                <c:pt idx="2">
                  <c:v>0.20291885606060611</c:v>
                </c:pt>
                <c:pt idx="3">
                  <c:v>0.28626660606060611</c:v>
                </c:pt>
                <c:pt idx="4">
                  <c:v>0.42849942624878928</c:v>
                </c:pt>
                <c:pt idx="5">
                  <c:v>0.60852142628919337</c:v>
                </c:pt>
                <c:pt idx="6">
                  <c:v>0.82912642513131307</c:v>
                </c:pt>
                <c:pt idx="7">
                  <c:v>1.1165856081616159</c:v>
                </c:pt>
                <c:pt idx="8">
                  <c:v>1.463806013469489</c:v>
                </c:pt>
                <c:pt idx="9">
                  <c:v>1.8525675274694899</c:v>
                </c:pt>
                <c:pt idx="10">
                  <c:v>2.2911237799999991</c:v>
                </c:pt>
                <c:pt idx="11">
                  <c:v>2.7484078751515151</c:v>
                </c:pt>
                <c:pt idx="12">
                  <c:v>3.3303571682129509</c:v>
                </c:pt>
                <c:pt idx="13">
                  <c:v>4.3826757587597651</c:v>
                </c:pt>
                <c:pt idx="14">
                  <c:v>6.7389046300174407</c:v>
                </c:pt>
                <c:pt idx="15">
                  <c:v>12.16393079496509</c:v>
                </c:pt>
                <c:pt idx="16">
                  <c:v>17.556538376216551</c:v>
                </c:pt>
                <c:pt idx="17">
                  <c:v>32.386497215403303</c:v>
                </c:pt>
                <c:pt idx="18">
                  <c:v>62.967796824061253</c:v>
                </c:pt>
                <c:pt idx="19">
                  <c:v>95.624065743606096</c:v>
                </c:pt>
                <c:pt idx="20">
                  <c:v>141.70148508443501</c:v>
                </c:pt>
                <c:pt idx="21">
                  <c:v>219.84462125800599</c:v>
                </c:pt>
                <c:pt idx="22">
                  <c:v>309.36656131676813</c:v>
                </c:pt>
                <c:pt idx="23">
                  <c:v>390.37162542473442</c:v>
                </c:pt>
                <c:pt idx="24">
                  <c:v>466.8954102833199</c:v>
                </c:pt>
                <c:pt idx="25">
                  <c:v>591.00746619838731</c:v>
                </c:pt>
                <c:pt idx="26">
                  <c:v>743.17852652375313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9984"/>
        <c:axId val="-85358896"/>
      </c:lineChart>
      <c:catAx>
        <c:axId val="-8535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8896"/>
        <c:crosses val="autoZero"/>
        <c:auto val="1"/>
        <c:lblAlgn val="ctr"/>
        <c:lblOffset val="100"/>
        <c:noMultiLvlLbl val="0"/>
      </c:catAx>
      <c:valAx>
        <c:axId val="-853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5.7629720175906378</c:v>
                </c:pt>
                <c:pt idx="1">
                  <c:v>8.5416747526258021</c:v>
                </c:pt>
                <c:pt idx="2">
                  <c:v>12.431594599711101</c:v>
                </c:pt>
                <c:pt idx="3">
                  <c:v>17.774107140907301</c:v>
                </c:pt>
                <c:pt idx="4">
                  <c:v>24.979627666134654</c:v>
                </c:pt>
                <c:pt idx="5">
                  <c:v>34.531501712206612</c:v>
                </c:pt>
                <c:pt idx="6">
                  <c:v>46.987675199271862</c:v>
                </c:pt>
                <c:pt idx="7">
                  <c:v>62.97974960022507</c:v>
                </c:pt>
                <c:pt idx="8">
                  <c:v>83.209151168048194</c:v>
                </c:pt>
                <c:pt idx="9">
                  <c:v>108.44029355842365</c:v>
                </c:pt>
                <c:pt idx="10">
                  <c:v>139.49077816924907</c:v>
                </c:pt>
                <c:pt idx="11">
                  <c:v>177.21884293724148</c:v>
                </c:pt>
                <c:pt idx="12">
                  <c:v>222.50842521048554</c:v>
                </c:pt>
                <c:pt idx="13">
                  <c:v>276.25233624497253</c:v>
                </c:pt>
                <c:pt idx="14">
                  <c:v>339.33414501252764</c:v>
                </c:pt>
                <c:pt idx="15">
                  <c:v>412.60943170784333</c:v>
                </c:pt>
                <c:pt idx="16">
                  <c:v>496.88709436211883</c:v>
                </c:pt>
                <c:pt idx="17">
                  <c:v>592.91137632005564</c:v>
                </c:pt>
                <c:pt idx="18">
                  <c:v>701.34523182189491</c:v>
                </c:pt>
                <c:pt idx="19">
                  <c:v>822.75556749728548</c:v>
                </c:pt>
                <c:pt idx="20">
                  <c:v>957.60079654765195</c:v>
                </c:pt>
                <c:pt idx="21">
                  <c:v>1106.2210277089625</c:v>
                </c:pt>
                <c:pt idx="22">
                  <c:v>1268.831090609867</c:v>
                </c:pt>
                <c:pt idx="23">
                  <c:v>1445.5164800848395</c:v>
                </c:pt>
                <c:pt idx="24">
                  <c:v>1636.2321905150491</c:v>
                </c:pt>
                <c:pt idx="25">
                  <c:v>1840.8043121731705</c:v>
                </c:pt>
                <c:pt idx="26">
                  <c:v>2058.9341782314723</c:v>
                </c:pt>
                <c:pt idx="27">
                  <c:v>2290.2047855324417</c:v>
                </c:pt>
                <c:pt idx="28">
                  <c:v>2534.0891651030743</c:v>
                </c:pt>
                <c:pt idx="29">
                  <c:v>2789.9603492992715</c:v>
                </c:pt>
                <c:pt idx="30">
                  <c:v>3057.102570100797</c:v>
                </c:pt>
                <c:pt idx="31">
                  <c:v>3334.7233255081092</c:v>
                </c:pt>
                <c:pt idx="32">
                  <c:v>3621.9659658837932</c:v>
                </c:pt>
                <c:pt idx="33">
                  <c:v>3917.9224769003758</c:v>
                </c:pt>
                <c:pt idx="34">
                  <c:v>4221.6461679507438</c:v>
                </c:pt>
                <c:pt idx="35">
                  <c:v>4532.164012014493</c:v>
                </c:pt>
                <c:pt idx="36">
                  <c:v>4848.4884228420879</c:v>
                </c:pt>
                <c:pt idx="37">
                  <c:v>5169.6282959961491</c:v>
                </c:pt>
                <c:pt idx="38">
                  <c:v>5494.5991801761083</c:v>
                </c:pt>
                <c:pt idx="39">
                  <c:v>5822.4324830835585</c:v>
                </c:pt>
                <c:pt idx="40">
                  <c:v>6152.1836509183677</c:v>
                </c:pt>
                <c:pt idx="41">
                  <c:v>6482.9392917862515</c:v>
                </c:pt>
                <c:pt idx="42">
                  <c:v>6813.8232404669288</c:v>
                </c:pt>
                <c:pt idx="43">
                  <c:v>7144.0015849827705</c:v>
                </c:pt>
                <c:pt idx="44">
                  <c:v>7472.6866942485231</c:v>
                </c:pt>
                <c:pt idx="45">
                  <c:v>7799.1403009430296</c:v>
                </c:pt>
                <c:pt idx="46">
                  <c:v>8122.675704899254</c:v>
                </c:pt>
                <c:pt idx="47">
                  <c:v>8442.6591701054767</c:v>
                </c:pt>
                <c:pt idx="48">
                  <c:v>8758.5105932369624</c:v>
                </c:pt>
                <c:pt idx="49">
                  <c:v>9069.7035239014785</c:v>
                </c:pt>
                <c:pt idx="50">
                  <c:v>9375.7646168902611</c:v>
                </c:pt>
                <c:pt idx="51">
                  <c:v>9676.2725950704007</c:v>
                </c:pt>
                <c:pt idx="52">
                  <c:v>9970.8567985013342</c:v>
                </c:pt>
                <c:pt idx="53">
                  <c:v>10259.195391240743</c:v>
                </c:pt>
                <c:pt idx="54">
                  <c:v>10541.013292420859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5.3770719594081697</c:v>
                </c:pt>
                <c:pt idx="1">
                  <c:v>8.0765982180345368</c:v>
                </c:pt>
                <c:pt idx="2">
                  <c:v>11.889217874150068</c:v>
                </c:pt>
                <c:pt idx="3">
                  <c:v>17.162769481738962</c:v>
                </c:pt>
                <c:pt idx="4">
                  <c:v>24.314962510501065</c:v>
                </c:pt>
                <c:pt idx="5">
                  <c:v>33.836628122197567</c:v>
                </c:pt>
                <c:pt idx="6">
                  <c:v>46.292577651017808</c:v>
                </c:pt>
                <c:pt idx="7">
                  <c:v>62.319745131320055</c:v>
                </c:pt>
                <c:pt idx="8">
                  <c:v>82.622439104327825</c:v>
                </c:pt>
                <c:pt idx="9">
                  <c:v>107.96469533547295</c:v>
                </c:pt>
                <c:pt idx="10">
                  <c:v>139.15989141404219</c:v>
                </c:pt>
                <c:pt idx="11">
                  <c:v>177.05794231191513</c:v>
                </c:pt>
                <c:pt idx="12">
                  <c:v>222.53053058791249</c:v>
                </c:pt>
                <c:pt idx="13">
                  <c:v>276.45492680356853</c:v>
                </c:pt>
                <c:pt idx="14">
                  <c:v>339.69701927619622</c:v>
                </c:pt>
                <c:pt idx="15">
                  <c:v>413.09419571904556</c:v>
                </c:pt>
                <c:pt idx="16">
                  <c:v>497.43870426058851</c:v>
                </c:pt>
                <c:pt idx="17">
                  <c:v>593.46207230283846</c:v>
                </c:pt>
                <c:pt idx="18">
                  <c:v>701.8210852260006</c:v>
                </c:pt>
                <c:pt idx="19">
                  <c:v>823.08573080488657</c:v>
                </c:pt>
                <c:pt idx="20">
                  <c:v>957.72940745354458</c:v>
                </c:pt>
                <c:pt idx="21">
                  <c:v>1106.121582785071</c:v>
                </c:pt>
                <c:pt idx="22">
                  <c:v>1268.5229802957897</c:v>
                </c:pt>
                <c:pt idx="23">
                  <c:v>1445.0832718354607</c:v>
                </c:pt>
                <c:pt idx="24">
                  <c:v>1635.8411660559505</c:v>
                </c:pt>
                <c:pt idx="25">
                  <c:v>1840.7267109271277</c:v>
                </c:pt>
                <c:pt idx="26">
                  <c:v>2059.5655729931946</c:v>
                </c:pt>
                <c:pt idx="27">
                  <c:v>2292.0850174498423</c:v>
                </c:pt>
                <c:pt idx="28">
                  <c:v>2589.4037795151489</c:v>
                </c:pt>
                <c:pt idx="29">
                  <c:v>2796.6280975217937</c:v>
                </c:pt>
                <c:pt idx="30">
                  <c:v>3067.68587413564</c:v>
                </c:pt>
                <c:pt idx="31">
                  <c:v>3350.5115632385782</c:v>
                </c:pt>
                <c:pt idx="32">
                  <c:v>3644.4686315096296</c:v>
                </c:pt>
                <c:pt idx="33">
                  <c:v>3948.8770882758827</c:v>
                </c:pt>
                <c:pt idx="34">
                  <c:v>4263.0233002511204</c:v>
                </c:pt>
                <c:pt idx="35">
                  <c:v>4586.1694289076149</c:v>
                </c:pt>
                <c:pt idx="36">
                  <c:v>4917.5623503746774</c:v>
                </c:pt>
                <c:pt idx="37">
                  <c:v>5256.4419498116458</c:v>
                </c:pt>
                <c:pt idx="38">
                  <c:v>5602.0487122171517</c:v>
                </c:pt>
                <c:pt idx="39">
                  <c:v>5953.6305589515523</c:v>
                </c:pt>
                <c:pt idx="40">
                  <c:v>6310.4489034498874</c:v>
                </c:pt>
                <c:pt idx="41">
                  <c:v>6671.7839204785532</c:v>
                </c:pt>
                <c:pt idx="42">
                  <c:v>7036.9390408041445</c:v>
                </c:pt>
                <c:pt idx="43">
                  <c:v>7405.2446973855676</c:v>
                </c:pt>
                <c:pt idx="44">
                  <c:v>7776.061360366426</c:v>
                </c:pt>
                <c:pt idx="45">
                  <c:v>8148.7819064893802</c:v>
                </c:pt>
                <c:pt idx="46">
                  <c:v>8522.833374379712</c:v>
                </c:pt>
                <c:pt idx="47">
                  <c:v>8897.6781607721714</c:v>
                </c:pt>
                <c:pt idx="48">
                  <c:v>9272.8147145082585</c:v>
                </c:pt>
                <c:pt idx="49">
                  <c:v>9647.7777853252974</c:v>
                </c:pt>
                <c:pt idx="50">
                  <c:v>10022.138283391167</c:v>
                </c:pt>
                <c:pt idx="51">
                  <c:v>10395.50280347941</c:v>
                </c:pt>
                <c:pt idx="52">
                  <c:v>10767.51286487608</c:v>
                </c:pt>
                <c:pt idx="53">
                  <c:v>11137.843914768777</c:v>
                </c:pt>
                <c:pt idx="54">
                  <c:v>11506.204139179472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5.2602521320526794</c:v>
                </c:pt>
                <c:pt idx="1">
                  <c:v>7.9302723498697736</c:v>
                </c:pt>
                <c:pt idx="2">
                  <c:v>11.709850355967582</c:v>
                </c:pt>
                <c:pt idx="3">
                  <c:v>16.947272163471141</c:v>
                </c:pt>
                <c:pt idx="4">
                  <c:v>24.060907658657626</c:v>
                </c:pt>
                <c:pt idx="5">
                  <c:v>33.54250814062582</c:v>
                </c:pt>
                <c:pt idx="6">
                  <c:v>45.958136494996104</c:v>
                </c:pt>
                <c:pt idx="7">
                  <c:v>61.946402302539688</c:v>
                </c:pt>
                <c:pt idx="8">
                  <c:v>82.21381292946495</c:v>
                </c:pt>
                <c:pt idx="9">
                  <c:v>107.52720742268681</c:v>
                </c:pt>
                <c:pt idx="10">
                  <c:v>138.70340027392547</c:v>
                </c:pt>
                <c:pt idx="11">
                  <c:v>176.59631457820734</c:v>
                </c:pt>
                <c:pt idx="12">
                  <c:v>222.08201802994782</c:v>
                </c:pt>
                <c:pt idx="13">
                  <c:v>276.04218212204273</c:v>
                </c:pt>
                <c:pt idx="14">
                  <c:v>339.34655918457821</c:v>
                </c:pt>
                <c:pt idx="15">
                  <c:v>412.83511079670683</c:v>
                </c:pt>
                <c:pt idx="16">
                  <c:v>497.30042468389939</c:v>
                </c:pt>
                <c:pt idx="17">
                  <c:v>593.47102793587442</c:v>
                </c:pt>
                <c:pt idx="18">
                  <c:v>701.99614660674138</c:v>
                </c:pt>
                <c:pt idx="19">
                  <c:v>823.43238116814234</c:v>
                </c:pt>
                <c:pt idx="20">
                  <c:v>958.23267030331749</c:v>
                </c:pt>
                <c:pt idx="21">
                  <c:v>1106.7378087938928</c:v>
                </c:pt>
                <c:pt idx="22">
                  <c:v>1269.170675162304</c:v>
                </c:pt>
                <c:pt idx="23">
                  <c:v>1445.6332170915775</c:v>
                </c:pt>
                <c:pt idx="24">
                  <c:v>1636.1061423951694</c:v>
                </c:pt>
                <c:pt idx="25">
                  <c:v>1840.4511743764504</c:v>
                </c:pt>
                <c:pt idx="26">
                  <c:v>2058.4156556320686</c:v>
                </c:pt>
                <c:pt idx="27">
                  <c:v>2289.6392254588768</c:v>
                </c:pt>
                <c:pt idx="28">
                  <c:v>2585.0583444938752</c:v>
                </c:pt>
                <c:pt idx="29">
                  <c:v>2789.935688325525</c:v>
                </c:pt>
                <c:pt idx="30">
                  <c:v>3057.8319625215422</c:v>
                </c:pt>
                <c:pt idx="31">
                  <c:v>3336.6566128405252</c:v>
                </c:pt>
                <c:pt idx="32">
                  <c:v>3625.6602726092869</c:v>
                </c:pt>
                <c:pt idx="33">
                  <c:v>3924.0507322097633</c:v>
                </c:pt>
                <c:pt idx="34">
                  <c:v>4231.0047892398352</c:v>
                </c:pt>
                <c:pt idx="35">
                  <c:v>4545.679649442478</c:v>
                </c:pt>
                <c:pt idx="36">
                  <c:v>4867.2236796700818</c:v>
                </c:pt>
                <c:pt idx="37">
                  <c:v>5194.7863554716205</c:v>
                </c:pt>
                <c:pt idx="38">
                  <c:v>5527.5272864340859</c:v>
                </c:pt>
                <c:pt idx="39">
                  <c:v>5864.624240807645</c:v>
                </c:pt>
                <c:pt idx="40">
                  <c:v>6205.2801261491168</c:v>
                </c:pt>
                <c:pt idx="41">
                  <c:v>6548.7289139935192</c:v>
                </c:pt>
                <c:pt idx="42">
                  <c:v>6894.2405234647567</c:v>
                </c:pt>
                <c:pt idx="43">
                  <c:v>7241.1247010672387</c:v>
                </c:pt>
                <c:pt idx="44">
                  <c:v>7588.733951688132</c:v>
                </c:pt>
                <c:pt idx="45">
                  <c:v>7936.4655892768369</c:v>
                </c:pt>
                <c:pt idx="46">
                  <c:v>8283.7629850802005</c:v>
                </c:pt>
                <c:pt idx="47">
                  <c:v>8630.1160971129248</c:v>
                </c:pt>
                <c:pt idx="48">
                  <c:v>8975.0613671999909</c:v>
                </c:pt>
                <c:pt idx="49">
                  <c:v>9318.181071932584</c:v>
                </c:pt>
                <c:pt idx="50">
                  <c:v>9659.1022117193679</c:v>
                </c:pt>
                <c:pt idx="51">
                  <c:v>9997.495018256197</c:v>
                </c:pt>
                <c:pt idx="52">
                  <c:v>10333.071155614472</c:v>
                </c:pt>
                <c:pt idx="53">
                  <c:v>10665.581684141118</c:v>
                </c:pt>
                <c:pt idx="54">
                  <c:v>10994.814849813956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9.8160606060606059E-2</c:v>
                </c:pt>
                <c:pt idx="1">
                  <c:v>0.14701545195101701</c:v>
                </c:pt>
                <c:pt idx="2">
                  <c:v>0.20291885606060611</c:v>
                </c:pt>
                <c:pt idx="3">
                  <c:v>0.28626660606060611</c:v>
                </c:pt>
                <c:pt idx="4">
                  <c:v>0.42849942624878928</c:v>
                </c:pt>
                <c:pt idx="5">
                  <c:v>0.60852142628919337</c:v>
                </c:pt>
                <c:pt idx="6">
                  <c:v>0.82912642513131307</c:v>
                </c:pt>
                <c:pt idx="7">
                  <c:v>1.1165856081616159</c:v>
                </c:pt>
                <c:pt idx="8">
                  <c:v>1.463806013469489</c:v>
                </c:pt>
                <c:pt idx="9">
                  <c:v>1.8525675274694899</c:v>
                </c:pt>
                <c:pt idx="10">
                  <c:v>2.2911237799999991</c:v>
                </c:pt>
                <c:pt idx="11">
                  <c:v>2.7484078751515151</c:v>
                </c:pt>
                <c:pt idx="12">
                  <c:v>3.3303571682129509</c:v>
                </c:pt>
                <c:pt idx="13">
                  <c:v>4.3826757587597651</c:v>
                </c:pt>
                <c:pt idx="14">
                  <c:v>6.7389046300174407</c:v>
                </c:pt>
                <c:pt idx="15">
                  <c:v>12.16393079496509</c:v>
                </c:pt>
                <c:pt idx="16">
                  <c:v>17.556538376216551</c:v>
                </c:pt>
                <c:pt idx="17">
                  <c:v>32.386497215403303</c:v>
                </c:pt>
                <c:pt idx="18">
                  <c:v>62.967796824061253</c:v>
                </c:pt>
                <c:pt idx="19">
                  <c:v>95.624065743606096</c:v>
                </c:pt>
                <c:pt idx="20">
                  <c:v>141.70148508443501</c:v>
                </c:pt>
                <c:pt idx="21">
                  <c:v>219.84462125800599</c:v>
                </c:pt>
                <c:pt idx="22">
                  <c:v>309.36656131676813</c:v>
                </c:pt>
                <c:pt idx="23">
                  <c:v>390.37162542473442</c:v>
                </c:pt>
                <c:pt idx="24">
                  <c:v>466.8954102833199</c:v>
                </c:pt>
                <c:pt idx="25">
                  <c:v>591.00746619838731</c:v>
                </c:pt>
                <c:pt idx="26">
                  <c:v>743.17852652375313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6720"/>
        <c:axId val="-85352912"/>
      </c:lineChart>
      <c:catAx>
        <c:axId val="-8535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2912"/>
        <c:crosses val="autoZero"/>
        <c:auto val="1"/>
        <c:lblAlgn val="ctr"/>
        <c:lblOffset val="100"/>
        <c:noMultiLvlLbl val="0"/>
      </c:catAx>
      <c:valAx>
        <c:axId val="-853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F4" sqref="F4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7.066010101010102E-2</v>
      </c>
      <c r="F3" s="7">
        <v>9.8160606060606059E-2</v>
      </c>
      <c r="G3" s="7">
        <v>0.14701545195101701</v>
      </c>
      <c r="H3" s="7">
        <v>0.20291885606060611</v>
      </c>
      <c r="I3" s="7">
        <v>0.28626660606060611</v>
      </c>
      <c r="J3" s="7">
        <v>0.42849942624878928</v>
      </c>
      <c r="K3" s="7">
        <v>0.60852142628919337</v>
      </c>
      <c r="L3" s="7">
        <v>0.82912642513131307</v>
      </c>
      <c r="M3" s="7">
        <v>1.1165856081616159</v>
      </c>
      <c r="N3" s="7">
        <v>1.463806013469489</v>
      </c>
      <c r="O3" s="7">
        <v>1.8525675274694899</v>
      </c>
      <c r="P3" s="7">
        <v>2.2911237799999991</v>
      </c>
      <c r="Q3" s="7">
        <v>2.7484078751515151</v>
      </c>
      <c r="R3" s="7">
        <v>3.3303571682129509</v>
      </c>
      <c r="S3" s="7">
        <v>4.3826757587597651</v>
      </c>
      <c r="T3" s="7">
        <v>6.7389046300174407</v>
      </c>
      <c r="U3" s="7">
        <v>12.16393079496509</v>
      </c>
      <c r="V3" s="7">
        <v>17.556538376216551</v>
      </c>
      <c r="W3" s="7">
        <v>32.386497215403303</v>
      </c>
      <c r="X3" s="7">
        <v>62.967796824061253</v>
      </c>
      <c r="Y3" s="7">
        <v>95.624065743606096</v>
      </c>
      <c r="Z3" s="7">
        <v>141.70148508443501</v>
      </c>
      <c r="AA3" s="7">
        <v>219.84462125800599</v>
      </c>
      <c r="AB3" s="36">
        <v>309.36656131676813</v>
      </c>
      <c r="AC3" s="7">
        <v>390.37162542473442</v>
      </c>
      <c r="AD3" s="7">
        <v>466.8954102833199</v>
      </c>
      <c r="AE3" s="7">
        <v>591.00746619838731</v>
      </c>
      <c r="AF3" s="37">
        <v>743.17852652375313</v>
      </c>
    </row>
    <row r="4" spans="1:32" x14ac:dyDescent="0.25">
      <c r="D4" s="79" t="s">
        <v>3</v>
      </c>
      <c r="E4" s="1">
        <v>0.63888277948860384</v>
      </c>
      <c r="F4" s="1">
        <v>0.6992299715988195</v>
      </c>
      <c r="G4" s="1">
        <v>0.74965579192971099</v>
      </c>
      <c r="H4" s="1">
        <v>0.81185196528479286</v>
      </c>
      <c r="I4" s="1">
        <v>0.90528789922853969</v>
      </c>
      <c r="J4" s="1">
        <v>1.0594311355048751</v>
      </c>
      <c r="K4" s="1">
        <v>1.423788417945723</v>
      </c>
      <c r="L4" s="1">
        <v>1.7994765721321591</v>
      </c>
      <c r="M4" s="1">
        <v>2.255640902039568</v>
      </c>
      <c r="N4" s="1">
        <v>2.9718345488807878</v>
      </c>
      <c r="O4" s="1">
        <v>4.1876869395573308</v>
      </c>
      <c r="P4" s="1">
        <v>5.7628250982908593</v>
      </c>
      <c r="Q4" s="1">
        <v>7.8187626848272016</v>
      </c>
      <c r="R4" s="1">
        <v>12.698194298744079</v>
      </c>
      <c r="S4" s="1">
        <v>21.073503873656769</v>
      </c>
      <c r="T4" s="1">
        <v>33.912263179829672</v>
      </c>
      <c r="U4" s="1">
        <v>65.648612993412343</v>
      </c>
      <c r="V4" s="1">
        <v>101.52151966290219</v>
      </c>
      <c r="W4" s="1">
        <v>138.59293640973411</v>
      </c>
      <c r="X4" s="1">
        <v>197.26150234678809</v>
      </c>
      <c r="Y4" s="1">
        <v>255.9794773336148</v>
      </c>
      <c r="Z4" s="1">
        <v>328.41494798557272</v>
      </c>
      <c r="AA4" s="1">
        <v>445.47996089304161</v>
      </c>
      <c r="AB4" s="38">
        <v>575.760244320575</v>
      </c>
      <c r="AC4" s="1">
        <v>705.2251576877859</v>
      </c>
      <c r="AD4" s="1">
        <v>854.37473965683262</v>
      </c>
      <c r="AE4" s="1">
        <v>1059.2936809324981</v>
      </c>
      <c r="AF4" s="39">
        <v>1322.6156827866339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2.7500505050505039E-2</v>
      </c>
      <c r="G8" s="3">
        <f t="shared" ref="G8:AF8" si="0">G$3-F$3</f>
        <v>4.8854845890410947E-2</v>
      </c>
      <c r="H8" s="3">
        <f t="shared" si="0"/>
        <v>5.5903404109589105E-2</v>
      </c>
      <c r="I8" s="3">
        <f t="shared" si="0"/>
        <v>8.3347749999999998E-2</v>
      </c>
      <c r="J8" s="3">
        <f t="shared" si="0"/>
        <v>0.14223282018818317</v>
      </c>
      <c r="K8" s="3">
        <f t="shared" si="0"/>
        <v>0.18002200004040408</v>
      </c>
      <c r="L8" s="3">
        <f t="shared" si="0"/>
        <v>0.2206049988421197</v>
      </c>
      <c r="M8" s="3">
        <f t="shared" si="0"/>
        <v>0.28745918303030282</v>
      </c>
      <c r="N8" s="3">
        <f t="shared" si="0"/>
        <v>0.34722040530787313</v>
      </c>
      <c r="O8" s="3">
        <f t="shared" si="0"/>
        <v>0.38876151400000092</v>
      </c>
      <c r="P8" s="3">
        <f t="shared" si="0"/>
        <v>0.43855625253050912</v>
      </c>
      <c r="Q8" s="3">
        <f t="shared" si="0"/>
        <v>0.45728409515151602</v>
      </c>
      <c r="R8" s="3">
        <f t="shared" si="0"/>
        <v>0.58194929306143584</v>
      </c>
      <c r="S8" s="3">
        <f t="shared" si="0"/>
        <v>1.0523185905468142</v>
      </c>
      <c r="T8" s="3">
        <f t="shared" si="0"/>
        <v>2.3562288712576756</v>
      </c>
      <c r="U8" s="3">
        <f t="shared" si="0"/>
        <v>5.4250261649476492</v>
      </c>
      <c r="V8" s="3">
        <f t="shared" si="0"/>
        <v>5.3926075812514611</v>
      </c>
      <c r="W8" s="3">
        <f t="shared" si="0"/>
        <v>14.829958839186752</v>
      </c>
      <c r="X8" s="3">
        <f t="shared" si="0"/>
        <v>30.58129960865795</v>
      </c>
      <c r="Y8" s="3">
        <f t="shared" si="0"/>
        <v>32.656268919544843</v>
      </c>
      <c r="Z8" s="3">
        <f t="shared" si="0"/>
        <v>46.077419340828911</v>
      </c>
      <c r="AA8" s="3">
        <f t="shared" si="0"/>
        <v>78.14313617357098</v>
      </c>
      <c r="AB8" s="46">
        <f t="shared" si="0"/>
        <v>89.521940058762141</v>
      </c>
      <c r="AC8" s="47">
        <f t="shared" si="0"/>
        <v>81.005064107966291</v>
      </c>
      <c r="AD8" s="47">
        <f t="shared" si="0"/>
        <v>76.523784858585486</v>
      </c>
      <c r="AE8" s="47">
        <f t="shared" si="0"/>
        <v>124.1120559150674</v>
      </c>
      <c r="AF8" s="48">
        <f t="shared" si="0"/>
        <v>152.17106032536583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0.79723032422019902</v>
      </c>
      <c r="G9">
        <f>$A9*$C9+($B9-$A9)*F$10-($B9/$C9)*(F$10^2)</f>
        <v>1.0114750161201855</v>
      </c>
      <c r="H9">
        <f t="shared" ref="H9:AF9" si="1">$A9*$C9+($B9-$A9)*G$10-($B9/$C9)*(G$10^2)</f>
        <v>1.2830466023017553</v>
      </c>
      <c r="I9">
        <f t="shared" si="1"/>
        <v>1.6271328586024649</v>
      </c>
      <c r="J9">
        <f t="shared" si="1"/>
        <v>2.0628528521025968</v>
      </c>
      <c r="K9">
        <f t="shared" si="1"/>
        <v>2.6142180301056088</v>
      </c>
      <c r="L9">
        <f t="shared" si="1"/>
        <v>3.3112933760010113</v>
      </c>
      <c r="M9">
        <f t="shared" si="1"/>
        <v>4.1915779469420302</v>
      </c>
      <c r="N9">
        <f t="shared" si="1"/>
        <v>5.3016096832539521</v>
      </c>
      <c r="O9">
        <f t="shared" si="1"/>
        <v>6.6987706224218702</v>
      </c>
      <c r="P9">
        <f t="shared" si="1"/>
        <v>8.4532168567185639</v>
      </c>
      <c r="Q9">
        <f t="shared" si="1"/>
        <v>10.649770205110663</v>
      </c>
      <c r="R9">
        <f t="shared" si="1"/>
        <v>13.389468637067653</v>
      </c>
      <c r="S9">
        <f t="shared" si="1"/>
        <v>16.790259079043789</v>
      </c>
      <c r="T9">
        <f t="shared" si="1"/>
        <v>20.986007993620124</v>
      </c>
      <c r="U9">
        <f t="shared" si="1"/>
        <v>26.12258992728205</v>
      </c>
      <c r="V9">
        <f t="shared" si="1"/>
        <v>32.349310408149478</v>
      </c>
      <c r="W9">
        <f t="shared" si="1"/>
        <v>39.803415571949486</v>
      </c>
      <c r="X9">
        <f t="shared" si="1"/>
        <v>48.585158517776634</v>
      </c>
      <c r="Y9">
        <f t="shared" si="1"/>
        <v>58.72126697770009</v>
      </c>
      <c r="Z9">
        <f t="shared" si="1"/>
        <v>70.116393164642062</v>
      </c>
      <c r="AA9">
        <f t="shared" si="1"/>
        <v>82.496120374127088</v>
      </c>
      <c r="AB9" s="43">
        <f>$A9*$C9+($B9-$A9)*AA$10-($B9/$C9)*(AA$10^2)</f>
        <v>95.352023461951433</v>
      </c>
      <c r="AC9" s="44">
        <f t="shared" si="1"/>
        <v>107.90859809769336</v>
      </c>
      <c r="AD9" s="44">
        <f t="shared" si="1"/>
        <v>119.14035064652296</v>
      </c>
      <c r="AE9" s="44">
        <f t="shared" si="1"/>
        <v>127.8679628847418</v>
      </c>
      <c r="AF9" s="45">
        <f t="shared" si="1"/>
        <v>132.94607121342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0.86789042523030002</v>
      </c>
      <c r="G10" s="6">
        <f>F10+G9</f>
        <v>1.8793654413504854</v>
      </c>
      <c r="H10" s="6">
        <f t="shared" ref="H10:AF10" si="2">G10+H9</f>
        <v>3.1624120436522407</v>
      </c>
      <c r="I10" s="6">
        <f t="shared" si="2"/>
        <v>4.7895449022547059</v>
      </c>
      <c r="J10" s="6">
        <f t="shared" si="2"/>
        <v>6.8523977543573027</v>
      </c>
      <c r="K10" s="6">
        <f t="shared" si="2"/>
        <v>9.4666157844629115</v>
      </c>
      <c r="L10" s="6">
        <f t="shared" si="2"/>
        <v>12.777909160463922</v>
      </c>
      <c r="M10" s="6">
        <f t="shared" si="2"/>
        <v>16.969487107405953</v>
      </c>
      <c r="N10" s="6">
        <f t="shared" si="2"/>
        <v>22.271096790659904</v>
      </c>
      <c r="O10" s="6">
        <f t="shared" si="2"/>
        <v>28.969867413081772</v>
      </c>
      <c r="P10" s="6">
        <f t="shared" si="2"/>
        <v>37.423084269800334</v>
      </c>
      <c r="Q10" s="6">
        <f t="shared" si="2"/>
        <v>48.072854474910997</v>
      </c>
      <c r="R10" s="6">
        <f t="shared" si="2"/>
        <v>61.462323111978648</v>
      </c>
      <c r="S10" s="6">
        <f t="shared" si="2"/>
        <v>78.252582191022441</v>
      </c>
      <c r="T10" s="6">
        <f t="shared" si="2"/>
        <v>99.238590184642561</v>
      </c>
      <c r="U10" s="6">
        <f t="shared" si="2"/>
        <v>125.36118011192461</v>
      </c>
      <c r="V10" s="6">
        <f t="shared" si="2"/>
        <v>157.71049052007407</v>
      </c>
      <c r="W10" s="6">
        <f t="shared" si="2"/>
        <v>197.51390609202355</v>
      </c>
      <c r="X10" s="6">
        <f t="shared" si="2"/>
        <v>246.09906460980017</v>
      </c>
      <c r="Y10" s="6">
        <f t="shared" si="2"/>
        <v>304.82033158750028</v>
      </c>
      <c r="Z10" s="6">
        <f t="shared" si="2"/>
        <v>374.93672475214237</v>
      </c>
      <c r="AA10" s="6">
        <f t="shared" si="2"/>
        <v>457.43284512626946</v>
      </c>
      <c r="AB10" s="49">
        <f t="shared" si="2"/>
        <v>552.78486858822089</v>
      </c>
      <c r="AC10" s="50">
        <f t="shared" si="2"/>
        <v>660.69346668591425</v>
      </c>
      <c r="AD10" s="50">
        <f t="shared" si="2"/>
        <v>779.83381733243721</v>
      </c>
      <c r="AE10" s="50">
        <f t="shared" si="2"/>
        <v>907.70178021717902</v>
      </c>
      <c r="AF10" s="51">
        <f t="shared" si="2"/>
        <v>1040.6478514305991</v>
      </c>
    </row>
    <row r="11" spans="1:32" x14ac:dyDescent="0.25">
      <c r="A11" s="16" t="s">
        <v>27</v>
      </c>
      <c r="B11" s="17">
        <f>AF10-$AF$3</f>
        <v>297.46932490684594</v>
      </c>
      <c r="C11" s="18">
        <f>((AF10-AA10)-($AF$3-$AA$3))</f>
        <v>59.881101038582415</v>
      </c>
      <c r="D11" s="4" t="s">
        <v>9</v>
      </c>
      <c r="E11" s="5">
        <f>SUM(F11:AA11)</f>
        <v>270266.37235886214</v>
      </c>
      <c r="F11">
        <f>(F10-F3)^2</f>
        <v>0.59248399451900979</v>
      </c>
      <c r="G11">
        <f t="shared" ref="G11:AF11" si="3">(G10-G3)^2</f>
        <v>3.0010364857723384</v>
      </c>
      <c r="H11">
        <f t="shared" si="3"/>
        <v>8.7585999274012956</v>
      </c>
      <c r="I11">
        <f t="shared" si="3"/>
        <v>20.279515412972831</v>
      </c>
      <c r="J11">
        <f t="shared" si="3"/>
        <v>41.266469729875354</v>
      </c>
      <c r="K11">
        <f t="shared" si="3"/>
        <v>78.465835658309047</v>
      </c>
      <c r="L11">
        <f t="shared" si="3"/>
        <v>142.77340885618261</v>
      </c>
      <c r="M11">
        <f t="shared" si="3"/>
        <v>251.31448594474335</v>
      </c>
      <c r="N11">
        <f t="shared" si="3"/>
        <v>432.94334948655325</v>
      </c>
      <c r="O11">
        <f t="shared" si="3"/>
        <v>735.3479530862279</v>
      </c>
      <c r="P11">
        <f t="shared" si="3"/>
        <v>1234.2546478568918</v>
      </c>
      <c r="Q11">
        <f t="shared" si="3"/>
        <v>2054.3054595744488</v>
      </c>
      <c r="R11">
        <f t="shared" si="3"/>
        <v>3379.3254644871349</v>
      </c>
      <c r="S11">
        <f t="shared" si="3"/>
        <v>5456.7630763112438</v>
      </c>
      <c r="T11">
        <f t="shared" si="3"/>
        <v>8556.1918277045224</v>
      </c>
      <c r="U11">
        <f t="shared" si="3"/>
        <v>12813.617252925895</v>
      </c>
      <c r="V11">
        <f t="shared" si="3"/>
        <v>19643.1303015427</v>
      </c>
      <c r="W11">
        <f t="shared" si="3"/>
        <v>27267.061162306523</v>
      </c>
      <c r="X11">
        <f t="shared" si="3"/>
        <v>33537.061240812014</v>
      </c>
      <c r="Y11">
        <f t="shared" si="3"/>
        <v>43763.077643029254</v>
      </c>
      <c r="Z11">
        <f t="shared" si="3"/>
        <v>54398.677022852891</v>
      </c>
      <c r="AA11">
        <f t="shared" si="3"/>
        <v>56448.164120876078</v>
      </c>
      <c r="AB11" s="43">
        <f t="shared" si="3"/>
        <v>59252.472314899394</v>
      </c>
      <c r="AC11" s="44">
        <f t="shared" si="3"/>
        <v>73073.897862834507</v>
      </c>
      <c r="AD11" s="44">
        <f t="shared" si="3"/>
        <v>97930.446606439029</v>
      </c>
      <c r="AE11" s="44">
        <f t="shared" si="3"/>
        <v>100295.28853183305</v>
      </c>
      <c r="AF11" s="45">
        <f t="shared" si="3"/>
        <v>88487.999260534678</v>
      </c>
    </row>
    <row r="12" spans="1:32" ht="15.75" thickBot="1" x14ac:dyDescent="0.3">
      <c r="A12" s="19" t="s">
        <v>30</v>
      </c>
      <c r="B12" s="20">
        <f>(B11/$AF$3)*100</f>
        <v>40.02663078793065</v>
      </c>
      <c r="C12" s="21">
        <f>((C11)/($AF$3-$AA$3))*100</f>
        <v>11.442236101285086</v>
      </c>
      <c r="D12" s="4" t="s">
        <v>10</v>
      </c>
      <c r="E12" s="5">
        <f>SUM(F12:AA12)</f>
        <v>1687.5606913992713</v>
      </c>
      <c r="F12">
        <f>SQRT(F11)</f>
        <v>0.76972981916969396</v>
      </c>
      <c r="G12">
        <f t="shared" ref="G12:AF12" si="4">SQRT(G11)</f>
        <v>1.7323499893994685</v>
      </c>
      <c r="H12">
        <f t="shared" si="4"/>
        <v>2.9594931875916348</v>
      </c>
      <c r="I12">
        <f t="shared" si="4"/>
        <v>4.5032782961940994</v>
      </c>
      <c r="J12">
        <f t="shared" si="4"/>
        <v>6.4238983281085131</v>
      </c>
      <c r="K12">
        <f t="shared" si="4"/>
        <v>8.8580943581737177</v>
      </c>
      <c r="L12">
        <f t="shared" si="4"/>
        <v>11.948782735332609</v>
      </c>
      <c r="M12">
        <f t="shared" si="4"/>
        <v>15.852901499244338</v>
      </c>
      <c r="N12">
        <f t="shared" si="4"/>
        <v>20.807290777190413</v>
      </c>
      <c r="O12">
        <f t="shared" si="4"/>
        <v>27.117299885612283</v>
      </c>
      <c r="P12">
        <f t="shared" si="4"/>
        <v>35.131960489800335</v>
      </c>
      <c r="Q12">
        <f t="shared" si="4"/>
        <v>45.324446599759483</v>
      </c>
      <c r="R12">
        <f t="shared" si="4"/>
        <v>58.131965943765699</v>
      </c>
      <c r="S12">
        <f t="shared" si="4"/>
        <v>73.869906432262681</v>
      </c>
      <c r="T12">
        <f t="shared" si="4"/>
        <v>92.499685554625117</v>
      </c>
      <c r="U12">
        <f t="shared" si="4"/>
        <v>113.19724931695953</v>
      </c>
      <c r="V12">
        <f t="shared" si="4"/>
        <v>140.15395214385751</v>
      </c>
      <c r="W12">
        <f t="shared" si="4"/>
        <v>165.12740887662025</v>
      </c>
      <c r="X12">
        <f t="shared" si="4"/>
        <v>183.13126778573891</v>
      </c>
      <c r="Y12">
        <f t="shared" si="4"/>
        <v>209.1962658438942</v>
      </c>
      <c r="Z12">
        <f t="shared" si="4"/>
        <v>233.23523966770736</v>
      </c>
      <c r="AA12">
        <f t="shared" si="4"/>
        <v>237.58822386826347</v>
      </c>
      <c r="AB12" s="43">
        <f t="shared" si="4"/>
        <v>243.41830727145276</v>
      </c>
      <c r="AC12" s="44">
        <f t="shared" si="4"/>
        <v>270.32184126117983</v>
      </c>
      <c r="AD12" s="44">
        <f t="shared" si="4"/>
        <v>312.9384070491173</v>
      </c>
      <c r="AE12" s="44">
        <f t="shared" si="4"/>
        <v>316.69431401879172</v>
      </c>
      <c r="AF12" s="45">
        <f t="shared" si="4"/>
        <v>297.46932490684594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2.7500505050505039E-2</v>
      </c>
      <c r="G15" s="3">
        <f t="shared" ref="G15:AF15" si="5">G$3-F$3</f>
        <v>4.8854845890410947E-2</v>
      </c>
      <c r="H15" s="3">
        <f t="shared" si="5"/>
        <v>5.5903404109589105E-2</v>
      </c>
      <c r="I15" s="3">
        <f t="shared" si="5"/>
        <v>8.3347749999999998E-2</v>
      </c>
      <c r="J15" s="3">
        <f t="shared" si="5"/>
        <v>0.14223282018818317</v>
      </c>
      <c r="K15" s="3">
        <f t="shared" si="5"/>
        <v>0.18002200004040408</v>
      </c>
      <c r="L15" s="3">
        <f t="shared" si="5"/>
        <v>0.2206049988421197</v>
      </c>
      <c r="M15" s="3">
        <f t="shared" si="5"/>
        <v>0.28745918303030282</v>
      </c>
      <c r="N15" s="3">
        <f t="shared" si="5"/>
        <v>0.34722040530787313</v>
      </c>
      <c r="O15" s="3">
        <f t="shared" si="5"/>
        <v>0.38876151400000092</v>
      </c>
      <c r="P15" s="3">
        <f t="shared" si="5"/>
        <v>0.43855625253050912</v>
      </c>
      <c r="Q15" s="3">
        <f t="shared" si="5"/>
        <v>0.45728409515151602</v>
      </c>
      <c r="R15" s="3">
        <f t="shared" si="5"/>
        <v>0.58194929306143584</v>
      </c>
      <c r="S15" s="3">
        <f t="shared" si="5"/>
        <v>1.0523185905468142</v>
      </c>
      <c r="T15" s="3">
        <f t="shared" si="5"/>
        <v>2.3562288712576756</v>
      </c>
      <c r="U15" s="3">
        <f t="shared" si="5"/>
        <v>5.4250261649476492</v>
      </c>
      <c r="V15" s="3">
        <f t="shared" si="5"/>
        <v>5.3926075812514611</v>
      </c>
      <c r="W15" s="3">
        <f t="shared" si="5"/>
        <v>14.829958839186752</v>
      </c>
      <c r="X15" s="3">
        <f t="shared" si="5"/>
        <v>30.58129960865795</v>
      </c>
      <c r="Y15" s="3">
        <f t="shared" si="5"/>
        <v>32.656268919544843</v>
      </c>
      <c r="Z15" s="3">
        <f t="shared" si="5"/>
        <v>46.077419340828911</v>
      </c>
      <c r="AA15" s="3">
        <f t="shared" si="5"/>
        <v>78.14313617357098</v>
      </c>
      <c r="AB15" s="46">
        <f t="shared" si="5"/>
        <v>89.521940058762141</v>
      </c>
      <c r="AC15" s="47">
        <f t="shared" si="5"/>
        <v>81.005064107966291</v>
      </c>
      <c r="AD15" s="47">
        <f t="shared" si="5"/>
        <v>76.523784858585486</v>
      </c>
      <c r="AE15" s="47">
        <f t="shared" si="5"/>
        <v>124.1120559150674</v>
      </c>
      <c r="AF15" s="48">
        <f t="shared" si="5"/>
        <v>152.17106032536583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-8.6167263244511724E-3</v>
      </c>
      <c r="G16">
        <f>$A16*($C16*F$4)+($B16-$A16)*(F$17)-($B16/($C16*F$4))*(F17^2)</f>
        <v>-2.6299069741547339E-3</v>
      </c>
      <c r="H16">
        <f t="shared" ref="H16:AF16" si="6">$A16*($C16*G$4)+($B16-$A16)*(G$17)-($B16/($C16*G$4))*(G17^2)</f>
        <v>-4.6914893404321686E-4</v>
      </c>
      <c r="I16">
        <f t="shared" si="6"/>
        <v>9.6164020469907859E-4</v>
      </c>
      <c r="J16">
        <f t="shared" si="6"/>
        <v>2.3806451187971152E-3</v>
      </c>
      <c r="K16">
        <f t="shared" si="6"/>
        <v>4.1506620438587893E-3</v>
      </c>
      <c r="L16">
        <f t="shared" si="6"/>
        <v>7.3677388685290356E-3</v>
      </c>
      <c r="M16">
        <f t="shared" si="6"/>
        <v>9.7083496673786279E-3</v>
      </c>
      <c r="N16">
        <f t="shared" si="6"/>
        <v>1.2205346874621222E-2</v>
      </c>
      <c r="O16">
        <f t="shared" si="6"/>
        <v>1.5679887453566042E-2</v>
      </c>
      <c r="P16">
        <f t="shared" si="6"/>
        <v>2.0547957232761073E-2</v>
      </c>
      <c r="Q16">
        <f t="shared" si="6"/>
        <v>2.6147413635920498E-2</v>
      </c>
      <c r="R16">
        <f t="shared" si="6"/>
        <v>3.2903717505629829E-2</v>
      </c>
      <c r="S16">
        <f t="shared" si="6"/>
        <v>4.3478518393475676E-2</v>
      </c>
      <c r="T16">
        <f t="shared" si="6"/>
        <v>5.6934861423039065E-2</v>
      </c>
      <c r="U16">
        <f t="shared" si="6"/>
        <v>7.3756940458304679E-2</v>
      </c>
      <c r="V16">
        <f t="shared" si="6"/>
        <v>9.7389477732594876E-2</v>
      </c>
      <c r="W16">
        <f t="shared" si="6"/>
        <v>0.12580223454501779</v>
      </c>
      <c r="X16">
        <f t="shared" si="6"/>
        <v>0.1610670284668963</v>
      </c>
      <c r="Y16">
        <f t="shared" si="6"/>
        <v>0.20721905923525621</v>
      </c>
      <c r="Z16">
        <f t="shared" si="6"/>
        <v>0.26490122304139635</v>
      </c>
      <c r="AA16">
        <f t="shared" si="6"/>
        <v>0.33839573874981327</v>
      </c>
      <c r="AB16" s="43">
        <f t="shared" si="6"/>
        <v>0.43443595440945382</v>
      </c>
      <c r="AC16" s="44">
        <f t="shared" si="6"/>
        <v>0.55595127542014566</v>
      </c>
      <c r="AD16" s="44">
        <f t="shared" si="6"/>
        <v>0.70825129533531173</v>
      </c>
      <c r="AE16" s="44">
        <f t="shared" si="6"/>
        <v>0.90069721092614685</v>
      </c>
      <c r="AF16" s="45">
        <f t="shared" si="6"/>
        <v>1.1466849377875559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6.2043374685649848E-2</v>
      </c>
      <c r="G17" s="6">
        <f>F17+G16</f>
        <v>5.941346771149511E-2</v>
      </c>
      <c r="H17" s="6">
        <f t="shared" ref="H17" si="7">G17+H16</f>
        <v>5.894431877745189E-2</v>
      </c>
      <c r="I17" s="6">
        <f t="shared" ref="I17" si="8">H17+I16</f>
        <v>5.9905958982150967E-2</v>
      </c>
      <c r="J17" s="6">
        <f t="shared" ref="J17" si="9">I17+J16</f>
        <v>6.2286604100948079E-2</v>
      </c>
      <c r="K17" s="6">
        <f t="shared" ref="K17" si="10">J17+K16</f>
        <v>6.643726614480687E-2</v>
      </c>
      <c r="L17" s="6">
        <f t="shared" ref="L17" si="11">K17+L16</f>
        <v>7.3805005013335909E-2</v>
      </c>
      <c r="M17" s="6">
        <f t="shared" ref="M17" si="12">L17+M16</f>
        <v>8.3513354680714538E-2</v>
      </c>
      <c r="N17" s="6">
        <f t="shared" ref="N17" si="13">M17+N16</f>
        <v>9.5718701555335767E-2</v>
      </c>
      <c r="O17" s="6">
        <f t="shared" ref="O17" si="14">N17+O16</f>
        <v>0.11139858900890182</v>
      </c>
      <c r="P17" s="6">
        <f t="shared" ref="P17" si="15">O17+P16</f>
        <v>0.13194654624166288</v>
      </c>
      <c r="Q17" s="6">
        <f t="shared" ref="Q17" si="16">P17+Q16</f>
        <v>0.15809395987758337</v>
      </c>
      <c r="R17" s="6">
        <f t="shared" ref="R17" si="17">Q17+R16</f>
        <v>0.19099767738321322</v>
      </c>
      <c r="S17" s="6">
        <f t="shared" ref="S17" si="18">R17+S16</f>
        <v>0.23447619577668888</v>
      </c>
      <c r="T17" s="6">
        <f t="shared" ref="T17" si="19">S17+T16</f>
        <v>0.29141105719972793</v>
      </c>
      <c r="U17" s="6">
        <f t="shared" ref="U17" si="20">T17+U16</f>
        <v>0.36516799765803259</v>
      </c>
      <c r="V17" s="6">
        <f t="shared" ref="V17" si="21">U17+V16</f>
        <v>0.46255747539062747</v>
      </c>
      <c r="W17" s="6">
        <f t="shared" ref="W17" si="22">V17+W16</f>
        <v>0.58835970993564524</v>
      </c>
      <c r="X17" s="6">
        <f t="shared" ref="X17" si="23">W17+X16</f>
        <v>0.74942673840254148</v>
      </c>
      <c r="Y17" s="6">
        <f t="shared" ref="Y17" si="24">X17+Y16</f>
        <v>0.95664579763779767</v>
      </c>
      <c r="Z17" s="6">
        <f t="shared" ref="Z17" si="25">Y17+Z16</f>
        <v>1.2215470206791941</v>
      </c>
      <c r="AA17" s="6">
        <f t="shared" ref="AA17" si="26">Z17+AA16</f>
        <v>1.5599427594290074</v>
      </c>
      <c r="AB17" s="49">
        <f t="shared" ref="AB17" si="27">AA17+AB16</f>
        <v>1.9943787138384612</v>
      </c>
      <c r="AC17" s="50">
        <f t="shared" ref="AC17" si="28">AB17+AC16</f>
        <v>2.5503299892586071</v>
      </c>
      <c r="AD17" s="50">
        <f t="shared" ref="AD17" si="29">AC17+AD16</f>
        <v>3.2585812845939186</v>
      </c>
      <c r="AE17" s="50">
        <f t="shared" ref="AE17" si="30">AD17+AE16</f>
        <v>4.1592784955200655</v>
      </c>
      <c r="AF17" s="51">
        <f t="shared" ref="AF17" si="31">AE17+AF16</f>
        <v>5.3059634333076211</v>
      </c>
    </row>
    <row r="18" spans="1:32" x14ac:dyDescent="0.25">
      <c r="A18" s="16" t="s">
        <v>27</v>
      </c>
      <c r="B18" s="17">
        <f>AF17-$AF$3</f>
        <v>-737.87256309044551</v>
      </c>
      <c r="C18" s="18">
        <f>((AF17-AA17)-($AF$3-$AA$3))</f>
        <v>-519.58788459186849</v>
      </c>
      <c r="D18" s="4" t="s">
        <v>9</v>
      </c>
      <c r="E18" s="5">
        <f>SUM(F18:AA18)</f>
        <v>81745.451454206239</v>
      </c>
      <c r="F18">
        <f>(F3-F17)^2</f>
        <v>1.3044544021921214E-3</v>
      </c>
      <c r="G18">
        <f t="shared" ref="G18:AF18" si="32">(G3-G17)^2</f>
        <v>7.6741076427014427E-3</v>
      </c>
      <c r="H18">
        <f t="shared" si="32"/>
        <v>2.0728667385898368E-2</v>
      </c>
      <c r="I18">
        <f>(I3-I17)^2</f>
        <v>5.1239142545776932E-2</v>
      </c>
      <c r="J18">
        <f t="shared" si="32"/>
        <v>0.13411183110548638</v>
      </c>
      <c r="K18">
        <f t="shared" si="32"/>
        <v>0.29385523667944491</v>
      </c>
      <c r="L18">
        <f t="shared" si="32"/>
        <v>0.5705104476890378</v>
      </c>
      <c r="M18">
        <f t="shared" si="32"/>
        <v>1.0672382809121077</v>
      </c>
      <c r="N18">
        <f t="shared" si="32"/>
        <v>1.8716628930204935</v>
      </c>
      <c r="O18">
        <f t="shared" si="32"/>
        <v>3.0316692722599714</v>
      </c>
      <c r="P18">
        <f t="shared" si="32"/>
        <v>4.6620463267803016</v>
      </c>
      <c r="Q18">
        <f t="shared" si="32"/>
        <v>6.7097261796617662</v>
      </c>
      <c r="R18">
        <f t="shared" si="32"/>
        <v>9.8555780126627486</v>
      </c>
      <c r="S18">
        <f t="shared" si="32"/>
        <v>17.207559614332983</v>
      </c>
      <c r="T18">
        <f t="shared" si="32"/>
        <v>41.570173371525719</v>
      </c>
      <c r="U18">
        <f t="shared" si="32"/>
        <v>139.21080354711705</v>
      </c>
      <c r="V18">
        <f t="shared" si="32"/>
        <v>292.20418303780144</v>
      </c>
      <c r="W18">
        <f t="shared" si="32"/>
        <v>1011.1215488166289</v>
      </c>
      <c r="X18">
        <f t="shared" si="32"/>
        <v>3871.125576115991</v>
      </c>
      <c r="Y18">
        <f t="shared" si="32"/>
        <v>8961.9203992263156</v>
      </c>
      <c r="Z18">
        <f t="shared" si="32"/>
        <v>19734.612998396668</v>
      </c>
      <c r="AA18">
        <f t="shared" si="32"/>
        <v>47648.200867227111</v>
      </c>
      <c r="AB18" s="43">
        <f t="shared" si="32"/>
        <v>94477.658638088746</v>
      </c>
      <c r="AC18" s="44">
        <f t="shared" si="32"/>
        <v>150405.35719325062</v>
      </c>
      <c r="AD18" s="44">
        <f t="shared" si="32"/>
        <v>214959.1092039939</v>
      </c>
      <c r="AE18" s="44">
        <f t="shared" si="32"/>
        <v>344390.79541013966</v>
      </c>
      <c r="AF18" s="45">
        <f t="shared" si="32"/>
        <v>544455.91936166352</v>
      </c>
    </row>
    <row r="19" spans="1:32" ht="15.75" thickBot="1" x14ac:dyDescent="0.3">
      <c r="A19" s="19" t="s">
        <v>30</v>
      </c>
      <c r="B19" s="20">
        <f>(B18/$AF$3)*100</f>
        <v>-99.286044571534319</v>
      </c>
      <c r="C19" s="21">
        <f>((C18)/($AF$3-$AA$3))*100</f>
        <v>-99.284200653505067</v>
      </c>
      <c r="D19" s="4" t="s">
        <v>10</v>
      </c>
      <c r="E19" s="5">
        <f>SUM(F19:AA19)</f>
        <v>601.12583287946518</v>
      </c>
      <c r="F19">
        <f>SQRT(F18)</f>
        <v>3.6117231374956212E-2</v>
      </c>
      <c r="G19">
        <f t="shared" ref="G19" si="33">SQRT(G18)</f>
        <v>8.7601984239521896E-2</v>
      </c>
      <c r="H19">
        <f t="shared" ref="H19" si="34">SQRT(H18)</f>
        <v>0.14397453728315424</v>
      </c>
      <c r="I19">
        <f t="shared" ref="I19" si="35">SQRT(I18)</f>
        <v>0.22636064707845516</v>
      </c>
      <c r="J19">
        <f t="shared" ref="J19" si="36">SQRT(J18)</f>
        <v>0.36621282214784123</v>
      </c>
      <c r="K19">
        <f t="shared" ref="K19" si="37">SQRT(K18)</f>
        <v>0.54208416014438654</v>
      </c>
      <c r="L19">
        <f t="shared" ref="L19" si="38">SQRT(L18)</f>
        <v>0.7553214201179772</v>
      </c>
      <c r="M19">
        <f t="shared" ref="M19" si="39">SQRT(M18)</f>
        <v>1.0330722534809014</v>
      </c>
      <c r="N19">
        <f t="shared" ref="N19" si="40">SQRT(N18)</f>
        <v>1.3680873119141532</v>
      </c>
      <c r="O19">
        <f t="shared" ref="O19" si="41">SQRT(O18)</f>
        <v>1.7411689384605882</v>
      </c>
      <c r="P19">
        <f t="shared" ref="P19" si="42">SQRT(P18)</f>
        <v>2.1591772337583364</v>
      </c>
      <c r="Q19">
        <f t="shared" ref="Q19" si="43">SQRT(Q18)</f>
        <v>2.5903139152739318</v>
      </c>
      <c r="R19">
        <f t="shared" ref="R19" si="44">SQRT(R18)</f>
        <v>3.1393594908297375</v>
      </c>
      <c r="S19">
        <f t="shared" ref="S19" si="45">SQRT(S18)</f>
        <v>4.1481995629830761</v>
      </c>
      <c r="T19">
        <f t="shared" ref="T19" si="46">SQRT(T18)</f>
        <v>6.447493572817713</v>
      </c>
      <c r="U19">
        <f t="shared" ref="U19" si="47">SQRT(U18)</f>
        <v>11.798762797307058</v>
      </c>
      <c r="V19">
        <f t="shared" ref="V19" si="48">SQRT(V18)</f>
        <v>17.093980900825922</v>
      </c>
      <c r="W19">
        <f t="shared" ref="W19" si="49">SQRT(W18)</f>
        <v>31.798137505467658</v>
      </c>
      <c r="X19">
        <f t="shared" ref="X19" si="50">SQRT(X18)</f>
        <v>62.218370085658712</v>
      </c>
      <c r="Y19">
        <f t="shared" ref="Y19" si="51">SQRT(Y18)</f>
        <v>94.667419945968291</v>
      </c>
      <c r="Z19">
        <f t="shared" ref="Z19" si="52">SQRT(Z18)</f>
        <v>140.47993806375581</v>
      </c>
      <c r="AA19">
        <f t="shared" ref="AA19" si="53">SQRT(AA18)</f>
        <v>218.28467849857697</v>
      </c>
      <c r="AB19" s="43">
        <f t="shared" ref="AB19" si="54">SQRT(AB18)</f>
        <v>307.37218260292968</v>
      </c>
      <c r="AC19" s="44">
        <f t="shared" ref="AC19" si="55">SQRT(AC18)</f>
        <v>387.8212954354758</v>
      </c>
      <c r="AD19" s="44">
        <f t="shared" ref="AD19" si="56">SQRT(AD18)</f>
        <v>463.636828998726</v>
      </c>
      <c r="AE19" s="44">
        <f t="shared" ref="AE19" si="57">SQRT(AE18)</f>
        <v>586.84818770286722</v>
      </c>
      <c r="AF19" s="45">
        <f t="shared" ref="AF19" si="58">SQRT(AF18)</f>
        <v>737.87256309044551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2.7500505050505039E-2</v>
      </c>
      <c r="G23" s="3">
        <f t="shared" ref="G23:AF23" si="59">G$3-F$3</f>
        <v>4.8854845890410947E-2</v>
      </c>
      <c r="H23" s="3">
        <f t="shared" si="59"/>
        <v>5.5903404109589105E-2</v>
      </c>
      <c r="I23" s="3">
        <f t="shared" si="59"/>
        <v>8.3347749999999998E-2</v>
      </c>
      <c r="J23" s="3">
        <f t="shared" si="59"/>
        <v>0.14223282018818317</v>
      </c>
      <c r="K23" s="3">
        <f t="shared" si="59"/>
        <v>0.18002200004040408</v>
      </c>
      <c r="L23" s="3">
        <f t="shared" si="59"/>
        <v>0.2206049988421197</v>
      </c>
      <c r="M23" s="3">
        <f t="shared" si="59"/>
        <v>0.28745918303030282</v>
      </c>
      <c r="N23" s="3">
        <f t="shared" si="59"/>
        <v>0.34722040530787313</v>
      </c>
      <c r="O23" s="3">
        <f t="shared" si="59"/>
        <v>0.38876151400000092</v>
      </c>
      <c r="P23" s="3">
        <f t="shared" si="59"/>
        <v>0.43855625253050912</v>
      </c>
      <c r="Q23" s="3">
        <f t="shared" si="59"/>
        <v>0.45728409515151602</v>
      </c>
      <c r="R23" s="3">
        <f t="shared" si="59"/>
        <v>0.58194929306143584</v>
      </c>
      <c r="S23" s="3">
        <f t="shared" si="59"/>
        <v>1.0523185905468142</v>
      </c>
      <c r="T23" s="3">
        <f t="shared" si="59"/>
        <v>2.3562288712576756</v>
      </c>
      <c r="U23" s="3">
        <f t="shared" si="59"/>
        <v>5.4250261649476492</v>
      </c>
      <c r="V23" s="3">
        <f t="shared" si="59"/>
        <v>5.3926075812514611</v>
      </c>
      <c r="W23" s="3">
        <f t="shared" si="59"/>
        <v>14.829958839186752</v>
      </c>
      <c r="X23" s="3">
        <f t="shared" si="59"/>
        <v>30.58129960865795</v>
      </c>
      <c r="Y23" s="3">
        <f t="shared" si="59"/>
        <v>32.656268919544843</v>
      </c>
      <c r="Z23" s="3">
        <f t="shared" si="59"/>
        <v>46.077419340828911</v>
      </c>
      <c r="AA23" s="3">
        <f t="shared" si="59"/>
        <v>78.14313617357098</v>
      </c>
      <c r="AB23" s="46">
        <f t="shared" si="59"/>
        <v>89.521940058762141</v>
      </c>
      <c r="AC23" s="47">
        <f t="shared" si="59"/>
        <v>81.005064107966291</v>
      </c>
      <c r="AD23" s="47">
        <f t="shared" si="59"/>
        <v>76.523784858585486</v>
      </c>
      <c r="AE23" s="47">
        <f t="shared" si="59"/>
        <v>124.1120559150674</v>
      </c>
      <c r="AF23" s="48">
        <f t="shared" si="59"/>
        <v>152.17106032536583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-1.9882526408494451E-2</v>
      </c>
      <c r="G24">
        <f>$A24*($C24/($C24+F5))*F$4+($B24-$A24)*(F$25)-($B24/(($C24/($C24+F5))*F$4)*(F$25^2))</f>
        <v>-4.7011486203250782E-3</v>
      </c>
      <c r="H24">
        <f t="shared" ref="H24:AF24" si="60">$A24*($C24/($C24+G5))*G$4+($B24-$A24)*(G$25)-($B24/(($C24/($C24+G5))*G$4)*(G$25^2))</f>
        <v>-2.7138451722124993E-2</v>
      </c>
      <c r="I24">
        <f t="shared" si="60"/>
        <v>-4.2545631026920321E-2</v>
      </c>
      <c r="J24">
        <f t="shared" si="60"/>
        <v>-6.9992284863136384E-2</v>
      </c>
      <c r="K24">
        <f t="shared" si="60"/>
        <v>-0.10826253758925417</v>
      </c>
      <c r="L24">
        <f t="shared" si="60"/>
        <v>-0.1719766467474324</v>
      </c>
      <c r="M24">
        <f t="shared" si="60"/>
        <v>-0.2441679563785234</v>
      </c>
      <c r="N24">
        <f t="shared" si="60"/>
        <v>-0.33685088587946854</v>
      </c>
      <c r="O24">
        <f t="shared" si="60"/>
        <v>-0.42891167324218171</v>
      </c>
      <c r="P24">
        <f t="shared" si="60"/>
        <v>-0.49107668427241991</v>
      </c>
      <c r="Q24">
        <f t="shared" si="60"/>
        <v>-0.56681925555493251</v>
      </c>
      <c r="R24">
        <f t="shared" si="60"/>
        <v>-0.6032357937543642</v>
      </c>
      <c r="S24">
        <f t="shared" si="60"/>
        <v>-0.42750778504848758</v>
      </c>
      <c r="T24">
        <f t="shared" si="60"/>
        <v>-0.3146012154936606</v>
      </c>
      <c r="U24">
        <f t="shared" si="60"/>
        <v>-0.22254198533034197</v>
      </c>
      <c r="V24">
        <f t="shared" si="60"/>
        <v>1.2918979386184359E-2</v>
      </c>
      <c r="W24">
        <f t="shared" si="60"/>
        <v>-0.42251177353964087</v>
      </c>
      <c r="X24">
        <f t="shared" si="60"/>
        <v>-0.57055981942653711</v>
      </c>
      <c r="Y24">
        <f t="shared" si="60"/>
        <v>-3.1797012334138577</v>
      </c>
      <c r="Z24">
        <f t="shared" si="60"/>
        <v>-13.647882796881719</v>
      </c>
      <c r="AA24">
        <f t="shared" si="60"/>
        <v>-19.98029466961243</v>
      </c>
      <c r="AB24" s="43">
        <f t="shared" si="60"/>
        <v>-33.092351631761602</v>
      </c>
      <c r="AC24" s="44">
        <f t="shared" si="60"/>
        <v>-64.659878448632583</v>
      </c>
      <c r="AD24" s="44">
        <f t="shared" si="60"/>
        <v>-90.098502902127208</v>
      </c>
      <c r="AE24" s="44">
        <f t="shared" si="60"/>
        <v>-107.85726813517923</v>
      </c>
      <c r="AF24" s="45">
        <f t="shared" si="60"/>
        <v>-116.2192094863324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5.0777574601606569E-2</v>
      </c>
      <c r="G25" s="6">
        <f t="shared" ref="G25:AF25" si="61">F$3+G24</f>
        <v>9.3459457440280974E-2</v>
      </c>
      <c r="H25" s="6">
        <f t="shared" si="61"/>
        <v>0.11987700022889201</v>
      </c>
      <c r="I25" s="6">
        <f t="shared" si="61"/>
        <v>0.16037322503368578</v>
      </c>
      <c r="J25" s="6">
        <f t="shared" si="61"/>
        <v>0.21627432119746973</v>
      </c>
      <c r="K25" s="6">
        <f t="shared" si="61"/>
        <v>0.32023688865953515</v>
      </c>
      <c r="L25" s="6">
        <f t="shared" si="61"/>
        <v>0.43654477954176096</v>
      </c>
      <c r="M25" s="6">
        <f t="shared" si="61"/>
        <v>0.58495846875278967</v>
      </c>
      <c r="N25" s="6">
        <f t="shared" si="61"/>
        <v>0.77973472228214735</v>
      </c>
      <c r="O25" s="6">
        <f t="shared" si="61"/>
        <v>1.0348943402273072</v>
      </c>
      <c r="P25" s="6">
        <f t="shared" si="61"/>
        <v>1.36149084319707</v>
      </c>
      <c r="Q25" s="6">
        <f t="shared" si="61"/>
        <v>1.7243045244450665</v>
      </c>
      <c r="R25" s="6">
        <f t="shared" si="61"/>
        <v>2.1451720813971509</v>
      </c>
      <c r="S25" s="6">
        <f t="shared" si="61"/>
        <v>2.9028493831644635</v>
      </c>
      <c r="T25" s="6">
        <f t="shared" si="61"/>
        <v>4.0680745432661043</v>
      </c>
      <c r="U25" s="6">
        <f t="shared" si="61"/>
        <v>6.5163626446870984</v>
      </c>
      <c r="V25" s="6">
        <f t="shared" si="61"/>
        <v>12.176849774351274</v>
      </c>
      <c r="W25" s="6">
        <f t="shared" si="61"/>
        <v>17.134026602676911</v>
      </c>
      <c r="X25" s="6">
        <f t="shared" si="61"/>
        <v>31.815937395976764</v>
      </c>
      <c r="Y25" s="6">
        <f t="shared" si="61"/>
        <v>59.788095590647394</v>
      </c>
      <c r="Z25" s="6">
        <f t="shared" si="61"/>
        <v>81.976182946724379</v>
      </c>
      <c r="AA25" s="6">
        <f t="shared" si="61"/>
        <v>121.72119041482257</v>
      </c>
      <c r="AB25" s="49">
        <f t="shared" si="61"/>
        <v>186.75226962624438</v>
      </c>
      <c r="AC25" s="50">
        <f t="shared" si="61"/>
        <v>244.70668286813554</v>
      </c>
      <c r="AD25" s="50">
        <f t="shared" si="61"/>
        <v>300.2731225226072</v>
      </c>
      <c r="AE25" s="50">
        <f t="shared" si="61"/>
        <v>359.03814214814065</v>
      </c>
      <c r="AF25" s="51">
        <f t="shared" si="61"/>
        <v>474.78825671205493</v>
      </c>
    </row>
    <row r="26" spans="1:32" x14ac:dyDescent="0.25">
      <c r="A26" s="16" t="s">
        <v>27</v>
      </c>
      <c r="B26" s="17">
        <f>AF25-$AF$3</f>
        <v>-268.3902698116982</v>
      </c>
      <c r="C26" s="18">
        <f>((AF25-AA25)-($AF$3-$AA$3))</f>
        <v>-170.26683896851478</v>
      </c>
      <c r="D26" s="4" t="s">
        <v>9</v>
      </c>
      <c r="E26" s="5">
        <f>SUM(F26:AA26)</f>
        <v>15757.818618675836</v>
      </c>
      <c r="F26">
        <f>(F3-F25)^2</f>
        <v>2.2451516702445356E-3</v>
      </c>
      <c r="G26">
        <f t="shared" ref="G26:AF26" si="62">(G3-G25)^2</f>
        <v>2.8682445480339882E-3</v>
      </c>
      <c r="H26">
        <f t="shared" si="62"/>
        <v>6.8959498199751886E-3</v>
      </c>
      <c r="I26">
        <f t="shared" si="62"/>
        <v>1.5849143386389344E-2</v>
      </c>
      <c r="J26">
        <f t="shared" si="62"/>
        <v>4.5039495214043622E-2</v>
      </c>
      <c r="K26">
        <f t="shared" si="62"/>
        <v>8.3107974636345824E-2</v>
      </c>
      <c r="L26">
        <f t="shared" si="62"/>
        <v>0.15412034845380071</v>
      </c>
      <c r="M26">
        <f t="shared" si="62"/>
        <v>0.28262741535601155</v>
      </c>
      <c r="N26">
        <f t="shared" si="62"/>
        <v>0.46795353142671681</v>
      </c>
      <c r="O26">
        <f t="shared" si="62"/>
        <v>0.66858944113478969</v>
      </c>
      <c r="P26">
        <f t="shared" si="62"/>
        <v>0.86421739718883861</v>
      </c>
      <c r="Q26">
        <f t="shared" si="62"/>
        <v>1.0487876729281751</v>
      </c>
      <c r="R26">
        <f t="shared" si="62"/>
        <v>1.4046636900105756</v>
      </c>
      <c r="S26">
        <f t="shared" si="62"/>
        <v>2.1898861019075269</v>
      </c>
      <c r="T26">
        <f t="shared" si="62"/>
        <v>7.1333333522961508</v>
      </c>
      <c r="U26">
        <f t="shared" si="62"/>
        <v>31.895026012034375</v>
      </c>
      <c r="V26">
        <f t="shared" si="62"/>
        <v>28.941049453039184</v>
      </c>
      <c r="W26">
        <f t="shared" si="62"/>
        <v>232.63785979208217</v>
      </c>
      <c r="X26">
        <f t="shared" si="62"/>
        <v>970.43834582713646</v>
      </c>
      <c r="Y26">
        <f t="shared" si="62"/>
        <v>1284.2167568037469</v>
      </c>
      <c r="Z26">
        <f t="shared" si="62"/>
        <v>3567.1117154408216</v>
      </c>
      <c r="AA26">
        <f t="shared" si="62"/>
        <v>9628.2076804369972</v>
      </c>
      <c r="AB26" s="43">
        <f t="shared" si="62"/>
        <v>15034.26452676884</v>
      </c>
      <c r="AC26" s="44">
        <f t="shared" si="62"/>
        <v>21218.275490017251</v>
      </c>
      <c r="AD26" s="44">
        <f t="shared" si="62"/>
        <v>27762.986778613751</v>
      </c>
      <c r="AE26" s="44">
        <f t="shared" si="62"/>
        <v>53809.767300328342</v>
      </c>
      <c r="AF26" s="45">
        <f t="shared" si="62"/>
        <v>72033.33692959616</v>
      </c>
    </row>
    <row r="27" spans="1:32" ht="15.75" thickBot="1" x14ac:dyDescent="0.3">
      <c r="A27" s="19" t="s">
        <v>30</v>
      </c>
      <c r="B27" s="20">
        <f>(B26/$AF$3)*100</f>
        <v>-36.113835401986691</v>
      </c>
      <c r="C27" s="21">
        <f>((C26)/($AF$3-$AA$3))*100</f>
        <v>-32.535029214675831</v>
      </c>
      <c r="D27" s="4" t="s">
        <v>10</v>
      </c>
      <c r="E27" s="5">
        <f>SUM(F27:AA27)</f>
        <v>261.64220493241595</v>
      </c>
      <c r="F27">
        <f>SQRT(F26)</f>
        <v>4.738303145899949E-2</v>
      </c>
      <c r="G27">
        <f t="shared" ref="G27" si="63">SQRT(G26)</f>
        <v>5.3555994510736032E-2</v>
      </c>
      <c r="H27">
        <f t="shared" ref="H27" si="64">SQRT(H26)</f>
        <v>8.3041855831714098E-2</v>
      </c>
      <c r="I27">
        <f t="shared" ref="I27" si="65">SQRT(I26)</f>
        <v>0.12589338102692033</v>
      </c>
      <c r="J27">
        <f t="shared" ref="J27" si="66">SQRT(J26)</f>
        <v>0.21222510505131956</v>
      </c>
      <c r="K27">
        <f t="shared" ref="K27" si="67">SQRT(K26)</f>
        <v>0.28828453762965822</v>
      </c>
      <c r="L27">
        <f t="shared" ref="L27" si="68">SQRT(L26)</f>
        <v>0.39258164558955211</v>
      </c>
      <c r="M27">
        <f t="shared" ref="M27" si="69">SQRT(M26)</f>
        <v>0.53162713940882622</v>
      </c>
      <c r="N27">
        <f t="shared" ref="N27" si="70">SQRT(N26)</f>
        <v>0.68407129118734167</v>
      </c>
      <c r="O27">
        <f t="shared" ref="O27" si="71">SQRT(O26)</f>
        <v>0.81767318724218274</v>
      </c>
      <c r="P27">
        <f t="shared" ref="P27" si="72">SQRT(P26)</f>
        <v>0.92963293680292902</v>
      </c>
      <c r="Q27">
        <f t="shared" ref="Q27" si="73">SQRT(Q26)</f>
        <v>1.0241033507064485</v>
      </c>
      <c r="R27">
        <f t="shared" ref="R27" si="74">SQRT(R26)</f>
        <v>1.1851850868158</v>
      </c>
      <c r="S27">
        <f t="shared" ref="S27" si="75">SQRT(S26)</f>
        <v>1.4798263755953016</v>
      </c>
      <c r="T27">
        <f t="shared" ref="T27" si="76">SQRT(T26)</f>
        <v>2.6708300867513364</v>
      </c>
      <c r="U27">
        <f t="shared" ref="U27" si="77">SQRT(U26)</f>
        <v>5.6475681502779915</v>
      </c>
      <c r="V27">
        <f t="shared" ref="V27" si="78">SQRT(V26)</f>
        <v>5.3796886018652774</v>
      </c>
      <c r="W27">
        <f t="shared" ref="W27" si="79">SQRT(W26)</f>
        <v>15.252470612726391</v>
      </c>
      <c r="X27">
        <f t="shared" ref="X27" si="80">SQRT(X26)</f>
        <v>31.151859428084489</v>
      </c>
      <c r="Y27">
        <f t="shared" ref="Y27" si="81">SQRT(Y26)</f>
        <v>35.835970152958701</v>
      </c>
      <c r="Z27">
        <f t="shared" ref="Z27" si="82">SQRT(Z26)</f>
        <v>59.725302137710628</v>
      </c>
      <c r="AA27">
        <f t="shared" ref="AA27" si="83">SQRT(AA26)</f>
        <v>98.123430843183414</v>
      </c>
      <c r="AB27" s="43">
        <f t="shared" ref="AB27" si="84">SQRT(AB26)</f>
        <v>122.61429169052374</v>
      </c>
      <c r="AC27" s="44">
        <f t="shared" ref="AC27" si="85">SQRT(AC26)</f>
        <v>145.66494255659887</v>
      </c>
      <c r="AD27" s="44">
        <f t="shared" ref="AD27" si="86">SQRT(AD26)</f>
        <v>166.62228776071271</v>
      </c>
      <c r="AE27" s="44">
        <f t="shared" ref="AE27" si="87">SQRT(AE26)</f>
        <v>231.96932405024666</v>
      </c>
      <c r="AF27" s="45">
        <f t="shared" ref="AF27" si="88">SQRT(AF26)</f>
        <v>268.3902698116982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3.9422626574560482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8.4770186003649641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17.846314887651829</v>
      </c>
      <c r="N33">
        <f t="shared" si="89"/>
        <v>22.685970326802277</v>
      </c>
      <c r="O33">
        <f t="shared" si="89"/>
        <v>28.664619001273067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54.797451532346798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104.26412368625353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128.94479540921509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10.342194558420124</v>
      </c>
      <c r="G34" s="12">
        <f t="shared" ref="G34:AF34" si="90">$E$3+$C33*(1/(1+EXP(-$A33*(G32-$B33))))</f>
        <v>13.38875322931306</v>
      </c>
      <c r="H34" s="12">
        <f t="shared" si="90"/>
        <v>17.331015886769109</v>
      </c>
      <c r="I34" s="12">
        <f t="shared" si="90"/>
        <v>22.426965669651405</v>
      </c>
      <c r="J34" s="12">
        <f t="shared" si="90"/>
        <v>29.005282943962307</v>
      </c>
      <c r="K34" s="12">
        <f t="shared" si="90"/>
        <v>37.482301544327271</v>
      </c>
      <c r="L34" s="12">
        <f t="shared" si="90"/>
        <v>48.381400562858481</v>
      </c>
      <c r="M34" s="12">
        <f t="shared" si="90"/>
        <v>62.354004684401232</v>
      </c>
      <c r="N34" s="12">
        <f t="shared" si="90"/>
        <v>80.200319572053061</v>
      </c>
      <c r="O34" s="12">
        <f t="shared" si="90"/>
        <v>102.88628989885534</v>
      </c>
      <c r="P34" s="12">
        <f t="shared" si="90"/>
        <v>131.55090890012841</v>
      </c>
      <c r="Q34" s="12">
        <f t="shared" si="90"/>
        <v>167.49497011643157</v>
      </c>
      <c r="R34" s="12">
        <f t="shared" si="90"/>
        <v>212.13908703043828</v>
      </c>
      <c r="S34" s="12">
        <f t="shared" si="90"/>
        <v>266.93653856278507</v>
      </c>
      <c r="T34" s="12">
        <f t="shared" si="90"/>
        <v>333.22756791836053</v>
      </c>
      <c r="U34" s="12">
        <f t="shared" si="90"/>
        <v>412.02956035428781</v>
      </c>
      <c r="V34" s="12">
        <f t="shared" si="90"/>
        <v>503.77530383292043</v>
      </c>
      <c r="W34" s="12">
        <f t="shared" si="90"/>
        <v>608.03942751917396</v>
      </c>
      <c r="X34" s="12">
        <f t="shared" si="90"/>
        <v>723.3239340280735</v>
      </c>
      <c r="Y34" s="12">
        <f t="shared" si="90"/>
        <v>846.99092511860511</v>
      </c>
      <c r="Z34" s="12">
        <f t="shared" si="90"/>
        <v>975.41380876069809</v>
      </c>
      <c r="AA34" s="12">
        <f t="shared" si="90"/>
        <v>1104.3586041699132</v>
      </c>
      <c r="AB34" s="52">
        <f t="shared" si="90"/>
        <v>1229.522635555948</v>
      </c>
      <c r="AC34" s="53">
        <f t="shared" si="90"/>
        <v>1347.0917364277839</v>
      </c>
      <c r="AD34" s="53">
        <f t="shared" si="90"/>
        <v>1454.1689298122117</v>
      </c>
      <c r="AE34" s="53">
        <f t="shared" si="90"/>
        <v>1548.9825887276211</v>
      </c>
      <c r="AF34" s="54">
        <f t="shared" si="90"/>
        <v>1630.866452096921</v>
      </c>
    </row>
    <row r="35" spans="1:32" x14ac:dyDescent="0.25">
      <c r="A35" s="16" t="s">
        <v>27</v>
      </c>
      <c r="B35" s="17">
        <f>AF34-$AF$3</f>
        <v>887.68792557316783</v>
      </c>
      <c r="C35" s="18">
        <f>((AF34-AA34)-($AF$3-$AA$3))</f>
        <v>3.1739426612606394</v>
      </c>
      <c r="D35" s="4" t="s">
        <v>9</v>
      </c>
      <c r="E35" s="5">
        <f>SUM(F35:AA35)</f>
        <v>3494379.7675189464</v>
      </c>
      <c r="F35" s="3">
        <f>(F34-F$3)^2</f>
        <v>104.94023161709455</v>
      </c>
      <c r="G35" s="3">
        <f t="shared" ref="G35:AF35" si="91">(G34-G$3)^2</f>
        <v>175.34361936441707</v>
      </c>
      <c r="H35" s="3">
        <f t="shared" si="91"/>
        <v>293.37170789336545</v>
      </c>
      <c r="I35" s="3">
        <f t="shared" si="91"/>
        <v>490.21055502449042</v>
      </c>
      <c r="J35" s="3">
        <f t="shared" si="91"/>
        <v>816.63255621826306</v>
      </c>
      <c r="K35" s="3">
        <f t="shared" si="91"/>
        <v>1359.6756601934203</v>
      </c>
      <c r="L35" s="3">
        <f t="shared" si="91"/>
        <v>2261.2187756695562</v>
      </c>
      <c r="M35" s="3">
        <f t="shared" si="91"/>
        <v>3750.021495118996</v>
      </c>
      <c r="N35" s="3">
        <f t="shared" si="91"/>
        <v>6199.4385673610141</v>
      </c>
      <c r="O35" s="3">
        <f t="shared" si="91"/>
        <v>10207.813056218274</v>
      </c>
      <c r="P35" s="3">
        <f t="shared" si="91"/>
        <v>16708.092049301769</v>
      </c>
      <c r="Q35" s="3">
        <f t="shared" si="91"/>
        <v>27141.429770319966</v>
      </c>
      <c r="R35" s="3">
        <f t="shared" si="91"/>
        <v>43601.085666675797</v>
      </c>
      <c r="S35" s="3">
        <f t="shared" si="91"/>
        <v>68934.530873314943</v>
      </c>
      <c r="T35" s="3">
        <f t="shared" si="91"/>
        <v>106594.84725580907</v>
      </c>
      <c r="U35" s="3">
        <f t="shared" si="91"/>
        <v>159892.52170287349</v>
      </c>
      <c r="V35" s="3">
        <f t="shared" si="91"/>
        <v>236408.68788224121</v>
      </c>
      <c r="W35" s="3">
        <f t="shared" si="91"/>
        <v>331376.29616731784</v>
      </c>
      <c r="X35" s="3">
        <f t="shared" si="91"/>
        <v>436070.22794300428</v>
      </c>
      <c r="Y35" s="3">
        <f t="shared" si="91"/>
        <v>564552.15736704948</v>
      </c>
      <c r="Z35" s="3">
        <f t="shared" si="91"/>
        <v>695076.23864967399</v>
      </c>
      <c r="AA35" s="3">
        <f t="shared" si="91"/>
        <v>782364.98596668569</v>
      </c>
      <c r="AB35" s="46">
        <f t="shared" si="91"/>
        <v>846687.20095925895</v>
      </c>
      <c r="AC35" s="47">
        <f t="shared" si="91"/>
        <v>915313.37079768721</v>
      </c>
      <c r="AD35" s="47">
        <f t="shared" si="91"/>
        <v>974709.00236296491</v>
      </c>
      <c r="AE35" s="47">
        <f t="shared" si="91"/>
        <v>917716.33538490045</v>
      </c>
      <c r="AF35" s="48">
        <f t="shared" si="91"/>
        <v>787989.85320839391</v>
      </c>
    </row>
    <row r="36" spans="1:32" ht="15.75" thickBot="1" x14ac:dyDescent="0.3">
      <c r="A36" s="19" t="s">
        <v>30</v>
      </c>
      <c r="B36" s="20">
        <f>(B35/$AF$3)*100</f>
        <v>119.44477590402983</v>
      </c>
      <c r="C36" s="21">
        <f>((C35)/($AF$3-$AA$3))*100</f>
        <v>0.60648519603348117</v>
      </c>
      <c r="D36" s="4" t="s">
        <v>10</v>
      </c>
      <c r="E36" s="5">
        <f>SUM(F36:AA36)</f>
        <v>6100.3092924066887</v>
      </c>
      <c r="F36">
        <f>SQRT(F35)</f>
        <v>10.244033952359517</v>
      </c>
      <c r="G36">
        <f t="shared" ref="G36:AF36" si="92">SQRT(G35)</f>
        <v>13.241737777362044</v>
      </c>
      <c r="H36">
        <f t="shared" si="92"/>
        <v>17.128097030708503</v>
      </c>
      <c r="I36">
        <f t="shared" si="92"/>
        <v>22.140699063590798</v>
      </c>
      <c r="J36">
        <f t="shared" si="92"/>
        <v>28.576783517713519</v>
      </c>
      <c r="K36">
        <f t="shared" si="92"/>
        <v>36.873780118038077</v>
      </c>
      <c r="L36">
        <f t="shared" si="92"/>
        <v>47.552274137727167</v>
      </c>
      <c r="M36">
        <f t="shared" si="92"/>
        <v>61.237419076239618</v>
      </c>
      <c r="N36">
        <f t="shared" si="92"/>
        <v>78.736513558583567</v>
      </c>
      <c r="O36">
        <f t="shared" si="92"/>
        <v>101.03372237138585</v>
      </c>
      <c r="P36">
        <f t="shared" si="92"/>
        <v>129.25978512012841</v>
      </c>
      <c r="Q36">
        <f t="shared" si="92"/>
        <v>164.74656224128006</v>
      </c>
      <c r="R36">
        <f t="shared" si="92"/>
        <v>208.80872986222533</v>
      </c>
      <c r="S36">
        <f t="shared" si="92"/>
        <v>262.5538628040253</v>
      </c>
      <c r="T36">
        <f t="shared" si="92"/>
        <v>326.4886632883431</v>
      </c>
      <c r="U36">
        <f t="shared" si="92"/>
        <v>399.86562955932271</v>
      </c>
      <c r="V36">
        <f t="shared" si="92"/>
        <v>486.21876545670386</v>
      </c>
      <c r="W36">
        <f t="shared" si="92"/>
        <v>575.65293030377063</v>
      </c>
      <c r="X36">
        <f t="shared" si="92"/>
        <v>660.35613720401227</v>
      </c>
      <c r="Y36">
        <f t="shared" si="92"/>
        <v>751.36685937499897</v>
      </c>
      <c r="Z36">
        <f t="shared" si="92"/>
        <v>833.71232367626305</v>
      </c>
      <c r="AA36">
        <f t="shared" si="92"/>
        <v>884.51398291190719</v>
      </c>
      <c r="AB36" s="43">
        <f t="shared" si="92"/>
        <v>920.15607423917982</v>
      </c>
      <c r="AC36" s="44">
        <f t="shared" si="92"/>
        <v>956.7201110030494</v>
      </c>
      <c r="AD36" s="44">
        <f t="shared" si="92"/>
        <v>987.27351952889171</v>
      </c>
      <c r="AE36" s="44">
        <f t="shared" si="92"/>
        <v>957.97512252923377</v>
      </c>
      <c r="AF36" s="45">
        <f t="shared" si="92"/>
        <v>887.68792557316783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1.8099043100819334E-4</v>
      </c>
      <c r="G43">
        <f t="shared" ref="G43" si="93">H44-G44</f>
        <v>2.3075193447592846E-4</v>
      </c>
      <c r="H43">
        <f t="shared" ref="H43" si="94">I44-H44</f>
        <v>3.2295874631632637E-4</v>
      </c>
      <c r="I43">
        <f t="shared" ref="I43" si="95">J44-I44</f>
        <v>4.8768056676533333E-4</v>
      </c>
      <c r="J43">
        <f t="shared" ref="J43" si="96">K44-J44</f>
        <v>7.9878453959265905E-4</v>
      </c>
      <c r="K43">
        <f t="shared" ref="K43" si="97">L44-K44</f>
        <v>1.7124289923916708E-3</v>
      </c>
      <c r="L43">
        <f t="shared" ref="L43" si="98">M44-L44</f>
        <v>2.4506140647875679E-3</v>
      </c>
      <c r="M43">
        <f t="shared" ref="M43" si="99">N44-M44</f>
        <v>3.7646323615687372E-3</v>
      </c>
      <c r="N43">
        <f t="shared" ref="N43" si="100">O44-N44</f>
        <v>6.6728226663601564E-3</v>
      </c>
      <c r="O43">
        <f t="shared" ref="O43" si="101">P44-O44</f>
        <v>1.278024271430335E-2</v>
      </c>
      <c r="P43">
        <f t="shared" ref="P43" si="102">Q44-P44</f>
        <v>2.08760887739112E-2</v>
      </c>
      <c r="Q43">
        <f t="shared" ref="Q43" si="103">R44-Q44</f>
        <v>3.3776982169187605E-2</v>
      </c>
      <c r="R43">
        <f t="shared" ref="R43" si="104">S44-R44</f>
        <v>8.2880406438914866E-2</v>
      </c>
      <c r="S43">
        <f t="shared" ref="S43" si="105">T44-S44</f>
        <v>0.16876137929769441</v>
      </c>
      <c r="T43">
        <f t="shared" ref="T43" si="106">U44-T44</f>
        <v>0.31253823902639394</v>
      </c>
      <c r="U43">
        <f t="shared" ref="U43" si="107">V44-U44</f>
        <v>0.84181839011006165</v>
      </c>
      <c r="V43">
        <f t="shared" ref="V43" si="108">W44-V44</f>
        <v>1.2143056331726907</v>
      </c>
      <c r="W43">
        <f t="shared" ref="W43" si="109">X44-W44</f>
        <v>1.5747404568930095</v>
      </c>
      <c r="X43">
        <f t="shared" ref="X43" si="110">Y44-X44</f>
        <v>2.6875662967603215</v>
      </c>
      <c r="Y43">
        <f t="shared" ref="Y43" si="111">Z44-Y44</f>
        <v>3.2340078658219715</v>
      </c>
      <c r="Z43">
        <f t="shared" ref="Z43" si="112">AA44-Z44</f>
        <v>4.3647572241229504</v>
      </c>
      <c r="AA43">
        <f t="shared" ref="AA43" si="113">AB44-AA44</f>
        <v>7.1297899808359695</v>
      </c>
      <c r="AB43" s="43">
        <f t="shared" ref="AB43" si="114">AC44-AB44</f>
        <v>8.7024902847033339</v>
      </c>
      <c r="AC43" s="44">
        <f t="shared" ref="AC43" si="115">AD44-AC44</f>
        <v>9.4873200916182334</v>
      </c>
      <c r="AD43" s="44">
        <f t="shared" ref="AD43" si="116">AE44-AD44</f>
        <v>11.319724690511187</v>
      </c>
      <c r="AE43" s="44">
        <f t="shared" ref="AE43" si="117">AF44-AE44</f>
        <v>15.426669560877734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7.1135840139641374E-2</v>
      </c>
      <c r="G44" s="12">
        <f>$E$3+$C43*F4*(1/(1+EXP(-$A43*(G42-$B43))))</f>
        <v>7.1316830570649567E-2</v>
      </c>
      <c r="H44" s="12">
        <f t="shared" ref="H44:AF44" si="118">$E$3+$C43*G4*(1/(1+EXP(-$A43*(H42-$B43))))</f>
        <v>7.1547582505125495E-2</v>
      </c>
      <c r="I44" s="12">
        <f t="shared" si="118"/>
        <v>7.1870541251441822E-2</v>
      </c>
      <c r="J44" s="12">
        <f t="shared" si="118"/>
        <v>7.2358221818207155E-2</v>
      </c>
      <c r="K44" s="12">
        <f>$E$3+$C43*J4*(1/(1+EXP(-$A43*(K42-$B43))))</f>
        <v>7.3157006357799814E-2</v>
      </c>
      <c r="L44" s="12">
        <f t="shared" si="118"/>
        <v>7.4869435350191485E-2</v>
      </c>
      <c r="M44" s="12">
        <f t="shared" si="118"/>
        <v>7.7320049414979053E-2</v>
      </c>
      <c r="N44" s="12">
        <f t="shared" si="118"/>
        <v>8.108468177654779E-2</v>
      </c>
      <c r="O44" s="12">
        <f t="shared" si="118"/>
        <v>8.7757504442907946E-2</v>
      </c>
      <c r="P44" s="12">
        <f t="shared" si="118"/>
        <v>0.1005377471572113</v>
      </c>
      <c r="Q44" s="12">
        <f t="shared" si="118"/>
        <v>0.1214138359311225</v>
      </c>
      <c r="R44" s="12">
        <f t="shared" si="118"/>
        <v>0.1551908181003101</v>
      </c>
      <c r="S44" s="12">
        <f t="shared" si="118"/>
        <v>0.23807122453922497</v>
      </c>
      <c r="T44" s="12">
        <f t="shared" si="118"/>
        <v>0.40683260383691938</v>
      </c>
      <c r="U44" s="12">
        <f t="shared" si="118"/>
        <v>0.71937084286331332</v>
      </c>
      <c r="V44" s="12">
        <f t="shared" si="118"/>
        <v>1.561189232973375</v>
      </c>
      <c r="W44" s="12">
        <f t="shared" si="118"/>
        <v>2.7754948661460657</v>
      </c>
      <c r="X44" s="12">
        <f t="shared" si="118"/>
        <v>4.3502353230390751</v>
      </c>
      <c r="Y44" s="12">
        <f t="shared" si="118"/>
        <v>7.0378016197993967</v>
      </c>
      <c r="Z44" s="12">
        <f t="shared" si="118"/>
        <v>10.271809485621368</v>
      </c>
      <c r="AA44" s="12">
        <f t="shared" si="118"/>
        <v>14.636566709744319</v>
      </c>
      <c r="AB44" s="52">
        <f t="shared" si="118"/>
        <v>21.766356690580288</v>
      </c>
      <c r="AC44" s="53">
        <f t="shared" si="118"/>
        <v>30.468846975283622</v>
      </c>
      <c r="AD44" s="53">
        <f t="shared" si="118"/>
        <v>39.956167066901855</v>
      </c>
      <c r="AE44" s="53">
        <f t="shared" si="118"/>
        <v>51.275891757413042</v>
      </c>
      <c r="AF44" s="54">
        <f t="shared" si="118"/>
        <v>66.702561318290776</v>
      </c>
    </row>
    <row r="45" spans="1:32" x14ac:dyDescent="0.25">
      <c r="A45" s="16" t="s">
        <v>27</v>
      </c>
      <c r="B45" s="17">
        <f>AF44-$AF$3</f>
        <v>-676.47596520546233</v>
      </c>
      <c r="C45" s="18">
        <f>((AF44-AA44)-($AF$3-$AA$3))</f>
        <v>-471.26791065720067</v>
      </c>
      <c r="D45" s="4" t="s">
        <v>9</v>
      </c>
      <c r="E45" s="5">
        <f>SUM(F45:AA45)</f>
        <v>72017.503508689711</v>
      </c>
      <c r="F45" s="3">
        <f>(F44-F$3)^2</f>
        <v>7.3033797308293428E-4</v>
      </c>
      <c r="G45" s="3">
        <f t="shared" ref="G45" si="119">(G44-G$3)^2</f>
        <v>5.7302812788882227E-3</v>
      </c>
      <c r="H45" s="3">
        <f t="shared" ref="H45" si="120">(H44-H$3)^2</f>
        <v>1.725841151558892E-2</v>
      </c>
      <c r="I45" s="3">
        <f t="shared" ref="I45" si="121">(I44-I$3)^2</f>
        <v>4.5965672605655372E-2</v>
      </c>
      <c r="J45" s="3">
        <f t="shared" ref="J45" si="122">(J44-J$3)^2</f>
        <v>0.12683655749326569</v>
      </c>
      <c r="K45" s="3">
        <f t="shared" ref="K45" si="123">(K44-K$3)^2</f>
        <v>0.28661506212847754</v>
      </c>
      <c r="L45" s="3">
        <f t="shared" ref="L45" si="124">(L44-L$3)^2</f>
        <v>0.56890360663367889</v>
      </c>
      <c r="M45" s="3">
        <f t="shared" ref="M45" si="125">(M44-M$3)^2</f>
        <v>1.0800729015969592</v>
      </c>
      <c r="N45" s="3">
        <f t="shared" ref="N45" si="126">(N44-N$3)^2</f>
        <v>1.9119182811187008</v>
      </c>
      <c r="O45" s="3">
        <f t="shared" ref="O45" si="127">(O44-O$3)^2</f>
        <v>3.1145544173750848</v>
      </c>
      <c r="P45" s="3">
        <f t="shared" ref="P45" si="128">(P44-P$3)^2</f>
        <v>4.7986671672859034</v>
      </c>
      <c r="Q45" s="3">
        <f t="shared" ref="Q45" si="129">(Q44-Q$3)^2</f>
        <v>6.9010976820994729</v>
      </c>
      <c r="R45" s="3">
        <f t="shared" ref="R45" si="130">(R44-R$3)^2</f>
        <v>10.08168135088763</v>
      </c>
      <c r="S45" s="3">
        <f t="shared" ref="S45" si="131">(S44-S$3)^2</f>
        <v>17.17774674508146</v>
      </c>
      <c r="T45" s="3">
        <f t="shared" ref="T45" si="132">(T44-T$3)^2</f>
        <v>40.095136144737886</v>
      </c>
      <c r="U45" s="3">
        <f t="shared" ref="U45" si="133">(U44-U$3)^2</f>
        <v>130.97795249725183</v>
      </c>
      <c r="V45" s="3">
        <f t="shared" ref="V45" si="134">(V44-V$3)^2</f>
        <v>255.85119421425023</v>
      </c>
      <c r="W45" s="3">
        <f t="shared" ref="W45" si="135">(W44-W$3)^2</f>
        <v>876.81146012771762</v>
      </c>
      <c r="X45" s="3">
        <f t="shared" ref="X45" si="136">(X44-X$3)^2</f>
        <v>3436.0185163261176</v>
      </c>
      <c r="Y45" s="3">
        <f t="shared" ref="Y45" si="137">(Y44-Y$3)^2</f>
        <v>7847.5261914128423</v>
      </c>
      <c r="Z45" s="3">
        <f t="shared" ref="Z45" si="138">(Z44-Z$3)^2</f>
        <v>17273.759628009389</v>
      </c>
      <c r="AA45" s="3">
        <f t="shared" ref="AA45" si="139">(AA44-AA$3)^2</f>
        <v>42110.345651482334</v>
      </c>
      <c r="AB45" s="46">
        <f t="shared" ref="AB45" si="140">(AB44-AB$3)^2</f>
        <v>82713.877701025136</v>
      </c>
      <c r="AC45" s="47">
        <f t="shared" ref="AC45" si="141">(AC44-AC$3)^2</f>
        <v>129530.00993563447</v>
      </c>
      <c r="AD45" s="47">
        <f t="shared" ref="AD45" si="142">(AD44-AD$3)^2</f>
        <v>182277.11739820777</v>
      </c>
      <c r="AE45" s="47">
        <f t="shared" ref="AE45" si="143">(AE44-AE$3)^2</f>
        <v>291310.17244853289</v>
      </c>
      <c r="AF45" s="48">
        <f t="shared" ref="AF45" si="144">(AF44-AF$3)^2</f>
        <v>457619.73150066187</v>
      </c>
    </row>
    <row r="46" spans="1:32" ht="15.75" thickBot="1" x14ac:dyDescent="0.3">
      <c r="A46" s="19" t="s">
        <v>30</v>
      </c>
      <c r="B46" s="20">
        <f>(B45/$AF$3)*100</f>
        <v>-91.024692057466368</v>
      </c>
      <c r="C46" s="21">
        <f>((C45)/($AF$3-$AA$3))*100</f>
        <v>-90.051094705567081</v>
      </c>
      <c r="D46" s="4" t="s">
        <v>10</v>
      </c>
      <c r="E46" s="5">
        <f>SUM(F46:AA46)</f>
        <v>565.64294045235852</v>
      </c>
      <c r="F46">
        <f>SQRT(F45)</f>
        <v>2.7024765920964686E-2</v>
      </c>
      <c r="G46">
        <f t="shared" ref="G46" si="145">SQRT(G45)</f>
        <v>7.569862138036744E-2</v>
      </c>
      <c r="H46">
        <f t="shared" ref="H46" si="146">SQRT(H45)</f>
        <v>0.13137127355548062</v>
      </c>
      <c r="I46">
        <f t="shared" ref="I46" si="147">SQRT(I45)</f>
        <v>0.21439606480916429</v>
      </c>
      <c r="J46">
        <f t="shared" ref="J46" si="148">SQRT(J45)</f>
        <v>0.35614120443058211</v>
      </c>
      <c r="K46">
        <f t="shared" ref="K46" si="149">SQRT(K45)</f>
        <v>0.53536441993139361</v>
      </c>
      <c r="L46">
        <f t="shared" ref="L46" si="150">SQRT(L45)</f>
        <v>0.75425698978112155</v>
      </c>
      <c r="M46">
        <f t="shared" ref="M46" si="151">SQRT(M45)</f>
        <v>1.0392655587466368</v>
      </c>
      <c r="N46">
        <f t="shared" ref="N46" si="152">SQRT(N45)</f>
        <v>1.3827213316929412</v>
      </c>
      <c r="O46">
        <f t="shared" ref="O46" si="153">SQRT(O45)</f>
        <v>1.764810023026582</v>
      </c>
      <c r="P46">
        <f t="shared" ref="P46" si="154">SQRT(P45)</f>
        <v>2.1905860328427877</v>
      </c>
      <c r="Q46">
        <f t="shared" ref="Q46" si="155">SQRT(Q45)</f>
        <v>2.6269940392203925</v>
      </c>
      <c r="R46">
        <f t="shared" ref="R46" si="156">SQRT(R45)</f>
        <v>3.175166350112641</v>
      </c>
      <c r="S46">
        <f t="shared" ref="S46" si="157">SQRT(S45)</f>
        <v>4.14460453422054</v>
      </c>
      <c r="T46">
        <f t="shared" ref="T46" si="158">SQRT(T45)</f>
        <v>6.332072026180521</v>
      </c>
      <c r="U46">
        <f t="shared" ref="U46" si="159">SQRT(U45)</f>
        <v>11.444559952101777</v>
      </c>
      <c r="V46">
        <f t="shared" ref="V46" si="160">SQRT(V45)</f>
        <v>15.995349143243176</v>
      </c>
      <c r="W46">
        <f t="shared" ref="W46" si="161">SQRT(W45)</f>
        <v>29.611002349257237</v>
      </c>
      <c r="X46">
        <f t="shared" ref="X46" si="162">SQRT(X45)</f>
        <v>58.61756150102218</v>
      </c>
      <c r="Y46">
        <f t="shared" ref="Y46" si="163">SQRT(Y45)</f>
        <v>88.5862641238067</v>
      </c>
      <c r="Z46">
        <f t="shared" ref="Z46" si="164">SQRT(Z45)</f>
        <v>131.42967559881365</v>
      </c>
      <c r="AA46">
        <f t="shared" ref="AA46" si="165">SQRT(AA45)</f>
        <v>205.20805454826166</v>
      </c>
      <c r="AB46" s="43">
        <f t="shared" ref="AB46" si="166">SQRT(AB45)</f>
        <v>287.60020462618786</v>
      </c>
      <c r="AC46" s="44">
        <f t="shared" ref="AC46" si="167">SQRT(AC45)</f>
        <v>359.90277844945081</v>
      </c>
      <c r="AD46" s="44">
        <f t="shared" ref="AD46" si="168">SQRT(AD45)</f>
        <v>426.93924321641805</v>
      </c>
      <c r="AE46" s="44">
        <f t="shared" ref="AE46" si="169">SQRT(AE45)</f>
        <v>539.73157444097421</v>
      </c>
      <c r="AF46" s="45">
        <f t="shared" ref="AF46" si="170">SQRT(AF45)</f>
        <v>676.47596520546233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1.6475651849083561E-4</v>
      </c>
      <c r="G53">
        <f t="shared" ref="G53" si="171">H54-G54</f>
        <v>2.1545862792211878E-4</v>
      </c>
      <c r="H53">
        <f t="shared" ref="H53" si="172">I54-H54</f>
        <v>3.0660939328767955E-4</v>
      </c>
      <c r="I53">
        <f t="shared" ref="I53" si="173">J54-I54</f>
        <v>4.6844563461866107E-4</v>
      </c>
      <c r="J53">
        <f t="shared" ref="J53" si="174">K54-J54</f>
        <v>7.7404226334816528E-4</v>
      </c>
      <c r="K53">
        <f t="shared" ref="K53" si="175">L54-K54</f>
        <v>1.6635887076395378E-3</v>
      </c>
      <c r="L53">
        <f t="shared" ref="L53" si="176">M54-L54</f>
        <v>2.420097934568613E-3</v>
      </c>
      <c r="M53">
        <f t="shared" ref="M53" si="177">N54-M54</f>
        <v>3.7565307008763649E-3</v>
      </c>
      <c r="N53">
        <f t="shared" ref="N53" si="178">O54-N54</f>
        <v>6.6914414554175294E-3</v>
      </c>
      <c r="O53">
        <f t="shared" ref="O53" si="179">P54-O54</f>
        <v>1.2857281875348125E-2</v>
      </c>
      <c r="P53">
        <f t="shared" ref="P53" si="180">Q54-P54</f>
        <v>2.1082447572240759E-2</v>
      </c>
      <c r="Q53">
        <f t="shared" ref="Q53" si="181">R54-Q54</f>
        <v>3.4147970540995276E-2</v>
      </c>
      <c r="R53">
        <f t="shared" ref="R53" si="182">S54-R54</f>
        <v>8.3607512230684328E-2</v>
      </c>
      <c r="S53">
        <f t="shared" ref="S53" si="183">T54-S54</f>
        <v>0.16993034085934983</v>
      </c>
      <c r="T53">
        <f t="shared" ref="T53" si="184">U54-T54</f>
        <v>0.31378246731402248</v>
      </c>
      <c r="U53">
        <f t="shared" ref="U53" si="185">V54-U54</f>
        <v>0.8430131595011886</v>
      </c>
      <c r="V53">
        <f t="shared" ref="V53" si="186">W54-V54</f>
        <v>1.2112922319202299</v>
      </c>
      <c r="W53">
        <f t="shared" ref="W53" si="187">X54-W54</f>
        <v>1.5667806936683326</v>
      </c>
      <c r="X53">
        <f t="shared" ref="X53" si="188">Y54-X54</f>
        <v>2.6769805058273795</v>
      </c>
      <c r="Y53">
        <f t="shared" ref="Y53" si="189">Z54-Y54</f>
        <v>3.2343172209425068</v>
      </c>
      <c r="Z53">
        <f t="shared" ref="Z53" si="190">AA54-Z54</f>
        <v>4.4019597425020791</v>
      </c>
      <c r="AA53">
        <f t="shared" ref="AA53" si="191">AB54-AA54</f>
        <v>7.2616930202792389</v>
      </c>
      <c r="AB53" s="43">
        <f t="shared" ref="AB53" si="192">AC54-AB54</f>
        <v>9.01740654933689</v>
      </c>
      <c r="AC53" s="44">
        <f t="shared" ref="AC53" si="193">AD54-AC54</f>
        <v>10.075102164933245</v>
      </c>
      <c r="AD53" s="44">
        <f t="shared" ref="AD53" si="194">AE54-AD54</f>
        <v>12.319455950299485</v>
      </c>
      <c r="AE53" s="44">
        <f t="shared" ref="AE53" si="195">AF54-AE54</f>
        <v>17.114241115311749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7.1056843897924757E-2</v>
      </c>
      <c r="G54" s="12">
        <f t="shared" ref="G54:AF54" si="196">$E$3+($C53/($C53+F5))*F4*(1/(1+EXP(-$A53*(G52-$B53))))</f>
        <v>7.1221600416415592E-2</v>
      </c>
      <c r="H54" s="12">
        <f t="shared" si="196"/>
        <v>7.1437059044337711E-2</v>
      </c>
      <c r="I54" s="12">
        <f t="shared" si="196"/>
        <v>7.1743668437625391E-2</v>
      </c>
      <c r="J54" s="12">
        <f t="shared" si="196"/>
        <v>7.2212114072244052E-2</v>
      </c>
      <c r="K54" s="12">
        <f t="shared" si="196"/>
        <v>7.2986156335592217E-2</v>
      </c>
      <c r="L54" s="12">
        <f t="shared" si="196"/>
        <v>7.4649745043231755E-2</v>
      </c>
      <c r="M54" s="12">
        <f t="shared" si="196"/>
        <v>7.7069842977800368E-2</v>
      </c>
      <c r="N54" s="12">
        <f t="shared" si="196"/>
        <v>8.0826373678676733E-2</v>
      </c>
      <c r="O54" s="12">
        <f t="shared" si="196"/>
        <v>8.7517815134094262E-2</v>
      </c>
      <c r="P54" s="12">
        <f t="shared" si="196"/>
        <v>0.10037509700944239</v>
      </c>
      <c r="Q54" s="12">
        <f t="shared" si="196"/>
        <v>0.12145754458168315</v>
      </c>
      <c r="R54" s="12">
        <f t="shared" si="196"/>
        <v>0.15560551512267842</v>
      </c>
      <c r="S54" s="12">
        <f t="shared" si="196"/>
        <v>0.23921302735336275</v>
      </c>
      <c r="T54" s="12">
        <f t="shared" si="196"/>
        <v>0.40914336821271258</v>
      </c>
      <c r="U54" s="12">
        <f t="shared" si="196"/>
        <v>0.72292583552673506</v>
      </c>
      <c r="V54" s="12">
        <f t="shared" si="196"/>
        <v>1.5659389950279237</v>
      </c>
      <c r="W54" s="12">
        <f t="shared" si="196"/>
        <v>2.7772312269481536</v>
      </c>
      <c r="X54" s="12">
        <f t="shared" si="196"/>
        <v>4.3440119206164862</v>
      </c>
      <c r="Y54" s="12">
        <f t="shared" si="196"/>
        <v>7.0209924264438657</v>
      </c>
      <c r="Z54" s="12">
        <f t="shared" si="196"/>
        <v>10.255309647386373</v>
      </c>
      <c r="AA54" s="12">
        <f t="shared" si="196"/>
        <v>14.657269389888452</v>
      </c>
      <c r="AB54" s="52">
        <f t="shared" si="196"/>
        <v>21.918962410167691</v>
      </c>
      <c r="AC54" s="53">
        <f t="shared" si="196"/>
        <v>30.936368959504581</v>
      </c>
      <c r="AD54" s="53">
        <f t="shared" si="196"/>
        <v>41.011471124437826</v>
      </c>
      <c r="AE54" s="53">
        <f t="shared" si="196"/>
        <v>53.330927074737311</v>
      </c>
      <c r="AF54" s="54">
        <f t="shared" si="196"/>
        <v>70.44516819004906</v>
      </c>
    </row>
    <row r="55" spans="1:32" x14ac:dyDescent="0.25">
      <c r="A55" s="16" t="s">
        <v>27</v>
      </c>
      <c r="B55" s="17">
        <f>AF54-$AF$3</f>
        <v>-672.73335833370402</v>
      </c>
      <c r="C55" s="18">
        <f>((AF54-AA54)-($AF$3-$AA$3))</f>
        <v>-467.54600646558652</v>
      </c>
      <c r="D55" s="4" t="s">
        <v>9</v>
      </c>
      <c r="E55" s="5">
        <f>SUM(F55:AA55)</f>
        <v>72016.678500492271</v>
      </c>
      <c r="F55" s="3">
        <f>(F54-F$3)^2</f>
        <v>7.3461392337119467E-4</v>
      </c>
      <c r="G55" s="3">
        <f t="shared" ref="G55" si="197">(G54-G$3)^2</f>
        <v>5.7447079304492011E-3</v>
      </c>
      <c r="H55" s="3">
        <f t="shared" ref="H55" si="198">(H54-H$3)^2</f>
        <v>1.7287462946627204E-2</v>
      </c>
      <c r="I55" s="3">
        <f t="shared" ref="I55" si="199">(I54-I$3)^2</f>
        <v>4.6020090766393275E-2</v>
      </c>
      <c r="J55" s="3">
        <f t="shared" ref="J55" si="200">(J54-J$3)^2</f>
        <v>0.126940648817987</v>
      </c>
      <c r="K55" s="3">
        <f t="shared" ref="K55" si="201">(K54-K$3)^2</f>
        <v>0.28679802536427645</v>
      </c>
      <c r="L55" s="3">
        <f t="shared" ref="L55" si="202">(L54-L$3)^2</f>
        <v>0.56923506079673303</v>
      </c>
      <c r="M55" s="3">
        <f t="shared" ref="M55" si="203">(M54-M$3)^2</f>
        <v>1.0805930260656937</v>
      </c>
      <c r="N55" s="3">
        <f t="shared" ref="N55" si="204">(N54-N$3)^2</f>
        <v>1.9126326840759249</v>
      </c>
      <c r="O55" s="3">
        <f t="shared" ref="O55" si="205">(O54-O$3)^2</f>
        <v>3.115400487015263</v>
      </c>
      <c r="P55" s="3">
        <f t="shared" ref="P55" si="206">(P54-P$3)^2</f>
        <v>4.7993797920248591</v>
      </c>
      <c r="Q55" s="3">
        <f t="shared" ref="Q55" si="207">(Q54-Q$3)^2</f>
        <v>6.9008680392809492</v>
      </c>
      <c r="R55" s="3">
        <f t="shared" ref="R55" si="208">(R54-R$3)^2</f>
        <v>10.079048058799419</v>
      </c>
      <c r="S55" s="3">
        <f t="shared" ref="S55" si="209">(S54-S$3)^2</f>
        <v>17.168283406553805</v>
      </c>
      <c r="T55" s="3">
        <f t="shared" ref="T55" si="210">(T54-T$3)^2</f>
        <v>40.06587763144379</v>
      </c>
      <c r="U55" s="3">
        <f t="shared" ref="U55" si="211">(U54-U$3)^2</f>
        <v>130.896594481893</v>
      </c>
      <c r="V55" s="3">
        <f t="shared" ref="V55" si="212">(V54-V$3)^2</f>
        <v>255.6992685696701</v>
      </c>
      <c r="W55" s="3">
        <f t="shared" ref="W55" si="213">(W54-W$3)^2</f>
        <v>876.70863237508695</v>
      </c>
      <c r="X55" s="3">
        <f t="shared" ref="X55" si="214">(X54-X$3)^2</f>
        <v>3436.7481564053583</v>
      </c>
      <c r="Y55" s="3">
        <f t="shared" ref="Y55" si="215">(Y54-Y$3)^2</f>
        <v>7850.5046012464254</v>
      </c>
      <c r="Z55" s="3">
        <f t="shared" ref="Z55" si="216">(Z54-Z$3)^2</f>
        <v>17278.097037027364</v>
      </c>
      <c r="AA55" s="3">
        <f t="shared" ref="AA55" si="217">(AA54-AA$3)^2</f>
        <v>42101.849366650677</v>
      </c>
      <c r="AB55" s="46">
        <f t="shared" ref="AB55" si="218">(AB54-AB$3)^2</f>
        <v>82626.122117169842</v>
      </c>
      <c r="AC55" s="47">
        <f t="shared" ref="AC55" si="219">(AC54-AC$3)^2</f>
        <v>129193.70359022554</v>
      </c>
      <c r="AD55" s="47">
        <f t="shared" ref="AD55" si="220">(AD54-AD$3)^2</f>
        <v>181377.12963348636</v>
      </c>
      <c r="AE55" s="47">
        <f t="shared" ref="AE55" si="221">(AE54-AE$3)^2</f>
        <v>289096.06072398589</v>
      </c>
      <c r="AF55" s="48">
        <f t="shared" ref="AF55" si="222">(AF54-AF$3)^2</f>
        <v>452570.17141494382</v>
      </c>
    </row>
    <row r="56" spans="1:32" ht="15.75" thickBot="1" x14ac:dyDescent="0.3">
      <c r="A56" s="19" t="s">
        <v>30</v>
      </c>
      <c r="B56" s="20">
        <f>(B55/$AF$3)*100</f>
        <v>-90.521097465025107</v>
      </c>
      <c r="C56" s="21">
        <f>((C55)/($AF$3-$AA$3))*100</f>
        <v>-89.339903599054665</v>
      </c>
      <c r="D56" s="4" t="s">
        <v>10</v>
      </c>
      <c r="E56" s="5">
        <f>SUM(F56:AA56)</f>
        <v>565.64967724258179</v>
      </c>
      <c r="F56">
        <f>SQRT(F55)</f>
        <v>2.7103762162681302E-2</v>
      </c>
      <c r="G56">
        <f t="shared" ref="G56" si="223">SQRT(G55)</f>
        <v>7.5793851534601414E-2</v>
      </c>
      <c r="H56">
        <f t="shared" ref="H56" si="224">SQRT(H55)</f>
        <v>0.13148179701626839</v>
      </c>
      <c r="I56">
        <f t="shared" ref="I56" si="225">SQRT(I55)</f>
        <v>0.21452293762298072</v>
      </c>
      <c r="J56">
        <f t="shared" ref="J56" si="226">SQRT(J55)</f>
        <v>0.35628731217654525</v>
      </c>
      <c r="K56">
        <f t="shared" ref="K56" si="227">SQRT(K55)</f>
        <v>0.53553526995360112</v>
      </c>
      <c r="L56">
        <f t="shared" ref="L56" si="228">SQRT(L55)</f>
        <v>0.75447668008808133</v>
      </c>
      <c r="M56">
        <f t="shared" ref="M56" si="229">SQRT(M55)</f>
        <v>1.0395157651838156</v>
      </c>
      <c r="N56">
        <f t="shared" ref="N56" si="230">SQRT(N55)</f>
        <v>1.3829796397908123</v>
      </c>
      <c r="O56">
        <f t="shared" ref="O56" si="231">SQRT(O55)</f>
        <v>1.7650497123353956</v>
      </c>
      <c r="P56">
        <f t="shared" ref="P56" si="232">SQRT(P55)</f>
        <v>2.1907486829905567</v>
      </c>
      <c r="Q56">
        <f t="shared" ref="Q56" si="233">SQRT(Q55)</f>
        <v>2.6269503305698318</v>
      </c>
      <c r="R56">
        <f t="shared" ref="R56" si="234">SQRT(R55)</f>
        <v>3.1747516530902726</v>
      </c>
      <c r="S56">
        <f t="shared" ref="S56" si="235">SQRT(S55)</f>
        <v>4.1434627314064025</v>
      </c>
      <c r="T56">
        <f t="shared" ref="T56" si="236">SQRT(T55)</f>
        <v>6.3297612618047285</v>
      </c>
      <c r="U56">
        <f t="shared" ref="U56" si="237">SQRT(U55)</f>
        <v>11.441004959438354</v>
      </c>
      <c r="V56">
        <f t="shared" ref="V56" si="238">SQRT(V55)</f>
        <v>15.990599381188627</v>
      </c>
      <c r="W56">
        <f t="shared" ref="W56" si="239">SQRT(W55)</f>
        <v>29.609265988455149</v>
      </c>
      <c r="X56">
        <f t="shared" ref="X56" si="240">SQRT(X55)</f>
        <v>58.623784903444765</v>
      </c>
      <c r="Y56">
        <f t="shared" ref="Y56" si="241">SQRT(Y55)</f>
        <v>88.603073317162227</v>
      </c>
      <c r="Z56">
        <f t="shared" ref="Z56" si="242">SQRT(Z55)</f>
        <v>131.44617543704862</v>
      </c>
      <c r="AA56">
        <f t="shared" ref="AA56" si="243">SQRT(AA55)</f>
        <v>205.18735186811753</v>
      </c>
      <c r="AB56" s="43">
        <f t="shared" ref="AB56" si="244">SQRT(AB55)</f>
        <v>287.44759890660043</v>
      </c>
      <c r="AC56" s="44">
        <f t="shared" ref="AC56" si="245">SQRT(AC55)</f>
        <v>359.43525646522983</v>
      </c>
      <c r="AD56" s="44">
        <f t="shared" ref="AD56" si="246">SQRT(AD55)</f>
        <v>425.88393915888207</v>
      </c>
      <c r="AE56" s="44">
        <f t="shared" ref="AE56" si="247">SQRT(AE55)</f>
        <v>537.67653912364995</v>
      </c>
      <c r="AF56" s="45">
        <f t="shared" ref="AF56" si="248">SQRT(AF55)</f>
        <v>672.73335833370402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1.9506509626481816</v>
      </c>
      <c r="G62">
        <f t="shared" ref="G62" si="249">H63-G63</f>
        <v>2.9449730518428421</v>
      </c>
      <c r="H62">
        <f t="shared" ref="H62" si="250">I63-H63</f>
        <v>4.3188300653595899</v>
      </c>
      <c r="I62">
        <f t="shared" ref="I62" si="251">J63-I63</f>
        <v>6.1631629731670508</v>
      </c>
      <c r="J62">
        <f t="shared" ref="J62" si="252">K63-J63</f>
        <v>8.5726853199279169</v>
      </c>
      <c r="K62">
        <f t="shared" ref="K62" si="253">L63-K63</f>
        <v>11.640853181936617</v>
      </c>
      <c r="L62">
        <f t="shared" ref="L62" si="254">M63-L63</f>
        <v>15.454151054137135</v>
      </c>
      <c r="M62">
        <f t="shared" ref="M62" si="255">N63-M63</f>
        <v>20.086155408723833</v>
      </c>
      <c r="N62">
        <f t="shared" ref="N62" si="256">O63-N63</f>
        <v>25.591884553471758</v>
      </c>
      <c r="O62">
        <f t="shared" ref="O62" si="257">P63-O63</f>
        <v>32.002927760042439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56.565944951602006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98.986924154215899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144.4764461766481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3.1442730936634091</v>
      </c>
      <c r="G63">
        <f t="shared" ref="G63:AF63" si="274">$E$3+($C62)*(EXP(-EXP($A62-$B62*G61)))</f>
        <v>5.0949240563115907</v>
      </c>
      <c r="H63">
        <f t="shared" si="274"/>
        <v>8.0398971081544328</v>
      </c>
      <c r="I63">
        <f t="shared" si="274"/>
        <v>12.358727173514023</v>
      </c>
      <c r="J63">
        <f t="shared" si="274"/>
        <v>18.521890146681073</v>
      </c>
      <c r="K63">
        <f t="shared" si="274"/>
        <v>27.09457546660899</v>
      </c>
      <c r="L63">
        <f t="shared" si="274"/>
        <v>38.735428648545607</v>
      </c>
      <c r="M63">
        <f t="shared" si="274"/>
        <v>54.189579702682742</v>
      </c>
      <c r="N63">
        <f t="shared" si="274"/>
        <v>74.275735111406576</v>
      </c>
      <c r="O63">
        <f t="shared" si="274"/>
        <v>99.867619664878333</v>
      </c>
      <c r="P63">
        <f t="shared" si="274"/>
        <v>131.87054742492077</v>
      </c>
      <c r="Q63">
        <f t="shared" si="274"/>
        <v>171.19432062350069</v>
      </c>
      <c r="R63">
        <f t="shared" si="274"/>
        <v>218.72395680418057</v>
      </c>
      <c r="S63">
        <f t="shared" si="274"/>
        <v>275.28990175578258</v>
      </c>
      <c r="T63">
        <f t="shared" si="274"/>
        <v>341.63939246852306</v>
      </c>
      <c r="U63">
        <f t="shared" si="274"/>
        <v>418.4105023600759</v>
      </c>
      <c r="V63">
        <f t="shared" si="274"/>
        <v>506.11015633483191</v>
      </c>
      <c r="W63">
        <f t="shared" si="274"/>
        <v>605.09708048904781</v>
      </c>
      <c r="X63">
        <f t="shared" si="274"/>
        <v>715.5702881978782</v>
      </c>
      <c r="Y63">
        <f t="shared" si="274"/>
        <v>837.56333688367101</v>
      </c>
      <c r="Z63">
        <f t="shared" si="274"/>
        <v>970.94424851042845</v>
      </c>
      <c r="AA63">
        <f t="shared" si="274"/>
        <v>1115.4206946870765</v>
      </c>
      <c r="AB63" s="43">
        <f t="shared" si="274"/>
        <v>1270.5498186485161</v>
      </c>
      <c r="AC63" s="44">
        <f t="shared" si="274"/>
        <v>1435.7519076451651</v>
      </c>
      <c r="AD63" s="44">
        <f t="shared" si="274"/>
        <v>1610.3270397428453</v>
      </c>
      <c r="AE63" s="44">
        <f t="shared" si="274"/>
        <v>1793.4738026579289</v>
      </c>
      <c r="AF63" s="45">
        <f t="shared" si="274"/>
        <v>1984.3092093355915</v>
      </c>
    </row>
    <row r="64" spans="1:32" x14ac:dyDescent="0.25">
      <c r="A64" s="16" t="s">
        <v>27</v>
      </c>
      <c r="B64" s="17">
        <f>AF63-$AF$3</f>
        <v>1241.1306828118384</v>
      </c>
      <c r="C64" s="18">
        <f>((AF63-AA63)-($AF$3-$AA$3))</f>
        <v>345.55460938276781</v>
      </c>
      <c r="D64" s="4" t="s">
        <v>9</v>
      </c>
      <c r="E64" s="5">
        <f>SUM(F64:AA64)</f>
        <v>3495322.5645868378</v>
      </c>
      <c r="F64" s="3">
        <f>(F63-F$3)^2</f>
        <v>9.2788012871297365</v>
      </c>
      <c r="G64" s="3">
        <f t="shared" ref="G64" si="275">(G63-G$3)^2</f>
        <v>24.481799557105404</v>
      </c>
      <c r="H64" s="3">
        <f t="shared" ref="H64" si="276">(H63-H$3)^2</f>
        <v>61.418228123791614</v>
      </c>
      <c r="I64" s="3">
        <f t="shared" ref="I64" si="277">(I63-I$3)^2</f>
        <v>145.74430415271769</v>
      </c>
      <c r="J64" s="3">
        <f t="shared" ref="J64" si="278">(J63-J$3)^2</f>
        <v>327.37078776222512</v>
      </c>
      <c r="K64" s="3">
        <f t="shared" ref="K64" si="279">(K63-K$3)^2</f>
        <v>701.51105862674058</v>
      </c>
      <c r="L64" s="3">
        <f t="shared" ref="L64" si="280">(L63-L$3)^2</f>
        <v>1436.8877482528235</v>
      </c>
      <c r="M64" s="3">
        <f t="shared" ref="M64" si="281">(M63-M$3)^2</f>
        <v>2816.7427021570747</v>
      </c>
      <c r="N64" s="3">
        <f t="shared" ref="N64" si="282">(N63-N$3)^2</f>
        <v>5301.5770189630166</v>
      </c>
      <c r="O64" s="3">
        <f t="shared" ref="O64" si="283">(O63-O$3)^2</f>
        <v>9606.9504454989747</v>
      </c>
      <c r="P64" s="3">
        <f t="shared" ref="P64" si="284">(P63-P$3)^2</f>
        <v>16790.827032149853</v>
      </c>
      <c r="Q64" s="3">
        <f t="shared" ref="Q64" si="285">(Q63-Q$3)^2</f>
        <v>28374.025521624462</v>
      </c>
      <c r="R64" s="3">
        <f t="shared" ref="R64" si="286">(R63-R$3)^2</f>
        <v>46394.402764139515</v>
      </c>
      <c r="S64" s="3">
        <f t="shared" ref="S64" si="287">(S63-S$3)^2</f>
        <v>73390.725097401984</v>
      </c>
      <c r="T64" s="3">
        <f t="shared" ref="T64" si="288">(T63-T$3)^2</f>
        <v>112158.33675446906</v>
      </c>
      <c r="U64" s="3">
        <f t="shared" ref="U64" si="289">(U63-U$3)^2</f>
        <v>165036.2769084067</v>
      </c>
      <c r="V64" s="3">
        <f t="shared" ref="V64" si="290">(V63-V$3)^2</f>
        <v>238684.63762045268</v>
      </c>
      <c r="W64" s="3">
        <f t="shared" ref="W64" si="291">(W63-W$3)^2</f>
        <v>327997.4121936381</v>
      </c>
      <c r="X64" s="3">
        <f t="shared" ref="X64" si="292">(X63-X$3)^2</f>
        <v>425890.01174731285</v>
      </c>
      <c r="Y64" s="3">
        <f t="shared" ref="Y64" si="293">(Y63-Y$3)^2</f>
        <v>550473.88205985073</v>
      </c>
      <c r="Z64" s="3">
        <f t="shared" ref="Z64" si="294">(Z63-Z$3)^2</f>
        <v>687643.5606943781</v>
      </c>
      <c r="AA64" s="3">
        <f t="shared" ref="AA64" si="295">(AA63-AA$3)^2</f>
        <v>802056.50329863199</v>
      </c>
      <c r="AB64" s="46">
        <f t="shared" ref="AB64" si="296">(AB63-AB$3)^2</f>
        <v>923873.25417486904</v>
      </c>
      <c r="AC64" s="47">
        <f t="shared" ref="AC64" si="297">(AC63-AC$3)^2</f>
        <v>1092819.9344552674</v>
      </c>
      <c r="AD64" s="47">
        <f t="shared" ref="AD64" si="298">(AD63-AD$3)^2</f>
        <v>1307435.8912484653</v>
      </c>
      <c r="AE64" s="47">
        <f t="shared" ref="AE64" si="299">(AE63-AE$3)^2</f>
        <v>1445925.2903184318</v>
      </c>
      <c r="AF64" s="48">
        <f t="shared" ref="AF64" si="300">(AF63-AF$3)^2</f>
        <v>1540405.3718169802</v>
      </c>
    </row>
    <row r="65" spans="1:32" ht="15.75" thickBot="1" x14ac:dyDescent="0.3">
      <c r="A65" s="19" t="s">
        <v>30</v>
      </c>
      <c r="B65" s="20">
        <f>(B64/$AF$3)*100</f>
        <v>167.00303339189253</v>
      </c>
      <c r="C65" s="21">
        <f>((C64)/($AF$3-$AA$3))*100</f>
        <v>66.0294710328956</v>
      </c>
      <c r="D65" s="4" t="s">
        <v>10</v>
      </c>
      <c r="E65" s="5">
        <f>SUM(F65:AA65)</f>
        <v>6040.3872042566272</v>
      </c>
      <c r="F65">
        <f>SQRT(F64)</f>
        <v>3.046112487602803</v>
      </c>
      <c r="G65">
        <f t="shared" ref="G65" si="301">SQRT(G64)</f>
        <v>4.947908604360574</v>
      </c>
      <c r="H65">
        <f t="shared" ref="H65" si="302">SQRT(H64)</f>
        <v>7.8369782520938269</v>
      </c>
      <c r="I65">
        <f t="shared" ref="I65" si="303">SQRT(I64)</f>
        <v>12.072460567453417</v>
      </c>
      <c r="J65">
        <f t="shared" ref="J65" si="304">SQRT(J64)</f>
        <v>18.093390720432286</v>
      </c>
      <c r="K65">
        <f t="shared" ref="K65" si="305">SQRT(K64)</f>
        <v>26.486054040319797</v>
      </c>
      <c r="L65">
        <f t="shared" ref="L65" si="306">SQRT(L64)</f>
        <v>37.906302223414293</v>
      </c>
      <c r="M65">
        <f t="shared" ref="M65" si="307">SQRT(M64)</f>
        <v>53.072994094521128</v>
      </c>
      <c r="N65">
        <f t="shared" ref="N65" si="308">SQRT(N64)</f>
        <v>72.811929097937082</v>
      </c>
      <c r="O65">
        <f t="shared" ref="O65" si="309">SQRT(O64)</f>
        <v>98.015052137408844</v>
      </c>
      <c r="P65">
        <f t="shared" ref="P65" si="310">SQRT(P64)</f>
        <v>129.57942364492078</v>
      </c>
      <c r="Q65">
        <f t="shared" ref="Q65" si="311">SQRT(Q64)</f>
        <v>168.44591274834917</v>
      </c>
      <c r="R65">
        <f t="shared" ref="R65" si="312">SQRT(R64)</f>
        <v>215.39359963596763</v>
      </c>
      <c r="S65">
        <f t="shared" ref="S65" si="313">SQRT(S64)</f>
        <v>270.90722599702281</v>
      </c>
      <c r="T65">
        <f t="shared" ref="T65" si="314">SQRT(T64)</f>
        <v>334.90048783850563</v>
      </c>
      <c r="U65">
        <f t="shared" ref="U65" si="315">SQRT(U64)</f>
        <v>406.2465715651108</v>
      </c>
      <c r="V65">
        <f t="shared" ref="V65" si="316">SQRT(V64)</f>
        <v>488.55361795861535</v>
      </c>
      <c r="W65">
        <f t="shared" ref="W65" si="317">SQRT(W64)</f>
        <v>572.71058327364449</v>
      </c>
      <c r="X65">
        <f t="shared" ref="X65" si="318">SQRT(X64)</f>
        <v>652.60249137381697</v>
      </c>
      <c r="Y65">
        <f t="shared" ref="Y65" si="319">SQRT(Y64)</f>
        <v>741.93927114006487</v>
      </c>
      <c r="Z65">
        <f t="shared" ref="Z65" si="320">SQRT(Z64)</f>
        <v>829.24276342599342</v>
      </c>
      <c r="AA65">
        <f t="shared" ref="AA65" si="321">SQRT(AA64)</f>
        <v>895.57607342907056</v>
      </c>
      <c r="AB65" s="43">
        <f t="shared" ref="AB65" si="322">SQRT(AB64)</f>
        <v>961.18325733174788</v>
      </c>
      <c r="AC65" s="44">
        <f t="shared" ref="AC65" si="323">SQRT(AC64)</f>
        <v>1045.3802822204307</v>
      </c>
      <c r="AD65" s="44">
        <f t="shared" ref="AD65" si="324">SQRT(AD64)</f>
        <v>1143.4316294595253</v>
      </c>
      <c r="AE65" s="44">
        <f t="shared" ref="AE65" si="325">SQRT(AE64)</f>
        <v>1202.4663364595417</v>
      </c>
      <c r="AF65" s="45">
        <f t="shared" ref="AF65" si="326">SQRT(AF64)</f>
        <v>1241.1306828118384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1.1839014549797078E-4</v>
      </c>
      <c r="G72">
        <f t="shared" ref="G72" si="327">H73-G73</f>
        <v>1.7649615734315061E-4</v>
      </c>
      <c r="H72">
        <f t="shared" ref="H72" si="328">I73-H73</f>
        <v>2.7196768101142577E-4</v>
      </c>
      <c r="I72">
        <f t="shared" ref="I72" si="329">J73-I73</f>
        <v>4.3644857045185836E-4</v>
      </c>
      <c r="J72">
        <f t="shared" ref="J72" si="330">K73-J73</f>
        <v>7.4322735660284356E-4</v>
      </c>
      <c r="K72">
        <f t="shared" ref="K72" si="331">L73-K73</f>
        <v>1.6033321793276212E-3</v>
      </c>
      <c r="L72">
        <f t="shared" ref="L72" si="332">M73-L73</f>
        <v>2.4396413773989795E-3</v>
      </c>
      <c r="M72">
        <f t="shared" ref="M72" si="333">N73-M73</f>
        <v>3.8646138158544147E-3</v>
      </c>
      <c r="N72">
        <f t="shared" ref="N72" si="334">O73-N73</f>
        <v>6.9067681854918517E-3</v>
      </c>
      <c r="O72">
        <f t="shared" ref="O72" si="335">P73-O73</f>
        <v>1.3255866682955961E-2</v>
      </c>
      <c r="P72">
        <f t="shared" ref="P72" si="336">Q73-P73</f>
        <v>2.171252807688813E-2</v>
      </c>
      <c r="Q72">
        <f t="shared" ref="Q72" si="337">R73-Q73</f>
        <v>3.4943665251089329E-2</v>
      </c>
      <c r="R72">
        <f t="shared" ref="R72" si="338">S73-R73</f>
        <v>8.4881598295829419E-2</v>
      </c>
      <c r="S72">
        <f t="shared" ref="S72" si="339">T73-S73</f>
        <v>0.17117470247307942</v>
      </c>
      <c r="T72">
        <f t="shared" ref="T72" si="340">U73-T73</f>
        <v>0.31354918254163217</v>
      </c>
      <c r="U72">
        <f t="shared" ref="U72" si="341">V73-U73</f>
        <v>0.83906965886154239</v>
      </c>
      <c r="V72">
        <f t="shared" ref="V72" si="342">W73-V73</f>
        <v>1.1988286866332911</v>
      </c>
      <c r="W72">
        <f t="shared" ref="W72" si="343">X73-W73</f>
        <v>1.5500646773803113</v>
      </c>
      <c r="X72">
        <f t="shared" ref="X72" si="344">Y73-X73</f>
        <v>2.664386543278483</v>
      </c>
      <c r="Y72">
        <f t="shared" ref="Y72" si="345">Z73-Y73</f>
        <v>3.2582889004116193</v>
      </c>
      <c r="Z72">
        <f t="shared" ref="Z72" si="346">AA73-Z73</f>
        <v>4.509325616412001</v>
      </c>
      <c r="AA72">
        <f t="shared" ref="AA72" si="347">AB73-AA73</f>
        <v>7.5576760865238644</v>
      </c>
      <c r="AB72" s="43">
        <f t="shared" ref="AB72" si="348">AC73-AB73</f>
        <v>9.6384933557705459</v>
      </c>
      <c r="AC72" s="44">
        <f t="shared" ref="AC72" si="349">AD73-AC73</f>
        <v>11.147033121177127</v>
      </c>
      <c r="AD72" s="44">
        <f t="shared" ref="AD72" si="350">AE73-AD73</f>
        <v>14.063247385333604</v>
      </c>
      <c r="AE72" s="44">
        <f t="shared" ref="AE72" si="351">AF73-AE73</f>
        <v>19.992149555257434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7.083325931083094E-2</v>
      </c>
      <c r="G73">
        <f t="shared" ref="G73:AF73" si="352">$E$3+(F4*$C72)*(EXP(-EXP($A72-$B72*G71)))</f>
        <v>7.0951649456328911E-2</v>
      </c>
      <c r="H73">
        <f t="shared" si="352"/>
        <v>7.1128145613672061E-2</v>
      </c>
      <c r="I73">
        <f t="shared" si="352"/>
        <v>7.1400113294683487E-2</v>
      </c>
      <c r="J73">
        <f t="shared" si="352"/>
        <v>7.1836561865135345E-2</v>
      </c>
      <c r="K73">
        <f t="shared" si="352"/>
        <v>7.2579789221738189E-2</v>
      </c>
      <c r="L73">
        <f t="shared" si="352"/>
        <v>7.418312140106581E-2</v>
      </c>
      <c r="M73">
        <f t="shared" si="352"/>
        <v>7.662276277846479E-2</v>
      </c>
      <c r="N73">
        <f t="shared" si="352"/>
        <v>8.0487376594319204E-2</v>
      </c>
      <c r="O73">
        <f t="shared" si="352"/>
        <v>8.7394144779811056E-2</v>
      </c>
      <c r="P73">
        <f t="shared" si="352"/>
        <v>0.10065001146276702</v>
      </c>
      <c r="Q73">
        <f t="shared" si="352"/>
        <v>0.12236253953965515</v>
      </c>
      <c r="R73">
        <f t="shared" si="352"/>
        <v>0.15730620479074447</v>
      </c>
      <c r="S73">
        <f t="shared" si="352"/>
        <v>0.24218780308657389</v>
      </c>
      <c r="T73">
        <f t="shared" si="352"/>
        <v>0.41336250555965331</v>
      </c>
      <c r="U73">
        <f t="shared" si="352"/>
        <v>0.72691168810128548</v>
      </c>
      <c r="V73">
        <f t="shared" si="352"/>
        <v>1.5659813469628279</v>
      </c>
      <c r="W73">
        <f t="shared" si="352"/>
        <v>2.764810033596119</v>
      </c>
      <c r="X73">
        <f t="shared" si="352"/>
        <v>4.3148747109764303</v>
      </c>
      <c r="Y73">
        <f t="shared" si="352"/>
        <v>6.9792612542549133</v>
      </c>
      <c r="Z73">
        <f t="shared" si="352"/>
        <v>10.237550154666533</v>
      </c>
      <c r="AA73">
        <f t="shared" si="352"/>
        <v>14.746875771078534</v>
      </c>
      <c r="AB73" s="43">
        <f t="shared" si="352"/>
        <v>22.304551857602398</v>
      </c>
      <c r="AC73" s="44">
        <f t="shared" si="352"/>
        <v>31.943045213372944</v>
      </c>
      <c r="AD73" s="44">
        <f t="shared" si="352"/>
        <v>43.090078334550071</v>
      </c>
      <c r="AE73" s="44">
        <f t="shared" si="352"/>
        <v>57.153325719883675</v>
      </c>
      <c r="AF73" s="45">
        <f t="shared" si="352"/>
        <v>77.145475275141109</v>
      </c>
    </row>
    <row r="74" spans="1:32" x14ac:dyDescent="0.25">
      <c r="A74" s="16" t="s">
        <v>27</v>
      </c>
      <c r="B74" s="17">
        <f>AF73-$AF$3</f>
        <v>-666.03305124861208</v>
      </c>
      <c r="C74" s="18">
        <f>((AF73-AA73)-($AF$3-$AA$3))</f>
        <v>-460.93530576168456</v>
      </c>
      <c r="D74" s="4" t="s">
        <v>9</v>
      </c>
      <c r="E74" s="5">
        <f>SUM(F74:AA74)</f>
        <v>71995.949743940248</v>
      </c>
      <c r="F74" s="3">
        <f>(F73-F$3)^2</f>
        <v>7.4678388038244478E-4</v>
      </c>
      <c r="G74" s="3">
        <f t="shared" ref="G74" si="353">(G73-G$3)^2</f>
        <v>5.7857020499509186E-3</v>
      </c>
      <c r="H74" s="3">
        <f t="shared" ref="H74" si="354">(H73-H$3)^2</f>
        <v>1.7368791360107612E-2</v>
      </c>
      <c r="I74" s="3">
        <f t="shared" ref="I74" si="355">(I73-I$3)^2</f>
        <v>4.6167609713528276E-2</v>
      </c>
      <c r="J74" s="3">
        <f t="shared" ref="J74" si="356">(J73-J$3)^2</f>
        <v>0.1272083988303527</v>
      </c>
      <c r="K74" s="3">
        <f t="shared" ref="K74" si="357">(K73-K$3)^2</f>
        <v>0.28723343834254389</v>
      </c>
      <c r="L74" s="3">
        <f t="shared" ref="L74" si="358">(L73-L$3)^2</f>
        <v>0.56993939184714049</v>
      </c>
      <c r="M74" s="3">
        <f t="shared" ref="M74" si="359">(M73-M$3)^2</f>
        <v>1.0815227197774198</v>
      </c>
      <c r="N74" s="3">
        <f t="shared" ref="N74" si="360">(N73-N$3)^2</f>
        <v>1.9135704511261777</v>
      </c>
      <c r="O74" s="3">
        <f t="shared" ref="O74" si="361">(O73-O$3)^2</f>
        <v>3.1158370709561236</v>
      </c>
      <c r="P74" s="3">
        <f t="shared" ref="P74" si="362">(P73-P$3)^2</f>
        <v>4.7981753306497028</v>
      </c>
      <c r="Q74" s="3">
        <f t="shared" ref="Q74" si="363">(Q73-Q$3)^2</f>
        <v>6.8961141046888068</v>
      </c>
      <c r="R74" s="3">
        <f t="shared" ref="R74" si="364">(R73-R$3)^2</f>
        <v>10.068252416474593</v>
      </c>
      <c r="S74" s="3">
        <f t="shared" ref="S74" si="365">(S73-S$3)^2</f>
        <v>17.143640511074764</v>
      </c>
      <c r="T74" s="3">
        <f t="shared" ref="T74" si="366">(T73-T$3)^2</f>
        <v>40.01248316828994</v>
      </c>
      <c r="U74" s="3">
        <f t="shared" ref="U74" si="367">(U73-U$3)^2</f>
        <v>130.80540605076774</v>
      </c>
      <c r="V74" s="3">
        <f t="shared" ref="V74" si="368">(V73-V$3)^2</f>
        <v>255.69791410581567</v>
      </c>
      <c r="W74" s="3">
        <f t="shared" ref="W74" si="369">(W73-W$3)^2</f>
        <v>877.44435149683989</v>
      </c>
      <c r="X74" s="3">
        <f t="shared" ref="X74" si="370">(X73-X$3)^2</f>
        <v>3440.1652724035944</v>
      </c>
      <c r="Y74" s="3">
        <f t="shared" ref="Y74" si="371">(Y73-Y$3)^2</f>
        <v>7857.9013629552965</v>
      </c>
      <c r="Z74" s="3">
        <f t="shared" ref="Z74" si="372">(Z73-Z$3)^2</f>
        <v>17282.7661872184</v>
      </c>
      <c r="AA74" s="3">
        <f t="shared" ref="AA74" si="373">(AA73-AA$3)^2</f>
        <v>42065.085203820476</v>
      </c>
      <c r="AB74" s="46">
        <f t="shared" ref="AB74" si="374">(AB73-AB$3)^2</f>
        <v>82404.597274734144</v>
      </c>
      <c r="AC74" s="47">
        <f t="shared" ref="AC74" si="375">(AC73-AC$3)^2</f>
        <v>128471.04711233238</v>
      </c>
      <c r="AD74" s="47">
        <f t="shared" ref="AD74" si="376">(AD73-AD$3)^2</f>
        <v>179610.95938820697</v>
      </c>
      <c r="AE74" s="47">
        <f t="shared" ref="AE74" si="377">(AE73-AE$3)^2</f>
        <v>285000.24330604187</v>
      </c>
      <c r="AF74" s="48">
        <f t="shared" ref="AF74" si="378">(AF73-AF$3)^2</f>
        <v>443600.02535553632</v>
      </c>
    </row>
    <row r="75" spans="1:32" ht="15.75" thickBot="1" x14ac:dyDescent="0.3">
      <c r="A75" s="19" t="s">
        <v>30</v>
      </c>
      <c r="B75" s="20">
        <f>(B74/$AF$3)*100</f>
        <v>-89.619523099517949</v>
      </c>
      <c r="C75" s="21">
        <f>((C74)/($AF$3-$AA$3))*100</f>
        <v>-88.07671376224387</v>
      </c>
      <c r="D75" s="4" t="s">
        <v>10</v>
      </c>
      <c r="E75" s="5">
        <f>SUM(F75:AA75)</f>
        <v>565.65032150734555</v>
      </c>
      <c r="F75">
        <f>SQRT(F74)</f>
        <v>2.7327346749775119E-2</v>
      </c>
      <c r="G75">
        <f t="shared" ref="G75" si="379">SQRT(G74)</f>
        <v>7.6063802494688096E-2</v>
      </c>
      <c r="H75">
        <f t="shared" ref="H75" si="380">SQRT(H74)</f>
        <v>0.13179071044693405</v>
      </c>
      <c r="I75">
        <f t="shared" ref="I75" si="381">SQRT(I74)</f>
        <v>0.21486649276592262</v>
      </c>
      <c r="J75">
        <f t="shared" ref="J75" si="382">SQRT(J74)</f>
        <v>0.35666286438365391</v>
      </c>
      <c r="K75">
        <f t="shared" ref="K75" si="383">SQRT(K74)</f>
        <v>0.53594163706745523</v>
      </c>
      <c r="L75">
        <f t="shared" ref="L75" si="384">SQRT(L74)</f>
        <v>0.75494330373024732</v>
      </c>
      <c r="M75">
        <f t="shared" ref="M75" si="385">SQRT(M74)</f>
        <v>1.0399628453831511</v>
      </c>
      <c r="N75">
        <f t="shared" ref="N75" si="386">SQRT(N74)</f>
        <v>1.3833186368751698</v>
      </c>
      <c r="O75">
        <f t="shared" ref="O75" si="387">SQRT(O74)</f>
        <v>1.7651733826896789</v>
      </c>
      <c r="P75">
        <f t="shared" ref="P75" si="388">SQRT(P74)</f>
        <v>2.190473768537232</v>
      </c>
      <c r="Q75">
        <f t="shared" ref="Q75" si="389">SQRT(Q74)</f>
        <v>2.62604533561186</v>
      </c>
      <c r="R75">
        <f t="shared" ref="R75" si="390">SQRT(R74)</f>
        <v>3.1730509634222064</v>
      </c>
      <c r="S75">
        <f t="shared" ref="S75" si="391">SQRT(S74)</f>
        <v>4.1404879556731915</v>
      </c>
      <c r="T75">
        <f t="shared" ref="T75" si="392">SQRT(T74)</f>
        <v>6.3255421244577876</v>
      </c>
      <c r="U75">
        <f t="shared" ref="U75" si="393">SQRT(U74)</f>
        <v>11.437019106863804</v>
      </c>
      <c r="V75">
        <f t="shared" ref="V75" si="394">SQRT(V74)</f>
        <v>15.990557029253724</v>
      </c>
      <c r="W75">
        <f t="shared" ref="W75" si="395">SQRT(W74)</f>
        <v>29.621687181807182</v>
      </c>
      <c r="X75">
        <f t="shared" ref="X75" si="396">SQRT(X74)</f>
        <v>58.65292211308482</v>
      </c>
      <c r="Y75">
        <f t="shared" ref="Y75" si="397">SQRT(Y74)</f>
        <v>88.644804489351188</v>
      </c>
      <c r="Z75">
        <f t="shared" ref="Z75" si="398">SQRT(Z74)</f>
        <v>131.46393492976847</v>
      </c>
      <c r="AA75">
        <f t="shared" ref="AA75" si="399">SQRT(AA74)</f>
        <v>205.09774548692747</v>
      </c>
      <c r="AB75" s="43">
        <f t="shared" ref="AB75" si="400">SQRT(AB74)</f>
        <v>287.06200945916572</v>
      </c>
      <c r="AC75" s="44">
        <f t="shared" ref="AC75" si="401">SQRT(AC74)</f>
        <v>358.42858021136146</v>
      </c>
      <c r="AD75" s="44">
        <f t="shared" ref="AD75" si="402">SQRT(AD74)</f>
        <v>423.80533194876983</v>
      </c>
      <c r="AE75" s="44">
        <f t="shared" ref="AE75" si="403">SQRT(AE74)</f>
        <v>533.85414047850361</v>
      </c>
      <c r="AF75" s="45">
        <f t="shared" ref="AF75" si="404">SQRT(AF74)</f>
        <v>666.03305124861208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1.1639199134280687E-4</v>
      </c>
      <c r="G82">
        <f t="shared" ref="G82" si="405">H83-G83</f>
        <v>1.7473057050694518E-4</v>
      </c>
      <c r="H82">
        <f t="shared" ref="H82" si="406">I83-H83</f>
        <v>2.7037958110277815E-4</v>
      </c>
      <c r="I82">
        <f t="shared" ref="I82" si="407">J83-I83</f>
        <v>4.349838358017194E-4</v>
      </c>
      <c r="J82">
        <f t="shared" ref="J82" si="408">K83-J83</f>
        <v>7.417860214577604E-4</v>
      </c>
      <c r="K82">
        <f t="shared" ref="K82" si="409">L83-K83</f>
        <v>1.6005768421568783E-3</v>
      </c>
      <c r="L82">
        <f t="shared" ref="L82" si="410">M83-L83</f>
        <v>2.439507052046555E-3</v>
      </c>
      <c r="M82">
        <f t="shared" ref="M82" si="411">N83-M83</f>
        <v>3.867068364914128E-3</v>
      </c>
      <c r="N82">
        <f t="shared" ref="N82" si="412">O83-N83</f>
        <v>6.9117423676853945E-3</v>
      </c>
      <c r="O82">
        <f t="shared" ref="O82" si="413">P83-O83</f>
        <v>1.3264847650729064E-2</v>
      </c>
      <c r="P82">
        <f t="shared" ref="P82" si="414">Q83-P83</f>
        <v>2.172718469807064E-2</v>
      </c>
      <c r="Q82">
        <f t="shared" ref="Q82" si="415">R83-Q83</f>
        <v>3.4962281515779209E-2</v>
      </c>
      <c r="R82">
        <f t="shared" ref="R82" si="416">S83-R83</f>
        <v>8.4910234225626435E-2</v>
      </c>
      <c r="S82">
        <f t="shared" ref="S82" si="417">T83-S83</f>
        <v>0.17120532603066813</v>
      </c>
      <c r="T82">
        <f t="shared" ref="T82" si="418">U83-T83</f>
        <v>0.31355602372607327</v>
      </c>
      <c r="U82">
        <f t="shared" ref="U82" si="419">V83-U83</f>
        <v>0.83902407807655277</v>
      </c>
      <c r="V82">
        <f t="shared" ref="V82" si="420">W83-V83</f>
        <v>1.1986346010281306</v>
      </c>
      <c r="W82">
        <f t="shared" ref="W82" si="421">X83-W83</f>
        <v>1.5497954408669323</v>
      </c>
      <c r="X82">
        <f t="shared" ref="X82" si="422">Y83-X83</f>
        <v>2.6641983077960179</v>
      </c>
      <c r="Y82">
        <f t="shared" ref="Y82" si="423">Z83-Y83</f>
        <v>3.2587223992437071</v>
      </c>
      <c r="Z82">
        <f t="shared" ref="Z82" si="424">AA83-Z83</f>
        <v>4.5112001286456636</v>
      </c>
      <c r="AA82">
        <f t="shared" ref="AA82" si="425">AB83-AA83</f>
        <v>7.5628646245153917</v>
      </c>
      <c r="AB82" s="43">
        <f t="shared" ref="AB82" si="426">AC83-AB83</f>
        <v>9.649486447642154</v>
      </c>
      <c r="AC82" s="44">
        <f t="shared" ref="AC82" si="427">AD83-AC83</f>
        <v>11.16631607492188</v>
      </c>
      <c r="AD82" s="44">
        <f t="shared" ref="AD82" si="428">AE83-AD83</f>
        <v>14.095237607851473</v>
      </c>
      <c r="AE82" s="44">
        <f t="shared" ref="AE82" si="429">AF83-AE83</f>
        <v>20.046003154377303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7.0825977404780555E-2</v>
      </c>
      <c r="G83">
        <f>$E$3+($C82/($C82+F5))*F4*(EXP(-EXP($A82-$B82*G81)))</f>
        <v>7.0942369396123361E-2</v>
      </c>
      <c r="H83">
        <f>$E$3+($C82/($C82+G5))*G4*(EXP(-EXP($A82-$B82*H81)))</f>
        <v>7.1117099966630307E-2</v>
      </c>
      <c r="I83">
        <f t="shared" ref="I83:AF83" si="430">$E$3+($C82/($C82+H5))*H4*(EXP(-EXP($A82-$B82*I81)))</f>
        <v>7.1387479547733085E-2</v>
      </c>
      <c r="J83">
        <f t="shared" si="430"/>
        <v>7.1822463383534804E-2</v>
      </c>
      <c r="K83">
        <f t="shared" si="430"/>
        <v>7.2564249404992565E-2</v>
      </c>
      <c r="L83">
        <f t="shared" si="430"/>
        <v>7.4164826247149443E-2</v>
      </c>
      <c r="M83">
        <f t="shared" si="430"/>
        <v>7.6604333299195998E-2</v>
      </c>
      <c r="N83">
        <f t="shared" si="430"/>
        <v>8.0471401664110126E-2</v>
      </c>
      <c r="O83">
        <f t="shared" si="430"/>
        <v>8.738314403179552E-2</v>
      </c>
      <c r="P83">
        <f t="shared" si="430"/>
        <v>0.10064799168252458</v>
      </c>
      <c r="Q83">
        <f t="shared" si="430"/>
        <v>0.12237517638059522</v>
      </c>
      <c r="R83">
        <f t="shared" si="430"/>
        <v>0.15733745789637443</v>
      </c>
      <c r="S83">
        <f t="shared" si="430"/>
        <v>0.24224769212200087</v>
      </c>
      <c r="T83">
        <f t="shared" si="430"/>
        <v>0.41345301815266899</v>
      </c>
      <c r="U83">
        <f t="shared" si="430"/>
        <v>0.72700904187874227</v>
      </c>
      <c r="V83">
        <f t="shared" si="430"/>
        <v>1.566033119955295</v>
      </c>
      <c r="W83">
        <f t="shared" si="430"/>
        <v>2.7646677209834256</v>
      </c>
      <c r="X83">
        <f t="shared" si="430"/>
        <v>4.3144631618503579</v>
      </c>
      <c r="Y83">
        <f t="shared" si="430"/>
        <v>6.9786614696463758</v>
      </c>
      <c r="Z83">
        <f t="shared" si="430"/>
        <v>10.237383868890083</v>
      </c>
      <c r="AA83">
        <f t="shared" si="430"/>
        <v>14.748583997535746</v>
      </c>
      <c r="AB83" s="43">
        <f t="shared" si="430"/>
        <v>22.311448622051138</v>
      </c>
      <c r="AC83" s="44">
        <f t="shared" si="430"/>
        <v>31.960935069693292</v>
      </c>
      <c r="AD83" s="44">
        <f t="shared" si="430"/>
        <v>43.127251144615173</v>
      </c>
      <c r="AE83" s="44">
        <f t="shared" si="430"/>
        <v>57.222488752466646</v>
      </c>
      <c r="AF83" s="45">
        <f t="shared" si="430"/>
        <v>77.268491906843948</v>
      </c>
    </row>
    <row r="84" spans="1:32" x14ac:dyDescent="0.25">
      <c r="A84" s="16" t="s">
        <v>27</v>
      </c>
      <c r="B84" s="17">
        <f>AF83-$AF$3</f>
        <v>-665.91003461690923</v>
      </c>
      <c r="C84" s="28">
        <f>((AF83-AA83)-($AF$3-$AA$3))</f>
        <v>-460.81399735643896</v>
      </c>
      <c r="D84" s="4" t="s">
        <v>9</v>
      </c>
      <c r="E84" s="5">
        <f>SUM(F84:AA84)</f>
        <v>71995.450211954798</v>
      </c>
      <c r="F84" s="3">
        <f>(F83-F$3)^2</f>
        <v>7.4718192375187683E-4</v>
      </c>
      <c r="G84" s="3">
        <f t="shared" ref="G84" si="431">(G83-G$3)^2</f>
        <v>5.7871138894036635E-3</v>
      </c>
      <c r="H84" s="3">
        <f t="shared" ref="H84" si="432">(H83-H$3)^2</f>
        <v>1.7371702909455892E-2</v>
      </c>
      <c r="I84" s="3">
        <f t="shared" ref="I84" si="433">(I83-I$3)^2</f>
        <v>4.6173039010935293E-2</v>
      </c>
      <c r="J84" s="3">
        <f t="shared" ref="J84" si="434">(J83-J$3)^2</f>
        <v>0.12721845583878211</v>
      </c>
      <c r="K84" s="3">
        <f t="shared" ref="K84" si="435">(K83-K$3)^2</f>
        <v>0.28725009545368257</v>
      </c>
      <c r="L84" s="3">
        <f t="shared" ref="L84" si="436">(L83-L$3)^2</f>
        <v>0.56996701578973274</v>
      </c>
      <c r="M84" s="3">
        <f t="shared" ref="M84" si="437">(M83-M$3)^2</f>
        <v>1.0815610520644643</v>
      </c>
      <c r="N84" s="3">
        <f t="shared" ref="N84" si="438">(N83-N$3)^2</f>
        <v>1.9136146482187382</v>
      </c>
      <c r="O84" s="3">
        <f t="shared" ref="O84" si="439">(O83-O$3)^2</f>
        <v>3.1158759075323132</v>
      </c>
      <c r="P84" s="3">
        <f t="shared" ref="P84" si="440">(P83-P$3)^2</f>
        <v>4.7981841792050615</v>
      </c>
      <c r="Q84" s="3">
        <f t="shared" ref="Q84" si="441">(Q83-Q$3)^2</f>
        <v>6.8960477350140801</v>
      </c>
      <c r="R84" s="3">
        <f t="shared" ref="R84" si="442">(R83-R$3)^2</f>
        <v>10.06805408205749</v>
      </c>
      <c r="S84" s="3">
        <f t="shared" ref="S84" si="443">(S83-S$3)^2</f>
        <v>17.143144575001738</v>
      </c>
      <c r="T84" s="3">
        <f t="shared" ref="T84" si="444">(T83-T$3)^2</f>
        <v>40.011338094042635</v>
      </c>
      <c r="U84" s="3">
        <f t="shared" ref="U84" si="445">(U83-U$3)^2</f>
        <v>130.80317918621967</v>
      </c>
      <c r="V84" s="3">
        <f t="shared" ref="V84" si="446">(V83-V$3)^2</f>
        <v>255.69625835051886</v>
      </c>
      <c r="W84" s="3">
        <f t="shared" ref="W84" si="447">(W83-W$3)^2</f>
        <v>877.45278259648342</v>
      </c>
      <c r="X84" s="3">
        <f t="shared" ref="X84" si="448">(X83-X$3)^2</f>
        <v>3440.2135496906421</v>
      </c>
      <c r="Y84" s="3">
        <f t="shared" ref="Y84" si="449">(Y83-Y$3)^2</f>
        <v>7858.0076988937553</v>
      </c>
      <c r="Z84" s="3">
        <f t="shared" ref="Z84" si="450">(Z83-Z$3)^2</f>
        <v>17282.80990841104</v>
      </c>
      <c r="AA84" s="3">
        <f t="shared" ref="AA84" si="451">(AA83-AA$3)^2</f>
        <v>42064.384499948195</v>
      </c>
      <c r="AB84" s="46">
        <f t="shared" ref="AB84" si="452">(AB83-AB$3)^2</f>
        <v>82400.63772417666</v>
      </c>
      <c r="AC84" s="47">
        <f t="shared" ref="AC84" si="453">(AC83-AC$3)^2</f>
        <v>128458.22296077717</v>
      </c>
      <c r="AD84" s="47">
        <f t="shared" ref="AD84" si="454">(AD83-AD$3)^2</f>
        <v>179579.45269980657</v>
      </c>
      <c r="AE84" s="47">
        <f t="shared" ref="AE84" si="455">(AE83-AE$3)^2</f>
        <v>284926.40214694198</v>
      </c>
      <c r="AF84" s="48">
        <f t="shared" ref="AF84" si="456">(AF83-AF$3)^2</f>
        <v>443436.17420349322</v>
      </c>
    </row>
    <row r="85" spans="1:32" ht="15.75" thickBot="1" x14ac:dyDescent="0.3">
      <c r="A85" s="19" t="s">
        <v>30</v>
      </c>
      <c r="B85" s="20">
        <f>(B84/$AF$3)*100</f>
        <v>-89.602970329582803</v>
      </c>
      <c r="C85" s="29">
        <f>((C84)/($AF$3-$AA$3))*100</f>
        <v>-88.053533837529443</v>
      </c>
      <c r="D85" s="4" t="s">
        <v>10</v>
      </c>
      <c r="E85" s="5">
        <f>SUM(F85:AA85)</f>
        <v>565.64972539441737</v>
      </c>
      <c r="F85">
        <f>SQRT(F84)</f>
        <v>2.7334628655825505E-2</v>
      </c>
      <c r="G85">
        <f t="shared" ref="G85" si="457">SQRT(G84)</f>
        <v>7.6073082554893645E-2</v>
      </c>
      <c r="H85">
        <f t="shared" ref="H85" si="458">SQRT(H84)</f>
        <v>0.13180175609397582</v>
      </c>
      <c r="I85">
        <f t="shared" ref="I85" si="459">SQRT(I84)</f>
        <v>0.21487912651287303</v>
      </c>
      <c r="J85">
        <f t="shared" ref="J85" si="460">SQRT(J84)</f>
        <v>0.35667696286525447</v>
      </c>
      <c r="K85">
        <f t="shared" ref="K85" si="461">SQRT(K84)</f>
        <v>0.53595717688420086</v>
      </c>
      <c r="L85">
        <f t="shared" ref="L85" si="462">SQRT(L84)</f>
        <v>0.75496159888416359</v>
      </c>
      <c r="M85">
        <f t="shared" ref="M85" si="463">SQRT(M84)</f>
        <v>1.03998127486242</v>
      </c>
      <c r="N85">
        <f t="shared" ref="N85" si="464">SQRT(N84)</f>
        <v>1.3833346118053789</v>
      </c>
      <c r="O85">
        <f t="shared" ref="O85" si="465">SQRT(O84)</f>
        <v>1.7651843834376943</v>
      </c>
      <c r="P85">
        <f t="shared" ref="P85" si="466">SQRT(P84)</f>
        <v>2.1904757883174746</v>
      </c>
      <c r="Q85">
        <f t="shared" ref="Q85" si="467">SQRT(Q84)</f>
        <v>2.6260326987709197</v>
      </c>
      <c r="R85">
        <f t="shared" ref="R85" si="468">SQRT(R84)</f>
        <v>3.1730197103165763</v>
      </c>
      <c r="S85">
        <f t="shared" ref="S85" si="469">SQRT(S84)</f>
        <v>4.1404280666377646</v>
      </c>
      <c r="T85">
        <f t="shared" ref="T85" si="470">SQRT(T84)</f>
        <v>6.3254516118647715</v>
      </c>
      <c r="U85">
        <f t="shared" ref="U85" si="471">SQRT(U84)</f>
        <v>11.436921753086347</v>
      </c>
      <c r="V85">
        <f t="shared" ref="V85" si="472">SQRT(V84)</f>
        <v>15.990505256261256</v>
      </c>
      <c r="W85">
        <f t="shared" ref="W85" si="473">SQRT(W84)</f>
        <v>29.621829494419877</v>
      </c>
      <c r="X85">
        <f t="shared" ref="X85" si="474">SQRT(X84)</f>
        <v>58.653333662210898</v>
      </c>
      <c r="Y85">
        <f t="shared" ref="Y85" si="475">SQRT(Y84)</f>
        <v>88.645404273959713</v>
      </c>
      <c r="Z85">
        <f t="shared" ref="Z85" si="476">SQRT(Z84)</f>
        <v>131.46410121554493</v>
      </c>
      <c r="AA85">
        <f t="shared" ref="AA85" si="477">SQRT(AA84)</f>
        <v>205.09603726047024</v>
      </c>
      <c r="AB85" s="43">
        <f t="shared" ref="AB85" si="478">SQRT(AB84)</f>
        <v>287.05511269471697</v>
      </c>
      <c r="AC85" s="44">
        <f t="shared" ref="AC85" si="479">SQRT(AC84)</f>
        <v>358.41069035504114</v>
      </c>
      <c r="AD85" s="44">
        <f t="shared" ref="AD85" si="480">SQRT(AD84)</f>
        <v>423.76815913870473</v>
      </c>
      <c r="AE85" s="44">
        <f t="shared" ref="AE85" si="481">SQRT(AE84)</f>
        <v>533.78497744592062</v>
      </c>
      <c r="AF85" s="45">
        <f t="shared" ref="AF85" si="482">SQRT(AF84)</f>
        <v>665.91003461690923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0.63888277948860384</v>
      </c>
      <c r="B2" s="61">
        <f>'Models check 1995-2017-2022'!$F$4</f>
        <v>0.6992299715988195</v>
      </c>
      <c r="C2" s="61">
        <f>'Models check 1995-2017-2022'!$G$4</f>
        <v>0.74965579192971099</v>
      </c>
      <c r="D2" s="61">
        <f>'Models check 1995-2017-2022'!$H$4</f>
        <v>0.81185196528479286</v>
      </c>
      <c r="E2" s="61">
        <f>'Models check 1995-2017-2022'!$I$4</f>
        <v>0.90528789922853969</v>
      </c>
      <c r="F2" s="61">
        <f>'Models check 1995-2017-2022'!$J$4</f>
        <v>1.0594311355048751</v>
      </c>
      <c r="G2" s="61">
        <f>'Models check 1995-2017-2022'!$K$4</f>
        <v>1.423788417945723</v>
      </c>
      <c r="H2" s="61">
        <f>'Models check 1995-2017-2022'!$L$4</f>
        <v>1.7994765721321591</v>
      </c>
      <c r="I2" s="61">
        <f>'Models check 1995-2017-2022'!$M$4</f>
        <v>2.255640902039568</v>
      </c>
      <c r="J2" s="61">
        <f>'Models check 1995-2017-2022'!$N$4</f>
        <v>2.9718345488807878</v>
      </c>
      <c r="K2" s="61">
        <f>'Models check 1995-2017-2022'!$O$4</f>
        <v>4.1876869395573308</v>
      </c>
      <c r="L2" s="61">
        <f>'Models check 1995-2017-2022'!$P$4</f>
        <v>5.7628250982908593</v>
      </c>
      <c r="M2" s="61">
        <f>'Models check 1995-2017-2022'!$Q$4</f>
        <v>7.8187626848272016</v>
      </c>
      <c r="N2" s="61">
        <f>'Models check 1995-2017-2022'!$R$4</f>
        <v>12.698194298744079</v>
      </c>
      <c r="O2" s="61">
        <f>'Models check 1995-2017-2022'!$S$4</f>
        <v>21.073503873656769</v>
      </c>
      <c r="P2" s="61">
        <f>'Models check 1995-2017-2022'!$T$4</f>
        <v>33.912263179829672</v>
      </c>
      <c r="Q2" s="61">
        <f>'Models check 1995-2017-2022'!$U$4</f>
        <v>65.648612993412343</v>
      </c>
      <c r="R2" s="61">
        <f>'Models check 1995-2017-2022'!$V$4</f>
        <v>101.52151966290219</v>
      </c>
      <c r="S2" s="61">
        <f>'Models check 1995-2017-2022'!$W$4</f>
        <v>138.59293640973411</v>
      </c>
      <c r="T2" s="61">
        <f>'Models check 1995-2017-2022'!$X$4</f>
        <v>197.26150234678809</v>
      </c>
      <c r="U2" s="61">
        <f>'Models check 1995-2017-2022'!$Y$4</f>
        <v>255.9794773336148</v>
      </c>
      <c r="V2" s="61">
        <f>'Models check 1995-2017-2022'!$Z$4</f>
        <v>328.41494798557272</v>
      </c>
      <c r="W2" s="61">
        <f>'Models check 1995-2017-2022'!$AA$4</f>
        <v>445.47996089304161</v>
      </c>
      <c r="X2" s="61">
        <f>'Models check 1995-2017-2022'!$AB$4</f>
        <v>575.760244320575</v>
      </c>
      <c r="Y2" s="61">
        <f>'Models check 1995-2017-2022'!$AC$4</f>
        <v>705.2251576877859</v>
      </c>
      <c r="Z2" s="61">
        <f>'Models check 1995-2017-2022'!$AD$4</f>
        <v>854.37473965683262</v>
      </c>
      <c r="AA2" s="61">
        <f>'Models check 1995-2017-2022'!$AE$4</f>
        <v>1059.2936809324981</v>
      </c>
      <c r="AB2" s="61">
        <f>'Models check 1995-2017-2022'!$AF$4</f>
        <v>1322.6156827866339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0.63888277948860384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0.6992299715988195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0.74965579192971099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0.81185196528479286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0.90528789922853969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1.0594311355048751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1.423788417945723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1.7994765721321591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2.255640902039568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2.9718345488807878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4.1876869395573308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5.7628250982908593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7.8187626848272016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12.698194298744079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21.073503873656769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33.912263179829672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65.648612993412343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101.52151966290219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138.59293640973411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197.26150234678809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255.9794773336148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328.41494798557272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445.47996089304161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575.760244320575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705.2251576877859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854.37473965683262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1059.2936809324981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1322.6156827866339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7.066010101010102E-2</v>
      </c>
      <c r="F3" s="7">
        <f>'Models check 1995-2017-2022'!F3</f>
        <v>9.8160606060606059E-2</v>
      </c>
      <c r="G3" s="7">
        <f>'Models check 1995-2017-2022'!G3</f>
        <v>0.14701545195101701</v>
      </c>
      <c r="H3" s="7">
        <f>'Models check 1995-2017-2022'!H3</f>
        <v>0.20291885606060611</v>
      </c>
      <c r="I3" s="7">
        <f>'Models check 1995-2017-2022'!I3</f>
        <v>0.28626660606060611</v>
      </c>
      <c r="J3" s="7">
        <f>'Models check 1995-2017-2022'!J3</f>
        <v>0.42849942624878928</v>
      </c>
      <c r="K3" s="7">
        <f>'Models check 1995-2017-2022'!K3</f>
        <v>0.60852142628919337</v>
      </c>
      <c r="L3" s="7">
        <f>'Models check 1995-2017-2022'!L3</f>
        <v>0.82912642513131307</v>
      </c>
      <c r="M3" s="7">
        <f>'Models check 1995-2017-2022'!M3</f>
        <v>1.1165856081616159</v>
      </c>
      <c r="N3" s="7">
        <f>'Models check 1995-2017-2022'!N3</f>
        <v>1.463806013469489</v>
      </c>
      <c r="O3" s="7">
        <f>'Models check 1995-2017-2022'!O3</f>
        <v>1.8525675274694899</v>
      </c>
      <c r="P3" s="7">
        <f>'Models check 1995-2017-2022'!P3</f>
        <v>2.2911237799999991</v>
      </c>
      <c r="Q3" s="7">
        <f>'Models check 1995-2017-2022'!Q3</f>
        <v>2.7484078751515151</v>
      </c>
      <c r="R3" s="7">
        <f>'Models check 1995-2017-2022'!R3</f>
        <v>3.3303571682129509</v>
      </c>
      <c r="S3" s="7">
        <f>'Models check 1995-2017-2022'!S3</f>
        <v>4.3826757587597651</v>
      </c>
      <c r="T3" s="7">
        <f>'Models check 1995-2017-2022'!T3</f>
        <v>6.7389046300174407</v>
      </c>
      <c r="U3" s="7">
        <f>'Models check 1995-2017-2022'!U3</f>
        <v>12.16393079496509</v>
      </c>
      <c r="V3" s="7">
        <f>'Models check 1995-2017-2022'!V3</f>
        <v>17.556538376216551</v>
      </c>
      <c r="W3" s="7">
        <f>'Models check 1995-2017-2022'!W3</f>
        <v>32.386497215403303</v>
      </c>
      <c r="X3" s="7">
        <f>'Models check 1995-2017-2022'!X3</f>
        <v>62.967796824061253</v>
      </c>
      <c r="Y3" s="7">
        <f>'Models check 1995-2017-2022'!Y3</f>
        <v>95.624065743606096</v>
      </c>
      <c r="Z3" s="7">
        <f>'Models check 1995-2017-2022'!Z3</f>
        <v>141.70148508443501</v>
      </c>
      <c r="AA3" s="7">
        <f>'Models check 1995-2017-2022'!AA3</f>
        <v>219.84462125800599</v>
      </c>
      <c r="AB3" s="36">
        <f>'Models check 1995-2017-2022'!AB3</f>
        <v>309.36656131676813</v>
      </c>
      <c r="AC3" s="7">
        <f>'Models check 1995-2017-2022'!AC3</f>
        <v>390.37162542473442</v>
      </c>
      <c r="AD3" s="7">
        <f>'Models check 1995-2017-2022'!AD3</f>
        <v>466.8954102833199</v>
      </c>
      <c r="AE3" s="7">
        <f>'Models check 1995-2017-2022'!AE3</f>
        <v>591.00746619838731</v>
      </c>
      <c r="AF3" s="37">
        <f>'Models check 1995-2017-2022'!AF3</f>
        <v>743.17852652375313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2.7500505050505039E-2</v>
      </c>
      <c r="G8" s="3">
        <f t="shared" ref="G8:AF8" si="0">G$3-F$3</f>
        <v>4.8854845890410947E-2</v>
      </c>
      <c r="H8" s="3">
        <f t="shared" si="0"/>
        <v>5.5903404109589105E-2</v>
      </c>
      <c r="I8" s="3">
        <f t="shared" si="0"/>
        <v>8.3347749999999998E-2</v>
      </c>
      <c r="J8" s="3">
        <f t="shared" si="0"/>
        <v>0.14223282018818317</v>
      </c>
      <c r="K8" s="3">
        <f t="shared" si="0"/>
        <v>0.18002200004040408</v>
      </c>
      <c r="L8" s="3">
        <f t="shared" si="0"/>
        <v>0.2206049988421197</v>
      </c>
      <c r="M8" s="3">
        <f t="shared" si="0"/>
        <v>0.28745918303030282</v>
      </c>
      <c r="N8" s="3">
        <f t="shared" si="0"/>
        <v>0.34722040530787313</v>
      </c>
      <c r="O8" s="3">
        <f t="shared" si="0"/>
        <v>0.38876151400000092</v>
      </c>
      <c r="P8" s="3">
        <f t="shared" si="0"/>
        <v>0.43855625253050912</v>
      </c>
      <c r="Q8" s="3">
        <f t="shared" si="0"/>
        <v>0.45728409515151602</v>
      </c>
      <c r="R8" s="3">
        <f t="shared" si="0"/>
        <v>0.58194929306143584</v>
      </c>
      <c r="S8" s="3">
        <f t="shared" si="0"/>
        <v>1.0523185905468142</v>
      </c>
      <c r="T8" s="3">
        <f t="shared" si="0"/>
        <v>2.3562288712576756</v>
      </c>
      <c r="U8" s="3">
        <f t="shared" si="0"/>
        <v>5.4250261649476492</v>
      </c>
      <c r="V8" s="3">
        <f t="shared" si="0"/>
        <v>5.3926075812514611</v>
      </c>
      <c r="W8" s="3">
        <f t="shared" si="0"/>
        <v>14.829958839186752</v>
      </c>
      <c r="X8" s="3">
        <f t="shared" si="0"/>
        <v>30.58129960865795</v>
      </c>
      <c r="Y8" s="3">
        <f t="shared" si="0"/>
        <v>32.656268919544843</v>
      </c>
      <c r="Z8" s="3">
        <f t="shared" si="0"/>
        <v>46.077419340828911</v>
      </c>
      <c r="AA8" s="3">
        <f t="shared" si="0"/>
        <v>78.14313617357098</v>
      </c>
      <c r="AB8" s="46">
        <f t="shared" si="0"/>
        <v>89.521940058762141</v>
      </c>
      <c r="AC8" s="47">
        <f t="shared" si="0"/>
        <v>81.005064107966291</v>
      </c>
      <c r="AD8" s="47">
        <f t="shared" si="0"/>
        <v>76.523784858585486</v>
      </c>
      <c r="AE8" s="47">
        <f t="shared" si="0"/>
        <v>124.1120559150674</v>
      </c>
      <c r="AF8" s="48">
        <f t="shared" si="0"/>
        <v>152.17106032536583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3.0443773780925798</v>
      </c>
      <c r="G9">
        <f>$A9*$C9+($B9-$A9)*F$10-($B9/$C9)*(F$10^2)</f>
        <v>3.6735985039427916</v>
      </c>
      <c r="H9">
        <f t="shared" ref="H9:AF9" si="1">$A9*$C9+($B9-$A9)*G$10-($B9/$C9)*(G$10^2)</f>
        <v>4.4315782086401203</v>
      </c>
      <c r="I9">
        <f t="shared" si="1"/>
        <v>5.3440745403293066</v>
      </c>
      <c r="J9">
        <f t="shared" si="1"/>
        <v>6.4417286402459206</v>
      </c>
      <c r="K9">
        <f t="shared" si="1"/>
        <v>7.7608662785238316</v>
      </c>
      <c r="L9">
        <f t="shared" si="1"/>
        <v>9.3443721528693473</v>
      </c>
      <c r="M9">
        <f t="shared" si="1"/>
        <v>11.242612533041745</v>
      </c>
      <c r="N9">
        <f t="shared" si="1"/>
        <v>13.514361294539187</v>
      </c>
      <c r="O9">
        <f t="shared" si="1"/>
        <v>16.227654413472223</v>
      </c>
      <c r="P9">
        <f t="shared" si="1"/>
        <v>19.460455588686241</v>
      </c>
      <c r="Q9">
        <f t="shared" si="1"/>
        <v>23.300957559070778</v>
      </c>
      <c r="R9">
        <f t="shared" si="1"/>
        <v>27.847266972663896</v>
      </c>
      <c r="S9">
        <f t="shared" si="1"/>
        <v>33.206123962350404</v>
      </c>
      <c r="T9">
        <f t="shared" si="1"/>
        <v>39.490193234663479</v>
      </c>
      <c r="U9">
        <f t="shared" si="1"/>
        <v>46.813341117359386</v>
      </c>
      <c r="V9">
        <f t="shared" si="1"/>
        <v>55.28320486999143</v>
      </c>
      <c r="W9">
        <f t="shared" si="1"/>
        <v>64.990308450463331</v>
      </c>
      <c r="X9">
        <f t="shared" si="1"/>
        <v>75.993051730699719</v>
      </c>
      <c r="Y9">
        <f t="shared" si="1"/>
        <v>88.298198447234242</v>
      </c>
      <c r="Z9">
        <f t="shared" si="1"/>
        <v>101.83713900835292</v>
      </c>
      <c r="AA9">
        <f t="shared" si="1"/>
        <v>116.43933453016541</v>
      </c>
      <c r="AB9" s="43">
        <f>$A9*$C9+($B9-$A9)*AA$10-($B9/$C9)*(AA$10^2)</f>
        <v>131.80602219682061</v>
      </c>
      <c r="AC9" s="44">
        <f t="shared" si="1"/>
        <v>147.48937186984801</v>
      </c>
      <c r="AD9" s="44">
        <f t="shared" si="1"/>
        <v>162.88440852901738</v>
      </c>
      <c r="AE9" s="44">
        <f t="shared" si="1"/>
        <v>177.24230367607859</v>
      </c>
      <c r="AF9" s="45">
        <f t="shared" si="1"/>
        <v>189.71285061491787</v>
      </c>
      <c r="AG9" s="45">
        <f t="shared" ref="AG9" si="2">$A9*$C9+($B9-$A9)*AF$10-($B9/$C9)*(AF$10^2)</f>
        <v>199.41980956393525</v>
      </c>
      <c r="AH9" s="45">
        <f t="shared" ref="AH9" si="3">$A9*$C9+($B9-$A9)*AG$10-($B9/$C9)*(AG$10^2)</f>
        <v>205.56483414709641</v>
      </c>
      <c r="AI9" s="45">
        <f t="shared" ref="AI9" si="4">$A9*$C9+($B9-$A9)*AH$10-($B9/$C9)*(AH$10^2)</f>
        <v>207.54511542162689</v>
      </c>
      <c r="AJ9" s="45">
        <f t="shared" ref="AJ9" si="5">$A9*$C9+($B9-$A9)*AI$10-($B9/$C9)*(AI$10^2)</f>
        <v>205.06023067937852</v>
      </c>
      <c r="AK9" s="45">
        <f t="shared" ref="AK9" si="6">$A9*$C9+($B9-$A9)*AJ$10-($B9/$C9)*(AJ$10^2)</f>
        <v>198.17995454392621</v>
      </c>
      <c r="AL9" s="45">
        <f t="shared" ref="AL9" si="7">$A9*$C9+($B9-$A9)*AK$10-($B9/$C9)*(AK$10^2)</f>
        <v>187.35093097309584</v>
      </c>
      <c r="AM9" s="45">
        <f t="shared" ref="AM9" si="8">$A9*$C9+($B9-$A9)*AL$10-($B9/$C9)*(AL$10^2)</f>
        <v>173.33594392025788</v>
      </c>
      <c r="AN9" s="69">
        <f t="shared" ref="AN9" si="9">$A9*$C9+($B9-$A9)*AM$10-($B9/$C9)*(AM$10^2)</f>
        <v>157.09949728352353</v>
      </c>
      <c r="AO9" s="45">
        <f t="shared" ref="AO9" si="10">$A9*$C9+($B9-$A9)*AN$10-($B9/$C9)*(AN$10^2)</f>
        <v>139.66890922685127</v>
      </c>
      <c r="AP9" s="45">
        <f t="shared" ref="AP9" si="11">$A9*$C9+($B9-$A9)*AO$10-($B9/$C9)*(AO$10^2)</f>
        <v>122.0044435369382</v>
      </c>
      <c r="AQ9" s="45">
        <f t="shared" ref="AQ9" si="12">$A9*$C9+($B9-$A9)*AP$10-($B9/$C9)*(AP$10^2)</f>
        <v>104.90434155818889</v>
      </c>
      <c r="AR9" s="45">
        <f t="shared" ref="AR9" si="13">$A9*$C9+($B9-$A9)*AQ$10-($B9/$C9)*(AQ$10^2)</f>
        <v>88.956023227893525</v>
      </c>
      <c r="AS9" s="45">
        <f t="shared" ref="AS9" si="14">$A9*$C9+($B9-$A9)*AR$10-($B9/$C9)*(AR$10^2)</f>
        <v>74.530348649544408</v>
      </c>
      <c r="AT9" s="45">
        <f t="shared" ref="AT9" si="15">$A9*$C9+($B9-$A9)*AS$10-($B9/$C9)*(AS$10^2)</f>
        <v>61.806760021621812</v>
      </c>
      <c r="AU9" s="45">
        <f t="shared" ref="AU9" si="16">$A9*$C9+($B9-$A9)*AT$10-($B9/$C9)*(AT$10^2)</f>
        <v>50.814584534399955</v>
      </c>
      <c r="AV9" s="45">
        <f t="shared" ref="AV9" si="17">$A9*$C9+($B9-$A9)*AU$10-($B9/$C9)*(AU$10^2)</f>
        <v>41.478030396288773</v>
      </c>
      <c r="AW9" s="45">
        <f t="shared" ref="AW9" si="18">$A9*$C9+($B9-$A9)*AV$10-($B9/$C9)*(AV$10^2)</f>
        <v>33.656738374521524</v>
      </c>
      <c r="AX9" s="69">
        <f t="shared" ref="AX9" si="19">$A9*$C9+($B9-$A9)*AW$10-($B9/$C9)*(AW$10^2)</f>
        <v>27.178007270924581</v>
      </c>
      <c r="AY9" s="45">
        <f t="shared" ref="AY9" si="20">$A9*$C9+($B9-$A9)*AX$10-($B9/$C9)*(AX$10^2)</f>
        <v>21.859922186079871</v>
      </c>
      <c r="AZ9" s="45">
        <f t="shared" ref="AZ9" si="21">$A9*$C9+($B9-$A9)*AY$10-($B9/$C9)*(AY$10^2)</f>
        <v>17.526393997838795</v>
      </c>
      <c r="BA9" s="45">
        <f t="shared" ref="BA9" si="22">$A9*$C9+($B9-$A9)*AZ$10-($B9/$C9)*(AZ$10^2)</f>
        <v>14.015844385533001</v>
      </c>
      <c r="BB9" s="45">
        <f t="shared" ref="BB9" si="23">$A9*$C9+($B9-$A9)*BA$10-($B9/$C9)*(BA$10^2)</f>
        <v>11.18533858567946</v>
      </c>
      <c r="BC9" s="45">
        <f t="shared" ref="BC9" si="24">$A9*$C9+($B9-$A9)*BB$10-($B9/$C9)*(BB$10^2)</f>
        <v>8.9117118139465674</v>
      </c>
      <c r="BD9" s="45">
        <f t="shared" ref="BD9" si="25">$A9*$C9+($B9-$A9)*BC$10-($B9/$C9)*(BC$10^2)</f>
        <v>7.0908746162798479</v>
      </c>
      <c r="BE9" s="45">
        <f t="shared" ref="BE9" si="26">$A9*$C9+($B9-$A9)*BD$10-($B9/$C9)*(BD$10^2)</f>
        <v>5.6361353769891593</v>
      </c>
      <c r="BF9" s="45">
        <f t="shared" ref="BF9" si="27">$A9*$C9+($B9-$A9)*BE$10-($B9/$C9)*(BE$10^2)</f>
        <v>4.4760937746129912</v>
      </c>
      <c r="BG9" s="45">
        <f t="shared" ref="BG9" si="28">$A9*$C9+($B9-$A9)*BF$10-($B9/$C9)*(BF$10^2)</f>
        <v>3.5524471294755813</v>
      </c>
      <c r="BH9" s="69">
        <f t="shared" ref="BH9" si="29">$A9*$C9+($B9-$A9)*BG$10-($B9/$C9)*(BG$10^2)</f>
        <v>2.8179042599505237</v>
      </c>
    </row>
    <row r="10" spans="1:60" ht="15.75" thickBot="1" x14ac:dyDescent="0.3">
      <c r="A10" s="13" t="s">
        <v>68</v>
      </c>
      <c r="B10" s="65">
        <f>AN10</f>
        <v>3116.7467329359315</v>
      </c>
      <c r="C10" s="74">
        <f>AN10/$AN$4</f>
        <v>9.3118125157850368E-2</v>
      </c>
      <c r="D10" s="4" t="s">
        <v>8</v>
      </c>
      <c r="F10" s="6">
        <f>E$3+F9</f>
        <v>3.1150374791026807</v>
      </c>
      <c r="G10" s="6">
        <f>F10+G9</f>
        <v>6.7886359830454719</v>
      </c>
      <c r="H10" s="6">
        <f t="shared" ref="H10:AF10" si="30">G10+H9</f>
        <v>11.220214191685592</v>
      </c>
      <c r="I10" s="6">
        <f t="shared" si="30"/>
        <v>16.564288732014898</v>
      </c>
      <c r="J10" s="6">
        <f t="shared" si="30"/>
        <v>23.006017372260818</v>
      </c>
      <c r="K10" s="6">
        <f t="shared" si="30"/>
        <v>30.766883650784649</v>
      </c>
      <c r="L10" s="6">
        <f t="shared" si="30"/>
        <v>40.111255803653997</v>
      </c>
      <c r="M10" s="6">
        <f t="shared" si="30"/>
        <v>51.35386833669574</v>
      </c>
      <c r="N10" s="6">
        <f t="shared" si="30"/>
        <v>64.868229631234925</v>
      </c>
      <c r="O10" s="6">
        <f t="shared" si="30"/>
        <v>81.095884044707148</v>
      </c>
      <c r="P10" s="6">
        <f t="shared" si="30"/>
        <v>100.55633963339339</v>
      </c>
      <c r="Q10" s="6">
        <f t="shared" si="30"/>
        <v>123.85729719246417</v>
      </c>
      <c r="R10" s="6">
        <f t="shared" si="30"/>
        <v>151.70456416512806</v>
      </c>
      <c r="S10" s="6">
        <f t="shared" si="30"/>
        <v>184.91068812747847</v>
      </c>
      <c r="T10" s="6">
        <f t="shared" si="30"/>
        <v>224.40088136214194</v>
      </c>
      <c r="U10" s="6">
        <f t="shared" si="30"/>
        <v>271.21422247950136</v>
      </c>
      <c r="V10" s="6">
        <f t="shared" si="30"/>
        <v>326.4974273494928</v>
      </c>
      <c r="W10" s="6">
        <f t="shared" si="30"/>
        <v>391.48773579995611</v>
      </c>
      <c r="X10" s="6">
        <f t="shared" si="30"/>
        <v>467.48078753065585</v>
      </c>
      <c r="Y10" s="6">
        <f t="shared" si="30"/>
        <v>555.7789859778901</v>
      </c>
      <c r="Z10" s="6">
        <f t="shared" si="30"/>
        <v>657.61612498624299</v>
      </c>
      <c r="AA10" s="6">
        <f t="shared" si="30"/>
        <v>774.0554595164084</v>
      </c>
      <c r="AB10" s="49">
        <f t="shared" si="30"/>
        <v>905.86148171322907</v>
      </c>
      <c r="AC10" s="50">
        <f t="shared" si="30"/>
        <v>1053.350853583077</v>
      </c>
      <c r="AD10" s="50">
        <f t="shared" si="30"/>
        <v>1216.2352621120945</v>
      </c>
      <c r="AE10" s="50">
        <f t="shared" si="30"/>
        <v>1393.477565788173</v>
      </c>
      <c r="AF10" s="51">
        <f t="shared" si="30"/>
        <v>1583.1904164030909</v>
      </c>
      <c r="AG10" s="51">
        <f t="shared" ref="AG10" si="31">AF10+AG9</f>
        <v>1782.6102259670261</v>
      </c>
      <c r="AH10" s="51">
        <f t="shared" ref="AH10" si="32">AG10+AH9</f>
        <v>1988.1750601141225</v>
      </c>
      <c r="AI10" s="51">
        <f t="shared" ref="AI10" si="33">AH10+AI9</f>
        <v>2195.7201755357496</v>
      </c>
      <c r="AJ10" s="51">
        <f t="shared" ref="AJ10" si="34">AI10+AJ9</f>
        <v>2400.7804062151281</v>
      </c>
      <c r="AK10" s="51">
        <f t="shared" ref="AK10" si="35">AJ10+AK9</f>
        <v>2598.9603607590543</v>
      </c>
      <c r="AL10" s="51">
        <f t="shared" ref="AL10" si="36">AK10+AL9</f>
        <v>2786.31129173215</v>
      </c>
      <c r="AM10" s="51">
        <f t="shared" ref="AM10" si="37">AL10+AM9</f>
        <v>2959.6472356524077</v>
      </c>
      <c r="AN10" s="70">
        <f t="shared" ref="AN10" si="38">AM10+AN9</f>
        <v>3116.7467329359315</v>
      </c>
      <c r="AO10" s="51">
        <f t="shared" ref="AO10" si="39">AN10+AO9</f>
        <v>3256.4156421627827</v>
      </c>
      <c r="AP10" s="51">
        <f t="shared" ref="AP10" si="40">AO10+AP9</f>
        <v>3378.4200856997209</v>
      </c>
      <c r="AQ10" s="51">
        <f t="shared" ref="AQ10" si="41">AP10+AQ9</f>
        <v>3483.3244272579095</v>
      </c>
      <c r="AR10" s="51">
        <f t="shared" ref="AR10" si="42">AQ10+AR9</f>
        <v>3572.2804504858032</v>
      </c>
      <c r="AS10" s="51">
        <f t="shared" ref="AS10" si="43">AR10+AS9</f>
        <v>3646.8107991353477</v>
      </c>
      <c r="AT10" s="51">
        <f t="shared" ref="AT10" si="44">AS10+AT9</f>
        <v>3708.6175591569695</v>
      </c>
      <c r="AU10" s="51">
        <f t="shared" ref="AU10" si="45">AT10+AU9</f>
        <v>3759.4321436913697</v>
      </c>
      <c r="AV10" s="51">
        <f t="shared" ref="AV10" si="46">AU10+AV9</f>
        <v>3800.9101740876586</v>
      </c>
      <c r="AW10" s="51">
        <f t="shared" ref="AW10" si="47">AV10+AW9</f>
        <v>3834.56691246218</v>
      </c>
      <c r="AX10" s="70">
        <f t="shared" ref="AX10" si="48">AW10+AX9</f>
        <v>3861.7449197331043</v>
      </c>
      <c r="AY10" s="51">
        <f t="shared" ref="AY10" si="49">AX10+AY9</f>
        <v>3883.6048419191843</v>
      </c>
      <c r="AZ10" s="51">
        <f t="shared" ref="AZ10" si="50">AY10+AZ9</f>
        <v>3901.1312359170233</v>
      </c>
      <c r="BA10" s="51">
        <f t="shared" ref="BA10" si="51">AZ10+BA9</f>
        <v>3915.1470803025563</v>
      </c>
      <c r="BB10" s="51">
        <f t="shared" ref="BB10" si="52">BA10+BB9</f>
        <v>3926.3324188882357</v>
      </c>
      <c r="BC10" s="51">
        <f t="shared" ref="BC10" si="53">BB10+BC9</f>
        <v>3935.2441307021822</v>
      </c>
      <c r="BD10" s="51">
        <f t="shared" ref="BD10" si="54">BC10+BD9</f>
        <v>3942.3350053184622</v>
      </c>
      <c r="BE10" s="51">
        <f t="shared" ref="BE10" si="55">BD10+BE9</f>
        <v>3947.9711406954511</v>
      </c>
      <c r="BF10" s="51">
        <f t="shared" ref="BF10" si="56">BE10+BF9</f>
        <v>3952.4472344700644</v>
      </c>
      <c r="BG10" s="51">
        <f t="shared" ref="BG10" si="57">BF10+BG9</f>
        <v>3955.9996815995401</v>
      </c>
      <c r="BH10" s="70">
        <f t="shared" ref="BH10" si="58">BG10+BH9</f>
        <v>3958.8175858594905</v>
      </c>
    </row>
    <row r="11" spans="1:60" ht="15.75" thickBot="1" x14ac:dyDescent="0.3">
      <c r="A11" s="13" t="s">
        <v>69</v>
      </c>
      <c r="B11" s="17">
        <f>AX10</f>
        <v>3861.7449197331043</v>
      </c>
      <c r="C11" s="73">
        <f>AX10/$AX$4</f>
        <v>9.7972868799457019E-2</v>
      </c>
      <c r="D11" s="4" t="s">
        <v>9</v>
      </c>
      <c r="E11" s="5">
        <f>SUM(F11:AF11)</f>
        <v>4089162.9550653417</v>
      </c>
      <c r="F11">
        <f>(F10-F3)^2</f>
        <v>9.101546067096125</v>
      </c>
      <c r="G11">
        <f t="shared" ref="G11:AF11" si="59">(G10-G3)^2</f>
        <v>44.111123279055391</v>
      </c>
      <c r="H11">
        <f t="shared" si="59"/>
        <v>121.38079651238408</v>
      </c>
      <c r="I11">
        <f t="shared" si="59"/>
        <v>264.97400433305745</v>
      </c>
      <c r="J11">
        <f t="shared" si="59"/>
        <v>509.74431660249525</v>
      </c>
      <c r="K11">
        <f t="shared" si="59"/>
        <v>909.52681206387444</v>
      </c>
      <c r="L11">
        <f t="shared" si="59"/>
        <v>1543.0856885109949</v>
      </c>
      <c r="M11">
        <f t="shared" si="59"/>
        <v>2523.7845759466732</v>
      </c>
      <c r="N11">
        <f t="shared" si="59"/>
        <v>4020.1209343010519</v>
      </c>
      <c r="O11">
        <f t="shared" si="59"/>
        <v>6279.5032126511105</v>
      </c>
      <c r="P11">
        <f t="shared" si="59"/>
        <v>9656.0526467139971</v>
      </c>
      <c r="Q11">
        <f t="shared" si="59"/>
        <v>14667.363071673088</v>
      </c>
      <c r="R11">
        <f t="shared" si="59"/>
        <v>22014.905301963416</v>
      </c>
      <c r="S11">
        <f t="shared" si="59"/>
        <v>32590.363249800248</v>
      </c>
      <c r="T11">
        <f t="shared" si="59"/>
        <v>47376.736114935913</v>
      </c>
      <c r="U11">
        <f t="shared" si="59"/>
        <v>67107.053621843312</v>
      </c>
      <c r="V11">
        <f t="shared" si="59"/>
        <v>95444.472879598194</v>
      </c>
      <c r="W11">
        <f t="shared" si="59"/>
        <v>128953.69955295991</v>
      </c>
      <c r="X11">
        <f t="shared" si="59"/>
        <v>163630.75965039345</v>
      </c>
      <c r="Y11">
        <f t="shared" si="59"/>
        <v>211742.55061582028</v>
      </c>
      <c r="Z11">
        <f t="shared" si="59"/>
        <v>266167.9156650122</v>
      </c>
      <c r="AA11">
        <f t="shared" si="59"/>
        <v>307149.65324308106</v>
      </c>
      <c r="AB11" s="43">
        <f t="shared" si="59"/>
        <v>355806.19005878019</v>
      </c>
      <c r="AC11" s="44">
        <f t="shared" si="59"/>
        <v>439541.45696943154</v>
      </c>
      <c r="AD11" s="44">
        <f t="shared" si="59"/>
        <v>561510.21353876975</v>
      </c>
      <c r="AE11" s="44">
        <f t="shared" si="59"/>
        <v>643958.26073564065</v>
      </c>
      <c r="AF11" s="45">
        <f t="shared" si="59"/>
        <v>705619.97513865668</v>
      </c>
    </row>
    <row r="12" spans="1:60" ht="15.75" thickBot="1" x14ac:dyDescent="0.3">
      <c r="A12" s="13" t="s">
        <v>70</v>
      </c>
      <c r="B12" s="66">
        <f>BH10</f>
        <v>3958.8175858594905</v>
      </c>
      <c r="C12" s="75">
        <f>BH10/$BH$4</f>
        <v>8.7271569296810667E-2</v>
      </c>
      <c r="D12" s="4" t="s">
        <v>10</v>
      </c>
      <c r="E12" s="5">
        <f>SUM(F12:AF12)</f>
        <v>7600.9769467429041</v>
      </c>
      <c r="F12">
        <f>SQRT(F11)</f>
        <v>3.0168768730420745</v>
      </c>
      <c r="G12">
        <f t="shared" ref="G12:AF12" si="60">SQRT(G11)</f>
        <v>6.6416205310944552</v>
      </c>
      <c r="H12">
        <f t="shared" si="60"/>
        <v>11.017295335624986</v>
      </c>
      <c r="I12">
        <f t="shared" si="60"/>
        <v>16.278022125954291</v>
      </c>
      <c r="J12">
        <f t="shared" si="60"/>
        <v>22.57751794601203</v>
      </c>
      <c r="K12">
        <f t="shared" si="60"/>
        <v>30.158362224495455</v>
      </c>
      <c r="L12">
        <f t="shared" si="60"/>
        <v>39.282129378522683</v>
      </c>
      <c r="M12">
        <f t="shared" si="60"/>
        <v>50.237282728534126</v>
      </c>
      <c r="N12">
        <f t="shared" si="60"/>
        <v>63.404423617765438</v>
      </c>
      <c r="O12">
        <f t="shared" si="60"/>
        <v>79.243316517237659</v>
      </c>
      <c r="P12">
        <f t="shared" si="60"/>
        <v>98.2652158533934</v>
      </c>
      <c r="Q12">
        <f t="shared" si="60"/>
        <v>121.10888931731266</v>
      </c>
      <c r="R12">
        <f t="shared" si="60"/>
        <v>148.37420699691512</v>
      </c>
      <c r="S12">
        <f t="shared" si="60"/>
        <v>180.52801236871869</v>
      </c>
      <c r="T12">
        <f t="shared" si="60"/>
        <v>217.66197673212451</v>
      </c>
      <c r="U12">
        <f t="shared" si="60"/>
        <v>259.05029168453626</v>
      </c>
      <c r="V12">
        <f t="shared" si="60"/>
        <v>308.94088897327623</v>
      </c>
      <c r="W12">
        <f t="shared" si="60"/>
        <v>359.10123858455279</v>
      </c>
      <c r="X12">
        <f t="shared" si="60"/>
        <v>404.51299070659456</v>
      </c>
      <c r="Y12">
        <f t="shared" si="60"/>
        <v>460.15492023428402</v>
      </c>
      <c r="Z12">
        <f t="shared" si="60"/>
        <v>515.91463990180796</v>
      </c>
      <c r="AA12">
        <f t="shared" si="60"/>
        <v>554.21083825840242</v>
      </c>
      <c r="AB12" s="43">
        <f t="shared" si="60"/>
        <v>596.49492039646088</v>
      </c>
      <c r="AC12" s="44">
        <f t="shared" si="60"/>
        <v>662.97922815834249</v>
      </c>
      <c r="AD12" s="44">
        <f t="shared" si="60"/>
        <v>749.3398518287745</v>
      </c>
      <c r="AE12" s="44">
        <f t="shared" si="60"/>
        <v>802.47009958978572</v>
      </c>
      <c r="AF12" s="45">
        <f t="shared" si="60"/>
        <v>840.01188987933779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2.7500505050505039E-2</v>
      </c>
      <c r="G15" s="3">
        <f t="shared" ref="G15:AF15" si="61">G$3-F$3</f>
        <v>4.8854845890410947E-2</v>
      </c>
      <c r="H15" s="3">
        <f t="shared" si="61"/>
        <v>5.5903404109589105E-2</v>
      </c>
      <c r="I15" s="3">
        <f t="shared" si="61"/>
        <v>8.3347749999999998E-2</v>
      </c>
      <c r="J15" s="3">
        <f t="shared" si="61"/>
        <v>0.14223282018818317</v>
      </c>
      <c r="K15" s="3">
        <f t="shared" si="61"/>
        <v>0.18002200004040408</v>
      </c>
      <c r="L15" s="3">
        <f t="shared" si="61"/>
        <v>0.2206049988421197</v>
      </c>
      <c r="M15" s="3">
        <f t="shared" si="61"/>
        <v>0.28745918303030282</v>
      </c>
      <c r="N15" s="3">
        <f t="shared" si="61"/>
        <v>0.34722040530787313</v>
      </c>
      <c r="O15" s="3">
        <f t="shared" si="61"/>
        <v>0.38876151400000092</v>
      </c>
      <c r="P15" s="3">
        <f t="shared" si="61"/>
        <v>0.43855625253050912</v>
      </c>
      <c r="Q15" s="3">
        <f t="shared" si="61"/>
        <v>0.45728409515151602</v>
      </c>
      <c r="R15" s="3">
        <f t="shared" si="61"/>
        <v>0.58194929306143584</v>
      </c>
      <c r="S15" s="3">
        <f t="shared" si="61"/>
        <v>1.0523185905468142</v>
      </c>
      <c r="T15" s="3">
        <f t="shared" si="61"/>
        <v>2.3562288712576756</v>
      </c>
      <c r="U15" s="3">
        <f t="shared" si="61"/>
        <v>5.4250261649476492</v>
      </c>
      <c r="V15" s="3">
        <f t="shared" si="61"/>
        <v>5.3926075812514611</v>
      </c>
      <c r="W15" s="3">
        <f t="shared" si="61"/>
        <v>14.829958839186752</v>
      </c>
      <c r="X15" s="3">
        <f t="shared" si="61"/>
        <v>30.58129960865795</v>
      </c>
      <c r="Y15" s="3">
        <f t="shared" si="61"/>
        <v>32.656268919544843</v>
      </c>
      <c r="Z15" s="3">
        <f t="shared" si="61"/>
        <v>46.077419340828911</v>
      </c>
      <c r="AA15" s="3">
        <f t="shared" si="61"/>
        <v>78.14313617357098</v>
      </c>
      <c r="AB15" s="46">
        <f t="shared" si="61"/>
        <v>89.521940058762141</v>
      </c>
      <c r="AC15" s="47">
        <f t="shared" si="61"/>
        <v>81.005064107966291</v>
      </c>
      <c r="AD15" s="47">
        <f t="shared" si="61"/>
        <v>76.523784858585486</v>
      </c>
      <c r="AE15" s="47">
        <f t="shared" si="61"/>
        <v>124.1120559150674</v>
      </c>
      <c r="AF15" s="48">
        <f t="shared" si="61"/>
        <v>152.17106032536583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2.4835591008226516</v>
      </c>
      <c r="G16">
        <f>$A16*($C16*F$4)+($B16-$A16)*(F$17)-($B16/($C16*F$4))*(F17^2)</f>
        <v>3.1264346832663854</v>
      </c>
      <c r="H16">
        <f t="shared" ref="H16:AF16" si="62">$A16*($C16*G$4)+($B16-$A16)*(G$17)-($B16/($C16*G$4))*(G17^2)</f>
        <v>3.9038267989301714</v>
      </c>
      <c r="I16">
        <f t="shared" si="62"/>
        <v>4.8430079718975261</v>
      </c>
      <c r="J16">
        <f t="shared" si="62"/>
        <v>5.9764052204433566</v>
      </c>
      <c r="K16">
        <f t="shared" si="62"/>
        <v>7.3424112829317272</v>
      </c>
      <c r="L16">
        <f t="shared" si="62"/>
        <v>8.986249950084785</v>
      </c>
      <c r="M16">
        <f t="shared" si="62"/>
        <v>10.960861101883451</v>
      </c>
      <c r="N16">
        <f t="shared" si="62"/>
        <v>13.327747910157818</v>
      </c>
      <c r="O16">
        <f t="shared" si="62"/>
        <v>16.157696495514084</v>
      </c>
      <c r="P16">
        <f t="shared" si="62"/>
        <v>19.531235102969156</v>
      </c>
      <c r="Q16">
        <f t="shared" si="62"/>
        <v>23.538644015853553</v>
      </c>
      <c r="R16">
        <f t="shared" si="62"/>
        <v>28.279258705329941</v>
      </c>
      <c r="S16">
        <f t="shared" si="62"/>
        <v>33.85972960433147</v>
      </c>
      <c r="T16">
        <f t="shared" si="62"/>
        <v>40.390819819950487</v>
      </c>
      <c r="U16">
        <f t="shared" si="62"/>
        <v>47.982252400159865</v>
      </c>
      <c r="V16">
        <f t="shared" si="62"/>
        <v>56.73508828459363</v>
      </c>
      <c r="W16">
        <f t="shared" si="62"/>
        <v>66.731166390918219</v>
      </c>
      <c r="X16">
        <f t="shared" si="62"/>
        <v>78.019325758968037</v>
      </c>
      <c r="Y16">
        <f t="shared" si="62"/>
        <v>90.598524547871762</v>
      </c>
      <c r="Z16">
        <f t="shared" si="62"/>
        <v>104.39863538158194</v>
      </c>
      <c r="AA16">
        <f t="shared" si="62"/>
        <v>119.26065760735173</v>
      </c>
      <c r="AB16" s="43">
        <f t="shared" si="62"/>
        <v>134.91928369592438</v>
      </c>
      <c r="AC16" s="44">
        <f t="shared" si="62"/>
        <v>150.99198042619696</v>
      </c>
      <c r="AD16" s="44">
        <f t="shared" si="62"/>
        <v>166.97959432349938</v>
      </c>
      <c r="AE16" s="44">
        <f t="shared" si="62"/>
        <v>182.28339235896885</v>
      </c>
      <c r="AF16" s="45">
        <f t="shared" si="62"/>
        <v>196.24180493389213</v>
      </c>
      <c r="AG16" s="45">
        <f t="shared" ref="AG16" si="63">$A16*($C16*AF$4)+($B16-$A16)*(AF$17)-($B16/($C16*AF$4))*(AF17^2)</f>
        <v>208.18662321069775</v>
      </c>
      <c r="AH16" s="45">
        <f t="shared" ref="AH16" si="64">$A16*($C16*AG$4)+($B16-$A16)*(AG$17)-($B16/($C16*AG$4))*(AG17^2)</f>
        <v>221.13297630991227</v>
      </c>
      <c r="AI16" s="45">
        <f t="shared" ref="AI16" si="65">$A16*($C16*AH$4)+($B16-$A16)*(AH$17)-($B16/($C16*AH$4))*(AH17^2)</f>
        <v>223.75719740866711</v>
      </c>
      <c r="AJ16" s="45">
        <f t="shared" ref="AJ16" si="66">$A16*($C16*AI$4)+($B16-$A16)*(AI$17)-($B16/($C16*AI$4))*(AI17^2)</f>
        <v>226.58008031975083</v>
      </c>
      <c r="AK16" s="45">
        <f t="shared" ref="AK16" si="67">$A16*($C16*AJ$4)+($B16-$A16)*(AJ$17)-($B16/($C16*AJ$4))*(AJ17^2)</f>
        <v>226.02751466447495</v>
      </c>
      <c r="AL16" s="45">
        <f t="shared" ref="AL16" si="68">$A16*($C16*AK$4)+($B16-$A16)*(AK$17)-($B16/($C16*AK$4))*(AK17^2)</f>
        <v>222.31773849496511</v>
      </c>
      <c r="AM16" s="45">
        <f t="shared" ref="AM16" si="69">$A16*($C16*AL$4)+($B16-$A16)*(AL$17)-($B16/($C16*AL$4))*(AL17^2)</f>
        <v>215.87677207580032</v>
      </c>
      <c r="AN16" s="69">
        <f t="shared" ref="AN16" si="70">$A16*($C16*AM$4)+($B16-$A16)*(AM$17)-($B16/($C16*AM$4))*(AM17^2)</f>
        <v>207.27682073633349</v>
      </c>
      <c r="AO16" s="45">
        <f t="shared" ref="AO16" si="71">$A16*($C16*AN$4)+($B16-$A16)*(AN$17)-($B16/($C16*AN$4))*(AN17^2)</f>
        <v>197.16069595010856</v>
      </c>
      <c r="AP16" s="45">
        <f t="shared" ref="AP16" si="72">$A16*($C16*AO$4)+($B16-$A16)*(AO$17)-($B16/($C16*AO$4))*(AO17^2)</f>
        <v>186.16800482945507</v>
      </c>
      <c r="AQ16" s="45">
        <f t="shared" ref="AQ16" si="73">$A16*($C16*AP$4)+($B16-$A16)*(AP$17)-($B16/($C16*AP$4))*(AP17^2)</f>
        <v>174.87574848756083</v>
      </c>
      <c r="AR16" s="45">
        <f t="shared" ref="AR16" si="74">$A16*($C16*AQ$4)+($B16-$A16)*(AQ$17)-($B16/($C16*AQ$4))*(AQ17^2)</f>
        <v>163.76007792885241</v>
      </c>
      <c r="AS16" s="45">
        <f t="shared" ref="AS16" si="75">$A16*($C16*AR$4)+($B16-$A16)*(AR$17)-($B16/($C16*AR$4))*(AR17^2)</f>
        <v>153.17982671764162</v>
      </c>
      <c r="AT16" s="45">
        <f t="shared" ref="AT16" si="76">$A16*($C16*AS$4)+($B16-$A16)*(AS$17)-($B16/($C16*AS$4))*(AS17^2)</f>
        <v>143.3779868329309</v>
      </c>
      <c r="AU16" s="45">
        <f t="shared" ref="AU16" si="77">$A16*($C16*AT$4)+($B16-$A16)*(AT$17)-($B16/($C16*AT$4))*(AT17^2)</f>
        <v>134.49522517213029</v>
      </c>
      <c r="AV16" s="45">
        <f t="shared" ref="AV16" si="78">$A16*($C16*AU$4)+($B16-$A16)*(AU$17)-($B16/($C16*AU$4))*(AU17^2)</f>
        <v>126.58952428550958</v>
      </c>
      <c r="AW16" s="45">
        <f t="shared" ref="AW16" si="79">$A16*($C16*AV$4)+($B16-$A16)*(AV$17)-($B16/($C16*AV$4))*(AV17^2)</f>
        <v>119.65724854488622</v>
      </c>
      <c r="AX16" s="69">
        <f t="shared" ref="AX16" si="80">$A16*($C16*AW$4)+($B16-$A16)*(AW$17)-($B16/($C16*AW$4))*(AW17^2)</f>
        <v>113.65256779019523</v>
      </c>
      <c r="AY16" s="45">
        <f t="shared" ref="AY16" si="81">$A16*($C16*AX$4)+($B16-$A16)*(AX$17)-($B16/($C16*AX$4))*(AX17^2)</f>
        <v>108.5036621460639</v>
      </c>
      <c r="AZ16" s="45">
        <f t="shared" ref="AZ16" si="82">$A16*($C16*AY$4)+($B16-$A16)*(AY$17)-($B16/($C16*AY$4))*(AY17^2)</f>
        <v>104.12523326412656</v>
      </c>
      <c r="BA16" s="45">
        <f t="shared" ref="BA16" si="83">$A16*($C16*AZ$4)+($B16-$A16)*(AZ$17)-($B16/($C16*AZ$4))*(AZ17^2)</f>
        <v>100.42752600028837</v>
      </c>
      <c r="BB16" s="45">
        <f t="shared" ref="BB16" si="84">$A16*($C16*BA$4)+($B16-$A16)*(BA$17)-($B16/($C16*BA$4))*(BA17^2)</f>
        <v>97.322399561327074</v>
      </c>
      <c r="BC16" s="45">
        <f t="shared" ref="BC16" si="85">$A16*($C16*BB$4)+($B16-$A16)*(BB$17)-($B16/($C16*BB$4))*(BB17^2)</f>
        <v>94.727089263940798</v>
      </c>
      <c r="BD16" s="45">
        <f t="shared" ref="BD16" si="86">$A16*($C16*BC$4)+($B16-$A16)*(BC$17)-($B16/($C16*BC$4))*(BC17^2)</f>
        <v>92.566268295016016</v>
      </c>
      <c r="BE16" s="45">
        <f t="shared" ref="BE16" si="87">$A16*($C16*BD$4)+($B16-$A16)*(BD$17)-($B16/($C16*BD$4))*(BD17^2)</f>
        <v>90.772925058525061</v>
      </c>
      <c r="BF16" s="45">
        <f t="shared" ref="BF16" si="88">$A16*($C16*BE$4)+($B16-$A16)*(BE$17)-($B16/($C16*BE$4))*(BE17^2)</f>
        <v>89.288460556803329</v>
      </c>
      <c r="BG16" s="45">
        <f t="shared" ref="BG16" si="89">$A16*($C16*BF$4)+($B16-$A16)*(BF$17)-($B16/($C16*BF$4))*(BF17^2)</f>
        <v>88.06230569433319</v>
      </c>
      <c r="BH16" s="69">
        <f t="shared" ref="BH16" si="90">$A16*($C16*BG$4)+($B16-$A16)*(BG$17)-($B16/($C16*BG$4))*(BG17^2)</f>
        <v>87.051270669659516</v>
      </c>
    </row>
    <row r="17" spans="1:62" ht="15.75" thickBot="1" x14ac:dyDescent="0.3">
      <c r="A17" s="13" t="s">
        <v>68</v>
      </c>
      <c r="B17" s="65">
        <f>AN17</f>
        <v>3369.0759771959047</v>
      </c>
      <c r="C17" s="74">
        <f>AN17/$AN$4</f>
        <v>0.10065689175049315</v>
      </c>
      <c r="D17" s="4" t="s">
        <v>8</v>
      </c>
      <c r="F17" s="6">
        <f>E$3+F16</f>
        <v>2.5542192018327525</v>
      </c>
      <c r="G17" s="6">
        <f>F17+G16</f>
        <v>5.6806538850991384</v>
      </c>
      <c r="H17" s="6">
        <f t="shared" ref="H17:AF17" si="91">G17+H16</f>
        <v>9.5844806840293089</v>
      </c>
      <c r="I17" s="6">
        <f t="shared" si="91"/>
        <v>14.427488655926835</v>
      </c>
      <c r="J17" s="6">
        <f t="shared" si="91"/>
        <v>20.403893876370191</v>
      </c>
      <c r="K17" s="6">
        <f t="shared" si="91"/>
        <v>27.746305159301919</v>
      </c>
      <c r="L17" s="6">
        <f t="shared" si="91"/>
        <v>36.732555109386702</v>
      </c>
      <c r="M17" s="6">
        <f t="shared" si="91"/>
        <v>47.693416211270154</v>
      </c>
      <c r="N17" s="6">
        <f t="shared" si="91"/>
        <v>61.021164121427972</v>
      </c>
      <c r="O17" s="6">
        <f t="shared" si="91"/>
        <v>77.17886061694206</v>
      </c>
      <c r="P17" s="6">
        <f t="shared" si="91"/>
        <v>96.710095719911209</v>
      </c>
      <c r="Q17" s="6">
        <f t="shared" si="91"/>
        <v>120.24873973576476</v>
      </c>
      <c r="R17" s="6">
        <f t="shared" si="91"/>
        <v>148.5279984410947</v>
      </c>
      <c r="S17" s="6">
        <f t="shared" si="91"/>
        <v>182.38772804542617</v>
      </c>
      <c r="T17" s="6">
        <f t="shared" si="91"/>
        <v>222.77854786537665</v>
      </c>
      <c r="U17" s="6">
        <f t="shared" si="91"/>
        <v>270.76080026553655</v>
      </c>
      <c r="V17" s="6">
        <f t="shared" si="91"/>
        <v>327.49588855013019</v>
      </c>
      <c r="W17" s="6">
        <f t="shared" si="91"/>
        <v>394.22705494104844</v>
      </c>
      <c r="X17" s="6">
        <f t="shared" si="91"/>
        <v>472.24638070001646</v>
      </c>
      <c r="Y17" s="6">
        <f t="shared" si="91"/>
        <v>562.84490524788816</v>
      </c>
      <c r="Z17" s="6">
        <f t="shared" si="91"/>
        <v>667.24354062947009</v>
      </c>
      <c r="AA17" s="6">
        <f t="shared" si="91"/>
        <v>786.50419823682182</v>
      </c>
      <c r="AB17" s="49">
        <f t="shared" si="91"/>
        <v>921.4234819327462</v>
      </c>
      <c r="AC17" s="50">
        <f t="shared" si="91"/>
        <v>1072.4154623589432</v>
      </c>
      <c r="AD17" s="50">
        <f t="shared" si="91"/>
        <v>1239.3950566824426</v>
      </c>
      <c r="AE17" s="50">
        <f t="shared" si="91"/>
        <v>1421.6784490414116</v>
      </c>
      <c r="AF17" s="51">
        <f t="shared" si="91"/>
        <v>1617.9202539753037</v>
      </c>
      <c r="AG17" s="51">
        <f t="shared" ref="AG17" si="92">AF17+AG16</f>
        <v>1826.1068771860014</v>
      </c>
      <c r="AH17" s="51">
        <f t="shared" ref="AH17" si="93">AG17+AH16</f>
        <v>2047.2398534959136</v>
      </c>
      <c r="AI17" s="51">
        <f t="shared" ref="AI17" si="94">AH17+AI16</f>
        <v>2270.9970509045806</v>
      </c>
      <c r="AJ17" s="51">
        <f t="shared" ref="AJ17" si="95">AI17+AJ16</f>
        <v>2497.5771312243314</v>
      </c>
      <c r="AK17" s="51">
        <f t="shared" ref="AK17" si="96">AJ17+AK16</f>
        <v>2723.6046458888063</v>
      </c>
      <c r="AL17" s="51">
        <f t="shared" ref="AL17" si="97">AK17+AL16</f>
        <v>2945.9223843837713</v>
      </c>
      <c r="AM17" s="51">
        <f t="shared" ref="AM17" si="98">AL17+AM16</f>
        <v>3161.7991564595713</v>
      </c>
      <c r="AN17" s="70">
        <f t="shared" ref="AN17" si="99">AM17+AN16</f>
        <v>3369.0759771959047</v>
      </c>
      <c r="AO17" s="51">
        <f t="shared" ref="AO17" si="100">AN17+AO16</f>
        <v>3566.2366731460133</v>
      </c>
      <c r="AP17" s="51">
        <f t="shared" ref="AP17" si="101">AO17+AP16</f>
        <v>3752.4046779754685</v>
      </c>
      <c r="AQ17" s="51">
        <f t="shared" ref="AQ17" si="102">AP17+AQ16</f>
        <v>3927.2804264630295</v>
      </c>
      <c r="AR17" s="51">
        <f t="shared" ref="AR17" si="103">AQ17+AR16</f>
        <v>4091.0405043918818</v>
      </c>
      <c r="AS17" s="51">
        <f t="shared" ref="AS17" si="104">AR17+AS16</f>
        <v>4244.2203311095236</v>
      </c>
      <c r="AT17" s="51">
        <f t="shared" ref="AT17" si="105">AS17+AT16</f>
        <v>4387.5983179424547</v>
      </c>
      <c r="AU17" s="51">
        <f t="shared" ref="AU17" si="106">AT17+AU16</f>
        <v>4522.0935431145854</v>
      </c>
      <c r="AV17" s="51">
        <f t="shared" ref="AV17" si="107">AU17+AV16</f>
        <v>4648.6830674000948</v>
      </c>
      <c r="AW17" s="51">
        <f t="shared" ref="AW17" si="108">AV17+AW16</f>
        <v>4768.3403159449808</v>
      </c>
      <c r="AX17" s="70">
        <f t="shared" ref="AX17" si="109">AW17+AX16</f>
        <v>4881.9928837351763</v>
      </c>
      <c r="AY17" s="51">
        <f t="shared" ref="AY17" si="110">AX17+AY16</f>
        <v>4990.4965458812403</v>
      </c>
      <c r="AZ17" s="51">
        <f t="shared" ref="AZ17" si="111">AY17+AZ16</f>
        <v>5094.6217791453673</v>
      </c>
      <c r="BA17" s="51">
        <f t="shared" ref="BA17" si="112">AZ17+BA16</f>
        <v>5195.049305145656</v>
      </c>
      <c r="BB17" s="51">
        <f t="shared" ref="BB17" si="113">BA17+BB16</f>
        <v>5292.3717047069831</v>
      </c>
      <c r="BC17" s="51">
        <f t="shared" ref="BC17" si="114">BB17+BC16</f>
        <v>5387.0987939709239</v>
      </c>
      <c r="BD17" s="51">
        <f t="shared" ref="BD17" si="115">BC17+BD16</f>
        <v>5479.6650622659399</v>
      </c>
      <c r="BE17" s="51">
        <f t="shared" ref="BE17" si="116">BD17+BE16</f>
        <v>5570.4379873244652</v>
      </c>
      <c r="BF17" s="51">
        <f t="shared" ref="BF17" si="117">BE17+BF16</f>
        <v>5659.7264478812685</v>
      </c>
      <c r="BG17" s="51">
        <f t="shared" ref="BG17" si="118">BF17+BG16</f>
        <v>5747.7887535756017</v>
      </c>
      <c r="BH17" s="70">
        <f t="shared" ref="BH17" si="119">BG17+BH16</f>
        <v>5834.8400242452608</v>
      </c>
    </row>
    <row r="18" spans="1:62" ht="15.75" thickBot="1" x14ac:dyDescent="0.3">
      <c r="A18" s="13" t="s">
        <v>69</v>
      </c>
      <c r="B18" s="17">
        <f>AX17</f>
        <v>4881.9928837351763</v>
      </c>
      <c r="C18" s="73">
        <f>AX17/$AX$4</f>
        <v>0.12385666537269015</v>
      </c>
      <c r="D18" s="4" t="s">
        <v>9</v>
      </c>
      <c r="E18" s="5">
        <f>SUM(F18:AF18)</f>
        <v>4305007.9310354749</v>
      </c>
      <c r="F18">
        <f>(F3-F17)^2</f>
        <v>6.0322238258662475</v>
      </c>
      <c r="G18">
        <f t="shared" ref="G18:AF18" si="120">(G3-G17)^2</f>
        <v>30.621154308813999</v>
      </c>
      <c r="H18">
        <f t="shared" si="120"/>
        <v>88.013702331999468</v>
      </c>
      <c r="I18">
        <f>(I3-I17)^2</f>
        <v>199.97416106362283</v>
      </c>
      <c r="J18">
        <f t="shared" si="120"/>
        <v>399.01638343794093</v>
      </c>
      <c r="K18">
        <f t="shared" si="120"/>
        <v>736.45930593977005</v>
      </c>
      <c r="L18">
        <f t="shared" si="120"/>
        <v>1289.0561912854125</v>
      </c>
      <c r="M18">
        <f t="shared" si="120"/>
        <v>2169.4011490306684</v>
      </c>
      <c r="N18">
        <f t="shared" si="120"/>
        <v>3547.0789047996082</v>
      </c>
      <c r="O18">
        <f t="shared" si="120"/>
        <v>5674.0504306011235</v>
      </c>
      <c r="P18">
        <f t="shared" si="120"/>
        <v>8914.9422621897411</v>
      </c>
      <c r="Q18">
        <f t="shared" si="120"/>
        <v>13806.327987354243</v>
      </c>
      <c r="R18">
        <f t="shared" si="120"/>
        <v>21082.355031208455</v>
      </c>
      <c r="S18">
        <f t="shared" si="120"/>
        <v>31685.798639578839</v>
      </c>
      <c r="T18">
        <f t="shared" si="120"/>
        <v>46673.127449261294</v>
      </c>
      <c r="U18">
        <f t="shared" si="120"/>
        <v>66872.340899979768</v>
      </c>
      <c r="V18">
        <f t="shared" si="120"/>
        <v>96062.400786227852</v>
      </c>
      <c r="W18">
        <f t="shared" si="120"/>
        <v>130928.58921520591</v>
      </c>
      <c r="X18">
        <f t="shared" si="120"/>
        <v>167508.95921950729</v>
      </c>
      <c r="Y18">
        <f t="shared" si="120"/>
        <v>218295.31286708612</v>
      </c>
      <c r="Z18">
        <f t="shared" si="120"/>
        <v>276194.4521465007</v>
      </c>
      <c r="AA18">
        <f t="shared" si="120"/>
        <v>321103.07618181052</v>
      </c>
      <c r="AB18" s="43">
        <f t="shared" si="120"/>
        <v>374613.6740739136</v>
      </c>
      <c r="AC18" s="44">
        <f t="shared" si="120"/>
        <v>465183.79549993743</v>
      </c>
      <c r="AD18" s="44">
        <f t="shared" si="120"/>
        <v>596755.70368676947</v>
      </c>
      <c r="AE18" s="44">
        <f t="shared" si="120"/>
        <v>690014.28173739591</v>
      </c>
      <c r="AF18" s="45">
        <f t="shared" si="120"/>
        <v>765173.0897449227</v>
      </c>
    </row>
    <row r="19" spans="1:62" ht="15.75" thickBot="1" x14ac:dyDescent="0.3">
      <c r="A19" s="13" t="s">
        <v>70</v>
      </c>
      <c r="B19" s="66">
        <f>BH17</f>
        <v>5834.8400242452608</v>
      </c>
      <c r="C19" s="75">
        <f>BH17/$BH$4</f>
        <v>0.12862821649842954</v>
      </c>
      <c r="D19" s="4" t="s">
        <v>10</v>
      </c>
      <c r="E19" s="5">
        <f>SUM(F19:AF19)</f>
        <v>7718.2421576882189</v>
      </c>
      <c r="F19">
        <f>SQRT(F18)</f>
        <v>2.4560585957721464</v>
      </c>
      <c r="G19">
        <f t="shared" ref="G19:AF19" si="121">SQRT(G18)</f>
        <v>5.5336384331481216</v>
      </c>
      <c r="H19">
        <f t="shared" si="121"/>
        <v>9.381561827968703</v>
      </c>
      <c r="I19">
        <f t="shared" si="121"/>
        <v>14.141222049866229</v>
      </c>
      <c r="J19">
        <f t="shared" si="121"/>
        <v>19.975394450121403</v>
      </c>
      <c r="K19">
        <f t="shared" si="121"/>
        <v>27.137783733012725</v>
      </c>
      <c r="L19">
        <f t="shared" si="121"/>
        <v>35.903428684255388</v>
      </c>
      <c r="M19">
        <f t="shared" si="121"/>
        <v>46.57683060310854</v>
      </c>
      <c r="N19">
        <f t="shared" si="121"/>
        <v>59.557358107958486</v>
      </c>
      <c r="O19">
        <f t="shared" si="121"/>
        <v>75.326293089472571</v>
      </c>
      <c r="P19">
        <f t="shared" si="121"/>
        <v>94.418971939911216</v>
      </c>
      <c r="Q19">
        <f t="shared" si="121"/>
        <v>117.50033186061324</v>
      </c>
      <c r="R19">
        <f t="shared" si="121"/>
        <v>145.19764127288175</v>
      </c>
      <c r="S19">
        <f t="shared" si="121"/>
        <v>178.0050522866664</v>
      </c>
      <c r="T19">
        <f t="shared" si="121"/>
        <v>216.03964323535922</v>
      </c>
      <c r="U19">
        <f t="shared" si="121"/>
        <v>258.59686947057145</v>
      </c>
      <c r="V19">
        <f t="shared" si="121"/>
        <v>309.93935017391362</v>
      </c>
      <c r="W19">
        <f t="shared" si="121"/>
        <v>361.84055772564511</v>
      </c>
      <c r="X19">
        <f t="shared" si="121"/>
        <v>409.27858387595518</v>
      </c>
      <c r="Y19">
        <f t="shared" si="121"/>
        <v>467.22083950428208</v>
      </c>
      <c r="Z19">
        <f t="shared" si="121"/>
        <v>525.54205554503505</v>
      </c>
      <c r="AA19">
        <f t="shared" si="121"/>
        <v>566.65957697881583</v>
      </c>
      <c r="AB19" s="43">
        <f t="shared" si="121"/>
        <v>612.05692061597802</v>
      </c>
      <c r="AC19" s="44">
        <f t="shared" si="121"/>
        <v>682.04383693420868</v>
      </c>
      <c r="AD19" s="44">
        <f t="shared" si="121"/>
        <v>772.49964639912264</v>
      </c>
      <c r="AE19" s="44">
        <f t="shared" si="121"/>
        <v>830.67098284302426</v>
      </c>
      <c r="AF19" s="45">
        <f t="shared" si="121"/>
        <v>874.74172745155056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2.7500505050505039E-2</v>
      </c>
      <c r="G23" s="3">
        <f t="shared" ref="G23:AF23" si="122">G$3-F$3</f>
        <v>4.8854845890410947E-2</v>
      </c>
      <c r="H23" s="3">
        <f t="shared" si="122"/>
        <v>5.5903404109589105E-2</v>
      </c>
      <c r="I23" s="3">
        <f t="shared" si="122"/>
        <v>8.3347749999999998E-2</v>
      </c>
      <c r="J23" s="3">
        <f t="shared" si="122"/>
        <v>0.14223282018818317</v>
      </c>
      <c r="K23" s="3">
        <f t="shared" si="122"/>
        <v>0.18002200004040408</v>
      </c>
      <c r="L23" s="3">
        <f t="shared" si="122"/>
        <v>0.2206049988421197</v>
      </c>
      <c r="M23" s="3">
        <f t="shared" si="122"/>
        <v>0.28745918303030282</v>
      </c>
      <c r="N23" s="3">
        <f t="shared" si="122"/>
        <v>0.34722040530787313</v>
      </c>
      <c r="O23" s="3">
        <f t="shared" si="122"/>
        <v>0.38876151400000092</v>
      </c>
      <c r="P23" s="3">
        <f t="shared" si="122"/>
        <v>0.43855625253050912</v>
      </c>
      <c r="Q23" s="3">
        <f t="shared" si="122"/>
        <v>0.45728409515151602</v>
      </c>
      <c r="R23" s="3">
        <f t="shared" si="122"/>
        <v>0.58194929306143584</v>
      </c>
      <c r="S23" s="3">
        <f t="shared" si="122"/>
        <v>1.0523185905468142</v>
      </c>
      <c r="T23" s="3">
        <f t="shared" si="122"/>
        <v>2.3562288712576756</v>
      </c>
      <c r="U23" s="3">
        <f t="shared" si="122"/>
        <v>5.4250261649476492</v>
      </c>
      <c r="V23" s="3">
        <f t="shared" si="122"/>
        <v>5.3926075812514611</v>
      </c>
      <c r="W23" s="3">
        <f t="shared" si="122"/>
        <v>14.829958839186752</v>
      </c>
      <c r="X23" s="3">
        <f t="shared" si="122"/>
        <v>30.58129960865795</v>
      </c>
      <c r="Y23" s="3">
        <f t="shared" si="122"/>
        <v>32.656268919544843</v>
      </c>
      <c r="Z23" s="3">
        <f t="shared" si="122"/>
        <v>46.077419340828911</v>
      </c>
      <c r="AA23" s="3">
        <f t="shared" si="122"/>
        <v>78.14313617357098</v>
      </c>
      <c r="AB23" s="46">
        <f t="shared" si="122"/>
        <v>89.521940058762141</v>
      </c>
      <c r="AC23" s="47">
        <f t="shared" si="122"/>
        <v>81.005064107966291</v>
      </c>
      <c r="AD23" s="47">
        <f t="shared" si="122"/>
        <v>76.523784858585486</v>
      </c>
      <c r="AE23" s="47">
        <f t="shared" si="122"/>
        <v>124.1120559150674</v>
      </c>
      <c r="AF23" s="48">
        <f t="shared" si="122"/>
        <v>152.17106032536583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1.8093382305185128</v>
      </c>
      <c r="G24">
        <f>$A24*($C24/($C24+F5))*F$4+($B24-$A24)*(F$25)-($B24/(($C24/($C24+F5))*F$4)*(F$25^2))</f>
        <v>2.4021690072751465</v>
      </c>
      <c r="H24">
        <f t="shared" ref="H24:AF24" si="123">$A24*($C24/($C24+G5))*G$4+($B24-$A24)*(G$25)-($B24/(($C24/($C24+G5))*G$4)*(G$25^2))</f>
        <v>3.1388439105574357</v>
      </c>
      <c r="I24">
        <f t="shared" si="123"/>
        <v>4.050214222682837</v>
      </c>
      <c r="J24">
        <f t="shared" si="123"/>
        <v>5.1730131397856214</v>
      </c>
      <c r="K24">
        <f t="shared" si="123"/>
        <v>6.5507239999317388</v>
      </c>
      <c r="L24">
        <f t="shared" si="123"/>
        <v>8.2344690126909672</v>
      </c>
      <c r="M24">
        <f t="shared" si="123"/>
        <v>10.283863242272995</v>
      </c>
      <c r="N24">
        <f t="shared" si="123"/>
        <v>12.767749810599854</v>
      </c>
      <c r="O24">
        <f t="shared" si="123"/>
        <v>15.764695150353909</v>
      </c>
      <c r="P24">
        <f t="shared" si="123"/>
        <v>19.363077440932798</v>
      </c>
      <c r="Q24">
        <f t="shared" si="123"/>
        <v>23.660548464016376</v>
      </c>
      <c r="R24">
        <f t="shared" si="123"/>
        <v>28.762593084015784</v>
      </c>
      <c r="S24">
        <f t="shared" si="123"/>
        <v>34.77985962915848</v>
      </c>
      <c r="T24">
        <f t="shared" si="123"/>
        <v>41.823902683900243</v>
      </c>
      <c r="U24">
        <f t="shared" si="123"/>
        <v>50.000988483249778</v>
      </c>
      <c r="V24">
        <f t="shared" si="123"/>
        <v>59.403690982273226</v>
      </c>
      <c r="W24">
        <f t="shared" si="123"/>
        <v>70.10018770803768</v>
      </c>
      <c r="X24">
        <f t="shared" si="123"/>
        <v>82.121481130714869</v>
      </c>
      <c r="Y24">
        <f t="shared" si="123"/>
        <v>95.447241568053627</v>
      </c>
      <c r="Z24">
        <f t="shared" si="123"/>
        <v>109.99157567930214</v>
      </c>
      <c r="AA24">
        <f t="shared" si="123"/>
        <v>125.59069727116685</v>
      </c>
      <c r="AB24" s="43">
        <f t="shared" si="123"/>
        <v>141.99506543913478</v>
      </c>
      <c r="AC24" s="44">
        <f t="shared" si="123"/>
        <v>158.86883526612405</v>
      </c>
      <c r="AD24" s="44">
        <f t="shared" si="123"/>
        <v>175.79917881751038</v>
      </c>
      <c r="AE24" s="44">
        <f t="shared" si="123"/>
        <v>192.3169714195262</v>
      </c>
      <c r="AF24" s="45">
        <f t="shared" si="123"/>
        <v>207.92846977095871</v>
      </c>
      <c r="AG24" s="45">
        <f t="shared" ref="AG24" si="124">$A24*($C24/($C24+AF5))*AF$4+($B24-$A24)*(AF$25)-($B24/(($C24/($C24+AF5))*AF$4)*(AF$25^2))</f>
        <v>222.15519644346256</v>
      </c>
      <c r="AH24" s="45">
        <f t="shared" ref="AH24" si="125">$A24*($C24/($C24+AG5))*AG$4+($B24-$A24)*(AG$25)-($B24/(($C24/($C24+AG5))*AG$4)*(AG$25^2))</f>
        <v>239.03249687949457</v>
      </c>
      <c r="AI24" s="45">
        <f t="shared" ref="AI24" si="126">$A24*($C24/($C24+AH5))*AH$4+($B24-$A24)*(AH$25)-($B24/(($C24/($C24+AH5))*AH$4)*(AH$25^2))</f>
        <v>244.82171271577047</v>
      </c>
      <c r="AJ24" s="45">
        <f t="shared" ref="AJ24" si="127">$A24*($C24/($C24+AI5))*AI$4+($B24-$A24)*(AI$25)-($B24/(($C24/($C24+AI5))*AI$4)*(AI$25^2))</f>
        <v>252.72142865604746</v>
      </c>
      <c r="AK24" s="45">
        <f t="shared" ref="AK24" si="128">$A24*($C24/($C24+AJ5))*AJ$4+($B24-$A24)*(AJ$25)-($B24/(($C24/($C24+AJ5))*AJ$4)*(AJ$25^2))</f>
        <v>258.24709692013414</v>
      </c>
      <c r="AL24" s="45">
        <f t="shared" ref="AL24" si="129">$A24*($C24/($C24+AK5))*AK$4+($B24-$A24)*(AK$25)-($B24/(($C24/($C24+AK5))*AK$4)*(AK$25^2))</f>
        <v>261.48082589894483</v>
      </c>
      <c r="AM24" s="45">
        <f t="shared" ref="AM24" si="130">$A24*($C24/($C24+AL5))*AL$4+($B24-$A24)*(AL$25)-($B24/(($C24/($C24+AL5))*AL$4)*(AL$25^2))</f>
        <v>262.61941718472218</v>
      </c>
      <c r="AN24" s="69">
        <f t="shared" ref="AN24" si="131">$A24*($C24/($C24+AM5))*AM$4+($B24-$A24)*(AM$25)-($B24/(($C24/($C24+AM5))*AM$4)*(AM$25^2))</f>
        <v>261.94339111750901</v>
      </c>
      <c r="AO24" s="45">
        <f t="shared" ref="AO24" si="132">$A24*($C24/($C24+AN5))*AN$4+($B24-$A24)*(AN$25)-($B24/(($C24/($C24+AN5))*AN$4)*(AN$25^2))</f>
        <v>259.7813139826128</v>
      </c>
      <c r="AP24" s="45">
        <f t="shared" ref="AP24" si="133">$A24*($C24/($C24+AO5))*AO$4+($B24-$A24)*(AO$25)-($B24/(($C24/($C24+AO5))*AO$4)*(AO$25^2))</f>
        <v>256.47542230291151</v>
      </c>
      <c r="AQ24" s="45">
        <f t="shared" ref="AQ24" si="134">$A24*($C24/($C24+AP5))*AP$4+($B24-$A24)*(AP$25)-($B24/(($C24/($C24+AP5))*AP$4)*(AP$25^2))</f>
        <v>252.35305600604818</v>
      </c>
      <c r="AR24" s="45">
        <f t="shared" ref="AR24" si="135">$A24*($C24/($C24+AQ5))*AQ$4+($B24-$A24)*(AQ$25)-($B24/(($C24/($C24+AQ5))*AQ$4)*(AQ$25^2))</f>
        <v>247.70632019465222</v>
      </c>
      <c r="AS24" s="45">
        <f t="shared" ref="AS24" si="136">$A24*($C24/($C24+AR5))*AR$4+($B24-$A24)*(AR$25)-($B24/(($C24/($C24+AR5))*AR$4)*(AR$25^2))</f>
        <v>242.78038535780058</v>
      </c>
      <c r="AT24" s="45">
        <f t="shared" ref="AT24" si="137">$A24*($C24/($C24+AS5))*AS$4+($B24-$A24)*(AS$25)-($B24/(($C24/($C24+AS5))*AS$4)*(AS$25^2))</f>
        <v>237.7693626190744</v>
      </c>
      <c r="AU24" s="45">
        <f t="shared" ref="AU24" si="138">$A24*($C24/($C24+AT5))*AT$4+($B24-$A24)*(AT$25)-($B24/(($C24/($C24+AT5))*AT$4)*(AT$25^2))</f>
        <v>232.8179060438365</v>
      </c>
      <c r="AV24" s="45">
        <f t="shared" ref="AV24" si="139">$A24*($C24/($C24+AU5))*AU$4+($B24-$A24)*(AU$25)-($B24/(($C24/($C24+AU5))*AU$4)*(AU$25^2))</f>
        <v>228.02651469963723</v>
      </c>
      <c r="AW24" s="45">
        <f t="shared" ref="AW24" si="140">$A24*($C24/($C24+AV5))*AV$4+($B24-$A24)*(AV$25)-($B24/(($C24/($C24+AV5))*AV$4)*(AV$25^2))</f>
        <v>223.4587340930982</v>
      </c>
      <c r="AX24" s="69">
        <f t="shared" ref="AX24" si="141">$A24*($C24/($C24+AW5))*AW$4+($B24-$A24)*(AW$25)-($B24/(($C24/($C24+AW5))*AW$4)*(AW$25^2))</f>
        <v>219.14888005115972</v>
      </c>
      <c r="AY24" s="45">
        <f t="shared" ref="AY24" si="142">$A24*($C24/($C24+AX5))*AX$4+($B24-$A24)*(AX$25)-($B24/(($C24/($C24+AX5))*AX$4)*(AX$25^2))</f>
        <v>215.10936726737395</v>
      </c>
      <c r="AZ24" s="45">
        <f t="shared" ref="AZ24" si="143">$A24*($C24/($C24+AY5))*AY$4+($B24-$A24)*(AY$25)-($B24/(($C24/($C24+AY5))*AY$4)*(AY$25^2))</f>
        <v>211.33712447138419</v>
      </c>
      <c r="BA24" s="45">
        <f t="shared" ref="BA24" si="144">$A24*($C24/($C24+AZ5))*AZ$4+($B24-$A24)*(AZ$25)-($B24/(($C24/($C24+AZ5))*AZ$4)*(AZ$25^2))</f>
        <v>207.81887947178029</v>
      </c>
      <c r="BB24" s="45">
        <f t="shared" ref="BB24" si="145">$A24*($C24/($C24+BA5))*BA$4+($B24-$A24)*(BA$25)-($B24/(($C24/($C24+BA5))*BA$4)*(BA$25^2))</f>
        <v>204.53529804483583</v>
      </c>
      <c r="BC24" s="45">
        <f t="shared" ref="BC24" si="146">$A24*($C24/($C24+BB5))*BB$4+($B24-$A24)*(BB$25)-($B24/(($C24/($C24+BB5))*BB$4)*(BB$25^2))</f>
        <v>201.4640773997271</v>
      </c>
      <c r="BD24" s="45">
        <f t="shared" ref="BD24" si="147">$A24*($C24/($C24+BC5))*BC$4+($B24-$A24)*(BC$25)-($B24/(($C24/($C24+BC5))*BC$4)*(BC$25^2))</f>
        <v>198.5821502311162</v>
      </c>
      <c r="BE24" s="45">
        <f t="shared" ref="BE24" si="148">$A24*($C24/($C24+BD5))*BD$4+($B24-$A24)*(BD$25)-($B24/(($C24/($C24+BD5))*BD$4)*(BD$25^2))</f>
        <v>195.86717030904379</v>
      </c>
      <c r="BF24" s="45">
        <f t="shared" ref="BF24" si="149">$A24*($C24/($C24+BE5))*BE$4+($B24-$A24)*(BE$25)-($B24/(($C24/($C24+BE5))*BE$4)*(BE$25^2))</f>
        <v>193.29844190601148</v>
      </c>
      <c r="BG24" s="45">
        <f t="shared" ref="BG24" si="150">$A24*($C24/($C24+BF5))*BF$4+($B24-$A24)*(BF$25)-($B24/(($C24/($C24+BF5))*BF$4)*(BF$25^2))</f>
        <v>190.85743496251985</v>
      </c>
      <c r="BH24" s="69">
        <f t="shared" ref="BH24" si="151">$A24*($C24/($C24+BG5))*BG$4+($B24-$A24)*(BG$25)-($B24/(($C24/($C24+BG5))*BG$4)*(BG$25^2))</f>
        <v>188.52800335112011</v>
      </c>
    </row>
    <row r="25" spans="1:62" ht="15.75" thickBot="1" x14ac:dyDescent="0.3">
      <c r="A25" s="13" t="s">
        <v>68</v>
      </c>
      <c r="B25" s="65">
        <f>AN25</f>
        <v>3691.2216704818402</v>
      </c>
      <c r="C25" s="74">
        <f>AN25/$AN$4</f>
        <v>0.11028154384989711</v>
      </c>
      <c r="D25" s="4" t="s">
        <v>8</v>
      </c>
      <c r="F25" s="6">
        <f>E$3+F24</f>
        <v>1.879998331528614</v>
      </c>
      <c r="G25" s="6">
        <f>F$25+G24</f>
        <v>4.2821673388037604</v>
      </c>
      <c r="H25" s="6">
        <f t="shared" ref="H25:BH25" si="152">G$25+H24</f>
        <v>7.4210112493611966</v>
      </c>
      <c r="I25" s="6">
        <f t="shared" si="152"/>
        <v>11.471225472044033</v>
      </c>
      <c r="J25" s="6">
        <f t="shared" si="152"/>
        <v>16.644238611829653</v>
      </c>
      <c r="K25" s="6">
        <f t="shared" si="152"/>
        <v>23.19496261176139</v>
      </c>
      <c r="L25" s="6">
        <f t="shared" si="152"/>
        <v>31.429431624452356</v>
      </c>
      <c r="M25" s="6">
        <f t="shared" si="152"/>
        <v>41.713294866725349</v>
      </c>
      <c r="N25" s="6">
        <f t="shared" si="152"/>
        <v>54.481044677325201</v>
      </c>
      <c r="O25" s="6">
        <f t="shared" si="152"/>
        <v>70.245739827679103</v>
      </c>
      <c r="P25" s="6">
        <f t="shared" si="152"/>
        <v>89.608817268611901</v>
      </c>
      <c r="Q25" s="6">
        <f t="shared" si="152"/>
        <v>113.26936573262827</v>
      </c>
      <c r="R25" s="6">
        <f t="shared" si="152"/>
        <v>142.03195881664405</v>
      </c>
      <c r="S25" s="6">
        <f t="shared" si="152"/>
        <v>176.81181844580254</v>
      </c>
      <c r="T25" s="6">
        <f t="shared" si="152"/>
        <v>218.6357211297028</v>
      </c>
      <c r="U25" s="6">
        <f t="shared" si="152"/>
        <v>268.63670961295259</v>
      </c>
      <c r="V25" s="6">
        <f t="shared" si="152"/>
        <v>328.04040059522583</v>
      </c>
      <c r="W25" s="6">
        <f t="shared" si="152"/>
        <v>398.14058830326348</v>
      </c>
      <c r="X25" s="6">
        <f t="shared" si="152"/>
        <v>480.26206943397835</v>
      </c>
      <c r="Y25" s="6">
        <f t="shared" si="152"/>
        <v>575.709311002032</v>
      </c>
      <c r="Z25" s="6">
        <f t="shared" si="152"/>
        <v>685.70088668133417</v>
      </c>
      <c r="AA25" s="6">
        <f t="shared" si="152"/>
        <v>811.29158395250101</v>
      </c>
      <c r="AB25" s="6">
        <f t="shared" si="152"/>
        <v>953.28664939163582</v>
      </c>
      <c r="AC25" s="6">
        <f t="shared" si="152"/>
        <v>1112.1554846577599</v>
      </c>
      <c r="AD25" s="6">
        <f t="shared" si="152"/>
        <v>1287.9546634752703</v>
      </c>
      <c r="AE25" s="6">
        <f t="shared" si="152"/>
        <v>1480.2716348947965</v>
      </c>
      <c r="AF25" s="6">
        <f t="shared" si="152"/>
        <v>1688.2001046657551</v>
      </c>
      <c r="AG25" s="6">
        <f t="shared" si="152"/>
        <v>1910.3553011092176</v>
      </c>
      <c r="AH25" s="6">
        <f t="shared" si="152"/>
        <v>2149.387797988712</v>
      </c>
      <c r="AI25" s="6">
        <f t="shared" si="152"/>
        <v>2394.2095107044825</v>
      </c>
      <c r="AJ25" s="6">
        <f t="shared" si="152"/>
        <v>2646.9309393605299</v>
      </c>
      <c r="AK25" s="6">
        <f t="shared" si="152"/>
        <v>2905.1780362806639</v>
      </c>
      <c r="AL25" s="6">
        <f t="shared" si="152"/>
        <v>3166.6588621796086</v>
      </c>
      <c r="AM25" s="6">
        <f t="shared" si="152"/>
        <v>3429.278279364331</v>
      </c>
      <c r="AN25" s="71">
        <f t="shared" si="152"/>
        <v>3691.2216704818402</v>
      </c>
      <c r="AO25" s="6">
        <f t="shared" si="152"/>
        <v>3951.0029844644532</v>
      </c>
      <c r="AP25" s="6">
        <f t="shared" si="152"/>
        <v>4207.4784067673645</v>
      </c>
      <c r="AQ25" s="6">
        <f t="shared" si="152"/>
        <v>4459.8314627734126</v>
      </c>
      <c r="AR25" s="6">
        <f t="shared" si="152"/>
        <v>4707.5377829680647</v>
      </c>
      <c r="AS25" s="6">
        <f t="shared" si="152"/>
        <v>4950.3181683258654</v>
      </c>
      <c r="AT25" s="6">
        <f t="shared" si="152"/>
        <v>5188.0875309449402</v>
      </c>
      <c r="AU25" s="6">
        <f t="shared" si="152"/>
        <v>5420.9054369887763</v>
      </c>
      <c r="AV25" s="6">
        <f t="shared" si="152"/>
        <v>5648.9319516884134</v>
      </c>
      <c r="AW25" s="6">
        <f t="shared" si="152"/>
        <v>5872.3906857815118</v>
      </c>
      <c r="AX25" s="71">
        <f t="shared" si="152"/>
        <v>6091.5395658326715</v>
      </c>
      <c r="AY25" s="6">
        <f t="shared" si="152"/>
        <v>6306.6489331000457</v>
      </c>
      <c r="AZ25" s="6">
        <f t="shared" si="152"/>
        <v>6517.9860575714301</v>
      </c>
      <c r="BA25" s="6">
        <f t="shared" si="152"/>
        <v>6725.8049370432109</v>
      </c>
      <c r="BB25" s="6">
        <f t="shared" si="152"/>
        <v>6930.3402350880469</v>
      </c>
      <c r="BC25" s="6">
        <f t="shared" si="152"/>
        <v>7131.804312487774</v>
      </c>
      <c r="BD25" s="6">
        <f t="shared" si="152"/>
        <v>7330.3864627188905</v>
      </c>
      <c r="BE25" s="6">
        <f t="shared" si="152"/>
        <v>7526.2536330279345</v>
      </c>
      <c r="BF25" s="6">
        <f>BE$25+BF24</f>
        <v>7719.5520749339457</v>
      </c>
      <c r="BG25" s="6">
        <f t="shared" si="152"/>
        <v>7910.4095098964654</v>
      </c>
      <c r="BH25" s="71">
        <f t="shared" si="152"/>
        <v>8098.9375132475852</v>
      </c>
    </row>
    <row r="26" spans="1:62" ht="15.75" thickBot="1" x14ac:dyDescent="0.3">
      <c r="A26" s="13" t="s">
        <v>69</v>
      </c>
      <c r="B26" s="17">
        <f>AX25</f>
        <v>6091.5395658326715</v>
      </c>
      <c r="C26" s="73">
        <f>AX25/$AX$4</f>
        <v>0.1545429900406971</v>
      </c>
      <c r="D26" s="4" t="s">
        <v>9</v>
      </c>
      <c r="E26" s="5">
        <f>SUM(F26:AF26)</f>
        <v>4764668.6101340512</v>
      </c>
      <c r="F26">
        <f>(F3-F25)^2</f>
        <v>3.1749456799010036</v>
      </c>
      <c r="G26">
        <f t="shared" ref="G26:AF26" si="153">(G3-G25)^2</f>
        <v>17.099481127341807</v>
      </c>
      <c r="H26">
        <f t="shared" si="153"/>
        <v>52.100857798223849</v>
      </c>
      <c r="I26">
        <f t="shared" si="153"/>
        <v>125.10330483374128</v>
      </c>
      <c r="J26">
        <f t="shared" si="153"/>
        <v>262.95019733478279</v>
      </c>
      <c r="K26">
        <f t="shared" si="153"/>
        <v>510.1473254247947</v>
      </c>
      <c r="L26">
        <f t="shared" si="153"/>
        <v>936.37867829159438</v>
      </c>
      <c r="M26">
        <f t="shared" si="153"/>
        <v>1648.0928026243544</v>
      </c>
      <c r="N26">
        <f t="shared" si="153"/>
        <v>2810.8275955402373</v>
      </c>
      <c r="O26">
        <f t="shared" si="153"/>
        <v>4677.6260172861594</v>
      </c>
      <c r="P26">
        <f t="shared" si="153"/>
        <v>7624.3795961711785</v>
      </c>
      <c r="Q26">
        <f t="shared" si="153"/>
        <v>12214.882125734153</v>
      </c>
      <c r="R26">
        <f t="shared" si="153"/>
        <v>19238.134299840069</v>
      </c>
      <c r="S26">
        <f t="shared" si="153"/>
        <v>29731.809247788555</v>
      </c>
      <c r="T26">
        <f t="shared" si="153"/>
        <v>44900.260842701333</v>
      </c>
      <c r="U26">
        <f t="shared" si="153"/>
        <v>65778.286274620332</v>
      </c>
      <c r="V26">
        <f t="shared" si="153"/>
        <v>96400.228698432737</v>
      </c>
      <c r="W26">
        <f t="shared" si="153"/>
        <v>133776.0551475067</v>
      </c>
      <c r="X26">
        <f t="shared" si="153"/>
        <v>174134.50995303984</v>
      </c>
      <c r="Y26">
        <f t="shared" si="153"/>
        <v>230481.84271484296</v>
      </c>
      <c r="Z26">
        <f t="shared" si="153"/>
        <v>295935.34893778432</v>
      </c>
      <c r="AA26">
        <f t="shared" si="153"/>
        <v>349809.50968054339</v>
      </c>
      <c r="AB26" s="43">
        <f t="shared" si="153"/>
        <v>414633.07982634532</v>
      </c>
      <c r="AC26" s="44">
        <f t="shared" si="153"/>
        <v>520971.93944931985</v>
      </c>
      <c r="AD26" s="44">
        <f t="shared" si="153"/>
        <v>674138.29725212324</v>
      </c>
      <c r="AE26" s="44">
        <f t="shared" si="153"/>
        <v>790790.76172731572</v>
      </c>
      <c r="AF26" s="45">
        <f t="shared" si="153"/>
        <v>893065.78315399995</v>
      </c>
    </row>
    <row r="27" spans="1:62" ht="15.75" thickBot="1" x14ac:dyDescent="0.3">
      <c r="A27" s="13" t="s">
        <v>70</v>
      </c>
      <c r="B27" s="66">
        <f>BH25</f>
        <v>8098.9375132475852</v>
      </c>
      <c r="C27" s="75">
        <f>BH25/$BH$4</f>
        <v>0.17853992286549691</v>
      </c>
      <c r="D27" s="4" t="s">
        <v>10</v>
      </c>
      <c r="E27" s="5">
        <f>SUM(F27:AF27)</f>
        <v>7963.1814204687043</v>
      </c>
      <c r="F27">
        <f>SQRT(F26)</f>
        <v>1.7818377254680078</v>
      </c>
      <c r="G27">
        <f t="shared" ref="G27:AF27" si="154">SQRT(G26)</f>
        <v>4.1351518868527437</v>
      </c>
      <c r="H27">
        <f t="shared" si="154"/>
        <v>7.2180923933005907</v>
      </c>
      <c r="I27">
        <f t="shared" si="154"/>
        <v>11.184958865983427</v>
      </c>
      <c r="J27">
        <f t="shared" si="154"/>
        <v>16.215739185580865</v>
      </c>
      <c r="K27">
        <f t="shared" si="154"/>
        <v>22.586441185472196</v>
      </c>
      <c r="L27">
        <f t="shared" si="154"/>
        <v>30.600305199321042</v>
      </c>
      <c r="M27">
        <f t="shared" si="154"/>
        <v>40.596709258563735</v>
      </c>
      <c r="N27">
        <f t="shared" si="154"/>
        <v>53.017238663855714</v>
      </c>
      <c r="O27">
        <f t="shared" si="154"/>
        <v>68.393172300209613</v>
      </c>
      <c r="P27">
        <f t="shared" si="154"/>
        <v>87.317693488611908</v>
      </c>
      <c r="Q27">
        <f t="shared" si="154"/>
        <v>110.52095785747676</v>
      </c>
      <c r="R27">
        <f t="shared" si="154"/>
        <v>138.70160164843111</v>
      </c>
      <c r="S27">
        <f t="shared" si="154"/>
        <v>172.42914268704277</v>
      </c>
      <c r="T27">
        <f t="shared" si="154"/>
        <v>211.89681649968537</v>
      </c>
      <c r="U27">
        <f t="shared" si="154"/>
        <v>256.47277881798749</v>
      </c>
      <c r="V27">
        <f t="shared" si="154"/>
        <v>310.48386221900927</v>
      </c>
      <c r="W27">
        <f t="shared" si="154"/>
        <v>365.75409108786016</v>
      </c>
      <c r="X27">
        <f t="shared" si="154"/>
        <v>417.29427260991713</v>
      </c>
      <c r="Y27">
        <f t="shared" si="154"/>
        <v>480.08524525842591</v>
      </c>
      <c r="Z27">
        <f t="shared" si="154"/>
        <v>543.99940159689913</v>
      </c>
      <c r="AA27">
        <f t="shared" si="154"/>
        <v>591.44696269449503</v>
      </c>
      <c r="AB27" s="43">
        <f t="shared" si="154"/>
        <v>643.92008807486764</v>
      </c>
      <c r="AC27" s="44">
        <f t="shared" si="154"/>
        <v>721.7838592330254</v>
      </c>
      <c r="AD27" s="44">
        <f t="shared" si="154"/>
        <v>821.05925319195035</v>
      </c>
      <c r="AE27" s="44">
        <f t="shared" si="154"/>
        <v>889.26416869640923</v>
      </c>
      <c r="AF27" s="45">
        <f t="shared" si="154"/>
        <v>945.021578142002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6.7860351927823075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12.499375015215939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27.618256268196291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48.513985654759153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94.72193938491165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155.98972626329942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3253.6360163878189</v>
      </c>
      <c r="C34" s="74">
        <f>AN34/$AN$4</f>
        <v>9.7207926005169754E-2</v>
      </c>
      <c r="D34" s="4" t="s">
        <v>8</v>
      </c>
      <c r="F34" s="12">
        <f>$E$3+$C33*(1/(1+EXP(-$A33*(F32-$B33))))</f>
        <v>19.580166267431327</v>
      </c>
      <c r="G34" s="12">
        <f t="shared" ref="G34:BH34" si="156">$E$3+$C33*(1/(1+EXP(-$A33*(G32-$B33))))</f>
        <v>24.077741478310841</v>
      </c>
      <c r="H34" s="12">
        <f t="shared" si="156"/>
        <v>29.603996317527859</v>
      </c>
      <c r="I34" s="12">
        <f t="shared" si="156"/>
        <v>36.390031510310166</v>
      </c>
      <c r="J34" s="12">
        <f t="shared" si="156"/>
        <v>44.716735522542699</v>
      </c>
      <c r="K34" s="12">
        <f t="shared" si="156"/>
        <v>54.924426008463492</v>
      </c>
      <c r="L34" s="12">
        <f t="shared" si="156"/>
        <v>67.423801023679431</v>
      </c>
      <c r="M34" s="12">
        <f t="shared" si="156"/>
        <v>82.708074954781139</v>
      </c>
      <c r="N34" s="12">
        <f t="shared" si="156"/>
        <v>101.36596429470526</v>
      </c>
      <c r="O34" s="12">
        <f t="shared" si="156"/>
        <v>124.09486826470683</v>
      </c>
      <c r="P34" s="12">
        <f t="shared" si="156"/>
        <v>151.71312453290312</v>
      </c>
      <c r="Q34" s="12">
        <f t="shared" si="156"/>
        <v>185.16957899698349</v>
      </c>
      <c r="R34" s="12">
        <f t="shared" si="156"/>
        <v>225.54787454235691</v>
      </c>
      <c r="S34" s="12">
        <f t="shared" si="156"/>
        <v>274.06186019711606</v>
      </c>
      <c r="T34" s="12">
        <f t="shared" si="156"/>
        <v>332.03744974710696</v>
      </c>
      <c r="U34" s="12">
        <f t="shared" si="156"/>
        <v>400.87534608967343</v>
      </c>
      <c r="V34" s="12">
        <f t="shared" si="156"/>
        <v>481.98870373129529</v>
      </c>
      <c r="W34" s="12">
        <f t="shared" si="156"/>
        <v>576.71064311620694</v>
      </c>
      <c r="X34" s="12">
        <f t="shared" si="156"/>
        <v>686.16932351226694</v>
      </c>
      <c r="Y34" s="12">
        <f t="shared" si="156"/>
        <v>811.13372752975238</v>
      </c>
      <c r="Z34" s="12">
        <f t="shared" si="156"/>
        <v>951.84161276333452</v>
      </c>
      <c r="AA34" s="12">
        <f t="shared" si="156"/>
        <v>1107.8313390266339</v>
      </c>
      <c r="AB34" s="52">
        <f t="shared" si="156"/>
        <v>1277.8089403727747</v>
      </c>
      <c r="AC34" s="53">
        <f t="shared" si="156"/>
        <v>1459.5867560313498</v>
      </c>
      <c r="AD34" s="53">
        <f t="shared" si="156"/>
        <v>1650.1256463429654</v>
      </c>
      <c r="AE34" s="53">
        <f t="shared" si="156"/>
        <v>1845.6967587780314</v>
      </c>
      <c r="AF34" s="54">
        <f t="shared" si="156"/>
        <v>2042.1529743966669</v>
      </c>
      <c r="AG34" s="54">
        <f>$E$3+$C33*(1/(1+EXP(-$A33*(AG32-$B33))))</f>
        <v>2235.2719411996609</v>
      </c>
      <c r="AH34" s="54">
        <f t="shared" si="156"/>
        <v>2421.112369266958</v>
      </c>
      <c r="AI34" s="54">
        <f t="shared" si="156"/>
        <v>2596.3213767384427</v>
      </c>
      <c r="AJ34" s="54">
        <f t="shared" si="156"/>
        <v>2758.3448089071931</v>
      </c>
      <c r="AK34" s="54">
        <f t="shared" si="156"/>
        <v>2905.5186213302604</v>
      </c>
      <c r="AL34" s="54">
        <f t="shared" si="156"/>
        <v>3037.0474094163651</v>
      </c>
      <c r="AM34" s="54">
        <f t="shared" si="156"/>
        <v>3152.8968628010352</v>
      </c>
      <c r="AN34" s="69">
        <f t="shared" si="156"/>
        <v>3253.6360163878189</v>
      </c>
      <c r="AO34" s="54">
        <f t="shared" si="156"/>
        <v>3340.2635713824448</v>
      </c>
      <c r="AP34" s="54">
        <f t="shared" si="156"/>
        <v>3414.0442975840488</v>
      </c>
      <c r="AQ34" s="54">
        <f t="shared" si="156"/>
        <v>3476.3711106410965</v>
      </c>
      <c r="AR34" s="54">
        <f t="shared" si="156"/>
        <v>3528.6591076958439</v>
      </c>
      <c r="AS34" s="54">
        <f t="shared" si="156"/>
        <v>3572.2711848593308</v>
      </c>
      <c r="AT34" s="54">
        <f t="shared" si="156"/>
        <v>3608.4710308776534</v>
      </c>
      <c r="AU34" s="54">
        <f t="shared" si="156"/>
        <v>3638.3977337618244</v>
      </c>
      <c r="AV34" s="54">
        <f t="shared" si="156"/>
        <v>3663.0561735930551</v>
      </c>
      <c r="AW34" s="54">
        <f t="shared" si="156"/>
        <v>3683.3181121617713</v>
      </c>
      <c r="AX34" s="69">
        <f t="shared" si="156"/>
        <v>3699.9299330333847</v>
      </c>
      <c r="AY34" s="54">
        <f t="shared" si="156"/>
        <v>3713.5240361020301</v>
      </c>
      <c r="AZ34" s="54">
        <f t="shared" si="156"/>
        <v>3724.6318015651991</v>
      </c>
      <c r="BA34" s="54">
        <f t="shared" si="156"/>
        <v>3733.696759433677</v>
      </c>
      <c r="BB34" s="54">
        <f t="shared" si="156"/>
        <v>3741.0871355841591</v>
      </c>
      <c r="BC34" s="54">
        <f t="shared" si="156"/>
        <v>3747.10732148737</v>
      </c>
      <c r="BD34" s="54">
        <f t="shared" si="156"/>
        <v>3752.0080664997677</v>
      </c>
      <c r="BE34" s="54">
        <f t="shared" si="156"/>
        <v>3755.995351515563</v>
      </c>
      <c r="BF34" s="54">
        <f t="shared" si="156"/>
        <v>3759.2379979341381</v>
      </c>
      <c r="BG34" s="54">
        <f t="shared" si="156"/>
        <v>3761.8741172374439</v>
      </c>
      <c r="BH34" s="69">
        <f t="shared" si="156"/>
        <v>3764.0165293364466</v>
      </c>
    </row>
    <row r="35" spans="1:60" ht="15.75" thickBot="1" x14ac:dyDescent="0.3">
      <c r="A35" s="13" t="s">
        <v>69</v>
      </c>
      <c r="B35" s="17">
        <f>AX34</f>
        <v>3699.9299330333847</v>
      </c>
      <c r="C35" s="73">
        <f>AX34/$AX$4</f>
        <v>9.3867605818282907E-2</v>
      </c>
      <c r="D35" s="4" t="s">
        <v>9</v>
      </c>
      <c r="E35" s="5">
        <f>SUM(F35:AF35)</f>
        <v>10078557.989387162</v>
      </c>
      <c r="F35" s="3">
        <f>(F34-F$3)^2</f>
        <v>379.54854458968083</v>
      </c>
      <c r="G35" s="3">
        <f t="shared" ref="G35:AF35" si="157">(G34-G$3)^2</f>
        <v>572.67964814869549</v>
      </c>
      <c r="H35" s="3">
        <f t="shared" si="157"/>
        <v>864.42335589519769</v>
      </c>
      <c r="I35" s="3">
        <f t="shared" si="157"/>
        <v>1303.4818402613221</v>
      </c>
      <c r="J35" s="3">
        <f t="shared" si="157"/>
        <v>1961.4478565210707</v>
      </c>
      <c r="K35" s="3">
        <f t="shared" si="157"/>
        <v>2950.2174905798629</v>
      </c>
      <c r="L35" s="3">
        <f t="shared" si="157"/>
        <v>4434.8506848865109</v>
      </c>
      <c r="M35" s="3">
        <f t="shared" si="157"/>
        <v>6657.1711337995275</v>
      </c>
      <c r="N35" s="3">
        <f t="shared" si="157"/>
        <v>9980.4412292490852</v>
      </c>
      <c r="O35" s="3">
        <f t="shared" si="157"/>
        <v>14943.180089533178</v>
      </c>
      <c r="P35" s="3">
        <f t="shared" si="157"/>
        <v>22326.934309000582</v>
      </c>
      <c r="Q35" s="3">
        <f t="shared" si="157"/>
        <v>33277.483673460702</v>
      </c>
      <c r="R35" s="3">
        <f t="shared" si="157"/>
        <v>49380.625027927977</v>
      </c>
      <c r="S35" s="3">
        <f t="shared" si="157"/>
        <v>72726.862519336981</v>
      </c>
      <c r="T35" s="3">
        <f t="shared" si="157"/>
        <v>105819.14345529514</v>
      </c>
      <c r="U35" s="3">
        <f t="shared" si="157"/>
        <v>151096.56438041522</v>
      </c>
      <c r="V35" s="3">
        <f t="shared" si="157"/>
        <v>215697.23621640718</v>
      </c>
      <c r="W35" s="3">
        <f t="shared" si="157"/>
        <v>296288.77581063932</v>
      </c>
      <c r="X35" s="3">
        <f t="shared" si="157"/>
        <v>388380.14286651037</v>
      </c>
      <c r="Y35" s="3">
        <f t="shared" si="157"/>
        <v>511954.0761093254</v>
      </c>
      <c r="Z35" s="3">
        <f t="shared" si="157"/>
        <v>656327.02647558355</v>
      </c>
      <c r="AA35" s="3">
        <f t="shared" si="157"/>
        <v>788520.41093350097</v>
      </c>
      <c r="AB35" s="46">
        <f t="shared" si="157"/>
        <v>937880.64155165781</v>
      </c>
      <c r="AC35" s="47">
        <f t="shared" si="157"/>
        <v>1143220.9955181214</v>
      </c>
      <c r="AD35" s="47">
        <f t="shared" si="157"/>
        <v>1400033.7915257644</v>
      </c>
      <c r="AE35" s="47">
        <f t="shared" si="157"/>
        <v>1574245.2209140079</v>
      </c>
      <c r="AF35" s="48">
        <f t="shared" si="157"/>
        <v>1687334.6162267411</v>
      </c>
    </row>
    <row r="36" spans="1:60" ht="15.75" thickBot="1" x14ac:dyDescent="0.3">
      <c r="A36" s="13" t="s">
        <v>70</v>
      </c>
      <c r="B36" s="66">
        <f>BH34</f>
        <v>3764.0165293364466</v>
      </c>
      <c r="C36" s="75">
        <f>BH34/$BH$4</f>
        <v>8.2977207777308687E-2</v>
      </c>
      <c r="D36" s="4" t="s">
        <v>10</v>
      </c>
      <c r="E36" s="5">
        <f>SUM(F36:AF36)</f>
        <v>11935.748003147177</v>
      </c>
      <c r="F36">
        <f>SQRT(F35)</f>
        <v>19.482005661370721</v>
      </c>
      <c r="G36">
        <f t="shared" ref="G36:AF36" si="158">SQRT(G35)</f>
        <v>23.930726026359824</v>
      </c>
      <c r="H36">
        <f t="shared" si="158"/>
        <v>29.401077461467253</v>
      </c>
      <c r="I36">
        <f t="shared" si="158"/>
        <v>36.103764904249559</v>
      </c>
      <c r="J36">
        <f t="shared" si="158"/>
        <v>44.288236096293907</v>
      </c>
      <c r="K36">
        <f t="shared" si="158"/>
        <v>54.315904582174298</v>
      </c>
      <c r="L36">
        <f t="shared" si="158"/>
        <v>66.594674598548124</v>
      </c>
      <c r="M36">
        <f t="shared" si="158"/>
        <v>81.591489346619525</v>
      </c>
      <c r="N36">
        <f t="shared" si="158"/>
        <v>99.902158281235771</v>
      </c>
      <c r="O36">
        <f t="shared" si="158"/>
        <v>122.24230073723734</v>
      </c>
      <c r="P36">
        <f t="shared" si="158"/>
        <v>149.42200075290313</v>
      </c>
      <c r="Q36">
        <f t="shared" si="158"/>
        <v>182.42117112183197</v>
      </c>
      <c r="R36">
        <f t="shared" si="158"/>
        <v>222.21751737414397</v>
      </c>
      <c r="S36">
        <f t="shared" si="158"/>
        <v>269.67918443835629</v>
      </c>
      <c r="T36">
        <f t="shared" si="158"/>
        <v>325.29854511708953</v>
      </c>
      <c r="U36">
        <f t="shared" si="158"/>
        <v>388.71141529470833</v>
      </c>
      <c r="V36">
        <f t="shared" si="158"/>
        <v>464.43216535507872</v>
      </c>
      <c r="W36">
        <f t="shared" si="158"/>
        <v>544.32414590080361</v>
      </c>
      <c r="X36">
        <f t="shared" si="158"/>
        <v>623.20152668820572</v>
      </c>
      <c r="Y36">
        <f t="shared" si="158"/>
        <v>715.50966178614624</v>
      </c>
      <c r="Z36">
        <f t="shared" si="158"/>
        <v>810.14012767889949</v>
      </c>
      <c r="AA36">
        <f t="shared" si="158"/>
        <v>887.98671776862795</v>
      </c>
      <c r="AB36" s="43">
        <f t="shared" si="158"/>
        <v>968.44237905600653</v>
      </c>
      <c r="AC36" s="44">
        <f t="shared" si="158"/>
        <v>1069.2151306066153</v>
      </c>
      <c r="AD36" s="44">
        <f t="shared" si="158"/>
        <v>1183.2302360596454</v>
      </c>
      <c r="AE36" s="44">
        <f t="shared" si="158"/>
        <v>1254.6892925796442</v>
      </c>
      <c r="AF36" s="45">
        <f t="shared" si="158"/>
        <v>1298.9744478729137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6.5908195292199885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15.420171651319947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28.23663817069513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49.623078379344065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95.343592121030838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154.15117662851014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203.52942043756752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118.06741320601577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-5538.123684887727</v>
      </c>
    </row>
    <row r="44" spans="1:60" ht="15.75" thickBot="1" x14ac:dyDescent="0.3">
      <c r="A44" s="13" t="s">
        <v>68</v>
      </c>
      <c r="B44" s="65">
        <f>AN44</f>
        <v>3531.031549637557</v>
      </c>
      <c r="C44" s="74">
        <f>AN44/$AN$4</f>
        <v>0.10549559073917454</v>
      </c>
      <c r="D44" s="4" t="s">
        <v>8</v>
      </c>
      <c r="F44" s="12">
        <f>$E$3+$C43*E4*(1/(1+EXP(-$A43*(F42-$B43))))</f>
        <v>16.288285677539875</v>
      </c>
      <c r="G44" s="12">
        <f>$E$3+$C43*F4*(1/(1+EXP(-$A43*(G42-$B43))))</f>
        <v>20.535844548004661</v>
      </c>
      <c r="H44" s="12">
        <f t="shared" ref="H44:AF44" si="188">$E$3+$C43*G4*(1/(1+EXP(-$A43*(H42-$B43))))</f>
        <v>25.832607785247777</v>
      </c>
      <c r="I44" s="12">
        <f t="shared" si="188"/>
        <v>32.423427314467766</v>
      </c>
      <c r="J44" s="12">
        <f t="shared" si="188"/>
        <v>40.605884823039467</v>
      </c>
      <c r="K44" s="12">
        <f>$E$3+$C43*J4*(1/(1+EXP(-$A43*(K42-$B43))))</f>
        <v>50.739919145994307</v>
      </c>
      <c r="L44" s="12">
        <f t="shared" si="188"/>
        <v>63.258436265138798</v>
      </c>
      <c r="M44" s="12">
        <f t="shared" si="188"/>
        <v>78.678607916458745</v>
      </c>
      <c r="N44" s="12">
        <f t="shared" si="188"/>
        <v>97.613314683854441</v>
      </c>
      <c r="O44" s="12">
        <f t="shared" si="188"/>
        <v>120.78184200503364</v>
      </c>
      <c r="P44" s="12">
        <f t="shared" si="188"/>
        <v>149.01848017572877</v>
      </c>
      <c r="Q44" s="12">
        <f t="shared" si="188"/>
        <v>183.27711508131105</v>
      </c>
      <c r="R44" s="12">
        <f t="shared" si="188"/>
        <v>224.62925823945551</v>
      </c>
      <c r="S44" s="12">
        <f t="shared" si="188"/>
        <v>274.25233661879957</v>
      </c>
      <c r="T44" s="12">
        <f t="shared" si="188"/>
        <v>333.40460152689866</v>
      </c>
      <c r="U44" s="12">
        <f t="shared" si="188"/>
        <v>403.38296798114601</v>
      </c>
      <c r="V44" s="12">
        <f t="shared" si="188"/>
        <v>485.46079096066592</v>
      </c>
      <c r="W44" s="12">
        <f t="shared" si="188"/>
        <v>580.80438308169676</v>
      </c>
      <c r="X44" s="12">
        <f t="shared" si="188"/>
        <v>690.37024789161819</v>
      </c>
      <c r="Y44" s="12">
        <f t="shared" si="188"/>
        <v>814.78952252766601</v>
      </c>
      <c r="Z44" s="12">
        <f t="shared" si="188"/>
        <v>954.25145052303867</v>
      </c>
      <c r="AA44" s="12">
        <f t="shared" si="188"/>
        <v>1108.4026271515488</v>
      </c>
      <c r="AB44" s="52">
        <f t="shared" si="188"/>
        <v>1276.2814947549061</v>
      </c>
      <c r="AC44" s="53">
        <f t="shared" si="188"/>
        <v>1456.3062590898217</v>
      </c>
      <c r="AD44" s="53">
        <f t="shared" si="188"/>
        <v>1646.3279667326567</v>
      </c>
      <c r="AE44" s="53">
        <f t="shared" si="188"/>
        <v>1843.7494768115387</v>
      </c>
      <c r="AF44" s="54">
        <f t="shared" si="188"/>
        <v>2045.6979819082824</v>
      </c>
      <c r="AG44" s="54">
        <f t="shared" ref="AG44" si="189">$E$3+$C43*AF4*(1/(1+EXP(-$A43*(AG42-$B43))))</f>
        <v>2249.2274023458499</v>
      </c>
      <c r="AH44" s="54">
        <f t="shared" ref="AH44" si="190">$E$3+$C43*AG4*(1/(1+EXP(-$A43*(AH42-$B43))))</f>
        <v>2501.2508192347882</v>
      </c>
      <c r="AI44" s="54">
        <f t="shared" ref="AI44" si="191">$E$3+$C43*AH4*(1/(1+EXP(-$A43*(AI42-$B43))))</f>
        <v>2650.0661124798444</v>
      </c>
      <c r="AJ44" s="54">
        <f t="shared" ref="AJ44" si="192">$E$3+$C43*AI4*(1/(1+EXP(-$A43*(AJ42-$B43))))</f>
        <v>2842.7797053214754</v>
      </c>
      <c r="AK44" s="54">
        <f t="shared" ref="AK44" si="193">$E$3+$C43*AJ4*(1/(1+EXP(-$A43*(AK42-$B43))))</f>
        <v>3028.0766640855104</v>
      </c>
      <c r="AL44" s="54">
        <f t="shared" ref="AL44" si="194">$E$3+$C43*AK4*(1/(1+EXP(-$A43*(AL42-$B43))))</f>
        <v>3204.8816516589604</v>
      </c>
      <c r="AM44" s="54">
        <f t="shared" ref="AM44" si="195">$E$3+$C43*AL4*(1/(1+EXP(-$A43*(AM42-$B43))))</f>
        <v>3372.5956465485797</v>
      </c>
      <c r="AN44" s="69">
        <f t="shared" ref="AN44" si="196">$E$3+$C43*AM4*(1/(1+EXP(-$A43*(AN42-$B43))))</f>
        <v>3531.031549637557</v>
      </c>
      <c r="AO44" s="54">
        <f t="shared" ref="AO44" si="197">$E$3+$C43*AN4*(1/(1+EXP(-$A43*(AO42-$B43))))</f>
        <v>3680.3338463346554</v>
      </c>
      <c r="AP44" s="54">
        <f t="shared" ref="AP44" si="198">$E$3+$C43*AO4*(1/(1+EXP(-$A43*(AP42-$B43))))</f>
        <v>3820.8949170994374</v>
      </c>
      <c r="AQ44" s="54">
        <f t="shared" ref="AQ44" si="199">$E$3+$C43*AP4*(1/(1+EXP(-$A43*(AQ42-$B43))))</f>
        <v>3953.276977354059</v>
      </c>
      <c r="AR44" s="54">
        <f t="shared" ref="AR44" si="200">$E$3+$C43*AQ4*(1/(1+EXP(-$A43*(AR42-$B43))))</f>
        <v>4078.1449310798007</v>
      </c>
      <c r="AS44" s="54">
        <f t="shared" ref="AS44" si="201">$E$3+$C43*AR4*(1/(1+EXP(-$A43*(AS42-$B43))))</f>
        <v>4196.2123442858165</v>
      </c>
      <c r="AT44" s="54">
        <f t="shared" ref="AT44" si="202">$E$3+$C43*AS4*(1/(1+EXP(-$A43*(AT42-$B43))))</f>
        <v>4308.200556109824</v>
      </c>
      <c r="AU44" s="54">
        <f t="shared" ref="AU44" si="203">$E$3+$C43*AT4*(1/(1+EXP(-$A43*(AU42-$B43))))</f>
        <v>4414.8096222287422</v>
      </c>
      <c r="AV44" s="54">
        <f t="shared" ref="AV44" si="204">$E$3+$C43*AU4*(1/(1+EXP(-$A43*(AV42-$B43))))</f>
        <v>4516.6991542678279</v>
      </c>
      <c r="AW44" s="54">
        <f t="shared" ref="AW44" si="205">$E$3+$C43*AV4*(1/(1+EXP(-$A43*(AW42-$B43))))</f>
        <v>4614.4769666872908</v>
      </c>
      <c r="AX44" s="69">
        <f t="shared" ref="AX44" si="206">$E$3+$C43*AW4*(1/(1+EXP(-$A43*(AX42-$B43))))</f>
        <v>4708.693577693828</v>
      </c>
      <c r="AY44" s="54">
        <f t="shared" ref="AY44" si="207">$E$3+$C43*AX4*(1/(1+EXP(-$A43*(AY42-$B43))))</f>
        <v>4799.8408880025663</v>
      </c>
      <c r="AZ44" s="54">
        <f t="shared" ref="AZ44" si="208">$E$3+$C43*AY4*(1/(1+EXP(-$A43*(AZ42-$B43))))</f>
        <v>4888.3536841209707</v>
      </c>
      <c r="BA44" s="54">
        <f t="shared" ref="BA44" si="209">$E$3+$C43*AZ4*(1/(1+EXP(-$A43*(BA42-$B43))))</f>
        <v>4974.6129244875674</v>
      </c>
      <c r="BB44" s="54">
        <f t="shared" ref="BB44" si="210">$E$3+$C43*BA4*(1/(1+EXP(-$A43*(BB42-$B43))))</f>
        <v>5058.9500390673884</v>
      </c>
      <c r="BC44" s="54">
        <f t="shared" ref="BC44" si="211">$E$3+$C43*BB4*(1/(1+EXP(-$A43*(BC42-$B43))))</f>
        <v>5141.651695945342</v>
      </c>
      <c r="BD44" s="54">
        <f t="shared" ref="BD44" si="212">$E$3+$C43*BC4*(1/(1+EXP(-$A43*(BD42-$B43))))</f>
        <v>5222.9646625801452</v>
      </c>
      <c r="BE44" s="54">
        <f t="shared" ref="BE44" si="213">$E$3+$C43*BD4*(1/(1+EXP(-$A43*(BE42-$B43))))</f>
        <v>5303.1005203363047</v>
      </c>
      <c r="BF44" s="54">
        <f t="shared" ref="BF44" si="214">$E$3+$C43*BE4*(1/(1+EXP(-$A43*(BF42-$B43))))</f>
        <v>5382.2400862250142</v>
      </c>
      <c r="BG44" s="54">
        <f t="shared" ref="BG44" si="215">$E$3+$C43*BF4*(1/(1+EXP(-$A43*(BG42-$B43))))</f>
        <v>5460.5374630269125</v>
      </c>
      <c r="BH44" s="69">
        <f t="shared" ref="BH44" si="216">$E$3+$C43*BG4*(1/(1+EXP(-$A43*(BH42-$B43))))</f>
        <v>5538.123684887727</v>
      </c>
    </row>
    <row r="45" spans="1:60" ht="15.75" thickBot="1" x14ac:dyDescent="0.3">
      <c r="A45" s="13" t="s">
        <v>69</v>
      </c>
      <c r="B45" s="17">
        <f>AX44</f>
        <v>4708.693577693828</v>
      </c>
      <c r="C45" s="73">
        <f>AX44/$AX$4</f>
        <v>0.11946004401971912</v>
      </c>
      <c r="D45" s="4" t="s">
        <v>9</v>
      </c>
      <c r="E45" s="77">
        <f>SUM(F45:AF45)</f>
        <v>10083906.146469599</v>
      </c>
      <c r="F45" s="3">
        <f>(F44-F$3)^2</f>
        <v>262.1201498301416</v>
      </c>
      <c r="G45" s="3">
        <f t="shared" ref="G45:AF45" si="217">(G44-G$3)^2</f>
        <v>415.70435190808365</v>
      </c>
      <c r="H45" s="3">
        <f t="shared" si="217"/>
        <v>656.88095460689942</v>
      </c>
      <c r="I45" s="3">
        <f t="shared" si="217"/>
        <v>1032.797098397989</v>
      </c>
      <c r="J45" s="3">
        <f t="shared" si="217"/>
        <v>1614.2222973222488</v>
      </c>
      <c r="K45" s="3">
        <f t="shared" si="217"/>
        <v>2513.1570373312552</v>
      </c>
      <c r="L45" s="3">
        <f t="shared" si="217"/>
        <v>3897.4187270996554</v>
      </c>
      <c r="M45" s="3">
        <f t="shared" si="217"/>
        <v>6015.8673045527821</v>
      </c>
      <c r="N45" s="3">
        <f t="shared" si="217"/>
        <v>9244.7280175564301</v>
      </c>
      <c r="O45" s="3">
        <f t="shared" si="217"/>
        <v>14144.172327759792</v>
      </c>
      <c r="P45" s="3">
        <f t="shared" si="217"/>
        <v>21528.917114879212</v>
      </c>
      <c r="Q45" s="3">
        <f t="shared" si="217"/>
        <v>32590.614125527278</v>
      </c>
      <c r="R45" s="3">
        <f t="shared" si="217"/>
        <v>48973.203615339604</v>
      </c>
      <c r="S45" s="3">
        <f t="shared" si="217"/>
        <v>72829.633852712897</v>
      </c>
      <c r="T45" s="3">
        <f t="shared" si="217"/>
        <v>106710.47752912508</v>
      </c>
      <c r="U45" s="3">
        <f t="shared" si="217"/>
        <v>153052.33505688241</v>
      </c>
      <c r="V45" s="3">
        <f t="shared" si="217"/>
        <v>218934.38958661217</v>
      </c>
      <c r="W45" s="3">
        <f t="shared" si="217"/>
        <v>300762.17753805482</v>
      </c>
      <c r="X45" s="3">
        <f t="shared" si="217"/>
        <v>393633.83560557821</v>
      </c>
      <c r="Y45" s="3">
        <f t="shared" si="217"/>
        <v>517198.95423142548</v>
      </c>
      <c r="Z45" s="3">
        <f t="shared" si="217"/>
        <v>660237.446334276</v>
      </c>
      <c r="AA45" s="3">
        <f t="shared" si="217"/>
        <v>789535.32983750931</v>
      </c>
      <c r="AB45" s="46">
        <f t="shared" si="217"/>
        <v>934924.48850567872</v>
      </c>
      <c r="AC45" s="47">
        <f t="shared" si="217"/>
        <v>1136216.6432467236</v>
      </c>
      <c r="AD45" s="47">
        <f t="shared" si="217"/>
        <v>1391061.1552126179</v>
      </c>
      <c r="AE45" s="47">
        <f t="shared" si="217"/>
        <v>1569362.5451550807</v>
      </c>
      <c r="AF45" s="48">
        <f t="shared" si="217"/>
        <v>1696556.9316552107</v>
      </c>
    </row>
    <row r="46" spans="1:60" ht="15.75" thickBot="1" x14ac:dyDescent="0.3">
      <c r="A46" s="13" t="s">
        <v>70</v>
      </c>
      <c r="B46" s="66">
        <f>BH44</f>
        <v>5538.123684887727</v>
      </c>
      <c r="C46" s="75">
        <f>BH44/$BH$4</f>
        <v>0.12208714709825534</v>
      </c>
      <c r="D46" s="4" t="s">
        <v>10</v>
      </c>
      <c r="E46" s="5">
        <f>SUM(F46:AF46)</f>
        <v>11907.575669018857</v>
      </c>
      <c r="F46">
        <f>SQRT(F45)</f>
        <v>16.190125071479269</v>
      </c>
      <c r="G46">
        <f t="shared" ref="G46:AF46" si="218">SQRT(G45)</f>
        <v>20.388829096053644</v>
      </c>
      <c r="H46">
        <f t="shared" si="218"/>
        <v>25.629688929187171</v>
      </c>
      <c r="I46">
        <f t="shared" si="218"/>
        <v>32.137160708407158</v>
      </c>
      <c r="J46">
        <f t="shared" si="218"/>
        <v>40.177385396790676</v>
      </c>
      <c r="K46">
        <f t="shared" si="218"/>
        <v>50.131397719705113</v>
      </c>
      <c r="L46">
        <f t="shared" si="218"/>
        <v>62.429309840007484</v>
      </c>
      <c r="M46">
        <f t="shared" si="218"/>
        <v>77.562022308297131</v>
      </c>
      <c r="N46">
        <f t="shared" si="218"/>
        <v>96.149508670384947</v>
      </c>
      <c r="O46">
        <f t="shared" si="218"/>
        <v>118.92927447756415</v>
      </c>
      <c r="P46">
        <f t="shared" si="218"/>
        <v>146.72735639572878</v>
      </c>
      <c r="Q46">
        <f t="shared" si="218"/>
        <v>180.52870720615954</v>
      </c>
      <c r="R46">
        <f t="shared" si="218"/>
        <v>221.29890107124257</v>
      </c>
      <c r="S46">
        <f t="shared" si="218"/>
        <v>269.8696608600398</v>
      </c>
      <c r="T46">
        <f t="shared" si="218"/>
        <v>326.66569689688123</v>
      </c>
      <c r="U46">
        <f t="shared" si="218"/>
        <v>391.21903718618091</v>
      </c>
      <c r="V46">
        <f t="shared" si="218"/>
        <v>467.90425258444935</v>
      </c>
      <c r="W46">
        <f t="shared" si="218"/>
        <v>548.41788586629343</v>
      </c>
      <c r="X46">
        <f t="shared" si="218"/>
        <v>627.40245106755697</v>
      </c>
      <c r="Y46">
        <f t="shared" si="218"/>
        <v>719.16545678405987</v>
      </c>
      <c r="Z46">
        <f t="shared" si="218"/>
        <v>812.54996543860364</v>
      </c>
      <c r="AA46">
        <f t="shared" si="218"/>
        <v>888.55800589354283</v>
      </c>
      <c r="AB46" s="43">
        <f t="shared" si="218"/>
        <v>966.91493343813795</v>
      </c>
      <c r="AC46" s="44">
        <f t="shared" si="218"/>
        <v>1065.9346336650872</v>
      </c>
      <c r="AD46" s="44">
        <f t="shared" si="218"/>
        <v>1179.4325564493367</v>
      </c>
      <c r="AE46" s="44">
        <f t="shared" si="218"/>
        <v>1252.7420106131513</v>
      </c>
      <c r="AF46" s="45">
        <f t="shared" si="218"/>
        <v>1302.5194553845292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3.8367584199834432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7.8361687690102713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15.407599401213922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28.89753745222562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51.009554249878846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96.180335077009488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152.15721824347349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207.1714383214703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211.77584755061025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-7482.3717948171334</v>
      </c>
    </row>
    <row r="54" spans="1:60" ht="15.75" thickBot="1" x14ac:dyDescent="0.3">
      <c r="A54" s="13" t="s">
        <v>68</v>
      </c>
      <c r="B54" s="65">
        <f>AN54</f>
        <v>3807.5906440097606</v>
      </c>
      <c r="C54" s="74">
        <f>AN54/$AN$4</f>
        <v>0.11375826543492498</v>
      </c>
      <c r="D54" s="4" t="s">
        <v>8</v>
      </c>
      <c r="F54" s="12">
        <f>$E$3+($C53/($C53+E5))*E4*(1/(1+EXP(-$A53*(F52-$B53))))</f>
        <v>13.12361406153412</v>
      </c>
      <c r="G54" s="12">
        <f t="shared" ref="G54:AF54" si="248">$E$3+($C53/($C53+F5))*F4*(1/(1+EXP(-$A53*(G52-$B53))))</f>
        <v>16.960372481517563</v>
      </c>
      <c r="H54" s="12">
        <f t="shared" si="248"/>
        <v>21.846952016423121</v>
      </c>
      <c r="I54" s="12">
        <f t="shared" si="248"/>
        <v>28.047249670254104</v>
      </c>
      <c r="J54" s="12">
        <f t="shared" si="248"/>
        <v>35.883418439264375</v>
      </c>
      <c r="K54" s="12">
        <f t="shared" si="248"/>
        <v>45.745645694311037</v>
      </c>
      <c r="L54" s="12">
        <f t="shared" si="248"/>
        <v>58.102308166899626</v>
      </c>
      <c r="M54" s="12">
        <f t="shared" si="248"/>
        <v>73.509907568113547</v>
      </c>
      <c r="N54" s="12">
        <f t="shared" si="248"/>
        <v>92.621900414542836</v>
      </c>
      <c r="O54" s="12">
        <f t="shared" si="248"/>
        <v>116.1951956979908</v>
      </c>
      <c r="P54" s="12">
        <f t="shared" si="248"/>
        <v>145.09273315021642</v>
      </c>
      <c r="Q54" s="12">
        <f t="shared" si="248"/>
        <v>180.28022767894998</v>
      </c>
      <c r="R54" s="12">
        <f t="shared" si="248"/>
        <v>222.81495855046703</v>
      </c>
      <c r="S54" s="12">
        <f t="shared" si="248"/>
        <v>273.82451280034587</v>
      </c>
      <c r="T54" s="12">
        <f t="shared" si="248"/>
        <v>334.47379761281024</v>
      </c>
      <c r="U54" s="12">
        <f t="shared" si="248"/>
        <v>405.91954092909214</v>
      </c>
      <c r="V54" s="12">
        <f t="shared" si="248"/>
        <v>489.25296683555229</v>
      </c>
      <c r="W54" s="12">
        <f t="shared" si="248"/>
        <v>585.43330191256177</v>
      </c>
      <c r="X54" s="12">
        <f t="shared" si="248"/>
        <v>695.21700127498275</v>
      </c>
      <c r="Y54" s="12">
        <f t="shared" si="248"/>
        <v>819.08964502537697</v>
      </c>
      <c r="Z54" s="12">
        <f t="shared" si="248"/>
        <v>957.20877858384654</v>
      </c>
      <c r="AA54" s="12">
        <f t="shared" si="248"/>
        <v>1109.36599682732</v>
      </c>
      <c r="AB54" s="52">
        <f t="shared" si="248"/>
        <v>1274.9749633026561</v>
      </c>
      <c r="AC54" s="53">
        <f t="shared" si="248"/>
        <v>1453.0888803912017</v>
      </c>
      <c r="AD54" s="53">
        <f t="shared" si="248"/>
        <v>1642.4467322615089</v>
      </c>
      <c r="AE54" s="53">
        <f t="shared" si="248"/>
        <v>1841.5433260315895</v>
      </c>
      <c r="AF54" s="54">
        <f t="shared" si="248"/>
        <v>2048.7147643530598</v>
      </c>
      <c r="AG54" s="54">
        <f t="shared" ref="AG54" si="249">$E$3+($C53/($C53+AF5))*AF4*(1/(1+EXP(-$A53*(AG52-$B53))))</f>
        <v>2262.2292563896162</v>
      </c>
      <c r="AH54" s="54">
        <f t="shared" ref="AH54" si="250">$E$3+($C53/($C53+AG5))*AG4*(1/(1+EXP(-$A53*(AH52-$B53))))</f>
        <v>2530.6884670576396</v>
      </c>
      <c r="AI54" s="54">
        <f t="shared" ref="AI54" si="251">$E$3+($C53/($C53+AH5))*AH4*(1/(1+EXP(-$A53*(AI52-$B53))))</f>
        <v>2701.525850966143</v>
      </c>
      <c r="AJ54" s="54">
        <f t="shared" ref="AJ54" si="252">$E$3+($C53/($C53+AI5))*AI4*(1/(1+EXP(-$A53*(AJ52-$B53))))</f>
        <v>2924.2135723631709</v>
      </c>
      <c r="AK54" s="54">
        <f t="shared" ref="AK54" si="253">$E$3+($C53/($C53+AJ5))*AJ4*(1/(1+EXP(-$A53*(AK52-$B53))))</f>
        <v>3147.1482817030333</v>
      </c>
      <c r="AL54" s="54">
        <f t="shared" ref="AL54" si="254">$E$3+($C53/($C53+AK5))*AK4*(1/(1+EXP(-$A53*(AL52-$B53))))</f>
        <v>3369.2443705942651</v>
      </c>
      <c r="AM54" s="54">
        <f t="shared" ref="AM54" si="255">$E$3+($C53/($C53+AL5))*AL4*(1/(1+EXP(-$A53*(AM52-$B53))))</f>
        <v>3589.6207732422836</v>
      </c>
      <c r="AN54" s="69">
        <f t="shared" ref="AN54" si="256">$E$3+($C53/($C53+AM5))*AM4*(1/(1+EXP(-$A53*(AN52-$B53))))</f>
        <v>3807.5906440097606</v>
      </c>
      <c r="AO54" s="54">
        <f t="shared" ref="AO54" si="257">$E$3+($C53/($C53+AN5))*AN4*(1/(1+EXP(-$A53*(AO52-$B53))))</f>
        <v>4022.6428152865724</v>
      </c>
      <c r="AP54" s="54">
        <f t="shared" ref="AP54" si="258">$E$3+($C53/($C53+AO5))*AO4*(1/(1+EXP(-$A53*(AP52-$B53))))</f>
        <v>4234.4186628371826</v>
      </c>
      <c r="AQ54" s="54">
        <f t="shared" ref="AQ54" si="259">$E$3+($C53/($C53+AP5))*AP4*(1/(1+EXP(-$A53*(AQ52-$B53))))</f>
        <v>4442.6873277139384</v>
      </c>
      <c r="AR54" s="54">
        <f t="shared" ref="AR54" si="260">$E$3+($C53/($C53+AQ5))*AQ4*(1/(1+EXP(-$A53*(AR52-$B53))))</f>
        <v>4647.3214573803461</v>
      </c>
      <c r="AS54" s="54">
        <f t="shared" ref="AS54" si="261">$E$3+($C53/($C53+AR5))*AR4*(1/(1+EXP(-$A53*(AS52-$B53))))</f>
        <v>4848.274881026211</v>
      </c>
      <c r="AT54" s="54">
        <f t="shared" ref="AT54" si="262">$E$3+($C53/($C53+AS5))*AS4*(1/(1+EXP(-$A53*(AT52-$B53))))</f>
        <v>5045.5630068312585</v>
      </c>
      <c r="AU54" s="54">
        <f t="shared" ref="AU54" si="263">$E$3+($C53/($C53+AT5))*AT4*(1/(1+EXP(-$A53*(AU52-$B53))))</f>
        <v>5239.2462521114539</v>
      </c>
      <c r="AV54" s="54">
        <f t="shared" ref="AV54" si="264">$E$3+($C53/($C53+AU5))*AU4*(1/(1+EXP(-$A53*(AV52-$B53))))</f>
        <v>5429.4164869331871</v>
      </c>
      <c r="AW54" s="54">
        <f t="shared" ref="AW54" si="265">$E$3+($C53/($C53+AV5))*AV4*(1/(1+EXP(-$A53*(AW52-$B53))))</f>
        <v>5616.1862659353328</v>
      </c>
      <c r="AX54" s="69">
        <f t="shared" ref="AX54" si="266">$E$3+($C53/($C53+AW5))*AW4*(1/(1+EXP(-$A53*(AX52-$B53))))</f>
        <v>5799.6805133173984</v>
      </c>
      <c r="AY54" s="54">
        <f t="shared" ref="AY54" si="267">$E$3+($C53/($C53+AX5))*AX4*(1/(1+EXP(-$A53*(AY52-$B53))))</f>
        <v>5980.0302844067874</v>
      </c>
      <c r="AZ54" s="54">
        <f t="shared" ref="AZ54" si="268">$E$3+($C53/($C53+AY5))*AY4*(1/(1+EXP(-$A53*(AZ52-$B53))))</f>
        <v>6157.3682302642774</v>
      </c>
      <c r="BA54" s="54">
        <f t="shared" ref="BA54" si="269">$E$3+($C53/($C53+AZ5))*AZ4*(1/(1+EXP(-$A53*(BA52-$B53))))</f>
        <v>6331.8254211319199</v>
      </c>
      <c r="BB54" s="54">
        <f t="shared" ref="BB54" si="270">$E$3+($C53/($C53+BA5))*BA4*(1/(1+EXP(-$A53*(BB52-$B53))))</f>
        <v>6503.5292270491127</v>
      </c>
      <c r="BC54" s="54">
        <f t="shared" ref="BC54" si="271">$E$3+($C53/($C53+BB5))*BB4*(1/(1+EXP(-$A53*(BC52-$B53))))</f>
        <v>6672.6020008883888</v>
      </c>
      <c r="BD54" s="54">
        <f t="shared" ref="BD54" si="272">$E$3+($C53/($C53+BC5))*BC4*(1/(1+EXP(-$A53*(BD52-$B53))))</f>
        <v>6839.1603549669535</v>
      </c>
      <c r="BE54" s="54">
        <f t="shared" ref="BE54" si="273">$E$3+($C53/($C53+BD5))*BD4*(1/(1+EXP(-$A53*(BE52-$B53))))</f>
        <v>7003.3148642521382</v>
      </c>
      <c r="BF54" s="54">
        <f t="shared" ref="BF54" si="274">$E$3+($C53/($C53+BE5))*BE4*(1/(1+EXP(-$A53*(BF52-$B53))))</f>
        <v>7165.1700656064268</v>
      </c>
      <c r="BG54" s="54">
        <f t="shared" ref="BG54" si="275">$E$3+($C53/($C53+BF5))*BF4*(1/(1+EXP(-$A53*(BG52-$B53))))</f>
        <v>7324.8246531415934</v>
      </c>
      <c r="BH54" s="69">
        <f t="shared" ref="BH54" si="276">$E$3+($C53/($C53+BG5))*BG4*(1/(1+EXP(-$A53*(BH52-$B53))))</f>
        <v>7482.3717948171334</v>
      </c>
    </row>
    <row r="55" spans="1:60" ht="15.75" thickBot="1" x14ac:dyDescent="0.3">
      <c r="A55" s="13" t="s">
        <v>69</v>
      </c>
      <c r="B55" s="17">
        <f>AX54</f>
        <v>5799.6805133173984</v>
      </c>
      <c r="C55" s="73">
        <f>AX54/$AX$4</f>
        <v>0.14713849563354475</v>
      </c>
      <c r="D55" s="4" t="s">
        <v>9</v>
      </c>
      <c r="E55" s="5">
        <f>SUM(F55:AF55)</f>
        <v>10089780.303996213</v>
      </c>
      <c r="F55" s="3">
        <f>(F54-F$3)^2</f>
        <v>169.66243772070689</v>
      </c>
      <c r="G55" s="3">
        <f t="shared" ref="G55:AF55" si="277">(G54-G$3)^2</f>
        <v>282.68897460367481</v>
      </c>
      <c r="H55" s="3">
        <f t="shared" si="277"/>
        <v>468.46417144687217</v>
      </c>
      <c r="I55" s="3">
        <f t="shared" si="277"/>
        <v>770.67218069043815</v>
      </c>
      <c r="J55" s="3">
        <f t="shared" si="277"/>
        <v>1257.0512822194939</v>
      </c>
      <c r="K55" s="3">
        <f t="shared" si="277"/>
        <v>2037.3599871868464</v>
      </c>
      <c r="L55" s="3">
        <f t="shared" si="277"/>
        <v>3280.2173468256233</v>
      </c>
      <c r="M55" s="3">
        <f t="shared" si="277"/>
        <v>5240.7930643972586</v>
      </c>
      <c r="N55" s="3">
        <f t="shared" si="277"/>
        <v>8309.7981748349994</v>
      </c>
      <c r="O55" s="3">
        <f t="shared" si="277"/>
        <v>13074.236616942093</v>
      </c>
      <c r="P55" s="3">
        <f t="shared" si="277"/>
        <v>20392.299638723885</v>
      </c>
      <c r="Q55" s="3">
        <f t="shared" si="277"/>
        <v>31517.547042848371</v>
      </c>
      <c r="R55" s="3">
        <f t="shared" si="277"/>
        <v>48173.490243926972</v>
      </c>
      <c r="S55" s="3">
        <f t="shared" si="277"/>
        <v>72598.903548344635</v>
      </c>
      <c r="T55" s="3">
        <f t="shared" si="277"/>
        <v>107410.16007844266</v>
      </c>
      <c r="U55" s="3">
        <f t="shared" si="277"/>
        <v>155043.48051209864</v>
      </c>
      <c r="V55" s="3">
        <f t="shared" si="277"/>
        <v>222497.52062129322</v>
      </c>
      <c r="W55" s="3">
        <f t="shared" si="277"/>
        <v>305860.7681857369</v>
      </c>
      <c r="X55" s="3">
        <f t="shared" si="277"/>
        <v>399739.05652882316</v>
      </c>
      <c r="Y55" s="3">
        <f t="shared" si="277"/>
        <v>523402.44440550823</v>
      </c>
      <c r="Z55" s="3">
        <f t="shared" si="277"/>
        <v>665052.1457507353</v>
      </c>
      <c r="AA55" s="3">
        <f t="shared" si="277"/>
        <v>791248.27759472467</v>
      </c>
      <c r="AB55" s="46">
        <f t="shared" si="277"/>
        <v>932399.58598574006</v>
      </c>
      <c r="AC55" s="47">
        <f t="shared" si="277"/>
        <v>1129367.9640034633</v>
      </c>
      <c r="AD55" s="47">
        <f t="shared" si="277"/>
        <v>1381920.9106046678</v>
      </c>
      <c r="AE55" s="47">
        <f t="shared" si="277"/>
        <v>1563839.9367287664</v>
      </c>
      <c r="AF55" s="48">
        <f t="shared" si="277"/>
        <v>1704424.8682855</v>
      </c>
    </row>
    <row r="56" spans="1:60" ht="15.75" thickBot="1" x14ac:dyDescent="0.3">
      <c r="A56" s="13" t="s">
        <v>70</v>
      </c>
      <c r="B56" s="66">
        <f>BH54</f>
        <v>7482.3717948171334</v>
      </c>
      <c r="C56" s="75">
        <f>BH54/$BH$4</f>
        <v>0.1649478195025533</v>
      </c>
      <c r="D56" s="4" t="s">
        <v>10</v>
      </c>
      <c r="E56" s="5">
        <f>SUM(F56:AF56)</f>
        <v>11871.189229529689</v>
      </c>
      <c r="F56">
        <f>SQRT(F55)</f>
        <v>13.025453455473514</v>
      </c>
      <c r="G56">
        <f t="shared" ref="G56:AF56" si="278">SQRT(G55)</f>
        <v>16.813357029566546</v>
      </c>
      <c r="H56">
        <f t="shared" si="278"/>
        <v>21.644033160362515</v>
      </c>
      <c r="I56">
        <f t="shared" si="278"/>
        <v>27.760983064193496</v>
      </c>
      <c r="J56">
        <f t="shared" si="278"/>
        <v>35.454919013015584</v>
      </c>
      <c r="K56">
        <f t="shared" si="278"/>
        <v>45.137124268021843</v>
      </c>
      <c r="L56">
        <f t="shared" si="278"/>
        <v>57.273181741768312</v>
      </c>
      <c r="M56">
        <f t="shared" si="278"/>
        <v>72.393321959951933</v>
      </c>
      <c r="N56">
        <f t="shared" si="278"/>
        <v>91.158094401073342</v>
      </c>
      <c r="O56">
        <f t="shared" si="278"/>
        <v>114.34262817052131</v>
      </c>
      <c r="P56">
        <f t="shared" si="278"/>
        <v>142.80160937021643</v>
      </c>
      <c r="Q56">
        <f t="shared" si="278"/>
        <v>177.53181980379847</v>
      </c>
      <c r="R56">
        <f t="shared" si="278"/>
        <v>219.48460138225408</v>
      </c>
      <c r="S56">
        <f t="shared" si="278"/>
        <v>269.4418370415861</v>
      </c>
      <c r="T56">
        <f t="shared" si="278"/>
        <v>327.73489298279281</v>
      </c>
      <c r="U56">
        <f t="shared" si="278"/>
        <v>393.75561013412704</v>
      </c>
      <c r="V56">
        <f t="shared" si="278"/>
        <v>471.69642845933572</v>
      </c>
      <c r="W56">
        <f t="shared" si="278"/>
        <v>553.04680469715845</v>
      </c>
      <c r="X56">
        <f t="shared" si="278"/>
        <v>632.24920445092152</v>
      </c>
      <c r="Y56">
        <f t="shared" si="278"/>
        <v>723.46557928177083</v>
      </c>
      <c r="Z56">
        <f t="shared" si="278"/>
        <v>815.5072934994115</v>
      </c>
      <c r="AA56">
        <f t="shared" si="278"/>
        <v>889.52137556931405</v>
      </c>
      <c r="AB56" s="43">
        <f t="shared" si="278"/>
        <v>965.60840198588789</v>
      </c>
      <c r="AC56" s="44">
        <f t="shared" si="278"/>
        <v>1062.7172549664672</v>
      </c>
      <c r="AD56" s="44">
        <f t="shared" si="278"/>
        <v>1175.551321978189</v>
      </c>
      <c r="AE56" s="44">
        <f t="shared" si="278"/>
        <v>1250.5358598332023</v>
      </c>
      <c r="AF56" s="45">
        <f t="shared" si="278"/>
        <v>1305.5362378293066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2.7787027350351643</v>
      </c>
      <c r="G62">
        <f t="shared" ref="G62:AF62" si="279">H63-G63</f>
        <v>3.8899198470852987</v>
      </c>
      <c r="H62">
        <f t="shared" si="279"/>
        <v>5.3425125411962</v>
      </c>
      <c r="I62">
        <f t="shared" si="279"/>
        <v>7.2055205252273531</v>
      </c>
      <c r="J62">
        <f t="shared" si="279"/>
        <v>9.5518740460719584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20.229401567823125</v>
      </c>
      <c r="N62">
        <f t="shared" si="279"/>
        <v>25.231142390375453</v>
      </c>
      <c r="O62">
        <f t="shared" si="279"/>
        <v>31.050484610825421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53.743911034486985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96.024281957936807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148.62023116131058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218.12986605830179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303.72369105036796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319.98346520622272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-10541.013292420859</v>
      </c>
    </row>
    <row r="63" spans="1:60" ht="15.75" thickBot="1" x14ac:dyDescent="0.3">
      <c r="A63" s="13" t="s">
        <v>68</v>
      </c>
      <c r="B63" s="65">
        <f>AN63</f>
        <v>4221.6461679507438</v>
      </c>
      <c r="C63" s="74">
        <f>AN63/$AN$4</f>
        <v>0.12612888050389998</v>
      </c>
      <c r="D63" s="4" t="s">
        <v>8</v>
      </c>
      <c r="F63" s="12">
        <f>$E$3+($C62)*(EXP(-EXP($A62-$B62*F61)))</f>
        <v>5.7629720175906378</v>
      </c>
      <c r="G63" s="12">
        <f t="shared" ref="G63:AF63" si="308">$E$3+($C62)*(EXP(-EXP($A62-$B62*G61)))</f>
        <v>8.5416747526258021</v>
      </c>
      <c r="H63" s="12">
        <f t="shared" si="308"/>
        <v>12.431594599711101</v>
      </c>
      <c r="I63" s="12">
        <f t="shared" si="308"/>
        <v>17.774107140907301</v>
      </c>
      <c r="J63" s="12">
        <f t="shared" si="308"/>
        <v>24.979627666134654</v>
      </c>
      <c r="K63" s="12">
        <f t="shared" si="308"/>
        <v>34.531501712206612</v>
      </c>
      <c r="L63" s="12">
        <f t="shared" si="308"/>
        <v>46.987675199271862</v>
      </c>
      <c r="M63" s="12">
        <f t="shared" si="308"/>
        <v>62.97974960022507</v>
      </c>
      <c r="N63" s="12">
        <f t="shared" si="308"/>
        <v>83.209151168048194</v>
      </c>
      <c r="O63" s="12">
        <f t="shared" si="308"/>
        <v>108.44029355842365</v>
      </c>
      <c r="P63" s="12">
        <f t="shared" si="308"/>
        <v>139.49077816924907</v>
      </c>
      <c r="Q63" s="12">
        <f t="shared" si="308"/>
        <v>177.21884293724148</v>
      </c>
      <c r="R63" s="12">
        <f t="shared" si="308"/>
        <v>222.50842521048554</v>
      </c>
      <c r="S63" s="12">
        <f t="shared" si="308"/>
        <v>276.25233624497253</v>
      </c>
      <c r="T63" s="12">
        <f t="shared" si="308"/>
        <v>339.33414501252764</v>
      </c>
      <c r="U63" s="12">
        <f t="shared" si="308"/>
        <v>412.60943170784333</v>
      </c>
      <c r="V63" s="12">
        <f t="shared" si="308"/>
        <v>496.88709436211883</v>
      </c>
      <c r="W63" s="12">
        <f t="shared" si="308"/>
        <v>592.91137632005564</v>
      </c>
      <c r="X63" s="12">
        <f t="shared" si="308"/>
        <v>701.34523182189491</v>
      </c>
      <c r="Y63" s="12">
        <f t="shared" si="308"/>
        <v>822.75556749728548</v>
      </c>
      <c r="Z63" s="12">
        <f t="shared" si="308"/>
        <v>957.60079654765195</v>
      </c>
      <c r="AA63" s="12">
        <f t="shared" si="308"/>
        <v>1106.2210277089625</v>
      </c>
      <c r="AB63" s="52">
        <f t="shared" si="308"/>
        <v>1268.831090609867</v>
      </c>
      <c r="AC63" s="53">
        <f t="shared" si="308"/>
        <v>1445.5164800848395</v>
      </c>
      <c r="AD63" s="53">
        <f t="shared" si="308"/>
        <v>1636.2321905150491</v>
      </c>
      <c r="AE63" s="53">
        <f t="shared" si="308"/>
        <v>1840.8043121731705</v>
      </c>
      <c r="AF63" s="54">
        <f t="shared" si="308"/>
        <v>2058.9341782314723</v>
      </c>
      <c r="AG63" s="54">
        <f t="shared" ref="AG63:BH63" si="309">$E$3+($C62)*(EXP(-EXP($A62-$B62*AG61)))</f>
        <v>2290.2047855324417</v>
      </c>
      <c r="AH63" s="54">
        <f t="shared" si="309"/>
        <v>2534.0891651030743</v>
      </c>
      <c r="AI63" s="54">
        <f t="shared" si="309"/>
        <v>2789.9603492992715</v>
      </c>
      <c r="AJ63" s="54">
        <f t="shared" si="309"/>
        <v>3057.102570100797</v>
      </c>
      <c r="AK63" s="54">
        <f t="shared" si="309"/>
        <v>3334.7233255081092</v>
      </c>
      <c r="AL63" s="54">
        <f t="shared" si="309"/>
        <v>3621.9659658837932</v>
      </c>
      <c r="AM63" s="54">
        <f t="shared" si="309"/>
        <v>3917.9224769003758</v>
      </c>
      <c r="AN63" s="76">
        <f t="shared" si="309"/>
        <v>4221.6461679507438</v>
      </c>
      <c r="AO63" s="54">
        <f t="shared" si="309"/>
        <v>4532.164012014493</v>
      </c>
      <c r="AP63" s="54">
        <f t="shared" si="309"/>
        <v>4848.4884228420879</v>
      </c>
      <c r="AQ63" s="54">
        <f t="shared" si="309"/>
        <v>5169.6282959961491</v>
      </c>
      <c r="AR63" s="54">
        <f t="shared" si="309"/>
        <v>5494.5991801761083</v>
      </c>
      <c r="AS63" s="54">
        <f t="shared" si="309"/>
        <v>5822.4324830835585</v>
      </c>
      <c r="AT63" s="54">
        <f t="shared" si="309"/>
        <v>6152.1836509183677</v>
      </c>
      <c r="AU63" s="54">
        <f t="shared" si="309"/>
        <v>6482.9392917862515</v>
      </c>
      <c r="AV63" s="54">
        <f t="shared" si="309"/>
        <v>6813.8232404669288</v>
      </c>
      <c r="AW63" s="54">
        <f t="shared" si="309"/>
        <v>7144.0015849827705</v>
      </c>
      <c r="AX63" s="76">
        <f t="shared" si="309"/>
        <v>7472.6866942485231</v>
      </c>
      <c r="AY63" s="54">
        <f t="shared" si="309"/>
        <v>7799.1403009430296</v>
      </c>
      <c r="AZ63" s="54">
        <f t="shared" si="309"/>
        <v>8122.675704899254</v>
      </c>
      <c r="BA63" s="54">
        <f t="shared" si="309"/>
        <v>8442.6591701054767</v>
      </c>
      <c r="BB63" s="54">
        <f t="shared" si="309"/>
        <v>8758.5105932369624</v>
      </c>
      <c r="BC63" s="54">
        <f t="shared" si="309"/>
        <v>9069.7035239014785</v>
      </c>
      <c r="BD63" s="54">
        <f t="shared" si="309"/>
        <v>9375.7646168902611</v>
      </c>
      <c r="BE63" s="54">
        <f t="shared" si="309"/>
        <v>9676.2725950704007</v>
      </c>
      <c r="BF63" s="54">
        <f t="shared" si="309"/>
        <v>9970.8567985013342</v>
      </c>
      <c r="BG63" s="54">
        <f t="shared" si="309"/>
        <v>10259.195391240743</v>
      </c>
      <c r="BH63" s="76">
        <f t="shared" si="309"/>
        <v>10541.013292420859</v>
      </c>
    </row>
    <row r="64" spans="1:60" ht="15.75" thickBot="1" x14ac:dyDescent="0.3">
      <c r="A64" s="13" t="s">
        <v>69</v>
      </c>
      <c r="B64" s="17">
        <f>AX63</f>
        <v>7472.6866942485231</v>
      </c>
      <c r="C64" s="73">
        <f>AX63/$AX$4</f>
        <v>0.18958283581445293</v>
      </c>
      <c r="D64" s="4" t="s">
        <v>9</v>
      </c>
      <c r="E64" s="5">
        <f>SUM(F64:AF64)</f>
        <v>10094507.525056191</v>
      </c>
      <c r="F64" s="3">
        <f>(F63-F$3)^2</f>
        <v>32.090088328200871</v>
      </c>
      <c r="G64" s="3">
        <f t="shared" ref="G64:AF64" si="310">(G63-G$3)^2</f>
        <v>70.470304774405676</v>
      </c>
      <c r="H64" s="3">
        <f t="shared" si="310"/>
        <v>149.54051044334599</v>
      </c>
      <c r="I64" s="3">
        <f t="shared" si="310"/>
        <v>305.82456657222707</v>
      </c>
      <c r="J64" s="3">
        <f t="shared" si="310"/>
        <v>602.75789785132122</v>
      </c>
      <c r="K64" s="3">
        <f t="shared" si="310"/>
        <v>1150.7685914787419</v>
      </c>
      <c r="L64" s="3">
        <f t="shared" si="310"/>
        <v>2130.6116249347119</v>
      </c>
      <c r="M64" s="3">
        <f t="shared" si="310"/>
        <v>3827.0510591089364</v>
      </c>
      <c r="N64" s="3">
        <f t="shared" si="310"/>
        <v>6682.3014544412035</v>
      </c>
      <c r="O64" s="3">
        <f t="shared" si="310"/>
        <v>11360.943340449743</v>
      </c>
      <c r="P64" s="3">
        <f t="shared" si="310"/>
        <v>18823.745164529395</v>
      </c>
      <c r="Q64" s="3">
        <f t="shared" si="310"/>
        <v>30439.932710754951</v>
      </c>
      <c r="R64" s="3">
        <f t="shared" si="310"/>
        <v>48039.025510743078</v>
      </c>
      <c r="S64" s="3">
        <f t="shared" si="310"/>
        <v>73913.112292888589</v>
      </c>
      <c r="T64" s="3">
        <f t="shared" si="310"/>
        <v>110619.59392509975</v>
      </c>
      <c r="U64" s="3">
        <f t="shared" si="310"/>
        <v>160356.59920136596</v>
      </c>
      <c r="V64" s="3">
        <f t="shared" si="310"/>
        <v>229757.78190175418</v>
      </c>
      <c r="W64" s="3">
        <f t="shared" si="310"/>
        <v>314188.14009528508</v>
      </c>
      <c r="X64" s="3">
        <f t="shared" si="310"/>
        <v>407525.74951441336</v>
      </c>
      <c r="Y64" s="3">
        <f t="shared" si="310"/>
        <v>528720.22084256099</v>
      </c>
      <c r="Z64" s="3">
        <f t="shared" si="310"/>
        <v>665691.68644615146</v>
      </c>
      <c r="AA64" s="3">
        <f t="shared" si="310"/>
        <v>785663.13391291129</v>
      </c>
      <c r="AB64" s="46">
        <f t="shared" si="310"/>
        <v>920572.18297162768</v>
      </c>
      <c r="AC64" s="47">
        <f t="shared" si="310"/>
        <v>1113330.664315694</v>
      </c>
      <c r="AD64" s="47">
        <f t="shared" si="310"/>
        <v>1367348.5056027072</v>
      </c>
      <c r="AE64" s="47">
        <f t="shared" si="310"/>
        <v>1561992.1562085156</v>
      </c>
      <c r="AF64" s="48">
        <f t="shared" si="310"/>
        <v>1731212.9350008047</v>
      </c>
    </row>
    <row r="65" spans="1:60" ht="15.75" thickBot="1" x14ac:dyDescent="0.3">
      <c r="A65" s="13" t="s">
        <v>70</v>
      </c>
      <c r="B65" s="66">
        <f>BH63</f>
        <v>10541.013292420859</v>
      </c>
      <c r="C65" s="75">
        <f>BH63/$BH$4</f>
        <v>0.23237513526614922</v>
      </c>
      <c r="D65" s="4" t="s">
        <v>10</v>
      </c>
      <c r="E65" s="5">
        <f>SUM(F65:AF65)</f>
        <v>11791.502190367131</v>
      </c>
      <c r="F65">
        <f>SQRT(F64)</f>
        <v>5.6648114115300316</v>
      </c>
      <c r="G65">
        <f t="shared" ref="G65:AF65" si="311">SQRT(G64)</f>
        <v>8.3946593006747854</v>
      </c>
      <c r="H65">
        <f t="shared" si="311"/>
        <v>12.228675743650495</v>
      </c>
      <c r="I65">
        <f t="shared" si="311"/>
        <v>17.487840534846693</v>
      </c>
      <c r="J65">
        <f t="shared" si="311"/>
        <v>24.551128239885866</v>
      </c>
      <c r="K65">
        <f t="shared" si="311"/>
        <v>33.922980285917419</v>
      </c>
      <c r="L65">
        <f t="shared" si="311"/>
        <v>46.158548774140549</v>
      </c>
      <c r="M65">
        <f t="shared" si="311"/>
        <v>61.863163992063456</v>
      </c>
      <c r="N65">
        <f t="shared" si="311"/>
        <v>81.7453451545787</v>
      </c>
      <c r="O65">
        <f t="shared" si="311"/>
        <v>106.58772603095416</v>
      </c>
      <c r="P65">
        <f t="shared" si="311"/>
        <v>137.19965438924908</v>
      </c>
      <c r="Q65">
        <f t="shared" si="311"/>
        <v>174.47043506208996</v>
      </c>
      <c r="R65">
        <f t="shared" si="311"/>
        <v>219.1780680422726</v>
      </c>
      <c r="S65">
        <f t="shared" si="311"/>
        <v>271.86966048621275</v>
      </c>
      <c r="T65">
        <f t="shared" si="311"/>
        <v>332.59524038251021</v>
      </c>
      <c r="U65">
        <f t="shared" si="311"/>
        <v>400.44550091287823</v>
      </c>
      <c r="V65">
        <f t="shared" si="311"/>
        <v>479.33055598590227</v>
      </c>
      <c r="W65">
        <f t="shared" si="311"/>
        <v>560.52487910465231</v>
      </c>
      <c r="X65">
        <f t="shared" si="311"/>
        <v>638.37743499783369</v>
      </c>
      <c r="Y65">
        <f t="shared" si="311"/>
        <v>727.13150175367934</v>
      </c>
      <c r="Z65">
        <f t="shared" si="311"/>
        <v>815.89931146321692</v>
      </c>
      <c r="AA65">
        <f t="shared" si="311"/>
        <v>886.37640645095655</v>
      </c>
      <c r="AB65" s="43">
        <f t="shared" si="311"/>
        <v>959.46452929309885</v>
      </c>
      <c r="AC65" s="44">
        <f t="shared" si="311"/>
        <v>1055.144854660105</v>
      </c>
      <c r="AD65" s="44">
        <f t="shared" si="311"/>
        <v>1169.3367802317291</v>
      </c>
      <c r="AE65" s="44">
        <f t="shared" si="311"/>
        <v>1249.7968459747831</v>
      </c>
      <c r="AF65" s="45">
        <f t="shared" si="311"/>
        <v>1315.7556517077192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2.6995262586263671</v>
      </c>
      <c r="G72">
        <f t="shared" ref="G72:AF72" si="312">H73-G73</f>
        <v>3.8126196561155314</v>
      </c>
      <c r="H72">
        <f t="shared" si="312"/>
        <v>5.2735516075888942</v>
      </c>
      <c r="I72">
        <f t="shared" si="312"/>
        <v>7.1521930287621025</v>
      </c>
      <c r="J72">
        <f t="shared" si="312"/>
        <v>9.5216656116965019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20.30269397300777</v>
      </c>
      <c r="N72">
        <f t="shared" si="312"/>
        <v>25.342256231145129</v>
      </c>
      <c r="O72">
        <f t="shared" si="312"/>
        <v>31.195196078569239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53.924396215656031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96.023368042249956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148.39217533152646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218.83886206606689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314.14621197523775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374.05146789033188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-11506.204139179472</v>
      </c>
    </row>
    <row r="73" spans="1:60" ht="15.75" thickBot="1" x14ac:dyDescent="0.3">
      <c r="A73" s="13" t="s">
        <v>68</v>
      </c>
      <c r="B73" s="65">
        <f>AN73</f>
        <v>4263.0233002511204</v>
      </c>
      <c r="C73" s="74">
        <f>AN73/$AN$4</f>
        <v>0.12736509291201886</v>
      </c>
      <c r="D73" s="4" t="s">
        <v>8</v>
      </c>
      <c r="F73" s="12">
        <f>$E$3+(E4*$C72)*(EXP(-EXP($A72-$B72*F71)))</f>
        <v>5.3770719594081697</v>
      </c>
      <c r="G73" s="12">
        <f t="shared" ref="G73:AF73" si="341">$E$3+(F4*$C72)*(EXP(-EXP($A72-$B72*G71)))</f>
        <v>8.0765982180345368</v>
      </c>
      <c r="H73" s="12">
        <f t="shared" si="341"/>
        <v>11.889217874150068</v>
      </c>
      <c r="I73" s="12">
        <f t="shared" si="341"/>
        <v>17.162769481738962</v>
      </c>
      <c r="J73" s="12">
        <f t="shared" si="341"/>
        <v>24.314962510501065</v>
      </c>
      <c r="K73" s="12">
        <f t="shared" si="341"/>
        <v>33.836628122197567</v>
      </c>
      <c r="L73" s="12">
        <f t="shared" si="341"/>
        <v>46.292577651017808</v>
      </c>
      <c r="M73" s="12">
        <f t="shared" si="341"/>
        <v>62.319745131320055</v>
      </c>
      <c r="N73" s="12">
        <f t="shared" si="341"/>
        <v>82.622439104327825</v>
      </c>
      <c r="O73" s="12">
        <f t="shared" si="341"/>
        <v>107.96469533547295</v>
      </c>
      <c r="P73" s="12">
        <f t="shared" si="341"/>
        <v>139.15989141404219</v>
      </c>
      <c r="Q73" s="12">
        <f t="shared" si="341"/>
        <v>177.05794231191513</v>
      </c>
      <c r="R73" s="12">
        <f t="shared" si="341"/>
        <v>222.53053058791249</v>
      </c>
      <c r="S73" s="12">
        <f t="shared" si="341"/>
        <v>276.45492680356853</v>
      </c>
      <c r="T73" s="12">
        <f t="shared" si="341"/>
        <v>339.69701927619622</v>
      </c>
      <c r="U73" s="12">
        <f t="shared" si="341"/>
        <v>413.09419571904556</v>
      </c>
      <c r="V73" s="12">
        <f t="shared" si="341"/>
        <v>497.43870426058851</v>
      </c>
      <c r="W73" s="12">
        <f t="shared" si="341"/>
        <v>593.46207230283846</v>
      </c>
      <c r="X73" s="12">
        <f t="shared" si="341"/>
        <v>701.8210852260006</v>
      </c>
      <c r="Y73" s="12">
        <f t="shared" si="341"/>
        <v>823.08573080488657</v>
      </c>
      <c r="Z73" s="12">
        <f t="shared" si="341"/>
        <v>957.72940745354458</v>
      </c>
      <c r="AA73" s="12">
        <f t="shared" si="341"/>
        <v>1106.121582785071</v>
      </c>
      <c r="AB73" s="52">
        <f t="shared" si="341"/>
        <v>1268.5229802957897</v>
      </c>
      <c r="AC73" s="53">
        <f t="shared" si="341"/>
        <v>1445.0832718354607</v>
      </c>
      <c r="AD73" s="53">
        <f t="shared" si="341"/>
        <v>1635.8411660559505</v>
      </c>
      <c r="AE73" s="53">
        <f t="shared" si="341"/>
        <v>1840.7267109271277</v>
      </c>
      <c r="AF73" s="54">
        <f t="shared" si="341"/>
        <v>2059.5655729931946</v>
      </c>
      <c r="AG73" s="54">
        <f t="shared" ref="AG73" si="342">$E$3+(AF4*$C72)*(EXP(-EXP($A72-$B72*AG71)))</f>
        <v>2292.0850174498423</v>
      </c>
      <c r="AH73" s="54">
        <f t="shared" ref="AH73" si="343">$E$3+(AG4*$C72)*(EXP(-EXP($A72-$B72*AH71)))</f>
        <v>2589.4037795151489</v>
      </c>
      <c r="AI73" s="54">
        <f t="shared" ref="AI73" si="344">$E$3+(AH4*$C72)*(EXP(-EXP($A72-$B72*AI71)))</f>
        <v>2796.6280975217937</v>
      </c>
      <c r="AJ73" s="54">
        <f t="shared" ref="AJ73" si="345">$E$3+(AI4*$C72)*(EXP(-EXP($A72-$B72*AJ71)))</f>
        <v>3067.68587413564</v>
      </c>
      <c r="AK73" s="54">
        <f t="shared" ref="AK73" si="346">$E$3+(AJ4*$C72)*(EXP(-EXP($A72-$B72*AK71)))</f>
        <v>3350.5115632385782</v>
      </c>
      <c r="AL73" s="54">
        <f t="shared" ref="AL73" si="347">$E$3+(AK4*$C72)*(EXP(-EXP($A72-$B72*AL71)))</f>
        <v>3644.4686315096296</v>
      </c>
      <c r="AM73" s="54">
        <f t="shared" ref="AM73" si="348">$E$3+(AL4*$C72)*(EXP(-EXP($A72-$B72*AM71)))</f>
        <v>3948.8770882758827</v>
      </c>
      <c r="AN73" s="76">
        <f t="shared" ref="AN73" si="349">$E$3+(AM4*$C72)*(EXP(-EXP($A72-$B72*AN71)))</f>
        <v>4263.0233002511204</v>
      </c>
      <c r="AO73" s="54">
        <f t="shared" ref="AO73" si="350">$E$3+(AN4*$C72)*(EXP(-EXP($A72-$B72*AO71)))</f>
        <v>4586.1694289076149</v>
      </c>
      <c r="AP73" s="54">
        <f t="shared" ref="AP73" si="351">$E$3+(AO4*$C72)*(EXP(-EXP($A72-$B72*AP71)))</f>
        <v>4917.5623503746774</v>
      </c>
      <c r="AQ73" s="54">
        <f t="shared" ref="AQ73" si="352">$E$3+(AP4*$C72)*(EXP(-EXP($A72-$B72*AQ71)))</f>
        <v>5256.4419498116458</v>
      </c>
      <c r="AR73" s="54">
        <f t="shared" ref="AR73" si="353">$E$3+(AQ4*$C72)*(EXP(-EXP($A72-$B72*AR71)))</f>
        <v>5602.0487122171517</v>
      </c>
      <c r="AS73" s="54">
        <f t="shared" ref="AS73" si="354">$E$3+(AR4*$C72)*(EXP(-EXP($A72-$B72*AS71)))</f>
        <v>5953.6305589515523</v>
      </c>
      <c r="AT73" s="54">
        <f t="shared" ref="AT73" si="355">$E$3+(AS4*$C72)*(EXP(-EXP($A72-$B72*AT71)))</f>
        <v>6310.4489034498874</v>
      </c>
      <c r="AU73" s="54">
        <f t="shared" ref="AU73" si="356">$E$3+(AT4*$C72)*(EXP(-EXP($A72-$B72*AU71)))</f>
        <v>6671.7839204785532</v>
      </c>
      <c r="AV73" s="54">
        <f t="shared" ref="AV73" si="357">$E$3+(AU4*$C72)*(EXP(-EXP($A72-$B72*AV71)))</f>
        <v>7036.9390408041445</v>
      </c>
      <c r="AW73" s="54">
        <f t="shared" ref="AW73" si="358">$E$3+(AV4*$C72)*(EXP(-EXP($A72-$B72*AW71)))</f>
        <v>7405.2446973855676</v>
      </c>
      <c r="AX73" s="76">
        <f t="shared" ref="AX73" si="359">$E$3+(AW4*$C72)*(EXP(-EXP($A72-$B72*AX71)))</f>
        <v>7776.061360366426</v>
      </c>
      <c r="AY73" s="54">
        <f t="shared" ref="AY73" si="360">$E$3+(AX4*$C72)*(EXP(-EXP($A72-$B72*AY71)))</f>
        <v>8148.7819064893802</v>
      </c>
      <c r="AZ73" s="54">
        <f t="shared" ref="AZ73" si="361">$E$3+(AY4*$C72)*(EXP(-EXP($A72-$B72*AZ71)))</f>
        <v>8522.833374379712</v>
      </c>
      <c r="BA73" s="54">
        <f t="shared" ref="BA73" si="362">$E$3+(AZ4*$C72)*(EXP(-EXP($A72-$B72*BA71)))</f>
        <v>8897.6781607721714</v>
      </c>
      <c r="BB73" s="54">
        <f t="shared" ref="BB73" si="363">$E$3+(BA4*$C72)*(EXP(-EXP($A72-$B72*BB71)))</f>
        <v>9272.8147145082585</v>
      </c>
      <c r="BC73" s="54">
        <f t="shared" ref="BC73" si="364">$E$3+(BB4*$C72)*(EXP(-EXP($A72-$B72*BC71)))</f>
        <v>9647.7777853252974</v>
      </c>
      <c r="BD73" s="54">
        <f t="shared" ref="BD73" si="365">$E$3+(BC4*$C72)*(EXP(-EXP($A72-$B72*BD71)))</f>
        <v>10022.138283391167</v>
      </c>
      <c r="BE73" s="54">
        <f t="shared" ref="BE73" si="366">$E$3+(BD4*$C72)*(EXP(-EXP($A72-$B72*BE71)))</f>
        <v>10395.50280347941</v>
      </c>
      <c r="BF73" s="54">
        <f t="shared" ref="BF73" si="367">$E$3+(BE4*$C72)*(EXP(-EXP($A72-$B72*BF71)))</f>
        <v>10767.51286487608</v>
      </c>
      <c r="BG73" s="54">
        <f t="shared" ref="BG73" si="368">$E$3+(BF4*$C72)*(EXP(-EXP($A72-$B72*BG71)))</f>
        <v>11137.843914768777</v>
      </c>
      <c r="BH73" s="76">
        <f t="shared" ref="BH73" si="369">$E$3+(BG4*$C72)*(EXP(-EXP($A72-$B72*BH71)))</f>
        <v>11506.204139179472</v>
      </c>
    </row>
    <row r="74" spans="1:60" ht="15.75" thickBot="1" x14ac:dyDescent="0.3">
      <c r="A74" s="13" t="s">
        <v>69</v>
      </c>
      <c r="B74" s="17">
        <f>AX73</f>
        <v>7776.061360366426</v>
      </c>
      <c r="C74" s="73">
        <f>AX73/$AX$4</f>
        <v>0.19727948253204672</v>
      </c>
      <c r="D74" s="4" t="s">
        <v>9</v>
      </c>
      <c r="E74" s="5">
        <f>SUM(F74:AF74)</f>
        <v>10095961.178236028</v>
      </c>
      <c r="F74" s="3">
        <f>(F73-F$3)^2</f>
        <v>27.866905076501805</v>
      </c>
      <c r="G74" s="3">
        <f t="shared" ref="G74:AF74" si="370">(G73-G$3)^2</f>
        <v>62.878282844168773</v>
      </c>
      <c r="H74" s="3">
        <f t="shared" si="370"/>
        <v>136.56958474019874</v>
      </c>
      <c r="I74" s="3">
        <f t="shared" si="370"/>
        <v>284.81634931277978</v>
      </c>
      <c r="J74" s="3">
        <f t="shared" si="370"/>
        <v>570.5631186753468</v>
      </c>
      <c r="K74" s="3">
        <f t="shared" si="370"/>
        <v>1104.1070745946708</v>
      </c>
      <c r="L74" s="3">
        <f t="shared" si="370"/>
        <v>2066.92539736856</v>
      </c>
      <c r="M74" s="3">
        <f t="shared" si="370"/>
        <v>3745.8267356171796</v>
      </c>
      <c r="N74" s="3">
        <f t="shared" si="370"/>
        <v>6586.7237251765646</v>
      </c>
      <c r="O74" s="3">
        <f t="shared" si="370"/>
        <v>11259.783667942062</v>
      </c>
      <c r="P74" s="3">
        <f t="shared" si="370"/>
        <v>18733.059553661438</v>
      </c>
      <c r="Q74" s="3">
        <f t="shared" si="370"/>
        <v>30383.81379556128</v>
      </c>
      <c r="R74" s="3">
        <f t="shared" si="370"/>
        <v>48048.716027226357</v>
      </c>
      <c r="S74" s="3">
        <f t="shared" si="370"/>
        <v>74023.309788589439</v>
      </c>
      <c r="T74" s="3">
        <f t="shared" si="370"/>
        <v>110861.10610873793</v>
      </c>
      <c r="U74" s="3">
        <f t="shared" si="370"/>
        <v>160745.07733209335</v>
      </c>
      <c r="V74" s="3">
        <f t="shared" si="370"/>
        <v>230286.89313387588</v>
      </c>
      <c r="W74" s="3">
        <f t="shared" si="370"/>
        <v>314805.80095969606</v>
      </c>
      <c r="X74" s="3">
        <f t="shared" si="370"/>
        <v>408133.52410197153</v>
      </c>
      <c r="Y74" s="3">
        <f t="shared" si="370"/>
        <v>529200.47413373052</v>
      </c>
      <c r="Z74" s="3">
        <f t="shared" si="370"/>
        <v>665901.57008604542</v>
      </c>
      <c r="AA74" s="3">
        <f t="shared" si="370"/>
        <v>785486.85253364674</v>
      </c>
      <c r="AB74" s="46">
        <f t="shared" si="370"/>
        <v>919981.03606866021</v>
      </c>
      <c r="AC74" s="47">
        <f t="shared" si="370"/>
        <v>1112416.6570744247</v>
      </c>
      <c r="AD74" s="47">
        <f t="shared" si="370"/>
        <v>1366434.1799388463</v>
      </c>
      <c r="AE74" s="47">
        <f t="shared" si="370"/>
        <v>1561798.190645373</v>
      </c>
      <c r="AF74" s="48">
        <f t="shared" si="370"/>
        <v>1732874.8561125393</v>
      </c>
    </row>
    <row r="75" spans="1:60" ht="15.75" thickBot="1" x14ac:dyDescent="0.3">
      <c r="A75" s="13" t="s">
        <v>70</v>
      </c>
      <c r="B75" s="66">
        <f>BH73</f>
        <v>11506.204139179472</v>
      </c>
      <c r="C75" s="75">
        <f>BH73/$BH$4</f>
        <v>0.25365262988181836</v>
      </c>
      <c r="D75" s="4" t="s">
        <v>10</v>
      </c>
      <c r="E75" s="5">
        <f>SUM(F75:AF75)</f>
        <v>11787.660034238601</v>
      </c>
      <c r="F75">
        <f>SQRT(F74)</f>
        <v>5.2789113533475636</v>
      </c>
      <c r="G75">
        <f t="shared" ref="G75:AF75" si="371">SQRT(G74)</f>
        <v>7.9295827660835201</v>
      </c>
      <c r="H75">
        <f t="shared" si="371"/>
        <v>11.686299018089462</v>
      </c>
      <c r="I75">
        <f t="shared" si="371"/>
        <v>16.876502875678355</v>
      </c>
      <c r="J75">
        <f t="shared" si="371"/>
        <v>23.886463084252277</v>
      </c>
      <c r="K75">
        <f t="shared" si="371"/>
        <v>33.228106695908373</v>
      </c>
      <c r="L75">
        <f t="shared" si="371"/>
        <v>45.463451225886494</v>
      </c>
      <c r="M75">
        <f t="shared" si="371"/>
        <v>61.20315952315844</v>
      </c>
      <c r="N75">
        <f t="shared" si="371"/>
        <v>81.158633090858331</v>
      </c>
      <c r="O75">
        <f t="shared" si="371"/>
        <v>106.11212780800346</v>
      </c>
      <c r="P75">
        <f t="shared" si="371"/>
        <v>136.8687676340422</v>
      </c>
      <c r="Q75">
        <f t="shared" si="371"/>
        <v>174.30953443676361</v>
      </c>
      <c r="R75">
        <f t="shared" si="371"/>
        <v>219.20017341969955</v>
      </c>
      <c r="S75">
        <f t="shared" si="371"/>
        <v>272.07225104480875</v>
      </c>
      <c r="T75">
        <f t="shared" si="371"/>
        <v>332.95811464617879</v>
      </c>
      <c r="U75">
        <f t="shared" si="371"/>
        <v>400.93026492408046</v>
      </c>
      <c r="V75">
        <f t="shared" si="371"/>
        <v>479.88216588437194</v>
      </c>
      <c r="W75">
        <f t="shared" si="371"/>
        <v>561.07557508743514</v>
      </c>
      <c r="X75">
        <f t="shared" si="371"/>
        <v>638.85328840193938</v>
      </c>
      <c r="Y75">
        <f t="shared" si="371"/>
        <v>727.46166506128043</v>
      </c>
      <c r="Z75">
        <f t="shared" si="371"/>
        <v>816.02792236910955</v>
      </c>
      <c r="AA75">
        <f t="shared" si="371"/>
        <v>886.27696152706505</v>
      </c>
      <c r="AB75" s="43">
        <f t="shared" si="371"/>
        <v>959.15641897902151</v>
      </c>
      <c r="AC75" s="44">
        <f t="shared" si="371"/>
        <v>1054.7116464107262</v>
      </c>
      <c r="AD75" s="44">
        <f t="shared" si="371"/>
        <v>1168.9457557726305</v>
      </c>
      <c r="AE75" s="44">
        <f t="shared" si="371"/>
        <v>1249.7192447287403</v>
      </c>
      <c r="AF75" s="45">
        <f t="shared" si="371"/>
        <v>1316.3870464694414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3.7795780060978084</v>
      </c>
      <c r="H82">
        <f t="shared" si="372"/>
        <v>5.2374218075035586</v>
      </c>
      <c r="I82">
        <f t="shared" si="372"/>
        <v>7.113635495186486</v>
      </c>
      <c r="J82">
        <f t="shared" si="372"/>
        <v>9.4816004819681936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20.267410626925262</v>
      </c>
      <c r="N82">
        <f t="shared" si="372"/>
        <v>25.313394493221864</v>
      </c>
      <c r="O82">
        <f t="shared" si="372"/>
        <v>31.176192851238653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53.960164092094914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96.170603251975024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148.50513849057529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217.96448125561824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306.95405703007191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347.29739580336354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-10994.814849813956</v>
      </c>
    </row>
    <row r="83" spans="1:60" ht="15.75" thickBot="1" x14ac:dyDescent="0.3">
      <c r="A83" s="13" t="s">
        <v>68</v>
      </c>
      <c r="B83" s="65">
        <f>AN83</f>
        <v>4231.0047892398352</v>
      </c>
      <c r="C83" s="74">
        <f>AN83/$AN$4</f>
        <v>0.1264084852787421</v>
      </c>
      <c r="D83" s="4" t="s">
        <v>8</v>
      </c>
      <c r="F83" s="12">
        <f>$E$3+($C82/($C82+E5))*E4*(EXP(-EXP($A82-$B82*F81)))</f>
        <v>5.2602521320526794</v>
      </c>
      <c r="G83" s="12">
        <f>$E$3+($C82/($C82+F5))*F4*(EXP(-EXP($A82-$B82*G81)))</f>
        <v>7.9302723498697736</v>
      </c>
      <c r="H83" s="12">
        <f>$E$3+($C82/($C82+G5))*G4*(EXP(-EXP($A82-$B82*H81)))</f>
        <v>11.709850355967582</v>
      </c>
      <c r="I83" s="12">
        <f t="shared" ref="I83:AF83" si="401">$E$3+($C82/($C82+H5))*H4*(EXP(-EXP($A82-$B82*I81)))</f>
        <v>16.947272163471141</v>
      </c>
      <c r="J83" s="12">
        <f t="shared" si="401"/>
        <v>24.060907658657626</v>
      </c>
      <c r="K83" s="12">
        <f t="shared" si="401"/>
        <v>33.54250814062582</v>
      </c>
      <c r="L83" s="12">
        <f t="shared" si="401"/>
        <v>45.958136494996104</v>
      </c>
      <c r="M83" s="12">
        <f t="shared" si="401"/>
        <v>61.946402302539688</v>
      </c>
      <c r="N83" s="12">
        <f t="shared" si="401"/>
        <v>82.21381292946495</v>
      </c>
      <c r="O83" s="12">
        <f t="shared" si="401"/>
        <v>107.52720742268681</v>
      </c>
      <c r="P83" s="12">
        <f t="shared" si="401"/>
        <v>138.70340027392547</v>
      </c>
      <c r="Q83" s="12">
        <f t="shared" si="401"/>
        <v>176.59631457820734</v>
      </c>
      <c r="R83" s="12">
        <f t="shared" si="401"/>
        <v>222.08201802994782</v>
      </c>
      <c r="S83" s="12">
        <f t="shared" si="401"/>
        <v>276.04218212204273</v>
      </c>
      <c r="T83" s="12">
        <f t="shared" si="401"/>
        <v>339.34655918457821</v>
      </c>
      <c r="U83" s="12">
        <f t="shared" si="401"/>
        <v>412.83511079670683</v>
      </c>
      <c r="V83" s="12">
        <f t="shared" si="401"/>
        <v>497.30042468389939</v>
      </c>
      <c r="W83" s="12">
        <f t="shared" si="401"/>
        <v>593.47102793587442</v>
      </c>
      <c r="X83" s="12">
        <f t="shared" si="401"/>
        <v>701.99614660674138</v>
      </c>
      <c r="Y83" s="12">
        <f t="shared" si="401"/>
        <v>823.43238116814234</v>
      </c>
      <c r="Z83" s="12">
        <f t="shared" si="401"/>
        <v>958.23267030331749</v>
      </c>
      <c r="AA83" s="12">
        <f t="shared" si="401"/>
        <v>1106.7378087938928</v>
      </c>
      <c r="AB83" s="52">
        <f t="shared" si="401"/>
        <v>1269.170675162304</v>
      </c>
      <c r="AC83" s="53">
        <f t="shared" si="401"/>
        <v>1445.6332170915775</v>
      </c>
      <c r="AD83" s="53">
        <f t="shared" si="401"/>
        <v>1636.1061423951694</v>
      </c>
      <c r="AE83" s="53">
        <f t="shared" si="401"/>
        <v>1840.4511743764504</v>
      </c>
      <c r="AF83" s="54">
        <f t="shared" si="401"/>
        <v>2058.4156556320686</v>
      </c>
      <c r="AG83" s="54">
        <f t="shared" ref="AG83" si="402">$E$3+($C82/($C82+AF5))*AF4*(EXP(-EXP($A82-$B82*AG81)))</f>
        <v>2289.6392254588768</v>
      </c>
      <c r="AH83" s="54">
        <f t="shared" ref="AH83" si="403">$E$3+($C82/($C82+AG5))*AG4*(EXP(-EXP($A82-$B82*AH81)))</f>
        <v>2585.0583444938752</v>
      </c>
      <c r="AI83" s="54">
        <f t="shared" ref="AI83" si="404">$E$3+($C82/($C82+AH5))*AH4*(EXP(-EXP($A82-$B82*AI81)))</f>
        <v>2789.935688325525</v>
      </c>
      <c r="AJ83" s="54">
        <f t="shared" ref="AJ83" si="405">$E$3+($C82/($C82+AI5))*AI4*(EXP(-EXP($A82-$B82*AJ81)))</f>
        <v>3057.8319625215422</v>
      </c>
      <c r="AK83" s="54">
        <f t="shared" ref="AK83" si="406">$E$3+($C82/($C82+AJ5))*AJ4*(EXP(-EXP($A82-$B82*AK81)))</f>
        <v>3336.6566128405252</v>
      </c>
      <c r="AL83" s="54">
        <f t="shared" ref="AL83" si="407">$E$3+($C82/($C82+AK5))*AK4*(EXP(-EXP($A82-$B82*AL81)))</f>
        <v>3625.6602726092869</v>
      </c>
      <c r="AM83" s="54">
        <f t="shared" ref="AM83" si="408">$E$3+($C82/($C82+AL5))*AL4*(EXP(-EXP($A82-$B82*AM81)))</f>
        <v>3924.0507322097633</v>
      </c>
      <c r="AN83" s="76">
        <f t="shared" ref="AN83" si="409">$E$3+($C82/($C82+AM5))*AM4*(EXP(-EXP($A82-$B82*AN81)))</f>
        <v>4231.0047892398352</v>
      </c>
      <c r="AO83" s="54">
        <f t="shared" ref="AO83" si="410">$E$3+($C82/($C82+AN5))*AN4*(EXP(-EXP($A82-$B82*AO81)))</f>
        <v>4545.679649442478</v>
      </c>
      <c r="AP83" s="54">
        <f t="shared" ref="AP83" si="411">$E$3+($C82/($C82+AO5))*AO4*(EXP(-EXP($A82-$B82*AP81)))</f>
        <v>4867.2236796700818</v>
      </c>
      <c r="AQ83" s="54">
        <f t="shared" ref="AQ83" si="412">$E$3+($C82/($C82+AP5))*AP4*(EXP(-EXP($A82-$B82*AQ81)))</f>
        <v>5194.7863554716205</v>
      </c>
      <c r="AR83" s="54">
        <f t="shared" ref="AR83" si="413">$E$3+($C82/($C82+AQ5))*AQ4*(EXP(-EXP($A82-$B82*AR81)))</f>
        <v>5527.5272864340859</v>
      </c>
      <c r="AS83" s="54">
        <f t="shared" ref="AS83" si="414">$E$3+($C82/($C82+AR5))*AR4*(EXP(-EXP($A82-$B82*AS81)))</f>
        <v>5864.624240807645</v>
      </c>
      <c r="AT83" s="54">
        <f t="shared" ref="AT83" si="415">$E$3+($C82/($C82+AS5))*AS4*(EXP(-EXP($A82-$B82*AT81)))</f>
        <v>6205.2801261491168</v>
      </c>
      <c r="AU83" s="54">
        <f t="shared" ref="AU83" si="416">$E$3+($C82/($C82+AT5))*AT4*(EXP(-EXP($A82-$B82*AU81)))</f>
        <v>6548.7289139935192</v>
      </c>
      <c r="AV83" s="54">
        <f t="shared" ref="AV83" si="417">$E$3+($C82/($C82+AU5))*AU4*(EXP(-EXP($A82-$B82*AV81)))</f>
        <v>6894.2405234647567</v>
      </c>
      <c r="AW83" s="54">
        <f t="shared" ref="AW83" si="418">$E$3+($C82/($C82+AV5))*AV4*(EXP(-EXP($A82-$B82*AW81)))</f>
        <v>7241.1247010672387</v>
      </c>
      <c r="AX83" s="76">
        <f t="shared" ref="AX83" si="419">$E$3+($C82/($C82+AW5))*AW4*(EXP(-EXP($A82-$B82*AX81)))</f>
        <v>7588.733951688132</v>
      </c>
      <c r="AY83" s="54">
        <f t="shared" ref="AY83" si="420">$E$3+($C82/($C82+AX5))*AX4*(EXP(-EXP($A82-$B82*AY81)))</f>
        <v>7936.4655892768369</v>
      </c>
      <c r="AZ83" s="54">
        <f t="shared" ref="AZ83" si="421">$E$3+($C82/($C82+AY5))*AY4*(EXP(-EXP($A82-$B82*AZ81)))</f>
        <v>8283.7629850802005</v>
      </c>
      <c r="BA83" s="54">
        <f t="shared" ref="BA83" si="422">$E$3+($C82/($C82+AZ5))*AZ4*(EXP(-EXP($A82-$B82*BA81)))</f>
        <v>8630.1160971129248</v>
      </c>
      <c r="BB83" s="54">
        <f t="shared" ref="BB83" si="423">$E$3+($C82/($C82+BA5))*BA4*(EXP(-EXP($A82-$B82*BB81)))</f>
        <v>8975.0613671999909</v>
      </c>
      <c r="BC83" s="54">
        <f t="shared" ref="BC83" si="424">$E$3+($C82/($C82+BB5))*BB4*(EXP(-EXP($A82-$B82*BC81)))</f>
        <v>9318.181071932584</v>
      </c>
      <c r="BD83" s="54">
        <f t="shared" ref="BD83" si="425">$E$3+($C82/($C82+BC5))*BC4*(EXP(-EXP($A82-$B82*BD81)))</f>
        <v>9659.1022117193679</v>
      </c>
      <c r="BE83" s="54">
        <f t="shared" ref="BE83" si="426">$E$3+($C82/($C82+BD5))*BD4*(EXP(-EXP($A82-$B82*BE81)))</f>
        <v>9997.495018256197</v>
      </c>
      <c r="BF83" s="54">
        <f t="shared" ref="BF83" si="427">$E$3+($C82/($C82+BE5))*BE4*(EXP(-EXP($A82-$B82*BF81)))</f>
        <v>10333.071155614472</v>
      </c>
      <c r="BG83" s="54">
        <f t="shared" ref="BG83" si="428">$E$3+($C82/($C82+BF5))*BF4*(EXP(-EXP($A82-$B82*BG81)))</f>
        <v>10665.581684141118</v>
      </c>
      <c r="BH83" s="76">
        <f t="shared" ref="BH83" si="429">$E$3+($C82/($C82+BG5))*BG4*(EXP(-EXP($A82-$B82*BH81)))</f>
        <v>10994.814849813956</v>
      </c>
    </row>
    <row r="84" spans="1:60" ht="15.75" thickBot="1" x14ac:dyDescent="0.3">
      <c r="A84" s="13" t="s">
        <v>69</v>
      </c>
      <c r="B84" s="17">
        <f>AX83</f>
        <v>7588.733951688132</v>
      </c>
      <c r="C84" s="73">
        <f>AX83/$AX$4</f>
        <v>0.1925269667614688</v>
      </c>
      <c r="D84" s="4" t="s">
        <v>9</v>
      </c>
      <c r="E84" s="5">
        <f>SUM(F84:AF84)</f>
        <v>10096360.688062519</v>
      </c>
      <c r="F84" s="3">
        <f>(F83-F$3)^2</f>
        <v>26.64718892271917</v>
      </c>
      <c r="G84" s="3">
        <f t="shared" ref="G84:AF84" si="430">(G83-G$3)^2</f>
        <v>60.579087938999912</v>
      </c>
      <c r="H84" s="3">
        <f t="shared" si="430"/>
        <v>132.4094725435514</v>
      </c>
      <c r="I84" s="3">
        <f t="shared" si="430"/>
        <v>277.58910618406469</v>
      </c>
      <c r="J84" s="3">
        <f t="shared" si="430"/>
        <v>558.49071886322508</v>
      </c>
      <c r="K84" s="3">
        <f t="shared" si="430"/>
        <v>1084.6474809001013</v>
      </c>
      <c r="L84" s="3">
        <f t="shared" si="430"/>
        <v>2036.6275498859577</v>
      </c>
      <c r="M84" s="3">
        <f t="shared" si="430"/>
        <v>3700.2665990716373</v>
      </c>
      <c r="N84" s="3">
        <f t="shared" si="430"/>
        <v>6520.5636169333138</v>
      </c>
      <c r="O84" s="3">
        <f t="shared" si="430"/>
        <v>11167.129516983858</v>
      </c>
      <c r="P84" s="3">
        <f t="shared" si="430"/>
        <v>18608.309178255171</v>
      </c>
      <c r="Q84" s="3">
        <f t="shared" si="430"/>
        <v>30223.094665034405</v>
      </c>
      <c r="R84" s="3">
        <f t="shared" si="430"/>
        <v>47852.289129767472</v>
      </c>
      <c r="S84" s="3">
        <f t="shared" si="430"/>
        <v>73798.887397542567</v>
      </c>
      <c r="T84" s="3">
        <f t="shared" si="430"/>
        <v>110627.85186828603</v>
      </c>
      <c r="U84" s="3">
        <f t="shared" si="430"/>
        <v>160537.39448398812</v>
      </c>
      <c r="V84" s="3">
        <f t="shared" si="430"/>
        <v>230154.19644959891</v>
      </c>
      <c r="W84" s="3">
        <f t="shared" si="430"/>
        <v>314815.85061381129</v>
      </c>
      <c r="X84" s="3">
        <f t="shared" si="430"/>
        <v>408357.23182597541</v>
      </c>
      <c r="Y84" s="3">
        <f t="shared" si="430"/>
        <v>529704.94400110119</v>
      </c>
      <c r="Z84" s="3">
        <f t="shared" si="430"/>
        <v>666723.17643495288</v>
      </c>
      <c r="AA84" s="3">
        <f t="shared" si="430"/>
        <v>786579.52609756566</v>
      </c>
      <c r="AB84" s="46">
        <f t="shared" si="430"/>
        <v>921223.93695481413</v>
      </c>
      <c r="AC84" s="47">
        <f t="shared" si="430"/>
        <v>1113577.0268472391</v>
      </c>
      <c r="AD84" s="47">
        <f t="shared" si="430"/>
        <v>1367053.7360855269</v>
      </c>
      <c r="AE84" s="47">
        <f t="shared" si="430"/>
        <v>1561109.5799057486</v>
      </c>
      <c r="AF84" s="48">
        <f t="shared" si="430"/>
        <v>1729848.7057850836</v>
      </c>
    </row>
    <row r="85" spans="1:60" ht="15.75" thickBot="1" x14ac:dyDescent="0.3">
      <c r="A85" s="13" t="s">
        <v>70</v>
      </c>
      <c r="B85" s="66">
        <f>BH83</f>
        <v>10994.814849813956</v>
      </c>
      <c r="C85" s="75">
        <f>BH83/$BH$4</f>
        <v>0.24237912590327626</v>
      </c>
      <c r="D85" s="4" t="s">
        <v>10</v>
      </c>
      <c r="E85" s="5">
        <f>SUM(F85:AF85)</f>
        <v>11784.060068882478</v>
      </c>
      <c r="F85">
        <f>SQRT(F84)</f>
        <v>5.1620915259920732</v>
      </c>
      <c r="G85">
        <f t="shared" ref="G85:AF85" si="431">SQRT(G84)</f>
        <v>7.7832568979187569</v>
      </c>
      <c r="H85">
        <f t="shared" si="431"/>
        <v>11.506931499906976</v>
      </c>
      <c r="I85">
        <f t="shared" si="431"/>
        <v>16.661005557410533</v>
      </c>
      <c r="J85">
        <f t="shared" si="431"/>
        <v>23.632408232408839</v>
      </c>
      <c r="K85">
        <f t="shared" si="431"/>
        <v>32.933986714336626</v>
      </c>
      <c r="L85">
        <f t="shared" si="431"/>
        <v>45.12901006986479</v>
      </c>
      <c r="M85">
        <f t="shared" si="431"/>
        <v>60.829816694378074</v>
      </c>
      <c r="N85">
        <f t="shared" si="431"/>
        <v>80.750006915995456</v>
      </c>
      <c r="O85">
        <f t="shared" si="431"/>
        <v>105.67463989521733</v>
      </c>
      <c r="P85">
        <f t="shared" si="431"/>
        <v>136.41227649392548</v>
      </c>
      <c r="Q85">
        <f t="shared" si="431"/>
        <v>173.84790670305583</v>
      </c>
      <c r="R85">
        <f t="shared" si="431"/>
        <v>218.75166086173488</v>
      </c>
      <c r="S85">
        <f t="shared" si="431"/>
        <v>271.65950636328296</v>
      </c>
      <c r="T85">
        <f t="shared" si="431"/>
        <v>332.60765455456078</v>
      </c>
      <c r="U85">
        <f t="shared" si="431"/>
        <v>400.67118000174173</v>
      </c>
      <c r="V85">
        <f t="shared" si="431"/>
        <v>479.74388630768283</v>
      </c>
      <c r="W85">
        <f t="shared" si="431"/>
        <v>561.08453072047109</v>
      </c>
      <c r="X85">
        <f t="shared" si="431"/>
        <v>639.02834978268015</v>
      </c>
      <c r="Y85">
        <f t="shared" si="431"/>
        <v>727.8083154245362</v>
      </c>
      <c r="Z85">
        <f t="shared" si="431"/>
        <v>816.53118521888246</v>
      </c>
      <c r="AA85">
        <f t="shared" si="431"/>
        <v>886.8931875358868</v>
      </c>
      <c r="AB85" s="43">
        <f t="shared" si="431"/>
        <v>959.80411384553577</v>
      </c>
      <c r="AC85" s="44">
        <f t="shared" si="431"/>
        <v>1055.2615916668431</v>
      </c>
      <c r="AD85" s="44">
        <f t="shared" si="431"/>
        <v>1169.2107321118494</v>
      </c>
      <c r="AE85" s="44">
        <f t="shared" si="431"/>
        <v>1249.4437081780629</v>
      </c>
      <c r="AF85" s="45">
        <f t="shared" si="431"/>
        <v>1315.2371291083155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2024-02-07T07:54:46Z</dcterms:modified>
</cp:coreProperties>
</file>